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nostaev\Downloads\"/>
    </mc:Choice>
  </mc:AlternateContent>
  <bookViews>
    <workbookView xWindow="0" yWindow="0" windowWidth="15630" windowHeight="9885" tabRatio="365"/>
  </bookViews>
  <sheets>
    <sheet name="2021 ИТОГИ-4-9-11" sheetId="4" r:id="rId1"/>
    <sheet name="Диаграммы" sheetId="5" r:id="rId2"/>
    <sheet name="2021 Расклад" sheetId="1" r:id="rId3"/>
  </sheets>
  <calcPr calcId="152511" calcOnSave="0"/>
</workbook>
</file>

<file path=xl/calcChain.xml><?xml version="1.0" encoding="utf-8"?>
<calcChain xmlns="http://schemas.openxmlformats.org/spreadsheetml/2006/main">
  <c r="AE115" i="4" l="1"/>
  <c r="AE114" i="4"/>
  <c r="AB115" i="4"/>
  <c r="AB114" i="4"/>
  <c r="AG92" i="4"/>
  <c r="AJ92" i="4" s="1"/>
  <c r="AE92" i="4"/>
  <c r="AD92" i="4"/>
  <c r="AI92" i="4" s="1"/>
  <c r="AK92" i="4" s="1"/>
  <c r="AH92" i="4" s="1"/>
  <c r="AO92" i="4" s="1"/>
  <c r="AB92" i="4"/>
  <c r="AE62" i="4"/>
  <c r="AG62" i="4" s="1"/>
  <c r="AJ62" i="4" s="1"/>
  <c r="AB62" i="4"/>
  <c r="AD62" i="4" s="1"/>
  <c r="AI62" i="4" s="1"/>
  <c r="AG42" i="4"/>
  <c r="AJ42" i="4" s="1"/>
  <c r="AE42" i="4"/>
  <c r="AD42" i="4"/>
  <c r="AI42" i="4" s="1"/>
  <c r="AK42" i="4" s="1"/>
  <c r="AH42" i="4" s="1"/>
  <c r="AO42" i="4" s="1"/>
  <c r="AB42" i="4"/>
  <c r="AK62" i="4" l="1"/>
  <c r="AH62" i="4" s="1"/>
  <c r="AO62" i="4" s="1"/>
  <c r="AH118" i="1"/>
  <c r="AH117" i="1"/>
  <c r="AH116" i="1"/>
  <c r="AH115" i="1"/>
  <c r="AH114" i="1"/>
  <c r="AH113" i="1"/>
  <c r="AH112" i="1"/>
  <c r="AH111" i="1"/>
  <c r="AH110" i="1"/>
  <c r="AH109" i="1"/>
  <c r="AH108" i="1"/>
  <c r="AH107" i="1"/>
  <c r="AH106" i="1"/>
  <c r="AH105" i="1"/>
  <c r="AH104" i="1"/>
  <c r="AH103" i="1"/>
  <c r="AH102" i="1"/>
  <c r="AH101" i="1"/>
  <c r="AH100" i="1"/>
  <c r="AH99" i="1"/>
  <c r="AH98" i="1"/>
  <c r="AH97" i="1"/>
  <c r="AH96" i="1"/>
  <c r="AH95" i="1"/>
  <c r="AH94" i="1"/>
  <c r="AH93" i="1"/>
  <c r="AH92" i="1"/>
  <c r="AH91" i="1"/>
  <c r="AH90" i="1"/>
  <c r="AH89" i="1"/>
  <c r="AH88" i="1"/>
  <c r="AH87" i="1"/>
  <c r="AH86" i="1"/>
  <c r="AH85" i="1"/>
  <c r="AH84" i="1"/>
  <c r="AH83" i="1"/>
  <c r="AH82" i="1"/>
  <c r="AH81" i="1"/>
  <c r="AH80" i="1"/>
  <c r="AH79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7" i="1"/>
  <c r="AB29" i="1" l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7" i="1"/>
  <c r="AG115" i="4" l="1"/>
  <c r="AJ115" i="4" s="1"/>
  <c r="AD115" i="4"/>
  <c r="AI115" i="4" s="1"/>
  <c r="AK115" i="4"/>
  <c r="AH115" i="4" s="1"/>
  <c r="AO115" i="4" s="1"/>
  <c r="U115" i="4"/>
  <c r="R115" i="4"/>
  <c r="V108" i="1"/>
  <c r="J115" i="4" s="1"/>
  <c r="U119" i="1"/>
  <c r="T119" i="1"/>
  <c r="S119" i="1"/>
  <c r="R119" i="1"/>
  <c r="I119" i="1"/>
  <c r="H119" i="1"/>
  <c r="G119" i="1"/>
  <c r="F119" i="1"/>
  <c r="O119" i="1"/>
  <c r="N119" i="1"/>
  <c r="M119" i="1"/>
  <c r="L119" i="1"/>
  <c r="P108" i="1"/>
  <c r="G115" i="4" s="1"/>
  <c r="J108" i="1"/>
  <c r="D115" i="4" s="1"/>
  <c r="AE125" i="4" l="1"/>
  <c r="AG125" i="4" s="1"/>
  <c r="AJ125" i="4" s="1"/>
  <c r="AB125" i="4"/>
  <c r="AD125" i="4" s="1"/>
  <c r="AI125" i="4" s="1"/>
  <c r="AK125" i="4" s="1"/>
  <c r="AH125" i="4" s="1"/>
  <c r="AO125" i="4" s="1"/>
  <c r="U125" i="4"/>
  <c r="R125" i="4"/>
  <c r="V117" i="1"/>
  <c r="J125" i="4" s="1"/>
  <c r="P117" i="1"/>
  <c r="G125" i="4" s="1"/>
  <c r="J117" i="1"/>
  <c r="D125" i="4" s="1"/>
  <c r="V107" i="1"/>
  <c r="J114" i="4" s="1"/>
  <c r="P107" i="1"/>
  <c r="G114" i="4" s="1"/>
  <c r="J107" i="1"/>
  <c r="D114" i="4" s="1"/>
  <c r="AG114" i="4"/>
  <c r="AJ114" i="4" s="1"/>
  <c r="AD114" i="4"/>
  <c r="AI114" i="4" s="1"/>
  <c r="AK114" i="4"/>
  <c r="AH114" i="4" s="1"/>
  <c r="AO114" i="4" s="1"/>
  <c r="U114" i="4"/>
  <c r="R114" i="4"/>
  <c r="V119" i="1" l="1"/>
  <c r="P119" i="1"/>
  <c r="J119" i="1"/>
  <c r="AE29" i="4" l="1"/>
  <c r="AB29" i="4"/>
  <c r="AG29" i="4"/>
  <c r="AD29" i="4"/>
  <c r="AE27" i="4"/>
  <c r="AG27" i="4" s="1"/>
  <c r="AB27" i="4"/>
  <c r="AD27" i="4" s="1"/>
  <c r="AE45" i="4"/>
  <c r="AB45" i="4"/>
  <c r="AG45" i="4"/>
  <c r="AD45" i="4"/>
  <c r="V111" i="1" l="1"/>
  <c r="P8" i="1"/>
  <c r="P9" i="1"/>
  <c r="P12" i="1"/>
  <c r="P13" i="1"/>
  <c r="P16" i="1"/>
  <c r="P21" i="1"/>
  <c r="P31" i="1"/>
  <c r="J8" i="1" l="1"/>
  <c r="J11" i="1" l="1"/>
  <c r="AP120" i="1" l="1"/>
  <c r="AE128" i="4"/>
  <c r="AB128" i="4"/>
  <c r="U128" i="4"/>
  <c r="R128" i="4"/>
  <c r="J128" i="4"/>
  <c r="G128" i="4"/>
  <c r="H125" i="4" l="1"/>
  <c r="H115" i="4"/>
  <c r="S125" i="4"/>
  <c r="S115" i="4"/>
  <c r="AF125" i="4"/>
  <c r="AF115" i="4"/>
  <c r="K125" i="4"/>
  <c r="K115" i="4"/>
  <c r="V125" i="4"/>
  <c r="V115" i="4"/>
  <c r="AC125" i="4"/>
  <c r="AC115" i="4"/>
  <c r="H116" i="4"/>
  <c r="H114" i="4"/>
  <c r="K116" i="4"/>
  <c r="K114" i="4"/>
  <c r="S116" i="4"/>
  <c r="S114" i="4"/>
  <c r="V116" i="4"/>
  <c r="V114" i="4"/>
  <c r="AC116" i="4"/>
  <c r="AC114" i="4"/>
  <c r="AF116" i="4"/>
  <c r="AF114" i="4"/>
  <c r="D128" i="4"/>
  <c r="E125" i="4" l="1"/>
  <c r="E115" i="4"/>
  <c r="E116" i="4"/>
  <c r="E114" i="4"/>
  <c r="K113" i="4"/>
  <c r="AC113" i="4"/>
  <c r="V118" i="1"/>
  <c r="V109" i="1"/>
  <c r="J116" i="4" s="1"/>
  <c r="V54" i="1"/>
  <c r="V37" i="1"/>
  <c r="P109" i="1"/>
  <c r="G116" i="4" s="1"/>
  <c r="J109" i="1"/>
  <c r="D116" i="4" s="1"/>
  <c r="AW119" i="1"/>
  <c r="AV119" i="1"/>
  <c r="AU119" i="1"/>
  <c r="AT119" i="1"/>
  <c r="AS119" i="1"/>
  <c r="AR119" i="1"/>
  <c r="AQ119" i="1"/>
  <c r="V11" i="4"/>
  <c r="U116" i="4" l="1"/>
  <c r="R116" i="4" l="1"/>
  <c r="AE119" i="4" l="1"/>
  <c r="AE120" i="4"/>
  <c r="AE121" i="4"/>
  <c r="AE122" i="4"/>
  <c r="AE123" i="4"/>
  <c r="AE126" i="4"/>
  <c r="AE118" i="4"/>
  <c r="AE88" i="4"/>
  <c r="AE89" i="4"/>
  <c r="AE90" i="4"/>
  <c r="AE91" i="4"/>
  <c r="AE93" i="4"/>
  <c r="AE94" i="4"/>
  <c r="AE96" i="4"/>
  <c r="AE97" i="4"/>
  <c r="AE98" i="4"/>
  <c r="AE99" i="4"/>
  <c r="AE100" i="4"/>
  <c r="AE101" i="4"/>
  <c r="AE102" i="4"/>
  <c r="AE103" i="4"/>
  <c r="AE104" i="4"/>
  <c r="AE105" i="4"/>
  <c r="AE106" i="4"/>
  <c r="AE107" i="4"/>
  <c r="AE108" i="4"/>
  <c r="AE109" i="4"/>
  <c r="AE110" i="4"/>
  <c r="AE111" i="4"/>
  <c r="AE112" i="4"/>
  <c r="AE113" i="4"/>
  <c r="AE86" i="4"/>
  <c r="AE72" i="4"/>
  <c r="AE73" i="4"/>
  <c r="AE74" i="4"/>
  <c r="AE75" i="4"/>
  <c r="AE76" i="4"/>
  <c r="AE77" i="4"/>
  <c r="AE78" i="4"/>
  <c r="AE80" i="4"/>
  <c r="AE82" i="4"/>
  <c r="AE83" i="4"/>
  <c r="AE71" i="4"/>
  <c r="AE52" i="4"/>
  <c r="AE53" i="4"/>
  <c r="AE54" i="4"/>
  <c r="AE55" i="4"/>
  <c r="AE56" i="4"/>
  <c r="AE57" i="4"/>
  <c r="AE58" i="4"/>
  <c r="AE60" i="4"/>
  <c r="AE63" i="4"/>
  <c r="AE64" i="4"/>
  <c r="AE65" i="4"/>
  <c r="AE66" i="4"/>
  <c r="AE67" i="4"/>
  <c r="AE68" i="4"/>
  <c r="AE69" i="4"/>
  <c r="AE51" i="4"/>
  <c r="AE34" i="4"/>
  <c r="AE35" i="4"/>
  <c r="AE36" i="4"/>
  <c r="AE37" i="4"/>
  <c r="AE39" i="4"/>
  <c r="AE41" i="4"/>
  <c r="AE43" i="4"/>
  <c r="AE44" i="4"/>
  <c r="AE46" i="4"/>
  <c r="AE47" i="4"/>
  <c r="AE48" i="4"/>
  <c r="AE49" i="4"/>
  <c r="AE33" i="4"/>
  <c r="AE21" i="4"/>
  <c r="AE22" i="4"/>
  <c r="AE23" i="4"/>
  <c r="AE24" i="4"/>
  <c r="AE25" i="4"/>
  <c r="AE26" i="4"/>
  <c r="AE28" i="4"/>
  <c r="AE30" i="4"/>
  <c r="AE31" i="4"/>
  <c r="AE20" i="4"/>
  <c r="AE12" i="4"/>
  <c r="AE13" i="4"/>
  <c r="AE14" i="4"/>
  <c r="AE15" i="4"/>
  <c r="AE16" i="4"/>
  <c r="AE17" i="4"/>
  <c r="AE18" i="4"/>
  <c r="AE11" i="4"/>
  <c r="AE8" i="4"/>
  <c r="AB119" i="4"/>
  <c r="AB120" i="4"/>
  <c r="AB121" i="4"/>
  <c r="AB122" i="4"/>
  <c r="AB123" i="4"/>
  <c r="AB126" i="4"/>
  <c r="AB118" i="4"/>
  <c r="AB88" i="4"/>
  <c r="AB89" i="4"/>
  <c r="AB90" i="4"/>
  <c r="AB91" i="4"/>
  <c r="AB93" i="4"/>
  <c r="AB94" i="4"/>
  <c r="AB96" i="4"/>
  <c r="AB97" i="4"/>
  <c r="AB98" i="4"/>
  <c r="AB99" i="4"/>
  <c r="AB100" i="4"/>
  <c r="AB101" i="4"/>
  <c r="AB102" i="4"/>
  <c r="AB103" i="4"/>
  <c r="AB104" i="4"/>
  <c r="AB105" i="4"/>
  <c r="AB106" i="4"/>
  <c r="AB107" i="4"/>
  <c r="AB108" i="4"/>
  <c r="AB109" i="4"/>
  <c r="AB110" i="4"/>
  <c r="AB111" i="4"/>
  <c r="AB112" i="4"/>
  <c r="AB113" i="4"/>
  <c r="AB86" i="4"/>
  <c r="AB72" i="4"/>
  <c r="AB73" i="4"/>
  <c r="AB74" i="4"/>
  <c r="AB75" i="4"/>
  <c r="AB76" i="4"/>
  <c r="AB77" i="4"/>
  <c r="AB78" i="4"/>
  <c r="AB80" i="4"/>
  <c r="AB82" i="4"/>
  <c r="AB83" i="4"/>
  <c r="AB71" i="4"/>
  <c r="AB69" i="4"/>
  <c r="AB68" i="4"/>
  <c r="AB67" i="4"/>
  <c r="AB66" i="4"/>
  <c r="AB65" i="4"/>
  <c r="AB63" i="4"/>
  <c r="AB60" i="4"/>
  <c r="AB58" i="4"/>
  <c r="AB57" i="4"/>
  <c r="AB56" i="4"/>
  <c r="AB55" i="4"/>
  <c r="AB54" i="4"/>
  <c r="AB53" i="4"/>
  <c r="AB52" i="4"/>
  <c r="AB51" i="4"/>
  <c r="AB34" i="4"/>
  <c r="AB35" i="4"/>
  <c r="AB36" i="4"/>
  <c r="AB37" i="4"/>
  <c r="AB39" i="4"/>
  <c r="AB41" i="4"/>
  <c r="AB43" i="4"/>
  <c r="AB44" i="4"/>
  <c r="AB46" i="4"/>
  <c r="AB47" i="4"/>
  <c r="AB48" i="4"/>
  <c r="AB49" i="4"/>
  <c r="AB33" i="4"/>
  <c r="AB21" i="4"/>
  <c r="AB22" i="4"/>
  <c r="AB23" i="4"/>
  <c r="AB24" i="4"/>
  <c r="AB25" i="4"/>
  <c r="AB26" i="4"/>
  <c r="AB28" i="4"/>
  <c r="AB30" i="4"/>
  <c r="AB31" i="4"/>
  <c r="AB20" i="4"/>
  <c r="AB12" i="4"/>
  <c r="AB13" i="4"/>
  <c r="AB14" i="4"/>
  <c r="AB15" i="4"/>
  <c r="AB16" i="4"/>
  <c r="AB17" i="4"/>
  <c r="AB18" i="4"/>
  <c r="AB11" i="4"/>
  <c r="AB8" i="4"/>
  <c r="U119" i="4"/>
  <c r="U120" i="4"/>
  <c r="U121" i="4"/>
  <c r="U122" i="4"/>
  <c r="U123" i="4"/>
  <c r="U124" i="4"/>
  <c r="U126" i="4"/>
  <c r="U118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86" i="4"/>
  <c r="U85" i="4" s="1"/>
  <c r="U72" i="4"/>
  <c r="U73" i="4"/>
  <c r="U74" i="4"/>
  <c r="U75" i="4"/>
  <c r="U76" i="4"/>
  <c r="U77" i="4"/>
  <c r="U78" i="4"/>
  <c r="U79" i="4"/>
  <c r="U80" i="4"/>
  <c r="U81" i="4"/>
  <c r="U82" i="4"/>
  <c r="U83" i="4"/>
  <c r="U71" i="4"/>
  <c r="U69" i="4"/>
  <c r="U68" i="4"/>
  <c r="U67" i="4"/>
  <c r="U66" i="4"/>
  <c r="U65" i="4"/>
  <c r="U64" i="4"/>
  <c r="U63" i="4"/>
  <c r="U62" i="4"/>
  <c r="U61" i="4"/>
  <c r="U60" i="4"/>
  <c r="U59" i="4"/>
  <c r="U58" i="4"/>
  <c r="U57" i="4"/>
  <c r="U56" i="4"/>
  <c r="U55" i="4"/>
  <c r="U54" i="4"/>
  <c r="U53" i="4"/>
  <c r="U52" i="4"/>
  <c r="U51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33" i="4"/>
  <c r="U21" i="4"/>
  <c r="U22" i="4"/>
  <c r="U23" i="4"/>
  <c r="U24" i="4"/>
  <c r="U25" i="4"/>
  <c r="U26" i="4"/>
  <c r="U27" i="4"/>
  <c r="U28" i="4"/>
  <c r="U29" i="4"/>
  <c r="U30" i="4"/>
  <c r="U31" i="4"/>
  <c r="U20" i="4"/>
  <c r="U12" i="4"/>
  <c r="U13" i="4"/>
  <c r="U14" i="4"/>
  <c r="U15" i="4"/>
  <c r="U16" i="4"/>
  <c r="U17" i="4"/>
  <c r="U18" i="4"/>
  <c r="U11" i="4"/>
  <c r="U8" i="4"/>
  <c r="R119" i="4"/>
  <c r="R120" i="4"/>
  <c r="R121" i="4"/>
  <c r="R122" i="4"/>
  <c r="R123" i="4"/>
  <c r="R124" i="4"/>
  <c r="R126" i="4"/>
  <c r="R118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86" i="4"/>
  <c r="R85" i="4" s="1"/>
  <c r="R72" i="4"/>
  <c r="R73" i="4"/>
  <c r="R74" i="4"/>
  <c r="R75" i="4"/>
  <c r="R76" i="4"/>
  <c r="R77" i="4"/>
  <c r="R78" i="4"/>
  <c r="R79" i="4"/>
  <c r="R80" i="4"/>
  <c r="R81" i="4"/>
  <c r="R82" i="4"/>
  <c r="R83" i="4"/>
  <c r="R7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51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33" i="4"/>
  <c r="R21" i="4"/>
  <c r="R22" i="4"/>
  <c r="R23" i="4"/>
  <c r="R24" i="4"/>
  <c r="R25" i="4"/>
  <c r="R26" i="4"/>
  <c r="R27" i="4"/>
  <c r="R28" i="4"/>
  <c r="R29" i="4"/>
  <c r="R30" i="4"/>
  <c r="R31" i="4"/>
  <c r="R20" i="4"/>
  <c r="R12" i="4"/>
  <c r="R13" i="4"/>
  <c r="R14" i="4"/>
  <c r="R15" i="4"/>
  <c r="R16" i="4"/>
  <c r="R17" i="4"/>
  <c r="R18" i="4"/>
  <c r="R11" i="4"/>
  <c r="R8" i="4"/>
  <c r="AB7" i="4" l="1"/>
  <c r="AE85" i="4"/>
  <c r="AB85" i="4"/>
  <c r="J126" i="4"/>
  <c r="J59" i="4"/>
  <c r="J41" i="4"/>
  <c r="AC8" i="4"/>
  <c r="AC7" i="4"/>
  <c r="AF8" i="4"/>
  <c r="V8" i="4"/>
  <c r="AF11" i="4"/>
  <c r="AF12" i="4"/>
  <c r="AF13" i="4"/>
  <c r="AF14" i="4"/>
  <c r="AF15" i="4"/>
  <c r="AF16" i="4"/>
  <c r="AF17" i="4"/>
  <c r="AF18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8" i="4"/>
  <c r="AF119" i="4"/>
  <c r="AF120" i="4"/>
  <c r="AF121" i="4"/>
  <c r="AF122" i="4"/>
  <c r="AF123" i="4"/>
  <c r="AF124" i="4"/>
  <c r="AF126" i="4"/>
  <c r="AF7" i="4"/>
  <c r="AC11" i="4"/>
  <c r="AC12" i="4"/>
  <c r="AC13" i="4"/>
  <c r="AC14" i="4"/>
  <c r="AC15" i="4"/>
  <c r="AC16" i="4"/>
  <c r="AC17" i="4"/>
  <c r="AC18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1" i="4"/>
  <c r="AC52" i="4"/>
  <c r="AC53" i="4"/>
  <c r="AC54" i="4"/>
  <c r="AC55" i="4"/>
  <c r="AC56" i="4"/>
  <c r="AC57" i="4"/>
  <c r="AC58" i="4"/>
  <c r="AC59" i="4"/>
  <c r="AC60" i="4"/>
  <c r="AC61" i="4"/>
  <c r="AC62" i="4"/>
  <c r="AC63" i="4"/>
  <c r="AC64" i="4"/>
  <c r="AC65" i="4"/>
  <c r="AC66" i="4"/>
  <c r="AC67" i="4"/>
  <c r="AC68" i="4"/>
  <c r="AC69" i="4"/>
  <c r="AC71" i="4"/>
  <c r="AC72" i="4"/>
  <c r="AC73" i="4"/>
  <c r="AC74" i="4"/>
  <c r="AC75" i="4"/>
  <c r="AC76" i="4"/>
  <c r="AC77" i="4"/>
  <c r="AC78" i="4"/>
  <c r="AC79" i="4"/>
  <c r="AC80" i="4"/>
  <c r="AC81" i="4"/>
  <c r="AC82" i="4"/>
  <c r="AC83" i="4"/>
  <c r="AC84" i="4"/>
  <c r="AC86" i="4"/>
  <c r="AC87" i="4"/>
  <c r="AC88" i="4"/>
  <c r="AC89" i="4"/>
  <c r="AC90" i="4"/>
  <c r="AC91" i="4"/>
  <c r="AC92" i="4"/>
  <c r="AC93" i="4"/>
  <c r="AC94" i="4"/>
  <c r="AC95" i="4"/>
  <c r="AC96" i="4"/>
  <c r="AC97" i="4"/>
  <c r="AC98" i="4"/>
  <c r="AC99" i="4"/>
  <c r="AC100" i="4"/>
  <c r="AC101" i="4"/>
  <c r="AC102" i="4"/>
  <c r="AC103" i="4"/>
  <c r="AC104" i="4"/>
  <c r="AC105" i="4"/>
  <c r="AC106" i="4"/>
  <c r="AC107" i="4"/>
  <c r="AC108" i="4"/>
  <c r="AC109" i="4"/>
  <c r="AC110" i="4"/>
  <c r="AC111" i="4"/>
  <c r="AC112" i="4"/>
  <c r="AC118" i="4"/>
  <c r="AC119" i="4"/>
  <c r="AC120" i="4"/>
  <c r="AC121" i="4"/>
  <c r="AC122" i="4"/>
  <c r="AC123" i="4"/>
  <c r="AC124" i="4"/>
  <c r="AC126" i="4"/>
  <c r="V12" i="4"/>
  <c r="V13" i="4"/>
  <c r="V14" i="4"/>
  <c r="V15" i="4"/>
  <c r="V16" i="4"/>
  <c r="V17" i="4"/>
  <c r="V18" i="4"/>
  <c r="V20" i="4"/>
  <c r="V21" i="4"/>
  <c r="V22" i="4"/>
  <c r="V23" i="4"/>
  <c r="V24" i="4"/>
  <c r="V25" i="4"/>
  <c r="V26" i="4"/>
  <c r="V27" i="4"/>
  <c r="V28" i="4"/>
  <c r="V29" i="4"/>
  <c r="V30" i="4"/>
  <c r="V31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8" i="4"/>
  <c r="V119" i="4"/>
  <c r="V120" i="4"/>
  <c r="V121" i="4"/>
  <c r="V122" i="4"/>
  <c r="V123" i="4"/>
  <c r="V124" i="4"/>
  <c r="V126" i="4"/>
  <c r="V7" i="4"/>
  <c r="S11" i="4"/>
  <c r="S12" i="4"/>
  <c r="S13" i="4"/>
  <c r="S14" i="4"/>
  <c r="S15" i="4"/>
  <c r="S16" i="4"/>
  <c r="S17" i="4"/>
  <c r="S18" i="4"/>
  <c r="S20" i="4"/>
  <c r="S21" i="4"/>
  <c r="S22" i="4"/>
  <c r="S23" i="4"/>
  <c r="S24" i="4"/>
  <c r="S25" i="4"/>
  <c r="S26" i="4"/>
  <c r="S27" i="4"/>
  <c r="S28" i="4"/>
  <c r="S29" i="4"/>
  <c r="S30" i="4"/>
  <c r="S31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8" i="4"/>
  <c r="S119" i="4"/>
  <c r="S120" i="4"/>
  <c r="S121" i="4"/>
  <c r="S122" i="4"/>
  <c r="S123" i="4"/>
  <c r="S124" i="4"/>
  <c r="S126" i="4"/>
  <c r="S8" i="4"/>
  <c r="S7" i="4"/>
  <c r="K10" i="4"/>
  <c r="K11" i="4"/>
  <c r="K12" i="4"/>
  <c r="K13" i="4"/>
  <c r="K14" i="4"/>
  <c r="K15" i="4"/>
  <c r="K16" i="4"/>
  <c r="K17" i="4"/>
  <c r="K18" i="4"/>
  <c r="K20" i="4"/>
  <c r="K21" i="4"/>
  <c r="K22" i="4"/>
  <c r="K23" i="4"/>
  <c r="K24" i="4"/>
  <c r="K25" i="4"/>
  <c r="K26" i="4"/>
  <c r="K27" i="4"/>
  <c r="K28" i="4"/>
  <c r="K29" i="4"/>
  <c r="K30" i="4"/>
  <c r="K31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8" i="4"/>
  <c r="K119" i="4"/>
  <c r="K120" i="4"/>
  <c r="K121" i="4"/>
  <c r="K122" i="4"/>
  <c r="K123" i="4"/>
  <c r="K124" i="4"/>
  <c r="K126" i="4"/>
  <c r="K8" i="4"/>
  <c r="K7" i="4"/>
  <c r="H10" i="4"/>
  <c r="H11" i="4"/>
  <c r="H12" i="4"/>
  <c r="H13" i="4"/>
  <c r="H14" i="4"/>
  <c r="H15" i="4"/>
  <c r="H16" i="4"/>
  <c r="H17" i="4"/>
  <c r="H18" i="4"/>
  <c r="H20" i="4"/>
  <c r="H21" i="4"/>
  <c r="H22" i="4"/>
  <c r="H23" i="4"/>
  <c r="H24" i="4"/>
  <c r="H25" i="4"/>
  <c r="H26" i="4"/>
  <c r="H27" i="4"/>
  <c r="H28" i="4"/>
  <c r="H29" i="4"/>
  <c r="H30" i="4"/>
  <c r="H31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8" i="4"/>
  <c r="H119" i="4"/>
  <c r="H120" i="4"/>
  <c r="H121" i="4"/>
  <c r="H122" i="4"/>
  <c r="H123" i="4"/>
  <c r="H124" i="4"/>
  <c r="H126" i="4"/>
  <c r="H8" i="4"/>
  <c r="H7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8" i="4"/>
  <c r="E119" i="4"/>
  <c r="E120" i="4"/>
  <c r="E121" i="4"/>
  <c r="E122" i="4"/>
  <c r="E123" i="4"/>
  <c r="E124" i="4"/>
  <c r="E126" i="4"/>
  <c r="E21" i="4"/>
  <c r="E22" i="4"/>
  <c r="E23" i="4"/>
  <c r="E24" i="4"/>
  <c r="E25" i="4"/>
  <c r="E26" i="4"/>
  <c r="E27" i="4"/>
  <c r="E28" i="4"/>
  <c r="E29" i="4"/>
  <c r="E30" i="4"/>
  <c r="E31" i="4"/>
  <c r="E20" i="4"/>
  <c r="E11" i="4"/>
  <c r="E12" i="4"/>
  <c r="E13" i="4"/>
  <c r="E14" i="4"/>
  <c r="E15" i="4"/>
  <c r="E16" i="4"/>
  <c r="E17" i="4"/>
  <c r="E18" i="4"/>
  <c r="E10" i="4"/>
  <c r="E8" i="4"/>
  <c r="E7" i="4"/>
  <c r="AE7" i="4" l="1"/>
  <c r="AG7" i="4" s="1"/>
  <c r="AD7" i="4"/>
  <c r="U7" i="4"/>
  <c r="R7" i="4"/>
  <c r="AI7" i="4" l="1"/>
  <c r="AJ7" i="4"/>
  <c r="AX120" i="1"/>
  <c r="K119" i="1"/>
  <c r="AJ119" i="1" l="1"/>
  <c r="AK119" i="1"/>
  <c r="AM119" i="1"/>
  <c r="AN119" i="1"/>
  <c r="AO119" i="1"/>
  <c r="AI119" i="1"/>
  <c r="AH120" i="1" l="1"/>
  <c r="AD119" i="1"/>
  <c r="AE119" i="1"/>
  <c r="AF119" i="1"/>
  <c r="AG119" i="1"/>
  <c r="AC119" i="1"/>
  <c r="AB120" i="1"/>
  <c r="Y119" i="1"/>
  <c r="Z119" i="1"/>
  <c r="AA119" i="1"/>
  <c r="X119" i="1"/>
  <c r="W119" i="1"/>
  <c r="V7" i="1" l="1"/>
  <c r="E119" i="1"/>
  <c r="J8" i="4" l="1"/>
  <c r="Q119" i="1"/>
  <c r="V116" i="1"/>
  <c r="J124" i="4" s="1"/>
  <c r="V115" i="1"/>
  <c r="J123" i="4" s="1"/>
  <c r="V114" i="1"/>
  <c r="J122" i="4" s="1"/>
  <c r="V113" i="1"/>
  <c r="J121" i="4" s="1"/>
  <c r="V112" i="1"/>
  <c r="J120" i="4" s="1"/>
  <c r="J119" i="4"/>
  <c r="V110" i="1"/>
  <c r="V106" i="1"/>
  <c r="J113" i="4" s="1"/>
  <c r="V105" i="1"/>
  <c r="J112" i="4" s="1"/>
  <c r="V104" i="1"/>
  <c r="J111" i="4" s="1"/>
  <c r="V103" i="1"/>
  <c r="J110" i="4" s="1"/>
  <c r="V102" i="1"/>
  <c r="J109" i="4" s="1"/>
  <c r="V101" i="1"/>
  <c r="J108" i="4" s="1"/>
  <c r="V100" i="1"/>
  <c r="J107" i="4" s="1"/>
  <c r="V99" i="1"/>
  <c r="J106" i="4" s="1"/>
  <c r="V98" i="1"/>
  <c r="J105" i="4" s="1"/>
  <c r="V97" i="1"/>
  <c r="J104" i="4" s="1"/>
  <c r="V96" i="1"/>
  <c r="J103" i="4" s="1"/>
  <c r="V95" i="1"/>
  <c r="J102" i="4" s="1"/>
  <c r="V94" i="1"/>
  <c r="J101" i="4" s="1"/>
  <c r="V93" i="1"/>
  <c r="J100" i="4" s="1"/>
  <c r="V92" i="1"/>
  <c r="J99" i="4" s="1"/>
  <c r="V91" i="1"/>
  <c r="J98" i="4" s="1"/>
  <c r="V90" i="1"/>
  <c r="J97" i="4" s="1"/>
  <c r="V89" i="1"/>
  <c r="J96" i="4" s="1"/>
  <c r="V88" i="1"/>
  <c r="J95" i="4" s="1"/>
  <c r="V87" i="1"/>
  <c r="J94" i="4" s="1"/>
  <c r="V86" i="1"/>
  <c r="J93" i="4" s="1"/>
  <c r="V85" i="1"/>
  <c r="J92" i="4" s="1"/>
  <c r="V84" i="1"/>
  <c r="J91" i="4" s="1"/>
  <c r="V83" i="1"/>
  <c r="J90" i="4" s="1"/>
  <c r="V82" i="1"/>
  <c r="J89" i="4" s="1"/>
  <c r="V81" i="1"/>
  <c r="J88" i="4" s="1"/>
  <c r="V80" i="1"/>
  <c r="J87" i="4" s="1"/>
  <c r="V79" i="1"/>
  <c r="J86" i="4" s="1"/>
  <c r="V78" i="1"/>
  <c r="J84" i="4" s="1"/>
  <c r="V77" i="1"/>
  <c r="J83" i="4" s="1"/>
  <c r="V76" i="1"/>
  <c r="J82" i="4" s="1"/>
  <c r="V75" i="1"/>
  <c r="J81" i="4" s="1"/>
  <c r="V74" i="1"/>
  <c r="J80" i="4" s="1"/>
  <c r="V73" i="1"/>
  <c r="J79" i="4" s="1"/>
  <c r="V72" i="1"/>
  <c r="J78" i="4" s="1"/>
  <c r="V71" i="1"/>
  <c r="J77" i="4" s="1"/>
  <c r="V70" i="1"/>
  <c r="J76" i="4" s="1"/>
  <c r="V69" i="1"/>
  <c r="J75" i="4" s="1"/>
  <c r="V68" i="1"/>
  <c r="J74" i="4" s="1"/>
  <c r="V67" i="1"/>
  <c r="J73" i="4" s="1"/>
  <c r="V66" i="1"/>
  <c r="J72" i="4" s="1"/>
  <c r="V65" i="1"/>
  <c r="J71" i="4" s="1"/>
  <c r="V64" i="1"/>
  <c r="J69" i="4" s="1"/>
  <c r="V63" i="1"/>
  <c r="J68" i="4" s="1"/>
  <c r="V62" i="1"/>
  <c r="J67" i="4" s="1"/>
  <c r="V61" i="1"/>
  <c r="J66" i="4" s="1"/>
  <c r="V60" i="1"/>
  <c r="J65" i="4" s="1"/>
  <c r="V59" i="1"/>
  <c r="J64" i="4" s="1"/>
  <c r="V58" i="1"/>
  <c r="J63" i="4" s="1"/>
  <c r="V57" i="1"/>
  <c r="J62" i="4" s="1"/>
  <c r="V56" i="1"/>
  <c r="J61" i="4" s="1"/>
  <c r="V55" i="1"/>
  <c r="J60" i="4" s="1"/>
  <c r="V53" i="1"/>
  <c r="J58" i="4" s="1"/>
  <c r="V52" i="1"/>
  <c r="J57" i="4" s="1"/>
  <c r="V51" i="1"/>
  <c r="J56" i="4" s="1"/>
  <c r="V50" i="1"/>
  <c r="J55" i="4" s="1"/>
  <c r="V49" i="1"/>
  <c r="J54" i="4" s="1"/>
  <c r="V48" i="1"/>
  <c r="J53" i="4" s="1"/>
  <c r="V47" i="1"/>
  <c r="J52" i="4" s="1"/>
  <c r="V46" i="1"/>
  <c r="J51" i="4" s="1"/>
  <c r="V45" i="1"/>
  <c r="J49" i="4" s="1"/>
  <c r="V44" i="1"/>
  <c r="J48" i="4" s="1"/>
  <c r="V43" i="1"/>
  <c r="J47" i="4" s="1"/>
  <c r="V42" i="1"/>
  <c r="J46" i="4" s="1"/>
  <c r="V41" i="1"/>
  <c r="J45" i="4" s="1"/>
  <c r="V40" i="1"/>
  <c r="J44" i="4" s="1"/>
  <c r="V39" i="1"/>
  <c r="J43" i="4" s="1"/>
  <c r="V38" i="1"/>
  <c r="J42" i="4" s="1"/>
  <c r="V36" i="1"/>
  <c r="J40" i="4" s="1"/>
  <c r="V35" i="1"/>
  <c r="J39" i="4" s="1"/>
  <c r="V34" i="1"/>
  <c r="J38" i="4" s="1"/>
  <c r="V33" i="1"/>
  <c r="J37" i="4" s="1"/>
  <c r="V32" i="1"/>
  <c r="J36" i="4" s="1"/>
  <c r="V31" i="1"/>
  <c r="J35" i="4" s="1"/>
  <c r="V30" i="1"/>
  <c r="J34" i="4" s="1"/>
  <c r="V29" i="1"/>
  <c r="J33" i="4" s="1"/>
  <c r="V28" i="1"/>
  <c r="J31" i="4" s="1"/>
  <c r="V27" i="1"/>
  <c r="J30" i="4" s="1"/>
  <c r="V26" i="1"/>
  <c r="J29" i="4" s="1"/>
  <c r="V25" i="1"/>
  <c r="J28" i="4" s="1"/>
  <c r="V24" i="1"/>
  <c r="J27" i="4" s="1"/>
  <c r="V23" i="1"/>
  <c r="J26" i="4" s="1"/>
  <c r="V22" i="1"/>
  <c r="J25" i="4" s="1"/>
  <c r="V21" i="1"/>
  <c r="J24" i="4" s="1"/>
  <c r="V20" i="1"/>
  <c r="J23" i="4" s="1"/>
  <c r="V19" i="1"/>
  <c r="J22" i="4" s="1"/>
  <c r="V18" i="1"/>
  <c r="J21" i="4" s="1"/>
  <c r="V17" i="1"/>
  <c r="J20" i="4" s="1"/>
  <c r="V16" i="1"/>
  <c r="J18" i="4" s="1"/>
  <c r="V15" i="1"/>
  <c r="J17" i="4" s="1"/>
  <c r="V14" i="1"/>
  <c r="J16" i="4" s="1"/>
  <c r="V13" i="1"/>
  <c r="J15" i="4" s="1"/>
  <c r="V12" i="1"/>
  <c r="J14" i="4" s="1"/>
  <c r="V11" i="1"/>
  <c r="J13" i="4" s="1"/>
  <c r="V10" i="1"/>
  <c r="J12" i="4" s="1"/>
  <c r="V9" i="1"/>
  <c r="J11" i="4" s="1"/>
  <c r="V8" i="1"/>
  <c r="J10" i="4" s="1"/>
  <c r="J118" i="4" l="1"/>
  <c r="J85" i="4"/>
  <c r="J127" i="4"/>
  <c r="J130" i="4" s="1"/>
  <c r="J7" i="4"/>
  <c r="V120" i="1"/>
  <c r="P118" i="1"/>
  <c r="G126" i="4" s="1"/>
  <c r="P116" i="1"/>
  <c r="G124" i="4" s="1"/>
  <c r="P115" i="1"/>
  <c r="G123" i="4" s="1"/>
  <c r="P114" i="1"/>
  <c r="G122" i="4" s="1"/>
  <c r="P113" i="1"/>
  <c r="G121" i="4" s="1"/>
  <c r="P112" i="1"/>
  <c r="G120" i="4" s="1"/>
  <c r="P111" i="1"/>
  <c r="G119" i="4" s="1"/>
  <c r="P110" i="1"/>
  <c r="P106" i="1"/>
  <c r="G113" i="4" s="1"/>
  <c r="P105" i="1"/>
  <c r="G112" i="4" s="1"/>
  <c r="P104" i="1"/>
  <c r="G111" i="4" s="1"/>
  <c r="P103" i="1"/>
  <c r="G110" i="4" s="1"/>
  <c r="P102" i="1"/>
  <c r="G109" i="4" s="1"/>
  <c r="P101" i="1"/>
  <c r="G108" i="4" s="1"/>
  <c r="P100" i="1"/>
  <c r="G107" i="4" s="1"/>
  <c r="P99" i="1"/>
  <c r="G106" i="4" s="1"/>
  <c r="P98" i="1"/>
  <c r="G105" i="4" s="1"/>
  <c r="P97" i="1"/>
  <c r="G104" i="4" s="1"/>
  <c r="P96" i="1"/>
  <c r="G103" i="4" s="1"/>
  <c r="P95" i="1"/>
  <c r="G102" i="4" s="1"/>
  <c r="P94" i="1"/>
  <c r="G101" i="4" s="1"/>
  <c r="P93" i="1"/>
  <c r="G100" i="4" s="1"/>
  <c r="P92" i="1"/>
  <c r="G99" i="4" s="1"/>
  <c r="P91" i="1"/>
  <c r="G98" i="4" s="1"/>
  <c r="P90" i="1"/>
  <c r="G97" i="4" s="1"/>
  <c r="P89" i="1"/>
  <c r="G96" i="4" s="1"/>
  <c r="P88" i="1"/>
  <c r="G95" i="4" s="1"/>
  <c r="P87" i="1"/>
  <c r="G94" i="4" s="1"/>
  <c r="P86" i="1"/>
  <c r="G93" i="4" s="1"/>
  <c r="P85" i="1"/>
  <c r="G92" i="4" s="1"/>
  <c r="P84" i="1"/>
  <c r="G91" i="4" s="1"/>
  <c r="P83" i="1"/>
  <c r="G90" i="4" s="1"/>
  <c r="P82" i="1"/>
  <c r="G89" i="4" s="1"/>
  <c r="P81" i="1"/>
  <c r="G88" i="4" s="1"/>
  <c r="P80" i="1"/>
  <c r="G87" i="4" s="1"/>
  <c r="P79" i="1"/>
  <c r="G86" i="4" s="1"/>
  <c r="P78" i="1"/>
  <c r="G84" i="4" s="1"/>
  <c r="P77" i="1"/>
  <c r="G83" i="4" s="1"/>
  <c r="P76" i="1"/>
  <c r="G82" i="4" s="1"/>
  <c r="P75" i="1"/>
  <c r="G81" i="4" s="1"/>
  <c r="P74" i="1"/>
  <c r="G80" i="4" s="1"/>
  <c r="P73" i="1"/>
  <c r="G79" i="4" s="1"/>
  <c r="P72" i="1"/>
  <c r="G78" i="4" s="1"/>
  <c r="P71" i="1"/>
  <c r="G77" i="4" s="1"/>
  <c r="P70" i="1"/>
  <c r="G76" i="4" s="1"/>
  <c r="P69" i="1"/>
  <c r="G75" i="4" s="1"/>
  <c r="P68" i="1"/>
  <c r="G74" i="4" s="1"/>
  <c r="P67" i="1"/>
  <c r="G73" i="4" s="1"/>
  <c r="P66" i="1"/>
  <c r="G72" i="4" s="1"/>
  <c r="P65" i="1"/>
  <c r="G71" i="4" s="1"/>
  <c r="P64" i="1"/>
  <c r="G69" i="4" s="1"/>
  <c r="P63" i="1"/>
  <c r="G68" i="4" s="1"/>
  <c r="P62" i="1"/>
  <c r="G67" i="4" s="1"/>
  <c r="P61" i="1"/>
  <c r="G66" i="4" s="1"/>
  <c r="P60" i="1"/>
  <c r="G65" i="4" s="1"/>
  <c r="P59" i="1"/>
  <c r="G64" i="4" s="1"/>
  <c r="P58" i="1"/>
  <c r="G63" i="4" s="1"/>
  <c r="P57" i="1"/>
  <c r="G62" i="4" s="1"/>
  <c r="P56" i="1"/>
  <c r="G61" i="4" s="1"/>
  <c r="P55" i="1"/>
  <c r="G60" i="4" s="1"/>
  <c r="P54" i="1"/>
  <c r="G59" i="4" s="1"/>
  <c r="P53" i="1"/>
  <c r="G58" i="4" s="1"/>
  <c r="P52" i="1"/>
  <c r="G57" i="4" s="1"/>
  <c r="P51" i="1"/>
  <c r="G56" i="4" s="1"/>
  <c r="P50" i="1"/>
  <c r="G55" i="4" s="1"/>
  <c r="P49" i="1"/>
  <c r="G54" i="4" s="1"/>
  <c r="P48" i="1"/>
  <c r="G53" i="4" s="1"/>
  <c r="P47" i="1"/>
  <c r="G52" i="4" s="1"/>
  <c r="P46" i="1"/>
  <c r="G51" i="4" s="1"/>
  <c r="P45" i="1"/>
  <c r="G49" i="4" s="1"/>
  <c r="P44" i="1"/>
  <c r="G48" i="4" s="1"/>
  <c r="P43" i="1"/>
  <c r="G47" i="4" s="1"/>
  <c r="P42" i="1"/>
  <c r="G46" i="4" s="1"/>
  <c r="P41" i="1"/>
  <c r="G45" i="4" s="1"/>
  <c r="P40" i="1"/>
  <c r="G44" i="4" s="1"/>
  <c r="P39" i="1"/>
  <c r="G43" i="4" s="1"/>
  <c r="P38" i="1"/>
  <c r="G42" i="4" s="1"/>
  <c r="P37" i="1"/>
  <c r="G41" i="4" s="1"/>
  <c r="P36" i="1"/>
  <c r="G40" i="4" s="1"/>
  <c r="P35" i="1"/>
  <c r="G39" i="4" s="1"/>
  <c r="P34" i="1"/>
  <c r="G38" i="4" s="1"/>
  <c r="P33" i="1"/>
  <c r="G37" i="4" s="1"/>
  <c r="P32" i="1"/>
  <c r="G36" i="4" s="1"/>
  <c r="G35" i="4"/>
  <c r="P30" i="1"/>
  <c r="G34" i="4" s="1"/>
  <c r="P29" i="1"/>
  <c r="G33" i="4" s="1"/>
  <c r="P28" i="1"/>
  <c r="G31" i="4" s="1"/>
  <c r="P27" i="1"/>
  <c r="G30" i="4" s="1"/>
  <c r="P26" i="1"/>
  <c r="G29" i="4" s="1"/>
  <c r="P25" i="1"/>
  <c r="G28" i="4" s="1"/>
  <c r="P24" i="1"/>
  <c r="G27" i="4" s="1"/>
  <c r="P23" i="1"/>
  <c r="G26" i="4" s="1"/>
  <c r="P22" i="1"/>
  <c r="G25" i="4" s="1"/>
  <c r="G24" i="4"/>
  <c r="P20" i="1"/>
  <c r="G23" i="4" s="1"/>
  <c r="P19" i="1"/>
  <c r="G22" i="4" s="1"/>
  <c r="P18" i="1"/>
  <c r="G21" i="4" s="1"/>
  <c r="P17" i="1"/>
  <c r="G20" i="4" s="1"/>
  <c r="G18" i="4"/>
  <c r="P15" i="1"/>
  <c r="G17" i="4" s="1"/>
  <c r="P14" i="1"/>
  <c r="G16" i="4" s="1"/>
  <c r="G15" i="4"/>
  <c r="G14" i="4"/>
  <c r="P11" i="1"/>
  <c r="G13" i="4" s="1"/>
  <c r="P10" i="1"/>
  <c r="G12" i="4" s="1"/>
  <c r="G11" i="4"/>
  <c r="G10" i="4"/>
  <c r="P7" i="1"/>
  <c r="L125" i="4" l="1"/>
  <c r="P125" i="4" s="1"/>
  <c r="L115" i="4"/>
  <c r="P115" i="4" s="1"/>
  <c r="L7" i="4"/>
  <c r="G118" i="4"/>
  <c r="G85" i="4"/>
  <c r="L10" i="4"/>
  <c r="L114" i="4"/>
  <c r="P114" i="4" s="1"/>
  <c r="L116" i="4"/>
  <c r="P116" i="4" s="1"/>
  <c r="L108" i="4"/>
  <c r="L73" i="4"/>
  <c r="L57" i="4"/>
  <c r="L52" i="4"/>
  <c r="L30" i="4"/>
  <c r="L23" i="4"/>
  <c r="L21" i="4"/>
  <c r="L20" i="4"/>
  <c r="L14" i="4"/>
  <c r="L13" i="4"/>
  <c r="L41" i="4"/>
  <c r="L59" i="4"/>
  <c r="L126" i="4"/>
  <c r="L8" i="4"/>
  <c r="L124" i="4"/>
  <c r="L123" i="4"/>
  <c r="L122" i="4"/>
  <c r="L121" i="4"/>
  <c r="L120" i="4"/>
  <c r="L119" i="4"/>
  <c r="L118" i="4"/>
  <c r="L113" i="4"/>
  <c r="L112" i="4"/>
  <c r="L111" i="4"/>
  <c r="L110" i="4"/>
  <c r="L109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4" i="4"/>
  <c r="L83" i="4"/>
  <c r="L82" i="4"/>
  <c r="L81" i="4"/>
  <c r="L80" i="4"/>
  <c r="L79" i="4"/>
  <c r="L78" i="4"/>
  <c r="L77" i="4"/>
  <c r="L76" i="4"/>
  <c r="L75" i="4"/>
  <c r="L74" i="4"/>
  <c r="L72" i="4"/>
  <c r="L71" i="4"/>
  <c r="L69" i="4"/>
  <c r="L68" i="4"/>
  <c r="L67" i="4"/>
  <c r="L66" i="4"/>
  <c r="L65" i="4"/>
  <c r="L64" i="4"/>
  <c r="L63" i="4"/>
  <c r="L62" i="4"/>
  <c r="L61" i="4"/>
  <c r="L60" i="4"/>
  <c r="L58" i="4"/>
  <c r="L56" i="4"/>
  <c r="L55" i="4"/>
  <c r="L54" i="4"/>
  <c r="L53" i="4"/>
  <c r="L51" i="4"/>
  <c r="L49" i="4"/>
  <c r="L48" i="4"/>
  <c r="L47" i="4"/>
  <c r="L46" i="4"/>
  <c r="L45" i="4"/>
  <c r="L44" i="4"/>
  <c r="L43" i="4"/>
  <c r="L42" i="4"/>
  <c r="L40" i="4"/>
  <c r="L39" i="4"/>
  <c r="L38" i="4"/>
  <c r="L37" i="4"/>
  <c r="L36" i="4"/>
  <c r="L35" i="4"/>
  <c r="L34" i="4"/>
  <c r="L33" i="4"/>
  <c r="L31" i="4"/>
  <c r="L29" i="4"/>
  <c r="L28" i="4"/>
  <c r="L27" i="4"/>
  <c r="L26" i="4"/>
  <c r="L25" i="4"/>
  <c r="L24" i="4"/>
  <c r="L22" i="4"/>
  <c r="L18" i="4"/>
  <c r="L17" i="4"/>
  <c r="L16" i="4"/>
  <c r="L15" i="4"/>
  <c r="L12" i="4"/>
  <c r="L11" i="4"/>
  <c r="G8" i="4"/>
  <c r="G7" i="4" s="1"/>
  <c r="P120" i="1"/>
  <c r="AE117" i="4"/>
  <c r="AG117" i="4" s="1"/>
  <c r="AB117" i="4"/>
  <c r="AD117" i="4" s="1"/>
  <c r="U117" i="4"/>
  <c r="R117" i="4"/>
  <c r="AG85" i="4"/>
  <c r="AD85" i="4"/>
  <c r="AE70" i="4"/>
  <c r="AG70" i="4" s="1"/>
  <c r="AB70" i="4"/>
  <c r="AD70" i="4" s="1"/>
  <c r="U70" i="4"/>
  <c r="R70" i="4"/>
  <c r="AE50" i="4"/>
  <c r="AG50" i="4" s="1"/>
  <c r="AB50" i="4"/>
  <c r="AD50" i="4" s="1"/>
  <c r="U50" i="4"/>
  <c r="R50" i="4"/>
  <c r="AE32" i="4"/>
  <c r="AG32" i="4" s="1"/>
  <c r="AB32" i="4"/>
  <c r="AD32" i="4" s="1"/>
  <c r="U32" i="4"/>
  <c r="R32" i="4"/>
  <c r="AE19" i="4"/>
  <c r="AG19" i="4" s="1"/>
  <c r="AB19" i="4"/>
  <c r="AD19" i="4" s="1"/>
  <c r="U19" i="4"/>
  <c r="R19" i="4"/>
  <c r="AE9" i="4"/>
  <c r="AG9" i="4" s="1"/>
  <c r="AB9" i="4"/>
  <c r="AD9" i="4" s="1"/>
  <c r="U9" i="4"/>
  <c r="R9" i="4"/>
  <c r="R127" i="4"/>
  <c r="R130" i="4" s="1"/>
  <c r="U127" i="4"/>
  <c r="U130" i="4" s="1"/>
  <c r="AB127" i="4"/>
  <c r="AE127" i="4"/>
  <c r="AG11" i="4"/>
  <c r="AG12" i="4"/>
  <c r="AG13" i="4"/>
  <c r="AG14" i="4"/>
  <c r="AG15" i="4"/>
  <c r="AG16" i="4"/>
  <c r="AG17" i="4"/>
  <c r="AG18" i="4"/>
  <c r="AG20" i="4"/>
  <c r="AG21" i="4"/>
  <c r="AG22" i="4"/>
  <c r="AG23" i="4"/>
  <c r="AG24" i="4"/>
  <c r="AG25" i="4"/>
  <c r="AG26" i="4"/>
  <c r="AG28" i="4"/>
  <c r="AG30" i="4"/>
  <c r="AG31" i="4"/>
  <c r="AG33" i="4"/>
  <c r="AG34" i="4"/>
  <c r="AG35" i="4"/>
  <c r="AG36" i="4"/>
  <c r="AG37" i="4"/>
  <c r="AG39" i="4"/>
  <c r="AG41" i="4"/>
  <c r="AG43" i="4"/>
  <c r="AG44" i="4"/>
  <c r="AG46" i="4"/>
  <c r="AG47" i="4"/>
  <c r="AG48" i="4"/>
  <c r="AG49" i="4"/>
  <c r="AG51" i="4"/>
  <c r="AG52" i="4"/>
  <c r="AG53" i="4"/>
  <c r="AG54" i="4"/>
  <c r="AG55" i="4"/>
  <c r="AG56" i="4"/>
  <c r="AG57" i="4"/>
  <c r="AG58" i="4"/>
  <c r="AG60" i="4"/>
  <c r="AG63" i="4"/>
  <c r="AG64" i="4"/>
  <c r="AG65" i="4"/>
  <c r="AG66" i="4"/>
  <c r="AG67" i="4"/>
  <c r="AG68" i="4"/>
  <c r="AG69" i="4"/>
  <c r="AG71" i="4"/>
  <c r="AG72" i="4"/>
  <c r="AG73" i="4"/>
  <c r="AG74" i="4"/>
  <c r="AG75" i="4"/>
  <c r="AG76" i="4"/>
  <c r="AG77" i="4"/>
  <c r="AG78" i="4"/>
  <c r="AG80" i="4"/>
  <c r="AG82" i="4"/>
  <c r="AG83" i="4"/>
  <c r="AG86" i="4"/>
  <c r="AG88" i="4"/>
  <c r="AG89" i="4"/>
  <c r="AG90" i="4"/>
  <c r="AG91" i="4"/>
  <c r="AG93" i="4"/>
  <c r="AG94" i="4"/>
  <c r="AG96" i="4"/>
  <c r="AG97" i="4"/>
  <c r="AG98" i="4"/>
  <c r="AG99" i="4"/>
  <c r="AG100" i="4"/>
  <c r="AG101" i="4"/>
  <c r="AG102" i="4"/>
  <c r="AG103" i="4"/>
  <c r="AG104" i="4"/>
  <c r="AG105" i="4"/>
  <c r="AG106" i="4"/>
  <c r="AG107" i="4"/>
  <c r="AG108" i="4"/>
  <c r="AG109" i="4"/>
  <c r="AG110" i="4"/>
  <c r="AG111" i="4"/>
  <c r="AG112" i="4"/>
  <c r="AG113" i="4"/>
  <c r="AG118" i="4"/>
  <c r="AG119" i="4"/>
  <c r="AG120" i="4"/>
  <c r="AG121" i="4"/>
  <c r="AG122" i="4"/>
  <c r="AG123" i="4"/>
  <c r="AG126" i="4"/>
  <c r="AD11" i="4"/>
  <c r="AD12" i="4"/>
  <c r="AD13" i="4"/>
  <c r="AD14" i="4"/>
  <c r="AD15" i="4"/>
  <c r="AD16" i="4"/>
  <c r="AD17" i="4"/>
  <c r="AD18" i="4"/>
  <c r="AD20" i="4"/>
  <c r="AD21" i="4"/>
  <c r="AD22" i="4"/>
  <c r="AD23" i="4"/>
  <c r="AD24" i="4"/>
  <c r="AD25" i="4"/>
  <c r="AD26" i="4"/>
  <c r="AD28" i="4"/>
  <c r="AD30" i="4"/>
  <c r="AD31" i="4"/>
  <c r="AD33" i="4"/>
  <c r="AD34" i="4"/>
  <c r="AD35" i="4"/>
  <c r="AD36" i="4"/>
  <c r="AD37" i="4"/>
  <c r="AD39" i="4"/>
  <c r="AD41" i="4"/>
  <c r="AD43" i="4"/>
  <c r="AD44" i="4"/>
  <c r="AD46" i="4"/>
  <c r="AD47" i="4"/>
  <c r="AD48" i="4"/>
  <c r="AD49" i="4"/>
  <c r="AD51" i="4"/>
  <c r="AD52" i="4"/>
  <c r="AD53" i="4"/>
  <c r="AD54" i="4"/>
  <c r="AD55" i="4"/>
  <c r="AD56" i="4"/>
  <c r="AD57" i="4"/>
  <c r="AD58" i="4"/>
  <c r="AD60" i="4"/>
  <c r="AD63" i="4"/>
  <c r="AD65" i="4"/>
  <c r="AD66" i="4"/>
  <c r="AD67" i="4"/>
  <c r="AD68" i="4"/>
  <c r="AD69" i="4"/>
  <c r="AD71" i="4"/>
  <c r="AD72" i="4"/>
  <c r="AD73" i="4"/>
  <c r="AD74" i="4"/>
  <c r="AD75" i="4"/>
  <c r="AD76" i="4"/>
  <c r="AD77" i="4"/>
  <c r="AD78" i="4"/>
  <c r="AD80" i="4"/>
  <c r="AD82" i="4"/>
  <c r="AD83" i="4"/>
  <c r="AD86" i="4"/>
  <c r="AD88" i="4"/>
  <c r="AD89" i="4"/>
  <c r="AD90" i="4"/>
  <c r="AD91" i="4"/>
  <c r="AD93" i="4"/>
  <c r="AD94" i="4"/>
  <c r="AD96" i="4"/>
  <c r="AD97" i="4"/>
  <c r="AD98" i="4"/>
  <c r="AD99" i="4"/>
  <c r="AD100" i="4"/>
  <c r="AD101" i="4"/>
  <c r="AD102" i="4"/>
  <c r="AD103" i="4"/>
  <c r="AD104" i="4"/>
  <c r="AD105" i="4"/>
  <c r="AD106" i="4"/>
  <c r="AD107" i="4"/>
  <c r="AD108" i="4"/>
  <c r="AD109" i="4"/>
  <c r="AD110" i="4"/>
  <c r="AD111" i="4"/>
  <c r="AD112" i="4"/>
  <c r="AD113" i="4"/>
  <c r="AD118" i="4"/>
  <c r="AD119" i="4"/>
  <c r="AD120" i="4"/>
  <c r="AD121" i="4"/>
  <c r="AD122" i="4"/>
  <c r="AD123" i="4"/>
  <c r="AD126" i="4"/>
  <c r="AG8" i="4"/>
  <c r="AD8" i="4"/>
  <c r="W125" i="4" l="1"/>
  <c r="Z125" i="4" s="1"/>
  <c r="W116" i="4"/>
  <c r="Z116" i="4" s="1"/>
  <c r="W118" i="4"/>
  <c r="W115" i="4"/>
  <c r="Z115" i="4" s="1"/>
  <c r="W114" i="4"/>
  <c r="Z114" i="4" s="1"/>
  <c r="T125" i="4"/>
  <c r="Y125" i="4" s="1"/>
  <c r="AA125" i="4" s="1"/>
  <c r="X125" i="4" s="1"/>
  <c r="AN125" i="4" s="1"/>
  <c r="T116" i="4"/>
  <c r="Y116" i="4" s="1"/>
  <c r="AA116" i="4" s="1"/>
  <c r="X116" i="4" s="1"/>
  <c r="AN116" i="4" s="1"/>
  <c r="T115" i="4"/>
  <c r="Y115" i="4" s="1"/>
  <c r="AA115" i="4" s="1"/>
  <c r="X115" i="4" s="1"/>
  <c r="AN115" i="4" s="1"/>
  <c r="T114" i="4"/>
  <c r="Y114" i="4" s="1"/>
  <c r="AA114" i="4" s="1"/>
  <c r="X114" i="4" s="1"/>
  <c r="AN114" i="4" s="1"/>
  <c r="W8" i="4"/>
  <c r="W11" i="4"/>
  <c r="W18" i="4"/>
  <c r="W17" i="4"/>
  <c r="W16" i="4"/>
  <c r="W15" i="4"/>
  <c r="W14" i="4"/>
  <c r="W13" i="4"/>
  <c r="W12" i="4"/>
  <c r="W20" i="4"/>
  <c r="W31" i="4"/>
  <c r="W30" i="4"/>
  <c r="W29" i="4"/>
  <c r="W28" i="4"/>
  <c r="W27" i="4"/>
  <c r="W26" i="4"/>
  <c r="W25" i="4"/>
  <c r="W24" i="4"/>
  <c r="W23" i="4"/>
  <c r="W22" i="4"/>
  <c r="W21" i="4"/>
  <c r="W33" i="4"/>
  <c r="W49" i="4"/>
  <c r="W48" i="4"/>
  <c r="W47" i="4"/>
  <c r="W46" i="4"/>
  <c r="W45" i="4"/>
  <c r="W44" i="4"/>
  <c r="W43" i="4"/>
  <c r="W42" i="4"/>
  <c r="W41" i="4"/>
  <c r="W40" i="4"/>
  <c r="W39" i="4"/>
  <c r="W38" i="4"/>
  <c r="W37" i="4"/>
  <c r="W36" i="4"/>
  <c r="W35" i="4"/>
  <c r="W34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1" i="4"/>
  <c r="W83" i="4"/>
  <c r="W82" i="4"/>
  <c r="W81" i="4"/>
  <c r="W80" i="4"/>
  <c r="W79" i="4"/>
  <c r="W78" i="4"/>
  <c r="W77" i="4"/>
  <c r="W76" i="4"/>
  <c r="W75" i="4"/>
  <c r="W74" i="4"/>
  <c r="W73" i="4"/>
  <c r="W72" i="4"/>
  <c r="W86" i="4"/>
  <c r="W113" i="4"/>
  <c r="W112" i="4"/>
  <c r="W111" i="4"/>
  <c r="W110" i="4"/>
  <c r="W109" i="4"/>
  <c r="W108" i="4"/>
  <c r="W107" i="4"/>
  <c r="W106" i="4"/>
  <c r="W105" i="4"/>
  <c r="W104" i="4"/>
  <c r="W103" i="4"/>
  <c r="W102" i="4"/>
  <c r="W101" i="4"/>
  <c r="W100" i="4"/>
  <c r="W99" i="4"/>
  <c r="W98" i="4"/>
  <c r="W97" i="4"/>
  <c r="W96" i="4"/>
  <c r="W95" i="4"/>
  <c r="W94" i="4"/>
  <c r="W93" i="4"/>
  <c r="W92" i="4"/>
  <c r="W91" i="4"/>
  <c r="W90" i="4"/>
  <c r="W89" i="4"/>
  <c r="W88" i="4"/>
  <c r="W87" i="4"/>
  <c r="W126" i="4"/>
  <c r="W124" i="4"/>
  <c r="W123" i="4"/>
  <c r="W122" i="4"/>
  <c r="W121" i="4"/>
  <c r="W120" i="4"/>
  <c r="W119" i="4"/>
  <c r="W7" i="4"/>
  <c r="T8" i="4"/>
  <c r="T11" i="4"/>
  <c r="T18" i="4"/>
  <c r="T17" i="4"/>
  <c r="T16" i="4"/>
  <c r="T15" i="4"/>
  <c r="T14" i="4"/>
  <c r="T13" i="4"/>
  <c r="T12" i="4"/>
  <c r="T20" i="4"/>
  <c r="T31" i="4"/>
  <c r="T30" i="4"/>
  <c r="T29" i="4"/>
  <c r="T28" i="4"/>
  <c r="T27" i="4"/>
  <c r="T26" i="4"/>
  <c r="T25" i="4"/>
  <c r="T24" i="4"/>
  <c r="T23" i="4"/>
  <c r="T22" i="4"/>
  <c r="T21" i="4"/>
  <c r="T33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51" i="4"/>
  <c r="T69" i="4"/>
  <c r="T68" i="4"/>
  <c r="T67" i="4"/>
  <c r="T66" i="4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71" i="4"/>
  <c r="T83" i="4"/>
  <c r="T82" i="4"/>
  <c r="T81" i="4"/>
  <c r="T80" i="4"/>
  <c r="T79" i="4"/>
  <c r="T78" i="4"/>
  <c r="T77" i="4"/>
  <c r="T76" i="4"/>
  <c r="T75" i="4"/>
  <c r="T74" i="4"/>
  <c r="T73" i="4"/>
  <c r="T72" i="4"/>
  <c r="T86" i="4"/>
  <c r="T113" i="4"/>
  <c r="T112" i="4"/>
  <c r="T111" i="4"/>
  <c r="T110" i="4"/>
  <c r="T109" i="4"/>
  <c r="T108" i="4"/>
  <c r="T107" i="4"/>
  <c r="T106" i="4"/>
  <c r="T105" i="4"/>
  <c r="T104" i="4"/>
  <c r="T103" i="4"/>
  <c r="T102" i="4"/>
  <c r="T101" i="4"/>
  <c r="T100" i="4"/>
  <c r="T99" i="4"/>
  <c r="T98" i="4"/>
  <c r="T97" i="4"/>
  <c r="T96" i="4"/>
  <c r="T95" i="4"/>
  <c r="T94" i="4"/>
  <c r="T93" i="4"/>
  <c r="T92" i="4"/>
  <c r="T91" i="4"/>
  <c r="T90" i="4"/>
  <c r="T89" i="4"/>
  <c r="T88" i="4"/>
  <c r="T87" i="4"/>
  <c r="T118" i="4"/>
  <c r="T126" i="4"/>
  <c r="T124" i="4"/>
  <c r="T123" i="4"/>
  <c r="T122" i="4"/>
  <c r="T121" i="4"/>
  <c r="T120" i="4"/>
  <c r="T119" i="4"/>
  <c r="T7" i="4"/>
  <c r="T9" i="4"/>
  <c r="W9" i="4"/>
  <c r="T19" i="4"/>
  <c r="W19" i="4"/>
  <c r="T32" i="4"/>
  <c r="W32" i="4"/>
  <c r="T50" i="4"/>
  <c r="W50" i="4"/>
  <c r="T70" i="4"/>
  <c r="W70" i="4"/>
  <c r="T85" i="4"/>
  <c r="W85" i="4"/>
  <c r="T117" i="4"/>
  <c r="W117" i="4"/>
  <c r="G127" i="4"/>
  <c r="G130" i="4" s="1"/>
  <c r="I7" i="4" s="1"/>
  <c r="AI8" i="4"/>
  <c r="AJ8" i="4"/>
  <c r="AI126" i="4"/>
  <c r="AI123" i="4"/>
  <c r="AI122" i="4"/>
  <c r="AI121" i="4"/>
  <c r="AI120" i="4"/>
  <c r="AI119" i="4"/>
  <c r="AI118" i="4"/>
  <c r="AI113" i="4"/>
  <c r="AI112" i="4"/>
  <c r="AI111" i="4"/>
  <c r="AI110" i="4"/>
  <c r="AI109" i="4"/>
  <c r="AI108" i="4"/>
  <c r="AI107" i="4"/>
  <c r="AI106" i="4"/>
  <c r="AI105" i="4"/>
  <c r="AI104" i="4"/>
  <c r="AI103" i="4"/>
  <c r="AI102" i="4"/>
  <c r="AI101" i="4"/>
  <c r="AI100" i="4"/>
  <c r="AI99" i="4"/>
  <c r="AI98" i="4"/>
  <c r="AI97" i="4"/>
  <c r="AI96" i="4"/>
  <c r="AI94" i="4"/>
  <c r="AI93" i="4"/>
  <c r="AI91" i="4"/>
  <c r="AI90" i="4"/>
  <c r="AI89" i="4"/>
  <c r="AI88" i="4"/>
  <c r="AI86" i="4"/>
  <c r="AI83" i="4"/>
  <c r="AI82" i="4"/>
  <c r="AI80" i="4"/>
  <c r="AI78" i="4"/>
  <c r="AI77" i="4"/>
  <c r="AI76" i="4"/>
  <c r="AI75" i="4"/>
  <c r="AI74" i="4"/>
  <c r="AI73" i="4"/>
  <c r="AI72" i="4"/>
  <c r="AI71" i="4"/>
  <c r="AI69" i="4"/>
  <c r="AI68" i="4"/>
  <c r="AI67" i="4"/>
  <c r="AI66" i="4"/>
  <c r="AI65" i="4"/>
  <c r="AI64" i="4"/>
  <c r="AI63" i="4"/>
  <c r="AI60" i="4"/>
  <c r="AI58" i="4"/>
  <c r="AI57" i="4"/>
  <c r="AI56" i="4"/>
  <c r="AI55" i="4"/>
  <c r="AI54" i="4"/>
  <c r="AI53" i="4"/>
  <c r="AI52" i="4"/>
  <c r="AI51" i="4"/>
  <c r="AI49" i="4"/>
  <c r="AI48" i="4"/>
  <c r="AI47" i="4"/>
  <c r="AI46" i="4"/>
  <c r="AI45" i="4"/>
  <c r="AI44" i="4"/>
  <c r="AI43" i="4"/>
  <c r="AI41" i="4"/>
  <c r="AI39" i="4"/>
  <c r="AI37" i="4"/>
  <c r="AI36" i="4"/>
  <c r="AI35" i="4"/>
  <c r="AI34" i="4"/>
  <c r="AI33" i="4"/>
  <c r="AI31" i="4"/>
  <c r="AI30" i="4"/>
  <c r="AI29" i="4"/>
  <c r="AI28" i="4"/>
  <c r="AI27" i="4"/>
  <c r="AI26" i="4"/>
  <c r="AI25" i="4"/>
  <c r="AI24" i="4"/>
  <c r="AI23" i="4"/>
  <c r="AI22" i="4"/>
  <c r="AI21" i="4"/>
  <c r="AI20" i="4"/>
  <c r="AI18" i="4"/>
  <c r="AI17" i="4"/>
  <c r="AI16" i="4"/>
  <c r="AI15" i="4"/>
  <c r="AI14" i="4"/>
  <c r="AI13" i="4"/>
  <c r="AI12" i="4"/>
  <c r="AI11" i="4"/>
  <c r="AI9" i="4"/>
  <c r="AJ126" i="4"/>
  <c r="AJ123" i="4"/>
  <c r="AJ122" i="4"/>
  <c r="AJ121" i="4"/>
  <c r="AJ120" i="4"/>
  <c r="AJ119" i="4"/>
  <c r="AJ118" i="4"/>
  <c r="AJ113" i="4"/>
  <c r="AJ112" i="4"/>
  <c r="AJ111" i="4"/>
  <c r="AJ110" i="4"/>
  <c r="AJ109" i="4"/>
  <c r="AJ108" i="4"/>
  <c r="AJ107" i="4"/>
  <c r="AJ106" i="4"/>
  <c r="AJ105" i="4"/>
  <c r="AJ104" i="4"/>
  <c r="AJ103" i="4"/>
  <c r="AJ102" i="4"/>
  <c r="AJ101" i="4"/>
  <c r="AJ100" i="4"/>
  <c r="AJ99" i="4"/>
  <c r="AJ98" i="4"/>
  <c r="AJ97" i="4"/>
  <c r="AJ96" i="4"/>
  <c r="AJ94" i="4"/>
  <c r="AJ93" i="4"/>
  <c r="AJ91" i="4"/>
  <c r="AJ90" i="4"/>
  <c r="AJ89" i="4"/>
  <c r="AJ88" i="4"/>
  <c r="AJ86" i="4"/>
  <c r="AJ83" i="4"/>
  <c r="AJ82" i="4"/>
  <c r="AJ80" i="4"/>
  <c r="AJ78" i="4"/>
  <c r="AJ77" i="4"/>
  <c r="AJ76" i="4"/>
  <c r="AJ75" i="4"/>
  <c r="AJ74" i="4"/>
  <c r="AJ73" i="4"/>
  <c r="AJ72" i="4"/>
  <c r="AJ71" i="4"/>
  <c r="AJ69" i="4"/>
  <c r="AJ68" i="4"/>
  <c r="AJ67" i="4"/>
  <c r="AJ66" i="4"/>
  <c r="AJ65" i="4"/>
  <c r="AJ64" i="4"/>
  <c r="AJ63" i="4"/>
  <c r="AJ60" i="4"/>
  <c r="AJ58" i="4"/>
  <c r="AJ57" i="4"/>
  <c r="AJ56" i="4"/>
  <c r="AJ55" i="4"/>
  <c r="AJ54" i="4"/>
  <c r="AJ53" i="4"/>
  <c r="AJ52" i="4"/>
  <c r="AJ51" i="4"/>
  <c r="AJ49" i="4"/>
  <c r="AJ48" i="4"/>
  <c r="AJ47" i="4"/>
  <c r="AJ46" i="4"/>
  <c r="AJ45" i="4"/>
  <c r="AJ44" i="4"/>
  <c r="AJ43" i="4"/>
  <c r="AJ41" i="4"/>
  <c r="AJ39" i="4"/>
  <c r="AJ37" i="4"/>
  <c r="AJ36" i="4"/>
  <c r="AJ35" i="4"/>
  <c r="AJ34" i="4"/>
  <c r="AJ33" i="4"/>
  <c r="AJ31" i="4"/>
  <c r="AJ30" i="4"/>
  <c r="AJ29" i="4"/>
  <c r="AJ28" i="4"/>
  <c r="AJ27" i="4"/>
  <c r="AJ26" i="4"/>
  <c r="AJ25" i="4"/>
  <c r="AJ24" i="4"/>
  <c r="AJ23" i="4"/>
  <c r="AJ22" i="4"/>
  <c r="AJ21" i="4"/>
  <c r="AJ20" i="4"/>
  <c r="AJ18" i="4"/>
  <c r="AJ17" i="4"/>
  <c r="AJ16" i="4"/>
  <c r="AJ15" i="4"/>
  <c r="AJ14" i="4"/>
  <c r="AJ13" i="4"/>
  <c r="AJ12" i="4"/>
  <c r="AJ11" i="4"/>
  <c r="AJ9" i="4"/>
  <c r="AI19" i="4"/>
  <c r="AJ19" i="4"/>
  <c r="AI32" i="4"/>
  <c r="AJ32" i="4"/>
  <c r="AI50" i="4"/>
  <c r="AJ50" i="4"/>
  <c r="AI70" i="4"/>
  <c r="AJ70" i="4"/>
  <c r="AI85" i="4"/>
  <c r="AJ85" i="4"/>
  <c r="AI117" i="4"/>
  <c r="AJ117" i="4"/>
  <c r="I125" i="4" l="1"/>
  <c r="O125" i="4" s="1"/>
  <c r="I115" i="4"/>
  <c r="O115" i="4" s="1"/>
  <c r="I52" i="4"/>
  <c r="I114" i="4"/>
  <c r="O114" i="4" s="1"/>
  <c r="I116" i="4"/>
  <c r="O116" i="4" s="1"/>
  <c r="I10" i="4"/>
  <c r="I11" i="4"/>
  <c r="I12" i="4"/>
  <c r="I13" i="4"/>
  <c r="I14" i="4"/>
  <c r="I15" i="4"/>
  <c r="I16" i="4"/>
  <c r="I17" i="4"/>
  <c r="I18" i="4"/>
  <c r="I20" i="4"/>
  <c r="I21" i="4"/>
  <c r="I22" i="4"/>
  <c r="I23" i="4"/>
  <c r="I24" i="4"/>
  <c r="I25" i="4"/>
  <c r="I26" i="4"/>
  <c r="I27" i="4"/>
  <c r="I28" i="4"/>
  <c r="I29" i="4"/>
  <c r="I30" i="4"/>
  <c r="I31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1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8" i="4"/>
  <c r="I119" i="4"/>
  <c r="I120" i="4"/>
  <c r="I121" i="4"/>
  <c r="I122" i="4"/>
  <c r="I123" i="4"/>
  <c r="I124" i="4"/>
  <c r="I126" i="4"/>
  <c r="I8" i="4"/>
  <c r="AK122" i="4"/>
  <c r="AH122" i="4" s="1"/>
  <c r="AO122" i="4" s="1"/>
  <c r="AK120" i="4"/>
  <c r="AH120" i="4" s="1"/>
  <c r="AO120" i="4" s="1"/>
  <c r="AK118" i="4"/>
  <c r="AH118" i="4" s="1"/>
  <c r="AO118" i="4" s="1"/>
  <c r="AK113" i="4"/>
  <c r="AH113" i="4" s="1"/>
  <c r="AO113" i="4" s="1"/>
  <c r="AK107" i="4"/>
  <c r="AH107" i="4" s="1"/>
  <c r="AO107" i="4" s="1"/>
  <c r="AK73" i="4"/>
  <c r="AH73" i="4" s="1"/>
  <c r="AO73" i="4" s="1"/>
  <c r="AK68" i="4"/>
  <c r="AH68" i="4" s="1"/>
  <c r="AO68" i="4" s="1"/>
  <c r="AK65" i="4"/>
  <c r="AH65" i="4" s="1"/>
  <c r="AO65" i="4" s="1"/>
  <c r="AK57" i="4"/>
  <c r="AH57" i="4" s="1"/>
  <c r="AO57" i="4" s="1"/>
  <c r="AK56" i="4"/>
  <c r="AH56" i="4" s="1"/>
  <c r="AO56" i="4" s="1"/>
  <c r="AK53" i="4"/>
  <c r="AH53" i="4" s="1"/>
  <c r="AO53" i="4" s="1"/>
  <c r="AK52" i="4"/>
  <c r="AH52" i="4" s="1"/>
  <c r="AO52" i="4" s="1"/>
  <c r="AK47" i="4"/>
  <c r="AH47" i="4" s="1"/>
  <c r="AO47" i="4" s="1"/>
  <c r="AK45" i="4"/>
  <c r="AH45" i="4" s="1"/>
  <c r="AO45" i="4" s="1"/>
  <c r="AK44" i="4"/>
  <c r="AH44" i="4" s="1"/>
  <c r="AO44" i="4" s="1"/>
  <c r="AK39" i="4"/>
  <c r="AH39" i="4" s="1"/>
  <c r="AO39" i="4" s="1"/>
  <c r="AK36" i="4"/>
  <c r="AH36" i="4" s="1"/>
  <c r="AO36" i="4" s="1"/>
  <c r="AK33" i="4"/>
  <c r="AH33" i="4" s="1"/>
  <c r="AO33" i="4" s="1"/>
  <c r="AK29" i="4"/>
  <c r="AH29" i="4" s="1"/>
  <c r="AO29" i="4" s="1"/>
  <c r="AK27" i="4"/>
  <c r="AH27" i="4" s="1"/>
  <c r="AO27" i="4" s="1"/>
  <c r="AK24" i="4"/>
  <c r="AH24" i="4" s="1"/>
  <c r="AO24" i="4" s="1"/>
  <c r="AK23" i="4"/>
  <c r="AH23" i="4" s="1"/>
  <c r="AO23" i="4" s="1"/>
  <c r="AK8" i="4"/>
  <c r="AH8" i="4" s="1"/>
  <c r="AO8" i="4" s="1"/>
  <c r="J117" i="4" l="1"/>
  <c r="L117" i="4" s="1"/>
  <c r="G117" i="4"/>
  <c r="I117" i="4" s="1"/>
  <c r="L85" i="4"/>
  <c r="I85" i="4"/>
  <c r="J70" i="4"/>
  <c r="L70" i="4" s="1"/>
  <c r="G70" i="4"/>
  <c r="I70" i="4" s="1"/>
  <c r="J50" i="4"/>
  <c r="L50" i="4" s="1"/>
  <c r="G50" i="4"/>
  <c r="I50" i="4" s="1"/>
  <c r="J32" i="4"/>
  <c r="L32" i="4" s="1"/>
  <c r="G32" i="4"/>
  <c r="I32" i="4" s="1"/>
  <c r="J19" i="4"/>
  <c r="L19" i="4" s="1"/>
  <c r="G19" i="4"/>
  <c r="I19" i="4" s="1"/>
  <c r="J9" i="4" l="1"/>
  <c r="L9" i="4" s="1"/>
  <c r="G9" i="4"/>
  <c r="I9" i="4" s="1"/>
  <c r="P52" i="4" l="1"/>
  <c r="P57" i="4"/>
  <c r="P10" i="4"/>
  <c r="O52" i="4" l="1"/>
  <c r="J118" i="1" l="1"/>
  <c r="D126" i="4" s="1"/>
  <c r="J116" i="1" l="1"/>
  <c r="D124" i="4" s="1"/>
  <c r="J115" i="1"/>
  <c r="D123" i="4" s="1"/>
  <c r="J111" i="1"/>
  <c r="D119" i="4" s="1"/>
  <c r="J114" i="1"/>
  <c r="D122" i="4" s="1"/>
  <c r="J113" i="1"/>
  <c r="D121" i="4" s="1"/>
  <c r="J112" i="1"/>
  <c r="D120" i="4" s="1"/>
  <c r="J110" i="1"/>
  <c r="J106" i="1"/>
  <c r="D113" i="4" s="1"/>
  <c r="J105" i="1"/>
  <c r="D112" i="4" s="1"/>
  <c r="J104" i="1"/>
  <c r="D111" i="4" s="1"/>
  <c r="J103" i="1"/>
  <c r="D110" i="4" s="1"/>
  <c r="J102" i="1"/>
  <c r="D109" i="4" s="1"/>
  <c r="J101" i="1"/>
  <c r="D108" i="4" s="1"/>
  <c r="J100" i="1"/>
  <c r="D107" i="4" s="1"/>
  <c r="J99" i="1"/>
  <c r="D106" i="4" s="1"/>
  <c r="J98" i="1"/>
  <c r="D105" i="4" s="1"/>
  <c r="J97" i="1"/>
  <c r="D104" i="4" s="1"/>
  <c r="J96" i="1"/>
  <c r="D103" i="4" s="1"/>
  <c r="J95" i="1"/>
  <c r="D102" i="4" s="1"/>
  <c r="J94" i="1"/>
  <c r="D101" i="4" s="1"/>
  <c r="J93" i="1"/>
  <c r="D100" i="4" s="1"/>
  <c r="J92" i="1"/>
  <c r="D99" i="4" s="1"/>
  <c r="J91" i="1"/>
  <c r="D98" i="4" s="1"/>
  <c r="J90" i="1"/>
  <c r="D97" i="4" s="1"/>
  <c r="J89" i="1"/>
  <c r="D96" i="4" s="1"/>
  <c r="J88" i="1"/>
  <c r="D95" i="4" s="1"/>
  <c r="J86" i="1"/>
  <c r="D93" i="4" s="1"/>
  <c r="J85" i="1"/>
  <c r="D92" i="4" s="1"/>
  <c r="J84" i="1"/>
  <c r="D91" i="4" s="1"/>
  <c r="J83" i="1"/>
  <c r="D90" i="4" s="1"/>
  <c r="J82" i="1"/>
  <c r="D89" i="4" s="1"/>
  <c r="J81" i="1"/>
  <c r="D88" i="4" s="1"/>
  <c r="J80" i="1"/>
  <c r="D87" i="4" s="1"/>
  <c r="J79" i="1"/>
  <c r="D86" i="4" s="1"/>
  <c r="J87" i="1"/>
  <c r="D94" i="4" s="1"/>
  <c r="J78" i="1"/>
  <c r="D84" i="4" s="1"/>
  <c r="J77" i="1"/>
  <c r="D83" i="4" s="1"/>
  <c r="J76" i="1"/>
  <c r="D82" i="4" s="1"/>
  <c r="J75" i="1"/>
  <c r="D81" i="4" s="1"/>
  <c r="J74" i="1"/>
  <c r="D80" i="4" s="1"/>
  <c r="J73" i="1"/>
  <c r="D79" i="4" s="1"/>
  <c r="J72" i="1"/>
  <c r="D78" i="4" s="1"/>
  <c r="J71" i="1"/>
  <c r="D77" i="4" s="1"/>
  <c r="J70" i="1"/>
  <c r="D76" i="4" s="1"/>
  <c r="J69" i="1"/>
  <c r="D75" i="4" s="1"/>
  <c r="J68" i="1"/>
  <c r="D74" i="4" s="1"/>
  <c r="J67" i="1"/>
  <c r="D73" i="4" s="1"/>
  <c r="J7" i="1"/>
  <c r="J65" i="1"/>
  <c r="D71" i="4" s="1"/>
  <c r="J66" i="1"/>
  <c r="D72" i="4" s="1"/>
  <c r="J63" i="1"/>
  <c r="D68" i="4" s="1"/>
  <c r="J62" i="1"/>
  <c r="D67" i="4" s="1"/>
  <c r="J61" i="1"/>
  <c r="D66" i="4" s="1"/>
  <c r="J60" i="1"/>
  <c r="D65" i="4" s="1"/>
  <c r="J59" i="1"/>
  <c r="D64" i="4" s="1"/>
  <c r="J58" i="1"/>
  <c r="D63" i="4" s="1"/>
  <c r="J48" i="1"/>
  <c r="D53" i="4" s="1"/>
  <c r="J57" i="1"/>
  <c r="D62" i="4" s="1"/>
  <c r="J56" i="1"/>
  <c r="D61" i="4" s="1"/>
  <c r="J55" i="1"/>
  <c r="D60" i="4" s="1"/>
  <c r="J54" i="1"/>
  <c r="D59" i="4" s="1"/>
  <c r="J64" i="1"/>
  <c r="D69" i="4" s="1"/>
  <c r="J51" i="1"/>
  <c r="D56" i="4" s="1"/>
  <c r="J50" i="1"/>
  <c r="D55" i="4" s="1"/>
  <c r="J53" i="1"/>
  <c r="D58" i="4" s="1"/>
  <c r="J47" i="1"/>
  <c r="D52" i="4" s="1"/>
  <c r="J52" i="1"/>
  <c r="D57" i="4" s="1"/>
  <c r="J49" i="1"/>
  <c r="D54" i="4" s="1"/>
  <c r="J46" i="1"/>
  <c r="D51" i="4" s="1"/>
  <c r="J45" i="1"/>
  <c r="D49" i="4" s="1"/>
  <c r="J33" i="1"/>
  <c r="D37" i="4" s="1"/>
  <c r="J44" i="1"/>
  <c r="D48" i="4" s="1"/>
  <c r="J43" i="1"/>
  <c r="D47" i="4" s="1"/>
  <c r="J42" i="1"/>
  <c r="D46" i="4" s="1"/>
  <c r="J41" i="1"/>
  <c r="D45" i="4" s="1"/>
  <c r="J40" i="1"/>
  <c r="D44" i="4" s="1"/>
  <c r="J39" i="1"/>
  <c r="D43" i="4" s="1"/>
  <c r="J38" i="1"/>
  <c r="D42" i="4" s="1"/>
  <c r="J30" i="1"/>
  <c r="D34" i="4" s="1"/>
  <c r="J31" i="1"/>
  <c r="D35" i="4" s="1"/>
  <c r="J37" i="1"/>
  <c r="D41" i="4" s="1"/>
  <c r="J36" i="1"/>
  <c r="D40" i="4" s="1"/>
  <c r="J35" i="1"/>
  <c r="D39" i="4" s="1"/>
  <c r="J34" i="1"/>
  <c r="D38" i="4" s="1"/>
  <c r="J29" i="1"/>
  <c r="D33" i="4" s="1"/>
  <c r="J32" i="1"/>
  <c r="D36" i="4" s="1"/>
  <c r="J28" i="1"/>
  <c r="D31" i="4" s="1"/>
  <c r="J19" i="1"/>
  <c r="D22" i="4" s="1"/>
  <c r="J27" i="1"/>
  <c r="D30" i="4" s="1"/>
  <c r="J26" i="1"/>
  <c r="D29" i="4" s="1"/>
  <c r="J25" i="1"/>
  <c r="D28" i="4" s="1"/>
  <c r="J24" i="1"/>
  <c r="D27" i="4" s="1"/>
  <c r="J23" i="1"/>
  <c r="D26" i="4" s="1"/>
  <c r="J21" i="1"/>
  <c r="D24" i="4" s="1"/>
  <c r="J22" i="1"/>
  <c r="D25" i="4" s="1"/>
  <c r="J18" i="1"/>
  <c r="D21" i="4" s="1"/>
  <c r="J20" i="1"/>
  <c r="D23" i="4" s="1"/>
  <c r="J17" i="1"/>
  <c r="D20" i="4" s="1"/>
  <c r="J16" i="1"/>
  <c r="D18" i="4" s="1"/>
  <c r="J15" i="1"/>
  <c r="J14" i="1"/>
  <c r="D16" i="4" s="1"/>
  <c r="J13" i="1"/>
  <c r="D15" i="4" s="1"/>
  <c r="J10" i="1"/>
  <c r="D12" i="4" s="1"/>
  <c r="D13" i="4"/>
  <c r="D10" i="4"/>
  <c r="J9" i="1"/>
  <c r="D11" i="4" s="1"/>
  <c r="J12" i="1"/>
  <c r="D14" i="4" s="1"/>
  <c r="D118" i="4" l="1"/>
  <c r="D85" i="4"/>
  <c r="D8" i="4"/>
  <c r="D17" i="4"/>
  <c r="J120" i="1"/>
  <c r="D50" i="4"/>
  <c r="D70" i="4"/>
  <c r="D19" i="4"/>
  <c r="D32" i="4"/>
  <c r="D117" i="4"/>
  <c r="D7" i="4" l="1"/>
  <c r="D127" i="4"/>
  <c r="D130" i="4"/>
  <c r="F99" i="4" s="1"/>
  <c r="N99" i="4" s="1"/>
  <c r="AK117" i="4"/>
  <c r="AH117" i="4" s="1"/>
  <c r="AO117" i="4" s="1"/>
  <c r="F116" i="4"/>
  <c r="N116" i="4" s="1"/>
  <c r="Q116" i="4" s="1"/>
  <c r="M116" i="4" s="1"/>
  <c r="AM116" i="4" s="1"/>
  <c r="AP116" i="4" s="1"/>
  <c r="AL116" i="4" s="1"/>
  <c r="AK11" i="4"/>
  <c r="AH11" i="4" s="1"/>
  <c r="AO11" i="4" s="1"/>
  <c r="AK18" i="4"/>
  <c r="AH18" i="4" s="1"/>
  <c r="AO18" i="4" s="1"/>
  <c r="AK20" i="4"/>
  <c r="AH20" i="4" s="1"/>
  <c r="AO20" i="4" s="1"/>
  <c r="AK21" i="4"/>
  <c r="AH21" i="4" s="1"/>
  <c r="AO21" i="4" s="1"/>
  <c r="AK22" i="4"/>
  <c r="AH22" i="4" s="1"/>
  <c r="AO22" i="4" s="1"/>
  <c r="AK37" i="4"/>
  <c r="AH37" i="4" s="1"/>
  <c r="AO37" i="4" s="1"/>
  <c r="AK43" i="4"/>
  <c r="AH43" i="4" s="1"/>
  <c r="AO43" i="4" s="1"/>
  <c r="AK58" i="4"/>
  <c r="AH58" i="4" s="1"/>
  <c r="AO58" i="4" s="1"/>
  <c r="AK63" i="4"/>
  <c r="AH63" i="4" s="1"/>
  <c r="AO63" i="4" s="1"/>
  <c r="AK67" i="4"/>
  <c r="AH67" i="4" s="1"/>
  <c r="AO67" i="4" s="1"/>
  <c r="AK71" i="4"/>
  <c r="AH71" i="4" s="1"/>
  <c r="AO71" i="4" s="1"/>
  <c r="AK74" i="4"/>
  <c r="AH74" i="4" s="1"/>
  <c r="AO74" i="4" s="1"/>
  <c r="AK82" i="4"/>
  <c r="AH82" i="4" s="1"/>
  <c r="AO82" i="4" s="1"/>
  <c r="AK89" i="4"/>
  <c r="AH89" i="4" s="1"/>
  <c r="AO89" i="4" s="1"/>
  <c r="AK91" i="4"/>
  <c r="AH91" i="4" s="1"/>
  <c r="AO91" i="4" s="1"/>
  <c r="AK110" i="4"/>
  <c r="AH110" i="4" s="1"/>
  <c r="AO110" i="4" s="1"/>
  <c r="AK112" i="4"/>
  <c r="AH112" i="4" s="1"/>
  <c r="AO112" i="4" s="1"/>
  <c r="AK121" i="4"/>
  <c r="AH121" i="4" s="1"/>
  <c r="AO121" i="4" s="1"/>
  <c r="D9" i="4"/>
  <c r="F9" i="4" s="1"/>
  <c r="N9" i="4" s="1"/>
  <c r="Y57" i="4"/>
  <c r="F86" i="4"/>
  <c r="N86" i="4" s="1"/>
  <c r="P75" i="4"/>
  <c r="P118" i="4"/>
  <c r="P22" i="4"/>
  <c r="P82" i="4"/>
  <c r="P120" i="4"/>
  <c r="O120" i="4"/>
  <c r="O118" i="4"/>
  <c r="F113" i="4"/>
  <c r="N113" i="4" s="1"/>
  <c r="F112" i="4"/>
  <c r="N112" i="4" s="1"/>
  <c r="F73" i="4"/>
  <c r="N73" i="4" s="1"/>
  <c r="F57" i="4"/>
  <c r="N57" i="4" s="1"/>
  <c r="F46" i="4"/>
  <c r="N46" i="4" s="1"/>
  <c r="F11" i="4"/>
  <c r="N11" i="4" s="1"/>
  <c r="F92" i="4"/>
  <c r="N92" i="4" s="1"/>
  <c r="F19" i="4"/>
  <c r="N19" i="4" s="1"/>
  <c r="F126" i="4"/>
  <c r="N126" i="4" s="1"/>
  <c r="F102" i="4"/>
  <c r="N102" i="4" s="1"/>
  <c r="F59" i="4"/>
  <c r="N59" i="4" s="1"/>
  <c r="F101" i="4"/>
  <c r="N101" i="4" s="1"/>
  <c r="F45" i="4"/>
  <c r="N45" i="4" s="1"/>
  <c r="F34" i="4"/>
  <c r="N34" i="4" s="1"/>
  <c r="F124" i="4"/>
  <c r="N124" i="4" s="1"/>
  <c r="F74" i="4"/>
  <c r="N74" i="4" s="1"/>
  <c r="F81" i="4"/>
  <c r="N81" i="4" s="1"/>
  <c r="F79" i="4"/>
  <c r="N79" i="4" s="1"/>
  <c r="F39" i="4"/>
  <c r="N39" i="4" s="1"/>
  <c r="F54" i="4"/>
  <c r="N54" i="4" s="1"/>
  <c r="Z7" i="4"/>
  <c r="AK7" i="4"/>
  <c r="AH7" i="4" s="1"/>
  <c r="AO7" i="4" s="1"/>
  <c r="Y7" i="4"/>
  <c r="AA7" i="4" s="1"/>
  <c r="X7" i="4" s="1"/>
  <c r="AN7" i="4" s="1"/>
  <c r="P7" i="4"/>
  <c r="AK9" i="4"/>
  <c r="AH9" i="4" s="1"/>
  <c r="AO9" i="4" s="1"/>
  <c r="AK12" i="4"/>
  <c r="AH12" i="4" s="1"/>
  <c r="AO12" i="4" s="1"/>
  <c r="AK14" i="4"/>
  <c r="AH14" i="4" s="1"/>
  <c r="AO14" i="4" s="1"/>
  <c r="AK16" i="4"/>
  <c r="AH16" i="4" s="1"/>
  <c r="AO16" i="4" s="1"/>
  <c r="AK26" i="4"/>
  <c r="AH26" i="4" s="1"/>
  <c r="AO26" i="4" s="1"/>
  <c r="AK30" i="4"/>
  <c r="AH30" i="4" s="1"/>
  <c r="AO30" i="4" s="1"/>
  <c r="AK32" i="4"/>
  <c r="AH32" i="4" s="1"/>
  <c r="AO32" i="4" s="1"/>
  <c r="AK34" i="4"/>
  <c r="AH34" i="4" s="1"/>
  <c r="AO34" i="4" s="1"/>
  <c r="AK48" i="4"/>
  <c r="AH48" i="4" s="1"/>
  <c r="AO48" i="4" s="1"/>
  <c r="AK50" i="4"/>
  <c r="AH50" i="4" s="1"/>
  <c r="AO50" i="4" s="1"/>
  <c r="AK54" i="4"/>
  <c r="AH54" i="4" s="1"/>
  <c r="AO54" i="4" s="1"/>
  <c r="AK60" i="4"/>
  <c r="AH60" i="4" s="1"/>
  <c r="AO60" i="4" s="1"/>
  <c r="AK69" i="4"/>
  <c r="AH69" i="4" s="1"/>
  <c r="AO69" i="4" s="1"/>
  <c r="AK75" i="4"/>
  <c r="AH75" i="4" s="1"/>
  <c r="AO75" i="4" s="1"/>
  <c r="AK77" i="4"/>
  <c r="AH77" i="4" s="1"/>
  <c r="AO77" i="4" s="1"/>
  <c r="AK83" i="4"/>
  <c r="AH83" i="4" s="1"/>
  <c r="AO83" i="4" s="1"/>
  <c r="AK85" i="4"/>
  <c r="AH85" i="4" s="1"/>
  <c r="AO85" i="4" s="1"/>
  <c r="AK96" i="4"/>
  <c r="AH96" i="4" s="1"/>
  <c r="AO96" i="4" s="1"/>
  <c r="AK100" i="4"/>
  <c r="AH100" i="4" s="1"/>
  <c r="AO100" i="4" s="1"/>
  <c r="AK104" i="4"/>
  <c r="AH104" i="4" s="1"/>
  <c r="AO104" i="4" s="1"/>
  <c r="AK108" i="4"/>
  <c r="AH108" i="4" s="1"/>
  <c r="AO108" i="4" s="1"/>
  <c r="O7" i="4"/>
  <c r="AK13" i="4"/>
  <c r="AH13" i="4" s="1"/>
  <c r="AO13" i="4" s="1"/>
  <c r="AK15" i="4"/>
  <c r="AH15" i="4" s="1"/>
  <c r="AO15" i="4" s="1"/>
  <c r="AK17" i="4"/>
  <c r="AH17" i="4" s="1"/>
  <c r="AO17" i="4" s="1"/>
  <c r="AK19" i="4"/>
  <c r="AH19" i="4" s="1"/>
  <c r="AO19" i="4" s="1"/>
  <c r="AK25" i="4"/>
  <c r="AH25" i="4" s="1"/>
  <c r="AO25" i="4" s="1"/>
  <c r="AK28" i="4"/>
  <c r="AH28" i="4" s="1"/>
  <c r="AO28" i="4" s="1"/>
  <c r="AK31" i="4"/>
  <c r="AH31" i="4" s="1"/>
  <c r="AO31" i="4" s="1"/>
  <c r="AK35" i="4"/>
  <c r="AH35" i="4" s="1"/>
  <c r="AO35" i="4" s="1"/>
  <c r="AK41" i="4"/>
  <c r="AH41" i="4" s="1"/>
  <c r="AO41" i="4" s="1"/>
  <c r="AK46" i="4"/>
  <c r="AH46" i="4" s="1"/>
  <c r="AO46" i="4" s="1"/>
  <c r="AK49" i="4"/>
  <c r="AH49" i="4" s="1"/>
  <c r="AO49" i="4" s="1"/>
  <c r="AK51" i="4"/>
  <c r="AH51" i="4" s="1"/>
  <c r="AO51" i="4" s="1"/>
  <c r="AK55" i="4"/>
  <c r="AH55" i="4" s="1"/>
  <c r="AO55" i="4" s="1"/>
  <c r="AK64" i="4"/>
  <c r="AH64" i="4" s="1"/>
  <c r="AO64" i="4" s="1"/>
  <c r="AK66" i="4"/>
  <c r="AH66" i="4" s="1"/>
  <c r="AO66" i="4" s="1"/>
  <c r="AK70" i="4"/>
  <c r="AH70" i="4" s="1"/>
  <c r="AO70" i="4" s="1"/>
  <c r="AK72" i="4"/>
  <c r="AH72" i="4" s="1"/>
  <c r="AO72" i="4" s="1"/>
  <c r="AK76" i="4"/>
  <c r="AH76" i="4" s="1"/>
  <c r="AO76" i="4" s="1"/>
  <c r="AK78" i="4"/>
  <c r="AH78" i="4" s="1"/>
  <c r="AO78" i="4" s="1"/>
  <c r="AK80" i="4"/>
  <c r="AH80" i="4" s="1"/>
  <c r="AO80" i="4" s="1"/>
  <c r="AK86" i="4"/>
  <c r="AH86" i="4" s="1"/>
  <c r="AO86" i="4" s="1"/>
  <c r="AK88" i="4"/>
  <c r="AH88" i="4" s="1"/>
  <c r="AO88" i="4" s="1"/>
  <c r="AK90" i="4"/>
  <c r="AH90" i="4" s="1"/>
  <c r="AO90" i="4" s="1"/>
  <c r="AK93" i="4"/>
  <c r="AH93" i="4" s="1"/>
  <c r="AO93" i="4" s="1"/>
  <c r="AK97" i="4"/>
  <c r="AH97" i="4" s="1"/>
  <c r="AO97" i="4" s="1"/>
  <c r="AK99" i="4"/>
  <c r="AH99" i="4" s="1"/>
  <c r="AO99" i="4" s="1"/>
  <c r="AK101" i="4"/>
  <c r="AH101" i="4" s="1"/>
  <c r="AO101" i="4" s="1"/>
  <c r="AK103" i="4"/>
  <c r="AH103" i="4" s="1"/>
  <c r="AO103" i="4" s="1"/>
  <c r="AK105" i="4"/>
  <c r="AH105" i="4" s="1"/>
  <c r="AO105" i="4" s="1"/>
  <c r="AK109" i="4"/>
  <c r="AH109" i="4" s="1"/>
  <c r="AO109" i="4" s="1"/>
  <c r="AK111" i="4"/>
  <c r="AH111" i="4" s="1"/>
  <c r="AO111" i="4" s="1"/>
  <c r="AK119" i="4"/>
  <c r="AH119" i="4" s="1"/>
  <c r="AO119" i="4" s="1"/>
  <c r="AK126" i="4"/>
  <c r="AH126" i="4" s="1"/>
  <c r="AO126" i="4" s="1"/>
  <c r="AK94" i="4"/>
  <c r="AH94" i="4" s="1"/>
  <c r="AO94" i="4" s="1"/>
  <c r="AK98" i="4"/>
  <c r="AH98" i="4" s="1"/>
  <c r="AO98" i="4" s="1"/>
  <c r="AK102" i="4"/>
  <c r="AH102" i="4" s="1"/>
  <c r="AO102" i="4" s="1"/>
  <c r="AK106" i="4"/>
  <c r="AH106" i="4" s="1"/>
  <c r="AO106" i="4" s="1"/>
  <c r="AK123" i="4"/>
  <c r="AH123" i="4" s="1"/>
  <c r="AO123" i="4" s="1"/>
  <c r="Y8" i="4"/>
  <c r="Z9" i="4"/>
  <c r="Z12" i="4"/>
  <c r="Z14" i="4"/>
  <c r="Z16" i="4"/>
  <c r="Z18" i="4"/>
  <c r="Z20" i="4"/>
  <c r="Z22" i="4"/>
  <c r="Z24" i="4"/>
  <c r="Z26" i="4"/>
  <c r="Z27" i="4"/>
  <c r="Z29" i="4"/>
  <c r="Z31" i="4"/>
  <c r="Z33" i="4"/>
  <c r="Z35" i="4"/>
  <c r="Z37" i="4"/>
  <c r="Z39" i="4"/>
  <c r="Z41" i="4"/>
  <c r="Z42" i="4"/>
  <c r="Z44" i="4"/>
  <c r="Z46" i="4"/>
  <c r="Z11" i="4"/>
  <c r="Z13" i="4"/>
  <c r="Z15" i="4"/>
  <c r="Z17" i="4"/>
  <c r="Z19" i="4"/>
  <c r="Z21" i="4"/>
  <c r="Z23" i="4"/>
  <c r="Z25" i="4"/>
  <c r="Z28" i="4"/>
  <c r="Z30" i="4"/>
  <c r="Z32" i="4"/>
  <c r="Z34" i="4"/>
  <c r="Z36" i="4"/>
  <c r="Z38" i="4"/>
  <c r="Z40" i="4"/>
  <c r="Z43" i="4"/>
  <c r="Z45" i="4"/>
  <c r="Z48" i="4"/>
  <c r="Z50" i="4"/>
  <c r="Z52" i="4"/>
  <c r="Z54" i="4"/>
  <c r="Z56" i="4"/>
  <c r="Z58" i="4"/>
  <c r="Z60" i="4"/>
  <c r="Z62" i="4"/>
  <c r="Z64" i="4"/>
  <c r="Z66" i="4"/>
  <c r="Z68" i="4"/>
  <c r="Z70" i="4"/>
  <c r="Z72" i="4"/>
  <c r="Z74" i="4"/>
  <c r="Z76" i="4"/>
  <c r="Z78" i="4"/>
  <c r="Z80" i="4"/>
  <c r="Z83" i="4"/>
  <c r="Z85" i="4"/>
  <c r="Z87" i="4"/>
  <c r="Z89" i="4"/>
  <c r="Z92" i="4"/>
  <c r="Z47" i="4"/>
  <c r="Z51" i="4"/>
  <c r="Z55" i="4"/>
  <c r="Z59" i="4"/>
  <c r="Z63" i="4"/>
  <c r="Z67" i="4"/>
  <c r="Z71" i="4"/>
  <c r="Z75" i="4"/>
  <c r="Z79" i="4"/>
  <c r="Z82" i="4"/>
  <c r="Z86" i="4"/>
  <c r="Z90" i="4"/>
  <c r="Z93" i="4"/>
  <c r="Z95" i="4"/>
  <c r="Z97" i="4"/>
  <c r="Z99" i="4"/>
  <c r="Z101" i="4"/>
  <c r="Z103" i="4"/>
  <c r="Z105" i="4"/>
  <c r="Z107" i="4"/>
  <c r="Z109" i="4"/>
  <c r="Z111" i="4"/>
  <c r="Z113" i="4"/>
  <c r="Z118" i="4"/>
  <c r="Z119" i="4"/>
  <c r="Z121" i="4"/>
  <c r="Z124" i="4"/>
  <c r="Z8" i="4"/>
  <c r="Z49" i="4"/>
  <c r="Z53" i="4"/>
  <c r="Z57" i="4"/>
  <c r="Z61" i="4"/>
  <c r="Z65" i="4"/>
  <c r="Z69" i="4"/>
  <c r="Z73" i="4"/>
  <c r="Z77" i="4"/>
  <c r="Z81" i="4"/>
  <c r="Z88" i="4"/>
  <c r="Z91" i="4"/>
  <c r="Z94" i="4"/>
  <c r="Z96" i="4"/>
  <c r="Z98" i="4"/>
  <c r="Z100" i="4"/>
  <c r="Z102" i="4"/>
  <c r="Z104" i="4"/>
  <c r="Z106" i="4"/>
  <c r="Z108" i="4"/>
  <c r="Z110" i="4"/>
  <c r="Z112" i="4"/>
  <c r="Z117" i="4"/>
  <c r="Z120" i="4"/>
  <c r="Z122" i="4"/>
  <c r="Z123" i="4"/>
  <c r="Z126" i="4"/>
  <c r="Y11" i="4"/>
  <c r="AA11" i="4" s="1"/>
  <c r="X11" i="4" s="1"/>
  <c r="AN11" i="4" s="1"/>
  <c r="Y13" i="4"/>
  <c r="AA13" i="4" s="1"/>
  <c r="X13" i="4" s="1"/>
  <c r="AN13" i="4" s="1"/>
  <c r="Y15" i="4"/>
  <c r="AA15" i="4" s="1"/>
  <c r="X15" i="4" s="1"/>
  <c r="AN15" i="4" s="1"/>
  <c r="Y17" i="4"/>
  <c r="AA17" i="4" s="1"/>
  <c r="X17" i="4" s="1"/>
  <c r="AN17" i="4" s="1"/>
  <c r="Y19" i="4"/>
  <c r="AA19" i="4" s="1"/>
  <c r="X19" i="4" s="1"/>
  <c r="AN19" i="4" s="1"/>
  <c r="Y21" i="4"/>
  <c r="AA21" i="4" s="1"/>
  <c r="X21" i="4" s="1"/>
  <c r="AN21" i="4" s="1"/>
  <c r="Y23" i="4"/>
  <c r="AA23" i="4" s="1"/>
  <c r="X23" i="4" s="1"/>
  <c r="AN23" i="4" s="1"/>
  <c r="Y25" i="4"/>
  <c r="AA25" i="4" s="1"/>
  <c r="X25" i="4" s="1"/>
  <c r="AN25" i="4" s="1"/>
  <c r="Y28" i="4"/>
  <c r="AA28" i="4" s="1"/>
  <c r="X28" i="4" s="1"/>
  <c r="AN28" i="4" s="1"/>
  <c r="Y30" i="4"/>
  <c r="AA30" i="4" s="1"/>
  <c r="X30" i="4" s="1"/>
  <c r="AN30" i="4" s="1"/>
  <c r="Y32" i="4"/>
  <c r="AA32" i="4" s="1"/>
  <c r="X32" i="4" s="1"/>
  <c r="AN32" i="4" s="1"/>
  <c r="Y34" i="4"/>
  <c r="AA34" i="4" s="1"/>
  <c r="X34" i="4" s="1"/>
  <c r="AN34" i="4" s="1"/>
  <c r="Y36" i="4"/>
  <c r="AA36" i="4" s="1"/>
  <c r="X36" i="4" s="1"/>
  <c r="AN36" i="4" s="1"/>
  <c r="Y38" i="4"/>
  <c r="AA38" i="4" s="1"/>
  <c r="X38" i="4" s="1"/>
  <c r="AN38" i="4" s="1"/>
  <c r="Y40" i="4"/>
  <c r="AA40" i="4" s="1"/>
  <c r="X40" i="4" s="1"/>
  <c r="AN40" i="4" s="1"/>
  <c r="Y43" i="4"/>
  <c r="AA43" i="4" s="1"/>
  <c r="X43" i="4" s="1"/>
  <c r="AN43" i="4" s="1"/>
  <c r="Y45" i="4"/>
  <c r="AA45" i="4" s="1"/>
  <c r="X45" i="4" s="1"/>
  <c r="AN45" i="4" s="1"/>
  <c r="Y48" i="4"/>
  <c r="AA48" i="4" s="1"/>
  <c r="X48" i="4" s="1"/>
  <c r="AN48" i="4" s="1"/>
  <c r="Y50" i="4"/>
  <c r="AA50" i="4" s="1"/>
  <c r="X50" i="4" s="1"/>
  <c r="AN50" i="4" s="1"/>
  <c r="Y52" i="4"/>
  <c r="AA52" i="4" s="1"/>
  <c r="X52" i="4" s="1"/>
  <c r="AN52" i="4" s="1"/>
  <c r="Y54" i="4"/>
  <c r="AA54" i="4" s="1"/>
  <c r="X54" i="4" s="1"/>
  <c r="AN54" i="4" s="1"/>
  <c r="Y9" i="4"/>
  <c r="AA9" i="4" s="1"/>
  <c r="X9" i="4" s="1"/>
  <c r="AN9" i="4" s="1"/>
  <c r="Y12" i="4"/>
  <c r="AA12" i="4" s="1"/>
  <c r="X12" i="4" s="1"/>
  <c r="AN12" i="4" s="1"/>
  <c r="Y14" i="4"/>
  <c r="AA14" i="4" s="1"/>
  <c r="X14" i="4" s="1"/>
  <c r="AN14" i="4" s="1"/>
  <c r="Y16" i="4"/>
  <c r="AA16" i="4" s="1"/>
  <c r="X16" i="4" s="1"/>
  <c r="AN16" i="4" s="1"/>
  <c r="Y18" i="4"/>
  <c r="AA18" i="4" s="1"/>
  <c r="X18" i="4" s="1"/>
  <c r="AN18" i="4" s="1"/>
  <c r="Y20" i="4"/>
  <c r="AA20" i="4" s="1"/>
  <c r="X20" i="4" s="1"/>
  <c r="AN20" i="4" s="1"/>
  <c r="Y22" i="4"/>
  <c r="AA22" i="4" s="1"/>
  <c r="X22" i="4" s="1"/>
  <c r="AN22" i="4" s="1"/>
  <c r="Y24" i="4"/>
  <c r="AA24" i="4" s="1"/>
  <c r="X24" i="4" s="1"/>
  <c r="AN24" i="4" s="1"/>
  <c r="Y26" i="4"/>
  <c r="AA26" i="4" s="1"/>
  <c r="X26" i="4" s="1"/>
  <c r="AN26" i="4" s="1"/>
  <c r="Y27" i="4"/>
  <c r="AA27" i="4" s="1"/>
  <c r="X27" i="4" s="1"/>
  <c r="AN27" i="4" s="1"/>
  <c r="Y29" i="4"/>
  <c r="AA29" i="4" s="1"/>
  <c r="X29" i="4" s="1"/>
  <c r="AN29" i="4" s="1"/>
  <c r="Y31" i="4"/>
  <c r="AA31" i="4" s="1"/>
  <c r="X31" i="4" s="1"/>
  <c r="AN31" i="4" s="1"/>
  <c r="Y33" i="4"/>
  <c r="AA33" i="4" s="1"/>
  <c r="X33" i="4" s="1"/>
  <c r="AN33" i="4" s="1"/>
  <c r="Y35" i="4"/>
  <c r="AA35" i="4" s="1"/>
  <c r="X35" i="4" s="1"/>
  <c r="AN35" i="4" s="1"/>
  <c r="Y37" i="4"/>
  <c r="AA37" i="4" s="1"/>
  <c r="X37" i="4" s="1"/>
  <c r="AN37" i="4" s="1"/>
  <c r="Y39" i="4"/>
  <c r="AA39" i="4" s="1"/>
  <c r="X39" i="4" s="1"/>
  <c r="AN39" i="4" s="1"/>
  <c r="Y41" i="4"/>
  <c r="AA41" i="4" s="1"/>
  <c r="X41" i="4" s="1"/>
  <c r="AN41" i="4" s="1"/>
  <c r="Y42" i="4"/>
  <c r="AA42" i="4" s="1"/>
  <c r="X42" i="4" s="1"/>
  <c r="AN42" i="4" s="1"/>
  <c r="Y44" i="4"/>
  <c r="AA44" i="4" s="1"/>
  <c r="X44" i="4" s="1"/>
  <c r="AN44" i="4" s="1"/>
  <c r="Y46" i="4"/>
  <c r="AA46" i="4" s="1"/>
  <c r="X46" i="4" s="1"/>
  <c r="AN46" i="4" s="1"/>
  <c r="Y47" i="4"/>
  <c r="AA47" i="4" s="1"/>
  <c r="X47" i="4" s="1"/>
  <c r="AN47" i="4" s="1"/>
  <c r="Y49" i="4"/>
  <c r="AA49" i="4" s="1"/>
  <c r="X49" i="4" s="1"/>
  <c r="AN49" i="4" s="1"/>
  <c r="Y51" i="4"/>
  <c r="AA51" i="4" s="1"/>
  <c r="X51" i="4" s="1"/>
  <c r="AN51" i="4" s="1"/>
  <c r="Y53" i="4"/>
  <c r="AA53" i="4" s="1"/>
  <c r="X53" i="4" s="1"/>
  <c r="AN53" i="4" s="1"/>
  <c r="Y55" i="4"/>
  <c r="AA55" i="4" s="1"/>
  <c r="X55" i="4" s="1"/>
  <c r="AN55" i="4" s="1"/>
  <c r="Y56" i="4"/>
  <c r="AA56" i="4" s="1"/>
  <c r="X56" i="4" s="1"/>
  <c r="AN56" i="4" s="1"/>
  <c r="Y58" i="4"/>
  <c r="AA58" i="4" s="1"/>
  <c r="X58" i="4" s="1"/>
  <c r="AN58" i="4" s="1"/>
  <c r="Y60" i="4"/>
  <c r="AA60" i="4" s="1"/>
  <c r="X60" i="4" s="1"/>
  <c r="AN60" i="4" s="1"/>
  <c r="Y62" i="4"/>
  <c r="AA62" i="4" s="1"/>
  <c r="X62" i="4" s="1"/>
  <c r="AN62" i="4" s="1"/>
  <c r="Y64" i="4"/>
  <c r="AA64" i="4" s="1"/>
  <c r="X64" i="4" s="1"/>
  <c r="AN64" i="4" s="1"/>
  <c r="Y66" i="4"/>
  <c r="AA66" i="4" s="1"/>
  <c r="X66" i="4" s="1"/>
  <c r="AN66" i="4" s="1"/>
  <c r="Y68" i="4"/>
  <c r="AA68" i="4" s="1"/>
  <c r="X68" i="4" s="1"/>
  <c r="AN68" i="4" s="1"/>
  <c r="Y70" i="4"/>
  <c r="AA70" i="4" s="1"/>
  <c r="X70" i="4" s="1"/>
  <c r="AN70" i="4" s="1"/>
  <c r="Y72" i="4"/>
  <c r="AA72" i="4" s="1"/>
  <c r="X72" i="4" s="1"/>
  <c r="AN72" i="4" s="1"/>
  <c r="Y74" i="4"/>
  <c r="AA74" i="4" s="1"/>
  <c r="X74" i="4" s="1"/>
  <c r="AN74" i="4" s="1"/>
  <c r="Y76" i="4"/>
  <c r="AA76" i="4" s="1"/>
  <c r="X76" i="4" s="1"/>
  <c r="AN76" i="4" s="1"/>
  <c r="Y78" i="4"/>
  <c r="AA78" i="4" s="1"/>
  <c r="X78" i="4" s="1"/>
  <c r="AN78" i="4" s="1"/>
  <c r="Y80" i="4"/>
  <c r="AA80" i="4" s="1"/>
  <c r="X80" i="4" s="1"/>
  <c r="AN80" i="4" s="1"/>
  <c r="Y83" i="4"/>
  <c r="AA83" i="4" s="1"/>
  <c r="X83" i="4" s="1"/>
  <c r="AN83" i="4" s="1"/>
  <c r="Y85" i="4"/>
  <c r="AA85" i="4" s="1"/>
  <c r="X85" i="4" s="1"/>
  <c r="AN85" i="4" s="1"/>
  <c r="Y87" i="4"/>
  <c r="AA87" i="4" s="1"/>
  <c r="X87" i="4" s="1"/>
  <c r="AN87" i="4" s="1"/>
  <c r="Y89" i="4"/>
  <c r="AA89" i="4" s="1"/>
  <c r="X89" i="4" s="1"/>
  <c r="AN89" i="4" s="1"/>
  <c r="Y92" i="4"/>
  <c r="AA92" i="4" s="1"/>
  <c r="X92" i="4" s="1"/>
  <c r="AN92" i="4" s="1"/>
  <c r="Y94" i="4"/>
  <c r="AA94" i="4" s="1"/>
  <c r="X94" i="4" s="1"/>
  <c r="AN94" i="4" s="1"/>
  <c r="Y96" i="4"/>
  <c r="AA96" i="4" s="1"/>
  <c r="X96" i="4" s="1"/>
  <c r="AN96" i="4" s="1"/>
  <c r="Y98" i="4"/>
  <c r="AA98" i="4" s="1"/>
  <c r="X98" i="4" s="1"/>
  <c r="AN98" i="4" s="1"/>
  <c r="Y100" i="4"/>
  <c r="AA100" i="4" s="1"/>
  <c r="X100" i="4" s="1"/>
  <c r="AN100" i="4" s="1"/>
  <c r="Y102" i="4"/>
  <c r="AA102" i="4" s="1"/>
  <c r="X102" i="4" s="1"/>
  <c r="AN102" i="4" s="1"/>
  <c r="Y104" i="4"/>
  <c r="AA104" i="4" s="1"/>
  <c r="X104" i="4" s="1"/>
  <c r="AN104" i="4" s="1"/>
  <c r="Y106" i="4"/>
  <c r="AA106" i="4" s="1"/>
  <c r="X106" i="4" s="1"/>
  <c r="AN106" i="4" s="1"/>
  <c r="Y108" i="4"/>
  <c r="AA108" i="4" s="1"/>
  <c r="X108" i="4" s="1"/>
  <c r="AN108" i="4" s="1"/>
  <c r="Y110" i="4"/>
  <c r="AA110" i="4" s="1"/>
  <c r="X110" i="4" s="1"/>
  <c r="AN110" i="4" s="1"/>
  <c r="Y112" i="4"/>
  <c r="AA112" i="4" s="1"/>
  <c r="X112" i="4" s="1"/>
  <c r="AN112" i="4" s="1"/>
  <c r="Y117" i="4"/>
  <c r="AA117" i="4" s="1"/>
  <c r="X117" i="4" s="1"/>
  <c r="AN117" i="4" s="1"/>
  <c r="Y120" i="4"/>
  <c r="AA120" i="4" s="1"/>
  <c r="X120" i="4" s="1"/>
  <c r="AN120" i="4" s="1"/>
  <c r="Y122" i="4"/>
  <c r="AA122" i="4" s="1"/>
  <c r="X122" i="4" s="1"/>
  <c r="AN122" i="4" s="1"/>
  <c r="Y123" i="4"/>
  <c r="AA123" i="4" s="1"/>
  <c r="X123" i="4" s="1"/>
  <c r="AN123" i="4" s="1"/>
  <c r="Y126" i="4"/>
  <c r="AA126" i="4" s="1"/>
  <c r="X126" i="4" s="1"/>
  <c r="AN126" i="4" s="1"/>
  <c r="Y59" i="4"/>
  <c r="AA59" i="4" s="1"/>
  <c r="X59" i="4" s="1"/>
  <c r="AN59" i="4" s="1"/>
  <c r="Y61" i="4"/>
  <c r="AA61" i="4" s="1"/>
  <c r="X61" i="4" s="1"/>
  <c r="AN61" i="4" s="1"/>
  <c r="Y63" i="4"/>
  <c r="AA63" i="4" s="1"/>
  <c r="X63" i="4" s="1"/>
  <c r="AN63" i="4" s="1"/>
  <c r="Y65" i="4"/>
  <c r="AA65" i="4" s="1"/>
  <c r="X65" i="4" s="1"/>
  <c r="AN65" i="4" s="1"/>
  <c r="Y67" i="4"/>
  <c r="AA67" i="4" s="1"/>
  <c r="X67" i="4" s="1"/>
  <c r="AN67" i="4" s="1"/>
  <c r="Y69" i="4"/>
  <c r="AA69" i="4" s="1"/>
  <c r="X69" i="4" s="1"/>
  <c r="AN69" i="4" s="1"/>
  <c r="Y71" i="4"/>
  <c r="AA71" i="4" s="1"/>
  <c r="X71" i="4" s="1"/>
  <c r="AN71" i="4" s="1"/>
  <c r="Y73" i="4"/>
  <c r="AA73" i="4" s="1"/>
  <c r="X73" i="4" s="1"/>
  <c r="AN73" i="4" s="1"/>
  <c r="Y75" i="4"/>
  <c r="AA75" i="4" s="1"/>
  <c r="X75" i="4" s="1"/>
  <c r="AN75" i="4" s="1"/>
  <c r="Y77" i="4"/>
  <c r="AA77" i="4" s="1"/>
  <c r="X77" i="4" s="1"/>
  <c r="AN77" i="4" s="1"/>
  <c r="Y79" i="4"/>
  <c r="AA79" i="4" s="1"/>
  <c r="X79" i="4" s="1"/>
  <c r="AN79" i="4" s="1"/>
  <c r="Y81" i="4"/>
  <c r="AA81" i="4" s="1"/>
  <c r="X81" i="4" s="1"/>
  <c r="AN81" i="4" s="1"/>
  <c r="Y82" i="4"/>
  <c r="AA82" i="4" s="1"/>
  <c r="X82" i="4" s="1"/>
  <c r="AN82" i="4" s="1"/>
  <c r="Y86" i="4"/>
  <c r="AA86" i="4" s="1"/>
  <c r="X86" i="4" s="1"/>
  <c r="AN86" i="4" s="1"/>
  <c r="Y88" i="4"/>
  <c r="AA88" i="4" s="1"/>
  <c r="X88" i="4" s="1"/>
  <c r="AN88" i="4" s="1"/>
  <c r="Y90" i="4"/>
  <c r="AA90" i="4" s="1"/>
  <c r="X90" i="4" s="1"/>
  <c r="AN90" i="4" s="1"/>
  <c r="Y91" i="4"/>
  <c r="AA91" i="4" s="1"/>
  <c r="X91" i="4" s="1"/>
  <c r="AN91" i="4" s="1"/>
  <c r="Y93" i="4"/>
  <c r="AA93" i="4" s="1"/>
  <c r="X93" i="4" s="1"/>
  <c r="AN93" i="4" s="1"/>
  <c r="Y95" i="4"/>
  <c r="AA95" i="4" s="1"/>
  <c r="X95" i="4" s="1"/>
  <c r="AN95" i="4" s="1"/>
  <c r="Y97" i="4"/>
  <c r="AA97" i="4" s="1"/>
  <c r="X97" i="4" s="1"/>
  <c r="AN97" i="4" s="1"/>
  <c r="Y99" i="4"/>
  <c r="AA99" i="4" s="1"/>
  <c r="X99" i="4" s="1"/>
  <c r="AN99" i="4" s="1"/>
  <c r="Y101" i="4"/>
  <c r="AA101" i="4" s="1"/>
  <c r="X101" i="4" s="1"/>
  <c r="AN101" i="4" s="1"/>
  <c r="Y103" i="4"/>
  <c r="AA103" i="4" s="1"/>
  <c r="X103" i="4" s="1"/>
  <c r="AN103" i="4" s="1"/>
  <c r="Y105" i="4"/>
  <c r="AA105" i="4" s="1"/>
  <c r="X105" i="4" s="1"/>
  <c r="AN105" i="4" s="1"/>
  <c r="Y107" i="4"/>
  <c r="AA107" i="4" s="1"/>
  <c r="X107" i="4" s="1"/>
  <c r="AN107" i="4" s="1"/>
  <c r="Y109" i="4"/>
  <c r="AA109" i="4" s="1"/>
  <c r="X109" i="4" s="1"/>
  <c r="AN109" i="4" s="1"/>
  <c r="Y111" i="4"/>
  <c r="AA111" i="4" s="1"/>
  <c r="X111" i="4" s="1"/>
  <c r="AN111" i="4" s="1"/>
  <c r="Y113" i="4"/>
  <c r="AA113" i="4" s="1"/>
  <c r="X113" i="4" s="1"/>
  <c r="AN113" i="4" s="1"/>
  <c r="Y118" i="4"/>
  <c r="AA118" i="4" s="1"/>
  <c r="X118" i="4" s="1"/>
  <c r="AN118" i="4" s="1"/>
  <c r="Y119" i="4"/>
  <c r="AA119" i="4" s="1"/>
  <c r="X119" i="4" s="1"/>
  <c r="AN119" i="4" s="1"/>
  <c r="Y121" i="4"/>
  <c r="AA121" i="4" s="1"/>
  <c r="X121" i="4" s="1"/>
  <c r="AN121" i="4" s="1"/>
  <c r="Y124" i="4"/>
  <c r="AA124" i="4" s="1"/>
  <c r="X124" i="4" s="1"/>
  <c r="AN124" i="4" s="1"/>
  <c r="P8" i="4"/>
  <c r="P12" i="4"/>
  <c r="P14" i="4"/>
  <c r="P16" i="4"/>
  <c r="P18" i="4"/>
  <c r="P20" i="4"/>
  <c r="P24" i="4"/>
  <c r="P26" i="4"/>
  <c r="P27" i="4"/>
  <c r="P29" i="4"/>
  <c r="P31" i="4"/>
  <c r="P33" i="4"/>
  <c r="P35" i="4"/>
  <c r="P37" i="4"/>
  <c r="P39" i="4"/>
  <c r="P41" i="4"/>
  <c r="P42" i="4"/>
  <c r="P44" i="4"/>
  <c r="P46" i="4"/>
  <c r="P47" i="4"/>
  <c r="P49" i="4"/>
  <c r="P51" i="4"/>
  <c r="P53" i="4"/>
  <c r="P55" i="4"/>
  <c r="P59" i="4"/>
  <c r="P61" i="4"/>
  <c r="P63" i="4"/>
  <c r="P65" i="4"/>
  <c r="P67" i="4"/>
  <c r="P69" i="4"/>
  <c r="P71" i="4"/>
  <c r="P73" i="4"/>
  <c r="P77" i="4"/>
  <c r="P79" i="4"/>
  <c r="P81" i="4"/>
  <c r="P84" i="4"/>
  <c r="P86" i="4"/>
  <c r="P88" i="4"/>
  <c r="P90" i="4"/>
  <c r="P91" i="4"/>
  <c r="P93" i="4"/>
  <c r="P95" i="4"/>
  <c r="P97" i="4"/>
  <c r="P99" i="4"/>
  <c r="P101" i="4"/>
  <c r="P103" i="4"/>
  <c r="P105" i="4"/>
  <c r="P107" i="4"/>
  <c r="P109" i="4"/>
  <c r="P111" i="4"/>
  <c r="P113" i="4"/>
  <c r="P119" i="4"/>
  <c r="P121" i="4"/>
  <c r="P124" i="4"/>
  <c r="P9" i="4"/>
  <c r="P11" i="4"/>
  <c r="P13" i="4"/>
  <c r="P15" i="4"/>
  <c r="P17" i="4"/>
  <c r="P19" i="4"/>
  <c r="P21" i="4"/>
  <c r="P23" i="4"/>
  <c r="P25" i="4"/>
  <c r="P28" i="4"/>
  <c r="P30" i="4"/>
  <c r="P32" i="4"/>
  <c r="P34" i="4"/>
  <c r="P36" i="4"/>
  <c r="P38" i="4"/>
  <c r="P40" i="4"/>
  <c r="P43" i="4"/>
  <c r="P45" i="4"/>
  <c r="P48" i="4"/>
  <c r="P50" i="4"/>
  <c r="P54" i="4"/>
  <c r="P56" i="4"/>
  <c r="P58" i="4"/>
  <c r="P60" i="4"/>
  <c r="P62" i="4"/>
  <c r="P64" i="4"/>
  <c r="P66" i="4"/>
  <c r="P68" i="4"/>
  <c r="P70" i="4"/>
  <c r="P72" i="4"/>
  <c r="P74" i="4"/>
  <c r="P76" i="4"/>
  <c r="P78" i="4"/>
  <c r="P80" i="4"/>
  <c r="P83" i="4"/>
  <c r="P85" i="4"/>
  <c r="P87" i="4"/>
  <c r="P89" i="4"/>
  <c r="P92" i="4"/>
  <c r="P94" i="4"/>
  <c r="P96" i="4"/>
  <c r="P98" i="4"/>
  <c r="P100" i="4"/>
  <c r="P102" i="4"/>
  <c r="P104" i="4"/>
  <c r="P106" i="4"/>
  <c r="P108" i="4"/>
  <c r="P110" i="4"/>
  <c r="P112" i="4"/>
  <c r="P117" i="4"/>
  <c r="P122" i="4"/>
  <c r="P123" i="4"/>
  <c r="P126" i="4"/>
  <c r="O8" i="4"/>
  <c r="O9" i="4"/>
  <c r="O11" i="4"/>
  <c r="O13" i="4"/>
  <c r="O15" i="4"/>
  <c r="O17" i="4"/>
  <c r="O19" i="4"/>
  <c r="O21" i="4"/>
  <c r="O23" i="4"/>
  <c r="O25" i="4"/>
  <c r="O28" i="4"/>
  <c r="O30" i="4"/>
  <c r="O32" i="4"/>
  <c r="O34" i="4"/>
  <c r="O36" i="4"/>
  <c r="O38" i="4"/>
  <c r="O40" i="4"/>
  <c r="O43" i="4"/>
  <c r="O45" i="4"/>
  <c r="O48" i="4"/>
  <c r="O50" i="4"/>
  <c r="O54" i="4"/>
  <c r="O56" i="4"/>
  <c r="O58" i="4"/>
  <c r="O60" i="4"/>
  <c r="O62" i="4"/>
  <c r="O64" i="4"/>
  <c r="O66" i="4"/>
  <c r="O68" i="4"/>
  <c r="O70" i="4"/>
  <c r="O72" i="4"/>
  <c r="O74" i="4"/>
  <c r="O76" i="4"/>
  <c r="O78" i="4"/>
  <c r="O80" i="4"/>
  <c r="O83" i="4"/>
  <c r="O85" i="4"/>
  <c r="O87" i="4"/>
  <c r="O89" i="4"/>
  <c r="O92" i="4"/>
  <c r="O94" i="4"/>
  <c r="O96" i="4"/>
  <c r="O98" i="4"/>
  <c r="O100" i="4"/>
  <c r="O102" i="4"/>
  <c r="O104" i="4"/>
  <c r="O106" i="4"/>
  <c r="O108" i="4"/>
  <c r="O110" i="4"/>
  <c r="O112" i="4"/>
  <c r="O117" i="4"/>
  <c r="O122" i="4"/>
  <c r="O123" i="4"/>
  <c r="O126" i="4"/>
  <c r="O124" i="4"/>
  <c r="O10" i="4"/>
  <c r="O12" i="4"/>
  <c r="O14" i="4"/>
  <c r="O16" i="4"/>
  <c r="O18" i="4"/>
  <c r="O20" i="4"/>
  <c r="O22" i="4"/>
  <c r="O24" i="4"/>
  <c r="O26" i="4"/>
  <c r="O27" i="4"/>
  <c r="O29" i="4"/>
  <c r="O31" i="4"/>
  <c r="O33" i="4"/>
  <c r="O35" i="4"/>
  <c r="O37" i="4"/>
  <c r="O39" i="4"/>
  <c r="O41" i="4"/>
  <c r="O42" i="4"/>
  <c r="O44" i="4"/>
  <c r="O46" i="4"/>
  <c r="O47" i="4"/>
  <c r="O49" i="4"/>
  <c r="O51" i="4"/>
  <c r="O53" i="4"/>
  <c r="O55" i="4"/>
  <c r="O57" i="4"/>
  <c r="O59" i="4"/>
  <c r="O61" i="4"/>
  <c r="O63" i="4"/>
  <c r="O65" i="4"/>
  <c r="O67" i="4"/>
  <c r="O69" i="4"/>
  <c r="O71" i="4"/>
  <c r="O73" i="4"/>
  <c r="O75" i="4"/>
  <c r="O77" i="4"/>
  <c r="O79" i="4"/>
  <c r="O81" i="4"/>
  <c r="O82" i="4"/>
  <c r="O84" i="4"/>
  <c r="O86" i="4"/>
  <c r="O88" i="4"/>
  <c r="O90" i="4"/>
  <c r="O91" i="4"/>
  <c r="O93" i="4"/>
  <c r="O95" i="4"/>
  <c r="O97" i="4"/>
  <c r="O99" i="4"/>
  <c r="O101" i="4"/>
  <c r="O103" i="4"/>
  <c r="O105" i="4"/>
  <c r="O107" i="4"/>
  <c r="O109" i="4"/>
  <c r="O111" i="4"/>
  <c r="O113" i="4"/>
  <c r="O119" i="4"/>
  <c r="O121" i="4"/>
  <c r="F121" i="4"/>
  <c r="N121" i="4" s="1"/>
  <c r="F100" i="4"/>
  <c r="N100" i="4" s="1"/>
  <c r="Q100" i="4" s="1"/>
  <c r="M100" i="4" s="1"/>
  <c r="AM100" i="4" s="1"/>
  <c r="AP100" i="4" s="1"/>
  <c r="AL100" i="4" s="1"/>
  <c r="F96" i="4"/>
  <c r="N96" i="4" s="1"/>
  <c r="F80" i="4"/>
  <c r="N80" i="4" s="1"/>
  <c r="Q80" i="4" s="1"/>
  <c r="M80" i="4" s="1"/>
  <c r="AM80" i="4" s="1"/>
  <c r="AP80" i="4" s="1"/>
  <c r="AL80" i="4" s="1"/>
  <c r="F76" i="4"/>
  <c r="N76" i="4" s="1"/>
  <c r="Q76" i="4" s="1"/>
  <c r="M76" i="4" s="1"/>
  <c r="AM76" i="4" s="1"/>
  <c r="AP76" i="4" s="1"/>
  <c r="AL76" i="4" s="1"/>
  <c r="F61" i="4"/>
  <c r="N61" i="4" s="1"/>
  <c r="Q61" i="4" s="1"/>
  <c r="M61" i="4" s="1"/>
  <c r="AM61" i="4" s="1"/>
  <c r="AP61" i="4" s="1"/>
  <c r="AL61" i="4" s="1"/>
  <c r="F28" i="4"/>
  <c r="N28" i="4" s="1"/>
  <c r="Q28" i="4" s="1"/>
  <c r="M28" i="4" s="1"/>
  <c r="AM28" i="4" s="1"/>
  <c r="AP28" i="4" s="1"/>
  <c r="AL28" i="4" s="1"/>
  <c r="F15" i="4"/>
  <c r="N15" i="4" s="1"/>
  <c r="Q15" i="4" s="1"/>
  <c r="M15" i="4" s="1"/>
  <c r="AM15" i="4" s="1"/>
  <c r="AP15" i="4" s="1"/>
  <c r="AL15" i="4" s="1"/>
  <c r="F105" i="4"/>
  <c r="N105" i="4" s="1"/>
  <c r="Q105" i="4" s="1"/>
  <c r="M105" i="4" s="1"/>
  <c r="AM105" i="4" s="1"/>
  <c r="AP105" i="4" s="1"/>
  <c r="AL105" i="4" s="1"/>
  <c r="F60" i="4"/>
  <c r="N60" i="4" s="1"/>
  <c r="Q60" i="4" s="1"/>
  <c r="M60" i="4" s="1"/>
  <c r="AM60" i="4" s="1"/>
  <c r="AP60" i="4" s="1"/>
  <c r="AL60" i="4" s="1"/>
  <c r="F16" i="4"/>
  <c r="N16" i="4" s="1"/>
  <c r="F108" i="4"/>
  <c r="N108" i="4" s="1"/>
  <c r="Q108" i="4" s="1"/>
  <c r="M108" i="4" s="1"/>
  <c r="AM108" i="4" s="1"/>
  <c r="AP108" i="4" s="1"/>
  <c r="AL108" i="4" s="1"/>
  <c r="F98" i="4"/>
  <c r="N98" i="4" s="1"/>
  <c r="Q98" i="4" s="1"/>
  <c r="M98" i="4" s="1"/>
  <c r="AM98" i="4" s="1"/>
  <c r="AP98" i="4" s="1"/>
  <c r="AL98" i="4" s="1"/>
  <c r="F84" i="4"/>
  <c r="N84" i="4" s="1"/>
  <c r="Q84" i="4" s="1"/>
  <c r="M84" i="4" s="1"/>
  <c r="AM84" i="4" s="1"/>
  <c r="AP84" i="4" s="1"/>
  <c r="AL84" i="4" s="1"/>
  <c r="F78" i="4"/>
  <c r="N78" i="4" s="1"/>
  <c r="F68" i="4"/>
  <c r="N68" i="4" s="1"/>
  <c r="Q68" i="4" s="1"/>
  <c r="M68" i="4" s="1"/>
  <c r="AM68" i="4" s="1"/>
  <c r="AP68" i="4" s="1"/>
  <c r="AL68" i="4" s="1"/>
  <c r="F56" i="4"/>
  <c r="N56" i="4" s="1"/>
  <c r="Q56" i="4" s="1"/>
  <c r="M56" i="4" s="1"/>
  <c r="AM56" i="4" s="1"/>
  <c r="AP56" i="4" s="1"/>
  <c r="AL56" i="4" s="1"/>
  <c r="F31" i="4"/>
  <c r="N31" i="4" s="1"/>
  <c r="F17" i="4"/>
  <c r="N17" i="4" s="1"/>
  <c r="F123" i="4"/>
  <c r="N123" i="4" s="1"/>
  <c r="Q123" i="4" s="1"/>
  <c r="M123" i="4" s="1"/>
  <c r="AM123" i="4" s="1"/>
  <c r="AP123" i="4" s="1"/>
  <c r="AL123" i="4" s="1"/>
  <c r="F111" i="4"/>
  <c r="N111" i="4" s="1"/>
  <c r="F103" i="4"/>
  <c r="N103" i="4" s="1"/>
  <c r="Q103" i="4" s="1"/>
  <c r="M103" i="4" s="1"/>
  <c r="AM103" i="4" s="1"/>
  <c r="AP103" i="4" s="1"/>
  <c r="AL103" i="4" s="1"/>
  <c r="F49" i="4"/>
  <c r="N49" i="4" s="1"/>
  <c r="Q49" i="4" s="1"/>
  <c r="M49" i="4" s="1"/>
  <c r="AM49" i="4" s="1"/>
  <c r="AP49" i="4" s="1"/>
  <c r="AL49" i="4" s="1"/>
  <c r="F12" i="4"/>
  <c r="N12" i="4" s="1"/>
  <c r="F88" i="4" l="1"/>
  <c r="N88" i="4" s="1"/>
  <c r="F30" i="4"/>
  <c r="N30" i="4" s="1"/>
  <c r="F83" i="4"/>
  <c r="N83" i="4" s="1"/>
  <c r="F66" i="4"/>
  <c r="N66" i="4" s="1"/>
  <c r="F62" i="4"/>
  <c r="N62" i="4" s="1"/>
  <c r="F26" i="4"/>
  <c r="N26" i="4" s="1"/>
  <c r="F47" i="4"/>
  <c r="N47" i="4" s="1"/>
  <c r="F97" i="4"/>
  <c r="N97" i="4" s="1"/>
  <c r="F42" i="4"/>
  <c r="N42" i="4" s="1"/>
  <c r="F107" i="4"/>
  <c r="N107" i="4" s="1"/>
  <c r="F93" i="4"/>
  <c r="N93" i="4" s="1"/>
  <c r="F14" i="4"/>
  <c r="N14" i="4" s="1"/>
  <c r="F85" i="4"/>
  <c r="N85" i="4" s="1"/>
  <c r="F50" i="4"/>
  <c r="N50" i="4" s="1"/>
  <c r="F24" i="4"/>
  <c r="N24" i="4" s="1"/>
  <c r="F33" i="4"/>
  <c r="N33" i="4" s="1"/>
  <c r="F65" i="4"/>
  <c r="N65" i="4" s="1"/>
  <c r="F75" i="4"/>
  <c r="N75" i="4" s="1"/>
  <c r="F117" i="4"/>
  <c r="N117" i="4" s="1"/>
  <c r="Q117" i="4" s="1"/>
  <c r="M117" i="4" s="1"/>
  <c r="AM117" i="4" s="1"/>
  <c r="AP117" i="4" s="1"/>
  <c r="AL117" i="4" s="1"/>
  <c r="F115" i="4"/>
  <c r="N115" i="4" s="1"/>
  <c r="Q115" i="4" s="1"/>
  <c r="M115" i="4" s="1"/>
  <c r="AM115" i="4" s="1"/>
  <c r="AP115" i="4" s="1"/>
  <c r="AL115" i="4" s="1"/>
  <c r="Q121" i="4"/>
  <c r="M121" i="4" s="1"/>
  <c r="AM121" i="4" s="1"/>
  <c r="AP121" i="4" s="1"/>
  <c r="AL121" i="4" s="1"/>
  <c r="F37" i="4"/>
  <c r="N37" i="4" s="1"/>
  <c r="F87" i="4"/>
  <c r="N87" i="4" s="1"/>
  <c r="F90" i="4"/>
  <c r="N90" i="4" s="1"/>
  <c r="F35" i="4"/>
  <c r="N35" i="4" s="1"/>
  <c r="F25" i="4"/>
  <c r="N25" i="4" s="1"/>
  <c r="F27" i="4"/>
  <c r="N27" i="4" s="1"/>
  <c r="F29" i="4"/>
  <c r="N29" i="4" s="1"/>
  <c r="F18" i="4"/>
  <c r="N18" i="4" s="1"/>
  <c r="F64" i="4"/>
  <c r="N64" i="4" s="1"/>
  <c r="F67" i="4"/>
  <c r="N67" i="4" s="1"/>
  <c r="F104" i="4"/>
  <c r="N104" i="4" s="1"/>
  <c r="F55" i="4"/>
  <c r="N55" i="4" s="1"/>
  <c r="F44" i="4"/>
  <c r="N44" i="4" s="1"/>
  <c r="F43" i="4"/>
  <c r="N43" i="4" s="1"/>
  <c r="F38" i="4"/>
  <c r="N38" i="4" s="1"/>
  <c r="F58" i="4"/>
  <c r="N58" i="4" s="1"/>
  <c r="F48" i="4"/>
  <c r="N48" i="4" s="1"/>
  <c r="F109" i="4"/>
  <c r="N109" i="4" s="1"/>
  <c r="F41" i="4"/>
  <c r="N41" i="4" s="1"/>
  <c r="F95" i="4"/>
  <c r="N95" i="4" s="1"/>
  <c r="F94" i="4"/>
  <c r="N94" i="4" s="1"/>
  <c r="F70" i="4"/>
  <c r="N70" i="4" s="1"/>
  <c r="F32" i="4"/>
  <c r="N32" i="4" s="1"/>
  <c r="F40" i="4"/>
  <c r="N40" i="4" s="1"/>
  <c r="F8" i="4"/>
  <c r="N8" i="4" s="1"/>
  <c r="F10" i="4"/>
  <c r="N10" i="4" s="1"/>
  <c r="F122" i="4"/>
  <c r="N122" i="4" s="1"/>
  <c r="F21" i="4"/>
  <c r="N21" i="4" s="1"/>
  <c r="F63" i="4"/>
  <c r="N63" i="4" s="1"/>
  <c r="F51" i="4"/>
  <c r="N51" i="4" s="1"/>
  <c r="F69" i="4"/>
  <c r="N69" i="4" s="1"/>
  <c r="F53" i="4"/>
  <c r="N53" i="4" s="1"/>
  <c r="F82" i="4"/>
  <c r="N82" i="4" s="1"/>
  <c r="F110" i="4"/>
  <c r="N110" i="4" s="1"/>
  <c r="F77" i="4"/>
  <c r="N77" i="4" s="1"/>
  <c r="F91" i="4"/>
  <c r="N91" i="4" s="1"/>
  <c r="F36" i="4"/>
  <c r="N36" i="4" s="1"/>
  <c r="Q36" i="4" s="1"/>
  <c r="M36" i="4" s="1"/>
  <c r="AM36" i="4" s="1"/>
  <c r="AP36" i="4" s="1"/>
  <c r="AL36" i="4" s="1"/>
  <c r="F106" i="4"/>
  <c r="N106" i="4" s="1"/>
  <c r="F7" i="4"/>
  <c r="N7" i="4" s="1"/>
  <c r="Q7" i="4" s="1"/>
  <c r="M7" i="4" s="1"/>
  <c r="AM7" i="4" s="1"/>
  <c r="AP7" i="4" s="1"/>
  <c r="AL7" i="4" s="1"/>
  <c r="F52" i="4"/>
  <c r="N52" i="4" s="1"/>
  <c r="Q52" i="4" s="1"/>
  <c r="M52" i="4" s="1"/>
  <c r="AM52" i="4" s="1"/>
  <c r="F23" i="4"/>
  <c r="N23" i="4" s="1"/>
  <c r="F89" i="4"/>
  <c r="N89" i="4" s="1"/>
  <c r="Q89" i="4" s="1"/>
  <c r="M89" i="4" s="1"/>
  <c r="AM89" i="4" s="1"/>
  <c r="AP89" i="4" s="1"/>
  <c r="AL89" i="4" s="1"/>
  <c r="Q23" i="4"/>
  <c r="M23" i="4" s="1"/>
  <c r="AM23" i="4" s="1"/>
  <c r="AP23" i="4" s="1"/>
  <c r="AL23" i="4" s="1"/>
  <c r="F71" i="4"/>
  <c r="N71" i="4" s="1"/>
  <c r="F13" i="4"/>
  <c r="N13" i="4" s="1"/>
  <c r="Q13" i="4" s="1"/>
  <c r="M13" i="4" s="1"/>
  <c r="AM13" i="4" s="1"/>
  <c r="AP13" i="4" s="1"/>
  <c r="AL13" i="4" s="1"/>
  <c r="F22" i="4"/>
  <c r="N22" i="4" s="1"/>
  <c r="Q22" i="4" s="1"/>
  <c r="M22" i="4" s="1"/>
  <c r="AM22" i="4" s="1"/>
  <c r="AP22" i="4" s="1"/>
  <c r="AL22" i="4" s="1"/>
  <c r="F72" i="4"/>
  <c r="N72" i="4" s="1"/>
  <c r="Q72" i="4" s="1"/>
  <c r="M72" i="4" s="1"/>
  <c r="AM72" i="4" s="1"/>
  <c r="AP72" i="4" s="1"/>
  <c r="AL72" i="4" s="1"/>
  <c r="F120" i="4"/>
  <c r="N120" i="4" s="1"/>
  <c r="Q120" i="4" s="1"/>
  <c r="M120" i="4" s="1"/>
  <c r="AM120" i="4" s="1"/>
  <c r="AP120" i="4" s="1"/>
  <c r="AL120" i="4" s="1"/>
  <c r="F114" i="4"/>
  <c r="N114" i="4" s="1"/>
  <c r="Q114" i="4" s="1"/>
  <c r="M114" i="4" s="1"/>
  <c r="AM114" i="4" s="1"/>
  <c r="AP114" i="4" s="1"/>
  <c r="AL114" i="4" s="1"/>
  <c r="F125" i="4"/>
  <c r="N125" i="4" s="1"/>
  <c r="Q125" i="4" s="1"/>
  <c r="M125" i="4" s="1"/>
  <c r="AM125" i="4" s="1"/>
  <c r="AP125" i="4" s="1"/>
  <c r="AL125" i="4" s="1"/>
  <c r="F118" i="4"/>
  <c r="N118" i="4" s="1"/>
  <c r="Q118" i="4" s="1"/>
  <c r="M118" i="4" s="1"/>
  <c r="AM118" i="4" s="1"/>
  <c r="AP118" i="4" s="1"/>
  <c r="AL118" i="4" s="1"/>
  <c r="F119" i="4"/>
  <c r="N119" i="4" s="1"/>
  <c r="F20" i="4"/>
  <c r="N20" i="4" s="1"/>
  <c r="Q79" i="4"/>
  <c r="M79" i="4" s="1"/>
  <c r="AM79" i="4" s="1"/>
  <c r="AP79" i="4" s="1"/>
  <c r="AL79" i="4" s="1"/>
  <c r="Q83" i="4"/>
  <c r="Q124" i="4"/>
  <c r="M124" i="4" s="1"/>
  <c r="AM124" i="4" s="1"/>
  <c r="AP124" i="4" s="1"/>
  <c r="AL124" i="4" s="1"/>
  <c r="Q64" i="4"/>
  <c r="M64" i="4" s="1"/>
  <c r="AM64" i="4" s="1"/>
  <c r="AP64" i="4" s="1"/>
  <c r="AL64" i="4" s="1"/>
  <c r="Q34" i="4"/>
  <c r="Q102" i="4"/>
  <c r="Q24" i="4"/>
  <c r="M24" i="4" s="1"/>
  <c r="AM24" i="4" s="1"/>
  <c r="AP24" i="4" s="1"/>
  <c r="AL24" i="4" s="1"/>
  <c r="Q91" i="4"/>
  <c r="M91" i="4" s="1"/>
  <c r="AM91" i="4" s="1"/>
  <c r="AP91" i="4" s="1"/>
  <c r="AL91" i="4" s="1"/>
  <c r="Q53" i="4"/>
  <c r="M53" i="4" s="1"/>
  <c r="AM53" i="4" s="1"/>
  <c r="AP53" i="4" s="1"/>
  <c r="AL53" i="4" s="1"/>
  <c r="Q113" i="4"/>
  <c r="M113" i="4" s="1"/>
  <c r="AM113" i="4" s="1"/>
  <c r="AP113" i="4" s="1"/>
  <c r="AL113" i="4" s="1"/>
  <c r="Q75" i="4"/>
  <c r="M75" i="4" s="1"/>
  <c r="AM75" i="4" s="1"/>
  <c r="AP75" i="4" s="1"/>
  <c r="AL75" i="4" s="1"/>
  <c r="AA57" i="4"/>
  <c r="X57" i="4" s="1"/>
  <c r="AN57" i="4" s="1"/>
  <c r="Q99" i="4"/>
  <c r="M99" i="4" s="1"/>
  <c r="AM99" i="4" s="1"/>
  <c r="AP99" i="4" s="1"/>
  <c r="AL99" i="4" s="1"/>
  <c r="Q112" i="4"/>
  <c r="M112" i="4" s="1"/>
  <c r="AM112" i="4" s="1"/>
  <c r="AP112" i="4" s="1"/>
  <c r="AL112" i="4" s="1"/>
  <c r="Q110" i="4"/>
  <c r="M110" i="4" s="1"/>
  <c r="AM110" i="4" s="1"/>
  <c r="AP110" i="4" s="1"/>
  <c r="AL110" i="4" s="1"/>
  <c r="Q93" i="4"/>
  <c r="Q86" i="4"/>
  <c r="M86" i="4" s="1"/>
  <c r="AM86" i="4" s="1"/>
  <c r="AP86" i="4" s="1"/>
  <c r="AL86" i="4" s="1"/>
  <c r="Q88" i="4"/>
  <c r="M88" i="4" s="1"/>
  <c r="AM88" i="4" s="1"/>
  <c r="AP88" i="4" s="1"/>
  <c r="AL88" i="4" s="1"/>
  <c r="Q107" i="4"/>
  <c r="M107" i="4" s="1"/>
  <c r="AM107" i="4" s="1"/>
  <c r="AP107" i="4" s="1"/>
  <c r="AL107" i="4" s="1"/>
  <c r="Q85" i="4"/>
  <c r="M85" i="4" s="1"/>
  <c r="AM85" i="4" s="1"/>
  <c r="AP85" i="4" s="1"/>
  <c r="AL85" i="4" s="1"/>
  <c r="Q92" i="4"/>
  <c r="M92" i="4" s="1"/>
  <c r="AM92" i="4" s="1"/>
  <c r="AP92" i="4" s="1"/>
  <c r="AL92" i="4" s="1"/>
  <c r="Q111" i="4"/>
  <c r="M111" i="4" s="1"/>
  <c r="AM111" i="4" s="1"/>
  <c r="AP111" i="4" s="1"/>
  <c r="AL111" i="4" s="1"/>
  <c r="Q96" i="4"/>
  <c r="M96" i="4" s="1"/>
  <c r="AM96" i="4" s="1"/>
  <c r="AP96" i="4" s="1"/>
  <c r="AL96" i="4" s="1"/>
  <c r="Q87" i="4"/>
  <c r="M87" i="4" s="1"/>
  <c r="AM87" i="4" s="1"/>
  <c r="AP87" i="4" s="1"/>
  <c r="AL87" i="4" s="1"/>
  <c r="Q90" i="4"/>
  <c r="M90" i="4" s="1"/>
  <c r="AM90" i="4" s="1"/>
  <c r="AP90" i="4" s="1"/>
  <c r="AL90" i="4" s="1"/>
  <c r="Q104" i="4"/>
  <c r="M104" i="4" s="1"/>
  <c r="AM104" i="4" s="1"/>
  <c r="AP104" i="4" s="1"/>
  <c r="AL104" i="4" s="1"/>
  <c r="Q97" i="4"/>
  <c r="M97" i="4" s="1"/>
  <c r="AM97" i="4" s="1"/>
  <c r="AP97" i="4" s="1"/>
  <c r="AL97" i="4" s="1"/>
  <c r="Q101" i="4"/>
  <c r="M101" i="4" s="1"/>
  <c r="AM101" i="4" s="1"/>
  <c r="AP101" i="4" s="1"/>
  <c r="AL101" i="4" s="1"/>
  <c r="Q109" i="4"/>
  <c r="Q95" i="4"/>
  <c r="M95" i="4" s="1"/>
  <c r="AM95" i="4" s="1"/>
  <c r="AP95" i="4" s="1"/>
  <c r="AL95" i="4" s="1"/>
  <c r="Q94" i="4"/>
  <c r="M94" i="4" s="1"/>
  <c r="AM94" i="4" s="1"/>
  <c r="AP94" i="4" s="1"/>
  <c r="AL94" i="4" s="1"/>
  <c r="Q82" i="4"/>
  <c r="M82" i="4" s="1"/>
  <c r="AM82" i="4" s="1"/>
  <c r="AP82" i="4" s="1"/>
  <c r="AL82" i="4" s="1"/>
  <c r="Q73" i="4"/>
  <c r="M73" i="4" s="1"/>
  <c r="AM73" i="4" s="1"/>
  <c r="AP73" i="4" s="1"/>
  <c r="AL73" i="4" s="1"/>
  <c r="Q78" i="4"/>
  <c r="M78" i="4" s="1"/>
  <c r="AM78" i="4" s="1"/>
  <c r="AP78" i="4" s="1"/>
  <c r="AL78" i="4" s="1"/>
  <c r="Q70" i="4"/>
  <c r="M70" i="4" s="1"/>
  <c r="AM70" i="4" s="1"/>
  <c r="AP70" i="4" s="1"/>
  <c r="AL70" i="4" s="1"/>
  <c r="Q74" i="4"/>
  <c r="Q81" i="4"/>
  <c r="M81" i="4" s="1"/>
  <c r="AM81" i="4" s="1"/>
  <c r="AP81" i="4" s="1"/>
  <c r="AL81" i="4" s="1"/>
  <c r="Q54" i="4"/>
  <c r="M54" i="4" s="1"/>
  <c r="AM54" i="4" s="1"/>
  <c r="AP54" i="4" s="1"/>
  <c r="AL54" i="4" s="1"/>
  <c r="Q55" i="4"/>
  <c r="Q51" i="4"/>
  <c r="M51" i="4" s="1"/>
  <c r="AM51" i="4" s="1"/>
  <c r="AP51" i="4" s="1"/>
  <c r="AL51" i="4" s="1"/>
  <c r="Q63" i="4"/>
  <c r="M63" i="4" s="1"/>
  <c r="AM63" i="4" s="1"/>
  <c r="AP63" i="4" s="1"/>
  <c r="AL63" i="4" s="1"/>
  <c r="Q66" i="4"/>
  <c r="M66" i="4" s="1"/>
  <c r="AM66" i="4" s="1"/>
  <c r="AP66" i="4" s="1"/>
  <c r="AL66" i="4" s="1"/>
  <c r="Q62" i="4"/>
  <c r="M62" i="4" s="1"/>
  <c r="AM62" i="4" s="1"/>
  <c r="AP62" i="4" s="1"/>
  <c r="AL62" i="4" s="1"/>
  <c r="Q59" i="4"/>
  <c r="M59" i="4" s="1"/>
  <c r="AM59" i="4" s="1"/>
  <c r="AP59" i="4" s="1"/>
  <c r="AL59" i="4" s="1"/>
  <c r="Q67" i="4"/>
  <c r="M67" i="4" s="1"/>
  <c r="AM67" i="4" s="1"/>
  <c r="AP67" i="4" s="1"/>
  <c r="AL67" i="4" s="1"/>
  <c r="Q58" i="4"/>
  <c r="M58" i="4" s="1"/>
  <c r="AM58" i="4" s="1"/>
  <c r="AP58" i="4" s="1"/>
  <c r="AL58" i="4" s="1"/>
  <c r="Q50" i="4"/>
  <c r="M50" i="4" s="1"/>
  <c r="AM50" i="4" s="1"/>
  <c r="AP50" i="4" s="1"/>
  <c r="AL50" i="4" s="1"/>
  <c r="Q35" i="4"/>
  <c r="M35" i="4" s="1"/>
  <c r="AM35" i="4" s="1"/>
  <c r="AP35" i="4" s="1"/>
  <c r="AL35" i="4" s="1"/>
  <c r="Q37" i="4"/>
  <c r="M37" i="4" s="1"/>
  <c r="AM37" i="4" s="1"/>
  <c r="AP37" i="4" s="1"/>
  <c r="AL37" i="4" s="1"/>
  <c r="Q45" i="4"/>
  <c r="M45" i="4" s="1"/>
  <c r="AM45" i="4" s="1"/>
  <c r="AP45" i="4" s="1"/>
  <c r="AL45" i="4" s="1"/>
  <c r="Q38" i="4"/>
  <c r="M38" i="4" s="1"/>
  <c r="AM38" i="4" s="1"/>
  <c r="AP38" i="4" s="1"/>
  <c r="AL38" i="4" s="1"/>
  <c r="Q48" i="4"/>
  <c r="M48" i="4" s="1"/>
  <c r="AM48" i="4" s="1"/>
  <c r="AP48" i="4" s="1"/>
  <c r="AL48" i="4" s="1"/>
  <c r="Q41" i="4"/>
  <c r="M41" i="4" s="1"/>
  <c r="AM41" i="4" s="1"/>
  <c r="AP41" i="4" s="1"/>
  <c r="AL41" i="4" s="1"/>
  <c r="Q32" i="4"/>
  <c r="M32" i="4" s="1"/>
  <c r="AM32" i="4" s="1"/>
  <c r="AP32" i="4" s="1"/>
  <c r="AL32" i="4" s="1"/>
  <c r="Q40" i="4"/>
  <c r="M40" i="4" s="1"/>
  <c r="AM40" i="4" s="1"/>
  <c r="AP40" i="4" s="1"/>
  <c r="AL40" i="4" s="1"/>
  <c r="Q39" i="4"/>
  <c r="M39" i="4" s="1"/>
  <c r="AM39" i="4" s="1"/>
  <c r="AP39" i="4" s="1"/>
  <c r="AL39" i="4" s="1"/>
  <c r="Q47" i="4"/>
  <c r="M47" i="4" s="1"/>
  <c r="AM47" i="4" s="1"/>
  <c r="AP47" i="4" s="1"/>
  <c r="AL47" i="4" s="1"/>
  <c r="Q44" i="4"/>
  <c r="M44" i="4" s="1"/>
  <c r="AM44" i="4" s="1"/>
  <c r="AP44" i="4" s="1"/>
  <c r="AL44" i="4" s="1"/>
  <c r="Q43" i="4"/>
  <c r="M43" i="4" s="1"/>
  <c r="AM43" i="4" s="1"/>
  <c r="AP43" i="4" s="1"/>
  <c r="AL43" i="4" s="1"/>
  <c r="Q42" i="4"/>
  <c r="M42" i="4" s="1"/>
  <c r="AM42" i="4" s="1"/>
  <c r="AP42" i="4" s="1"/>
  <c r="AL42" i="4" s="1"/>
  <c r="Q31" i="4"/>
  <c r="M31" i="4" s="1"/>
  <c r="AM31" i="4" s="1"/>
  <c r="AP31" i="4" s="1"/>
  <c r="AL31" i="4" s="1"/>
  <c r="Q25" i="4"/>
  <c r="M25" i="4" s="1"/>
  <c r="AM25" i="4" s="1"/>
  <c r="AP25" i="4" s="1"/>
  <c r="AL25" i="4" s="1"/>
  <c r="Q27" i="4"/>
  <c r="M27" i="4" s="1"/>
  <c r="AM27" i="4" s="1"/>
  <c r="AP27" i="4" s="1"/>
  <c r="AL27" i="4" s="1"/>
  <c r="Q29" i="4"/>
  <c r="M29" i="4" s="1"/>
  <c r="AM29" i="4" s="1"/>
  <c r="AP29" i="4" s="1"/>
  <c r="AL29" i="4" s="1"/>
  <c r="Q30" i="4"/>
  <c r="M30" i="4" s="1"/>
  <c r="AM30" i="4" s="1"/>
  <c r="AP30" i="4" s="1"/>
  <c r="AL30" i="4" s="1"/>
  <c r="Q26" i="4"/>
  <c r="Q19" i="4"/>
  <c r="M19" i="4" s="1"/>
  <c r="AM19" i="4" s="1"/>
  <c r="AP19" i="4" s="1"/>
  <c r="AL19" i="4" s="1"/>
  <c r="Q122" i="4"/>
  <c r="M122" i="4" s="1"/>
  <c r="AM122" i="4" s="1"/>
  <c r="AP122" i="4" s="1"/>
  <c r="AL122" i="4" s="1"/>
  <c r="Q17" i="4"/>
  <c r="M17" i="4" s="1"/>
  <c r="AM17" i="4" s="1"/>
  <c r="AP17" i="4" s="1"/>
  <c r="AL17" i="4" s="1"/>
  <c r="Q11" i="4"/>
  <c r="M11" i="4" s="1"/>
  <c r="AM11" i="4" s="1"/>
  <c r="AP11" i="4" s="1"/>
  <c r="AL11" i="4" s="1"/>
  <c r="Q18" i="4"/>
  <c r="M18" i="4" s="1"/>
  <c r="AM18" i="4" s="1"/>
  <c r="AP18" i="4" s="1"/>
  <c r="AL18" i="4" s="1"/>
  <c r="Q16" i="4"/>
  <c r="M16" i="4" s="1"/>
  <c r="AM16" i="4" s="1"/>
  <c r="AP16" i="4" s="1"/>
  <c r="AL16" i="4" s="1"/>
  <c r="Q14" i="4"/>
  <c r="M14" i="4" s="1"/>
  <c r="AM14" i="4" s="1"/>
  <c r="AP14" i="4" s="1"/>
  <c r="AL14" i="4" s="1"/>
  <c r="Q9" i="4"/>
  <c r="M9" i="4" s="1"/>
  <c r="AM9" i="4" s="1"/>
  <c r="AP9" i="4" s="1"/>
  <c r="AL9" i="4" s="1"/>
  <c r="Q69" i="4"/>
  <c r="M69" i="4" s="1"/>
  <c r="AM69" i="4" s="1"/>
  <c r="AP69" i="4" s="1"/>
  <c r="AL69" i="4" s="1"/>
  <c r="Q12" i="4"/>
  <c r="M12" i="4" s="1"/>
  <c r="AM12" i="4" s="1"/>
  <c r="AP12" i="4" s="1"/>
  <c r="AL12" i="4" s="1"/>
  <c r="Q21" i="4"/>
  <c r="M21" i="4" s="1"/>
  <c r="AM21" i="4" s="1"/>
  <c r="AP21" i="4" s="1"/>
  <c r="AL21" i="4" s="1"/>
  <c r="Q106" i="4"/>
  <c r="M106" i="4" s="1"/>
  <c r="AM106" i="4" s="1"/>
  <c r="AP106" i="4" s="1"/>
  <c r="AL106" i="4" s="1"/>
  <c r="Q46" i="4"/>
  <c r="M46" i="4" s="1"/>
  <c r="AM46" i="4" s="1"/>
  <c r="AP46" i="4" s="1"/>
  <c r="AL46" i="4" s="1"/>
  <c r="Q77" i="4"/>
  <c r="M77" i="4" s="1"/>
  <c r="AM77" i="4" s="1"/>
  <c r="AP77" i="4" s="1"/>
  <c r="AL77" i="4" s="1"/>
  <c r="Q119" i="4"/>
  <c r="M119" i="4" s="1"/>
  <c r="AM119" i="4" s="1"/>
  <c r="AP119" i="4" s="1"/>
  <c r="AL119" i="4" s="1"/>
  <c r="Q65" i="4"/>
  <c r="M65" i="4" s="1"/>
  <c r="AM65" i="4" s="1"/>
  <c r="AP65" i="4" s="1"/>
  <c r="AL65" i="4" s="1"/>
  <c r="Q20" i="4"/>
  <c r="M20" i="4" s="1"/>
  <c r="AM20" i="4" s="1"/>
  <c r="AP20" i="4" s="1"/>
  <c r="AL20" i="4" s="1"/>
  <c r="Q71" i="4"/>
  <c r="M71" i="4" s="1"/>
  <c r="AM71" i="4" s="1"/>
  <c r="AP71" i="4" s="1"/>
  <c r="AL71" i="4" s="1"/>
  <c r="AP52" i="4"/>
  <c r="AL52" i="4" s="1"/>
  <c r="Q33" i="4"/>
  <c r="M33" i="4" s="1"/>
  <c r="AM33" i="4" s="1"/>
  <c r="AP33" i="4" s="1"/>
  <c r="AL33" i="4" s="1"/>
  <c r="Q126" i="4"/>
  <c r="M126" i="4" s="1"/>
  <c r="AM126" i="4" s="1"/>
  <c r="AP126" i="4" s="1"/>
  <c r="AL126" i="4" s="1"/>
  <c r="Q10" i="4"/>
  <c r="M10" i="4" s="1"/>
  <c r="Q57" i="4"/>
  <c r="M57" i="4" s="1"/>
  <c r="AM57" i="4" s="1"/>
  <c r="AP57" i="4" s="1"/>
  <c r="AL57" i="4" s="1"/>
  <c r="Q8" i="4"/>
  <c r="M8" i="4" s="1"/>
  <c r="AM8" i="4" s="1"/>
  <c r="AA8" i="4"/>
  <c r="X8" i="4" s="1"/>
  <c r="AN8" i="4" s="1"/>
  <c r="M26" i="4"/>
  <c r="AM26" i="4" s="1"/>
  <c r="AP26" i="4" s="1"/>
  <c r="AL26" i="4" s="1"/>
  <c r="M74" i="4"/>
  <c r="AM74" i="4" s="1"/>
  <c r="AP74" i="4" s="1"/>
  <c r="AL74" i="4" s="1"/>
  <c r="M109" i="4"/>
  <c r="AM109" i="4" s="1"/>
  <c r="AP109" i="4" s="1"/>
  <c r="AL109" i="4" s="1"/>
  <c r="M93" i="4"/>
  <c r="AM93" i="4" s="1"/>
  <c r="AP93" i="4" s="1"/>
  <c r="AL93" i="4" s="1"/>
  <c r="M34" i="4"/>
  <c r="AM34" i="4" s="1"/>
  <c r="AP34" i="4" s="1"/>
  <c r="AL34" i="4" s="1"/>
  <c r="M55" i="4"/>
  <c r="AM55" i="4" s="1"/>
  <c r="AP55" i="4" s="1"/>
  <c r="AL55" i="4" s="1"/>
  <c r="M83" i="4"/>
  <c r="AM83" i="4" s="1"/>
  <c r="AP83" i="4" s="1"/>
  <c r="AL83" i="4" s="1"/>
  <c r="M102" i="4"/>
  <c r="AM102" i="4" s="1"/>
  <c r="AP102" i="4" s="1"/>
  <c r="AL102" i="4" s="1"/>
  <c r="AP8" i="4" l="1"/>
  <c r="AL8" i="4" s="1"/>
  <c r="AM10" i="4"/>
  <c r="AP10" i="4" s="1"/>
  <c r="AL10" i="4" s="1"/>
</calcChain>
</file>

<file path=xl/comments1.xml><?xml version="1.0" encoding="utf-8"?>
<comments xmlns="http://schemas.openxmlformats.org/spreadsheetml/2006/main">
  <authors>
    <author>kab302_teacher</author>
  </authors>
  <commentList>
    <comment ref="E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  <comment ref="S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  <comment ref="V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  <comment ref="AC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  <comment ref="AF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</commentList>
</comments>
</file>

<file path=xl/sharedStrings.xml><?xml version="1.0" encoding="utf-8"?>
<sst xmlns="http://schemas.openxmlformats.org/spreadsheetml/2006/main" count="495" uniqueCount="243">
  <si>
    <t>№</t>
  </si>
  <si>
    <t>Железнодорожный</t>
  </si>
  <si>
    <t>Центральный</t>
  </si>
  <si>
    <t>Кировский</t>
  </si>
  <si>
    <t>Ленинский</t>
  </si>
  <si>
    <t>Октябрьский</t>
  </si>
  <si>
    <t>Свердловский</t>
  </si>
  <si>
    <t>Советский</t>
  </si>
  <si>
    <t>МАТЕМАТИКА, 4 класс</t>
  </si>
  <si>
    <t>Код ОУ по КИАСУО</t>
  </si>
  <si>
    <t>Район</t>
  </si>
  <si>
    <t>Наименование ОУ (кратко)</t>
  </si>
  <si>
    <t>Человек</t>
  </si>
  <si>
    <t>средний балл</t>
  </si>
  <si>
    <t>распределение баллов в %</t>
  </si>
  <si>
    <t>МБОУ Лицей № 28</t>
  </si>
  <si>
    <t>МБОУ Гимназия № 8</t>
  </si>
  <si>
    <t>МБОУ Прогимназия  № 131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</si>
  <si>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</si>
  <si>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</si>
  <si>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</si>
  <si>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</si>
  <si>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</si>
  <si>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</si>
  <si>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Гимназия № 6</t>
  </si>
  <si>
    <t>МБОУ СШ № 8 "Созидание"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</si>
  <si>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</si>
  <si>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</si>
  <si>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</si>
  <si>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</si>
  <si>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</si>
  <si>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</si>
  <si>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</si>
  <si>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</si>
  <si>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</si>
  <si>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</si>
  <si>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</si>
  <si>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</si>
  <si>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</si>
  <si>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</si>
  <si>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</si>
  <si>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</si>
  <si>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</si>
  <si>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</si>
  <si>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</si>
  <si>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</si>
  <si>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</si>
  <si>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</si>
  <si>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</si>
  <si>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</si>
  <si>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</si>
  <si>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</si>
  <si>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СШ № 3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</si>
  <si>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</si>
  <si>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</si>
  <si>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</si>
  <si>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</si>
  <si>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</si>
  <si>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</si>
  <si>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</si>
  <si>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</si>
  <si>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</si>
  <si>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</si>
  <si>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</si>
  <si>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</si>
  <si>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</si>
  <si>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</si>
  <si>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</si>
  <si>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</si>
  <si>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</si>
  <si>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</si>
  <si>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</si>
  <si>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</si>
  <si>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</si>
  <si>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</si>
  <si>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</si>
  <si>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</si>
  <si>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</si>
  <si>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69</t>
  </si>
  <si>
    <t>МБОУ СШ № 2</t>
  </si>
  <si>
    <t>МБОУ СШ № 5</t>
  </si>
  <si>
    <t>МБОУ СШ № 7</t>
  </si>
  <si>
    <t>МБОУ СШ № 18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</si>
  <si>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</si>
  <si>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</si>
  <si>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</si>
  <si>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</si>
  <si>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</si>
  <si>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</si>
  <si>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</si>
  <si>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</si>
  <si>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</si>
  <si>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</si>
  <si>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</si>
  <si>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</si>
  <si>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</si>
  <si>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</si>
  <si>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</si>
  <si>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</si>
  <si>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</si>
  <si>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</si>
  <si>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</si>
  <si>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</si>
  <si>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</si>
  <si>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</si>
  <si>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Общий игог</t>
  </si>
  <si>
    <t>МБОУ Лицей № 8</t>
  </si>
  <si>
    <t>Расчётное среднее значение по городу:</t>
  </si>
  <si>
    <t>Среднее значение по городу принято:</t>
  </si>
  <si>
    <t>МАОУ Лицей № 9 "Лидер"</t>
  </si>
  <si>
    <t>Расчётное среднее значение</t>
  </si>
  <si>
    <t>A</t>
  </si>
  <si>
    <t>- отлично</t>
  </si>
  <si>
    <t>C</t>
  </si>
  <si>
    <t xml:space="preserve">- нормально </t>
  </si>
  <si>
    <t>B</t>
  </si>
  <si>
    <t>- хорошо</t>
  </si>
  <si>
    <t>D</t>
  </si>
  <si>
    <t>- критично</t>
  </si>
  <si>
    <t>МАОУ Гимназия № 11</t>
  </si>
  <si>
    <t>МБОУ СШ № 72</t>
  </si>
  <si>
    <t>МБОУ Школа-интернат № 1</t>
  </si>
  <si>
    <t>МБОУ СШ № 10</t>
  </si>
  <si>
    <t>Граница А-В</t>
  </si>
  <si>
    <t>Граница В-С</t>
  </si>
  <si>
    <t>Граница С-D</t>
  </si>
  <si>
    <t>ДОСТИЖЕНИЕ ОБРАЗОВАТЕЛЬНЫХ РЕЗУЛЬТАТОВ</t>
  </si>
  <si>
    <t>ЦЕНТРАЛЬНЫЙ РАЙОН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</si>
  <si>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</si>
  <si>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</si>
  <si>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</si>
  <si>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</si>
  <si>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</si>
  <si>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</si>
  <si>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МБОУ СШ № 86</t>
  </si>
  <si>
    <t>Матем-4 ср. балл ОУ</t>
  </si>
  <si>
    <t>Матем-4 ср. балл по городу</t>
  </si>
  <si>
    <t>Матем-4 Индекс успешности</t>
  </si>
  <si>
    <t>РусЯз-4 ср. балл ОУ</t>
  </si>
  <si>
    <t>ОкрМир-4 ср. балл ОУ</t>
  </si>
  <si>
    <t>ОкрМир-4 ср. балл по городу</t>
  </si>
  <si>
    <t>ОкрМир-4 Индекс успешности</t>
  </si>
  <si>
    <t>РусЯз-4 ср. балл по городу</t>
  </si>
  <si>
    <t>РусЯз-4 Индекс успешности</t>
  </si>
  <si>
    <t>Цифра 1</t>
  </si>
  <si>
    <t>Цифра 2</t>
  </si>
  <si>
    <t>Цифра 3</t>
  </si>
  <si>
    <t>Среднее значение</t>
  </si>
  <si>
    <t>4 класс</t>
  </si>
  <si>
    <t>Матем-9 ср. балл по городу</t>
  </si>
  <si>
    <t>Матем-9 ср. балл ОУ</t>
  </si>
  <si>
    <t>Матем-9 Индекс успешности</t>
  </si>
  <si>
    <t>РусЯз-9 ср. балл ОУ</t>
  </si>
  <si>
    <t>РусЯз-9 ср. балл по городу</t>
  </si>
  <si>
    <t>РусЯз-9 Индекс успешности</t>
  </si>
  <si>
    <t>Матем-11 профиль ср. балл ОУ</t>
  </si>
  <si>
    <t>Матем-11 профиль ср. балл по городу</t>
  </si>
  <si>
    <t>Матем-11 профиль Индекс успешности</t>
  </si>
  <si>
    <t>РусЯз-11 ср. балл ОУ</t>
  </si>
  <si>
    <t>РусЯз-11 ср. балл по городу</t>
  </si>
  <si>
    <t>РусЯз-11 Индекс успешности</t>
  </si>
  <si>
    <t>ИТОГ 4+9+11</t>
  </si>
  <si>
    <t>РУССКИЙ ЯЗЫК, 4 КЛАСС</t>
  </si>
  <si>
    <t>ОКРУЖАЮЩИЙ МИР, 4 КЛАСС</t>
  </si>
  <si>
    <t>результат выполнения</t>
  </si>
  <si>
    <t>МАТЕМАТИКА, 9 КЛАСС</t>
  </si>
  <si>
    <t>РУССКИЙ ЯЗЫК, 9 КЛАСС</t>
  </si>
  <si>
    <t>менее 27</t>
  </si>
  <si>
    <t>80-99</t>
  </si>
  <si>
    <t>менее 24</t>
  </si>
  <si>
    <t>средний балл ОУ</t>
  </si>
  <si>
    <t>РУССКИЙ ЯЗЫК, 11 КЛАСС</t>
  </si>
  <si>
    <t>МАОУ Лицей № 6 "Перспектива"</t>
  </si>
  <si>
    <t>МАОУ "КУГ № 1 – Универс"</t>
  </si>
  <si>
    <t>По городу Красноярску</t>
  </si>
  <si>
    <t>Среднее значение, определённое ГУО</t>
  </si>
  <si>
    <t>Математика 4 класс</t>
  </si>
  <si>
    <t>Русский язык 4 класс</t>
  </si>
  <si>
    <t>Окружающий мир 4 класс</t>
  </si>
  <si>
    <t>9 класс</t>
  </si>
  <si>
    <t>Математ. 11 класс профиль</t>
  </si>
  <si>
    <t>Русский язык 11 класс</t>
  </si>
  <si>
    <t>11 класс</t>
  </si>
  <si>
    <t>среднее значение</t>
  </si>
  <si>
    <t>Русский язык 9 класс</t>
  </si>
  <si>
    <t>Математика 9 класс</t>
  </si>
  <si>
    <t>МАТЕМАТИКА профильный уровень, 11 КЛАСС</t>
  </si>
  <si>
    <t>МБОУ СШ № 154</t>
  </si>
  <si>
    <t>отлично</t>
  </si>
  <si>
    <t xml:space="preserve">хорошо </t>
  </si>
  <si>
    <t>нормально</t>
  </si>
  <si>
    <t>критично</t>
  </si>
  <si>
    <t>Цифра 4 класс</t>
  </si>
  <si>
    <t>Цифра 9 класс</t>
  </si>
  <si>
    <t>Цифра 11 класс</t>
  </si>
  <si>
    <t xml:space="preserve">МБОУ СШ № 10 </t>
  </si>
  <si>
    <t xml:space="preserve">МАОУ Гимназия № 11 </t>
  </si>
  <si>
    <t>МАОУ Гимназия № 3</t>
  </si>
  <si>
    <t xml:space="preserve">МБОУ СШ № 72 </t>
  </si>
  <si>
    <t>МАОУ СШ № 152</t>
  </si>
  <si>
    <t>МАОУ СШ № 150</t>
  </si>
  <si>
    <t>МАОУ СШ № 149</t>
  </si>
  <si>
    <t>МАОУ СШ № 145</t>
  </si>
  <si>
    <t>МАОУ СШ № 143</t>
  </si>
  <si>
    <t>МАОУ СШ "Комплекс Покровский"</t>
  </si>
  <si>
    <t>70-79</t>
  </si>
  <si>
    <t xml:space="preserve">МАОУ СШ № 1 </t>
  </si>
  <si>
    <t>МАОУ СШ № 1</t>
  </si>
  <si>
    <t>МАОУ СШ № 24</t>
  </si>
  <si>
    <t>МБОУ СШ № 156</t>
  </si>
  <si>
    <t>МБОУ СШ № 155</t>
  </si>
  <si>
    <t>2020-2021 учебный год</t>
  </si>
  <si>
    <t>ДОСТИЖЕНИЕ ОБРАЗОВАТЕЛЬНЫХ РЕЗУЛЬТАТОВ 2020-2021 уч. г.</t>
  </si>
  <si>
    <t>МАОУ СШ № 158</t>
  </si>
  <si>
    <t>МБОУ СШ № 157</t>
  </si>
  <si>
    <t>МАОУ Гимназия № 8</t>
  </si>
  <si>
    <t>МАОУ Гимназия № 9</t>
  </si>
  <si>
    <t xml:space="preserve">МАОУ Лицей № 7 </t>
  </si>
  <si>
    <t>МАОУ СШ № 12</t>
  </si>
  <si>
    <t>МАОУ СШ № 19</t>
  </si>
  <si>
    <t>МАОУ СШ № 8 "Созидание"</t>
  </si>
  <si>
    <t>МАОУ СШ № 90</t>
  </si>
  <si>
    <t>МАОУ СШ № 89</t>
  </si>
  <si>
    <t>МБОУ Гимназия № 3</t>
  </si>
  <si>
    <t xml:space="preserve">МАОУ Школа-интернат № 1 </t>
  </si>
  <si>
    <t>МАОУ СШ № 82</t>
  </si>
  <si>
    <t>МАОУ СШ № 6</t>
  </si>
  <si>
    <t>МАОУ СШ № 7</t>
  </si>
  <si>
    <t>МАОУ СШ № 85</t>
  </si>
  <si>
    <t>МАОУ СШ № 108</t>
  </si>
  <si>
    <t>МАОУ СШ № 115</t>
  </si>
  <si>
    <t>МАОУ СШ № 121</t>
  </si>
  <si>
    <t>МАОУ СШ № 134</t>
  </si>
  <si>
    <t>МАОУ СШ № 139</t>
  </si>
  <si>
    <t>МАОУ СШ № 141</t>
  </si>
  <si>
    <t>МАОУ СШ № 144</t>
  </si>
  <si>
    <t>МАОУ СШ № 154</t>
  </si>
  <si>
    <t>-</t>
  </si>
  <si>
    <t>24-39</t>
  </si>
  <si>
    <t>40-69</t>
  </si>
  <si>
    <t>27-38</t>
  </si>
  <si>
    <t>38-69</t>
  </si>
  <si>
    <t>Показатели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</si>
</sst>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[$-419]General"/>
    <numFmt numFmtId="166" formatCode="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i/>
      <sz val="8"/>
      <color rgb="FF000000"/>
      <name val="Calibri"/>
      <family val="2"/>
      <charset val="204"/>
      <scheme val="minor"/>
    </font>
    <font>
      <b/>
      <i/>
      <sz val="8"/>
      <color rgb="FF00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i/>
      <sz val="9"/>
      <color theme="1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CCFF99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D0C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993300"/>
      </patternFill>
    </fill>
    <fill>
      <patternFill patternType="solid">
        <fgColor rgb="FFFFFF66"/>
        <bgColor rgb="FF000000"/>
      </patternFill>
    </fill>
    <fill>
      <patternFill patternType="solid">
        <fgColor rgb="FFFFCC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99"/>
        <bgColor rgb="FF000000"/>
      </patternFill>
    </fill>
    <fill>
      <patternFill patternType="solid">
        <fgColor theme="8" tint="0.79998168889431442"/>
        <bgColor rgb="FF000000"/>
      </patternFill>
    </fill>
  </fills>
  <borders count="10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7" fillId="0" borderId="0"/>
    <xf numFmtId="0" fontId="1" fillId="0" borderId="0"/>
    <xf numFmtId="0" fontId="8" fillId="0" borderId="0"/>
    <xf numFmtId="165" fontId="11" fillId="0" borderId="0" applyBorder="0" applyProtection="0"/>
    <xf numFmtId="0" fontId="8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</cellStyleXfs>
  <cellXfs count="706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21" xfId="0" applyFont="1" applyBorder="1" applyAlignment="1">
      <alignment horizontal="center" vertical="center"/>
    </xf>
    <xf numFmtId="0" fontId="0" fillId="0" borderId="0" xfId="0" applyFont="1" applyFill="1" applyAlignment="1"/>
    <xf numFmtId="0" fontId="4" fillId="2" borderId="7" xfId="0" applyFont="1" applyFill="1" applyBorder="1" applyAlignment="1">
      <alignment wrapText="1"/>
    </xf>
    <xf numFmtId="0" fontId="0" fillId="0" borderId="0" xfId="0" applyFont="1" applyBorder="1" applyAlignment="1"/>
    <xf numFmtId="0" fontId="4" fillId="2" borderId="16" xfId="0" applyFont="1" applyFill="1" applyBorder="1" applyAlignment="1">
      <alignment wrapText="1"/>
    </xf>
    <xf numFmtId="0" fontId="0" fillId="2" borderId="0" xfId="0" applyFont="1" applyFill="1" applyBorder="1" applyAlignment="1"/>
    <xf numFmtId="2" fontId="0" fillId="0" borderId="0" xfId="0" applyNumberFormat="1" applyFont="1" applyBorder="1" applyAlignment="1"/>
    <xf numFmtId="0" fontId="4" fillId="2" borderId="17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19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4" fillId="2" borderId="13" xfId="0" applyFont="1" applyFill="1" applyBorder="1" applyAlignment="1">
      <alignment wrapText="1"/>
    </xf>
    <xf numFmtId="0" fontId="4" fillId="3" borderId="14" xfId="0" applyFont="1" applyFill="1" applyBorder="1" applyAlignment="1">
      <alignment wrapText="1"/>
    </xf>
    <xf numFmtId="0" fontId="4" fillId="2" borderId="29" xfId="0" applyFont="1" applyFill="1" applyBorder="1" applyAlignment="1">
      <alignment wrapText="1"/>
    </xf>
    <xf numFmtId="0" fontId="6" fillId="0" borderId="0" xfId="0" applyFont="1"/>
    <xf numFmtId="0" fontId="6" fillId="6" borderId="0" xfId="0" applyFont="1" applyFill="1"/>
    <xf numFmtId="2" fontId="4" fillId="2" borderId="22" xfId="0" applyNumberFormat="1" applyFont="1" applyFill="1" applyBorder="1" applyAlignment="1">
      <alignment horizontal="center" wrapText="1"/>
    </xf>
    <xf numFmtId="2" fontId="4" fillId="2" borderId="24" xfId="0" applyNumberFormat="1" applyFont="1" applyFill="1" applyBorder="1" applyAlignment="1">
      <alignment horizontal="center" wrapText="1"/>
    </xf>
    <xf numFmtId="2" fontId="4" fillId="2" borderId="25" xfId="0" applyNumberFormat="1" applyFont="1" applyFill="1" applyBorder="1" applyAlignment="1">
      <alignment horizontal="center" wrapText="1"/>
    </xf>
    <xf numFmtId="2" fontId="4" fillId="2" borderId="30" xfId="0" applyNumberFormat="1" applyFont="1" applyFill="1" applyBorder="1" applyAlignment="1">
      <alignment horizontal="center" wrapText="1"/>
    </xf>
    <xf numFmtId="2" fontId="4" fillId="2" borderId="28" xfId="0" applyNumberFormat="1" applyFont="1" applyFill="1" applyBorder="1" applyAlignment="1">
      <alignment horizontal="center" wrapText="1"/>
    </xf>
    <xf numFmtId="2" fontId="3" fillId="2" borderId="13" xfId="0" applyNumberFormat="1" applyFont="1" applyFill="1" applyBorder="1" applyAlignment="1">
      <alignment horizontal="right" wrapText="1"/>
    </xf>
    <xf numFmtId="0" fontId="4" fillId="3" borderId="8" xfId="0" applyFont="1" applyFill="1" applyBorder="1" applyAlignment="1">
      <alignment wrapText="1"/>
    </xf>
    <xf numFmtId="0" fontId="4" fillId="3" borderId="15" xfId="0" applyFont="1" applyFill="1" applyBorder="1" applyAlignment="1">
      <alignment wrapText="1"/>
    </xf>
    <xf numFmtId="0" fontId="7" fillId="0" borderId="0" xfId="1"/>
    <xf numFmtId="0" fontId="6" fillId="0" borderId="0" xfId="1" applyFont="1"/>
    <xf numFmtId="0" fontId="7" fillId="0" borderId="23" xfId="1" applyBorder="1"/>
    <xf numFmtId="0" fontId="7" fillId="0" borderId="9" xfId="1" applyBorder="1"/>
    <xf numFmtId="0" fontId="7" fillId="0" borderId="29" xfId="1" applyBorder="1"/>
    <xf numFmtId="0" fontId="7" fillId="0" borderId="27" xfId="1" applyBorder="1"/>
    <xf numFmtId="0" fontId="3" fillId="7" borderId="0" xfId="0" applyFont="1" applyFill="1" applyAlignment="1">
      <alignment horizontal="center"/>
    </xf>
    <xf numFmtId="49" fontId="13" fillId="0" borderId="0" xfId="0" applyNumberFormat="1" applyFont="1" applyBorder="1" applyAlignment="1">
      <alignment horizontal="left"/>
    </xf>
    <xf numFmtId="0" fontId="3" fillId="8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14" fillId="0" borderId="0" xfId="1" applyFont="1"/>
    <xf numFmtId="0" fontId="2" fillId="0" borderId="33" xfId="0" applyFont="1" applyBorder="1" applyAlignment="1"/>
    <xf numFmtId="0" fontId="7" fillId="0" borderId="32" xfId="1" applyBorder="1"/>
    <xf numFmtId="0" fontId="2" fillId="0" borderId="33" xfId="0" applyFont="1" applyFill="1" applyBorder="1" applyAlignment="1"/>
    <xf numFmtId="0" fontId="4" fillId="3" borderId="41" xfId="0" applyFont="1" applyFill="1" applyBorder="1" applyAlignment="1">
      <alignment wrapText="1"/>
    </xf>
    <xf numFmtId="0" fontId="13" fillId="0" borderId="0" xfId="0" applyFont="1" applyBorder="1" applyAlignment="1">
      <alignment horizontal="right"/>
    </xf>
    <xf numFmtId="0" fontId="3" fillId="5" borderId="0" xfId="1" applyFont="1" applyFill="1" applyAlignment="1">
      <alignment horizontal="center"/>
    </xf>
    <xf numFmtId="0" fontId="3" fillId="6" borderId="0" xfId="1" applyFont="1" applyFill="1" applyAlignment="1">
      <alignment horizontal="center"/>
    </xf>
    <xf numFmtId="0" fontId="1" fillId="0" borderId="40" xfId="2" applyFont="1" applyBorder="1" applyAlignment="1">
      <alignment horizontal="center"/>
    </xf>
    <xf numFmtId="0" fontId="1" fillId="0" borderId="33" xfId="2" applyFont="1" applyBorder="1" applyAlignment="1">
      <alignment horizontal="center"/>
    </xf>
    <xf numFmtId="0" fontId="1" fillId="0" borderId="13" xfId="2" applyFont="1" applyBorder="1" applyAlignment="1">
      <alignment horizontal="center"/>
    </xf>
    <xf numFmtId="0" fontId="1" fillId="0" borderId="7" xfId="2" applyFont="1" applyBorder="1" applyAlignment="1">
      <alignment horizontal="center"/>
    </xf>
    <xf numFmtId="0" fontId="0" fillId="0" borderId="16" xfId="2" applyFont="1" applyBorder="1" applyAlignment="1">
      <alignment horizontal="center"/>
    </xf>
    <xf numFmtId="0" fontId="0" fillId="0" borderId="33" xfId="2" applyFont="1" applyBorder="1" applyAlignment="1">
      <alignment horizontal="center"/>
    </xf>
    <xf numFmtId="0" fontId="1" fillId="0" borderId="16" xfId="2" applyFont="1" applyBorder="1" applyAlignment="1">
      <alignment horizontal="center"/>
    </xf>
    <xf numFmtId="0" fontId="1" fillId="0" borderId="7" xfId="2" applyFont="1" applyFill="1" applyBorder="1" applyAlignment="1">
      <alignment horizontal="center"/>
    </xf>
    <xf numFmtId="0" fontId="1" fillId="0" borderId="10" xfId="2" applyFont="1" applyBorder="1" applyAlignment="1">
      <alignment horizontal="center"/>
    </xf>
    <xf numFmtId="2" fontId="4" fillId="3" borderId="7" xfId="0" applyNumberFormat="1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 wrapText="1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/>
    </xf>
    <xf numFmtId="2" fontId="4" fillId="0" borderId="7" xfId="1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 vertical="center"/>
    </xf>
    <xf numFmtId="166" fontId="16" fillId="0" borderId="51" xfId="0" applyNumberFormat="1" applyFont="1" applyBorder="1"/>
    <xf numFmtId="2" fontId="3" fillId="0" borderId="38" xfId="0" applyNumberFormat="1" applyFont="1" applyFill="1" applyBorder="1" applyAlignment="1">
      <alignment horizontal="left" vertical="center"/>
    </xf>
    <xf numFmtId="2" fontId="3" fillId="0" borderId="37" xfId="0" applyNumberFormat="1" applyFont="1" applyFill="1" applyBorder="1" applyAlignment="1">
      <alignment horizontal="left" vertical="center"/>
    </xf>
    <xf numFmtId="2" fontId="3" fillId="0" borderId="36" xfId="1" applyNumberFormat="1" applyFont="1" applyFill="1" applyBorder="1" applyAlignment="1">
      <alignment horizontal="left"/>
    </xf>
    <xf numFmtId="2" fontId="2" fillId="0" borderId="35" xfId="1" applyNumberFormat="1" applyFont="1" applyFill="1" applyBorder="1" applyAlignment="1">
      <alignment horizontal="left"/>
    </xf>
    <xf numFmtId="2" fontId="3" fillId="0" borderId="35" xfId="0" applyNumberFormat="1" applyFont="1" applyFill="1" applyBorder="1" applyAlignment="1">
      <alignment horizontal="left" wrapText="1"/>
    </xf>
    <xf numFmtId="2" fontId="2" fillId="11" borderId="53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1" fillId="0" borderId="44" xfId="1" applyNumberFormat="1" applyFont="1" applyFill="1" applyBorder="1"/>
    <xf numFmtId="0" fontId="10" fillId="0" borderId="44" xfId="1" applyFont="1" applyFill="1" applyBorder="1" applyAlignment="1">
      <alignment horizontal="right" vertical="center"/>
    </xf>
    <xf numFmtId="0" fontId="7" fillId="0" borderId="44" xfId="1" applyBorder="1"/>
    <xf numFmtId="2" fontId="7" fillId="0" borderId="45" xfId="1" applyNumberFormat="1" applyBorder="1"/>
    <xf numFmtId="0" fontId="7" fillId="0" borderId="45" xfId="1" applyBorder="1"/>
    <xf numFmtId="2" fontId="4" fillId="0" borderId="6" xfId="0" applyNumberFormat="1" applyFont="1" applyFill="1" applyBorder="1" applyAlignment="1">
      <alignment horizontal="center" wrapText="1"/>
    </xf>
    <xf numFmtId="2" fontId="16" fillId="0" borderId="14" xfId="0" applyNumberFormat="1" applyFont="1" applyBorder="1"/>
    <xf numFmtId="2" fontId="1" fillId="0" borderId="23" xfId="2" applyNumberFormat="1" applyFont="1" applyFill="1" applyBorder="1" applyAlignment="1">
      <alignment horizontal="center"/>
    </xf>
    <xf numFmtId="0" fontId="7" fillId="0" borderId="29" xfId="1" applyFill="1" applyBorder="1"/>
    <xf numFmtId="2" fontId="1" fillId="0" borderId="27" xfId="2" applyNumberFormat="1" applyFont="1" applyFill="1" applyBorder="1" applyAlignment="1">
      <alignment horizontal="center"/>
    </xf>
    <xf numFmtId="2" fontId="1" fillId="0" borderId="29" xfId="2" applyNumberFormat="1" applyFont="1" applyFill="1" applyBorder="1" applyAlignment="1">
      <alignment horizontal="center"/>
    </xf>
    <xf numFmtId="2" fontId="18" fillId="0" borderId="29" xfId="2" applyNumberFormat="1" applyFont="1" applyFill="1" applyBorder="1" applyAlignment="1">
      <alignment horizontal="center"/>
    </xf>
    <xf numFmtId="2" fontId="2" fillId="0" borderId="35" xfId="1" applyNumberFormat="1" applyFont="1" applyBorder="1" applyAlignment="1">
      <alignment horizontal="left"/>
    </xf>
    <xf numFmtId="166" fontId="16" fillId="0" borderId="56" xfId="0" applyNumberFormat="1" applyFont="1" applyBorder="1"/>
    <xf numFmtId="2" fontId="16" fillId="0" borderId="41" xfId="0" applyNumberFormat="1" applyFont="1" applyBorder="1"/>
    <xf numFmtId="166" fontId="16" fillId="0" borderId="35" xfId="0" applyNumberFormat="1" applyFont="1" applyBorder="1"/>
    <xf numFmtId="166" fontId="16" fillId="0" borderId="54" xfId="0" applyNumberFormat="1" applyFont="1" applyBorder="1"/>
    <xf numFmtId="166" fontId="16" fillId="0" borderId="52" xfId="0" applyNumberFormat="1" applyFont="1" applyBorder="1"/>
    <xf numFmtId="166" fontId="16" fillId="0" borderId="21" xfId="0" applyNumberFormat="1" applyFont="1" applyBorder="1"/>
    <xf numFmtId="2" fontId="2" fillId="11" borderId="59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/>
    <xf numFmtId="2" fontId="4" fillId="2" borderId="31" xfId="0" applyNumberFormat="1" applyFont="1" applyFill="1" applyBorder="1" applyAlignment="1">
      <alignment horizontal="center" wrapText="1"/>
    </xf>
    <xf numFmtId="2" fontId="15" fillId="0" borderId="47" xfId="1" applyNumberFormat="1" applyFont="1" applyBorder="1"/>
    <xf numFmtId="2" fontId="1" fillId="2" borderId="30" xfId="2" applyNumberFormat="1" applyFont="1" applyFill="1" applyBorder="1" applyAlignment="1">
      <alignment horizontal="center" vertical="center"/>
    </xf>
    <xf numFmtId="2" fontId="1" fillId="2" borderId="24" xfId="2" applyNumberFormat="1" applyFont="1" applyFill="1" applyBorder="1" applyAlignment="1">
      <alignment horizontal="center" vertical="center"/>
    </xf>
    <xf numFmtId="2" fontId="1" fillId="16" borderId="24" xfId="2" applyNumberFormat="1" applyFont="1" applyFill="1" applyBorder="1" applyAlignment="1">
      <alignment horizontal="center" vertical="center"/>
    </xf>
    <xf numFmtId="2" fontId="1" fillId="2" borderId="22" xfId="2" applyNumberFormat="1" applyFont="1" applyFill="1" applyBorder="1" applyAlignment="1">
      <alignment horizontal="center" vertical="center"/>
    </xf>
    <xf numFmtId="2" fontId="1" fillId="2" borderId="25" xfId="2" applyNumberFormat="1" applyFont="1" applyFill="1" applyBorder="1" applyAlignment="1">
      <alignment horizontal="center" vertical="center"/>
    </xf>
    <xf numFmtId="2" fontId="1" fillId="15" borderId="24" xfId="2" applyNumberFormat="1" applyFont="1" applyFill="1" applyBorder="1" applyAlignment="1">
      <alignment horizontal="center" vertical="center"/>
    </xf>
    <xf numFmtId="2" fontId="18" fillId="2" borderId="30" xfId="2" applyNumberFormat="1" applyFont="1" applyFill="1" applyBorder="1" applyAlignment="1">
      <alignment horizontal="center" vertical="center"/>
    </xf>
    <xf numFmtId="2" fontId="18" fillId="2" borderId="24" xfId="2" applyNumberFormat="1" applyFont="1" applyFill="1" applyBorder="1" applyAlignment="1">
      <alignment horizontal="center" vertical="center"/>
    </xf>
    <xf numFmtId="2" fontId="18" fillId="18" borderId="24" xfId="3" applyNumberFormat="1" applyFont="1" applyFill="1" applyBorder="1" applyAlignment="1">
      <alignment horizontal="center" vertical="center"/>
    </xf>
    <xf numFmtId="2" fontId="18" fillId="2" borderId="7" xfId="2" applyNumberFormat="1" applyFont="1" applyFill="1" applyBorder="1" applyAlignment="1">
      <alignment horizontal="center" vertical="center"/>
    </xf>
    <xf numFmtId="2" fontId="4" fillId="19" borderId="24" xfId="2" applyNumberFormat="1" applyFont="1" applyFill="1" applyBorder="1" applyAlignment="1">
      <alignment horizontal="center" vertical="center"/>
    </xf>
    <xf numFmtId="2" fontId="1" fillId="17" borderId="24" xfId="2" applyNumberFormat="1" applyFont="1" applyFill="1" applyBorder="1" applyAlignment="1">
      <alignment horizontal="center" vertical="center"/>
    </xf>
    <xf numFmtId="2" fontId="2" fillId="0" borderId="7" xfId="2" applyNumberFormat="1" applyFont="1" applyBorder="1" applyAlignment="1">
      <alignment horizontal="right" vertical="center"/>
    </xf>
    <xf numFmtId="2" fontId="4" fillId="20" borderId="30" xfId="0" applyNumberFormat="1" applyFont="1" applyFill="1" applyBorder="1" applyAlignment="1">
      <alignment horizontal="center" vertical="center"/>
    </xf>
    <xf numFmtId="2" fontId="4" fillId="20" borderId="30" xfId="0" applyNumberFormat="1" applyFont="1" applyFill="1" applyBorder="1" applyAlignment="1">
      <alignment horizontal="center"/>
    </xf>
    <xf numFmtId="2" fontId="4" fillId="20" borderId="24" xfId="0" applyNumberFormat="1" applyFont="1" applyFill="1" applyBorder="1" applyAlignment="1">
      <alignment horizontal="center" vertical="center"/>
    </xf>
    <xf numFmtId="2" fontId="4" fillId="20" borderId="22" xfId="0" applyNumberFormat="1" applyFont="1" applyFill="1" applyBorder="1" applyAlignment="1">
      <alignment horizontal="center"/>
    </xf>
    <xf numFmtId="2" fontId="4" fillId="4" borderId="30" xfId="0" applyNumberFormat="1" applyFont="1" applyFill="1" applyBorder="1" applyAlignment="1">
      <alignment horizontal="center"/>
    </xf>
    <xf numFmtId="2" fontId="4" fillId="19" borderId="30" xfId="0" applyNumberFormat="1" applyFont="1" applyFill="1" applyBorder="1" applyAlignment="1">
      <alignment horizontal="center"/>
    </xf>
    <xf numFmtId="2" fontId="4" fillId="20" borderId="24" xfId="0" applyNumberFormat="1" applyFont="1" applyFill="1" applyBorder="1" applyAlignment="1">
      <alignment horizontal="center"/>
    </xf>
    <xf numFmtId="2" fontId="19" fillId="21" borderId="30" xfId="0" applyNumberFormat="1" applyFont="1" applyFill="1" applyBorder="1" applyAlignment="1">
      <alignment horizontal="center"/>
    </xf>
    <xf numFmtId="2" fontId="4" fillId="20" borderId="31" xfId="0" applyNumberFormat="1" applyFont="1" applyFill="1" applyBorder="1" applyAlignment="1">
      <alignment horizontal="center"/>
    </xf>
    <xf numFmtId="2" fontId="4" fillId="6" borderId="30" xfId="0" applyNumberFormat="1" applyFont="1" applyFill="1" applyBorder="1" applyAlignment="1">
      <alignment horizontal="center"/>
    </xf>
    <xf numFmtId="0" fontId="2" fillId="0" borderId="7" xfId="2" applyFont="1" applyFill="1" applyBorder="1"/>
    <xf numFmtId="2" fontId="2" fillId="0" borderId="7" xfId="0" applyNumberFormat="1" applyFont="1" applyBorder="1"/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8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7" fillId="0" borderId="0" xfId="1" applyFont="1" applyAlignment="1">
      <alignment horizontal="left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2" fontId="2" fillId="0" borderId="35" xfId="0" applyNumberFormat="1" applyFont="1" applyFill="1" applyBorder="1" applyAlignment="1">
      <alignment horizontal="left"/>
    </xf>
    <xf numFmtId="166" fontId="20" fillId="0" borderId="54" xfId="0" applyNumberFormat="1" applyFont="1" applyBorder="1" applyAlignment="1">
      <alignment horizontal="left"/>
    </xf>
    <xf numFmtId="2" fontId="20" fillId="0" borderId="38" xfId="0" applyNumberFormat="1" applyFont="1" applyBorder="1" applyAlignment="1">
      <alignment horizontal="left"/>
    </xf>
    <xf numFmtId="2" fontId="2" fillId="0" borderId="54" xfId="0" applyNumberFormat="1" applyFont="1" applyFill="1" applyBorder="1" applyAlignment="1">
      <alignment horizontal="left"/>
    </xf>
    <xf numFmtId="2" fontId="2" fillId="11" borderId="47" xfId="0" applyNumberFormat="1" applyFont="1" applyFill="1" applyBorder="1" applyAlignment="1">
      <alignment horizontal="left" vertical="center"/>
    </xf>
    <xf numFmtId="0" fontId="15" fillId="0" borderId="33" xfId="0" applyFont="1" applyBorder="1" applyAlignment="1">
      <alignment horizontal="center" vertical="center" wrapText="1"/>
    </xf>
    <xf numFmtId="2" fontId="15" fillId="0" borderId="0" xfId="1" applyNumberFormat="1" applyFont="1" applyBorder="1"/>
    <xf numFmtId="2" fontId="3" fillId="3" borderId="44" xfId="1" applyNumberFormat="1" applyFont="1" applyFill="1" applyBorder="1" applyAlignment="1">
      <alignment horizontal="right"/>
    </xf>
    <xf numFmtId="2" fontId="9" fillId="0" borderId="44" xfId="1" applyNumberFormat="1" applyFont="1" applyBorder="1"/>
    <xf numFmtId="2" fontId="16" fillId="0" borderId="26" xfId="0" applyNumberFormat="1" applyFont="1" applyBorder="1"/>
    <xf numFmtId="2" fontId="15" fillId="0" borderId="34" xfId="1" applyNumberFormat="1" applyFont="1" applyBorder="1"/>
    <xf numFmtId="0" fontId="15" fillId="0" borderId="59" xfId="1" applyFont="1" applyFill="1" applyBorder="1" applyAlignment="1">
      <alignment horizontal="right" vertical="center"/>
    </xf>
    <xf numFmtId="2" fontId="0" fillId="0" borderId="7" xfId="0" applyNumberFormat="1" applyFill="1" applyBorder="1" applyAlignment="1">
      <alignment horizontal="center" wrapText="1"/>
    </xf>
    <xf numFmtId="2" fontId="4" fillId="0" borderId="13" xfId="1" applyNumberFormat="1" applyFont="1" applyFill="1" applyBorder="1" applyAlignment="1">
      <alignment horizontal="center"/>
    </xf>
    <xf numFmtId="2" fontId="4" fillId="3" borderId="13" xfId="0" applyNumberFormat="1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 wrapText="1"/>
    </xf>
    <xf numFmtId="2" fontId="4" fillId="0" borderId="36" xfId="1" applyNumberFormat="1" applyFont="1" applyFill="1" applyBorder="1" applyAlignment="1">
      <alignment horizontal="center"/>
    </xf>
    <xf numFmtId="2" fontId="4" fillId="3" borderId="36" xfId="0" applyNumberFormat="1" applyFont="1" applyFill="1" applyBorder="1" applyAlignment="1">
      <alignment horizontal="center"/>
    </xf>
    <xf numFmtId="2" fontId="0" fillId="0" borderId="36" xfId="0" applyNumberFormat="1" applyFill="1" applyBorder="1" applyAlignment="1">
      <alignment horizontal="center" wrapText="1"/>
    </xf>
    <xf numFmtId="2" fontId="1" fillId="0" borderId="36" xfId="0" applyNumberFormat="1" applyFont="1" applyFill="1" applyBorder="1" applyAlignment="1">
      <alignment horizontal="right" wrapText="1"/>
    </xf>
    <xf numFmtId="2" fontId="4" fillId="0" borderId="16" xfId="1" applyNumberFormat="1" applyFont="1" applyFill="1" applyBorder="1" applyAlignment="1">
      <alignment horizontal="center"/>
    </xf>
    <xf numFmtId="2" fontId="4" fillId="3" borderId="16" xfId="0" applyNumberFormat="1" applyFont="1" applyFill="1" applyBorder="1" applyAlignment="1">
      <alignment horizontal="center"/>
    </xf>
    <xf numFmtId="2" fontId="0" fillId="0" borderId="16" xfId="0" applyNumberFormat="1" applyFill="1" applyBorder="1" applyAlignment="1">
      <alignment horizontal="center" wrapText="1"/>
    </xf>
    <xf numFmtId="2" fontId="1" fillId="0" borderId="6" xfId="2" applyNumberFormat="1" applyFont="1" applyFill="1" applyBorder="1" applyAlignment="1">
      <alignment horizontal="center"/>
    </xf>
    <xf numFmtId="2" fontId="2" fillId="11" borderId="61" xfId="0" applyNumberFormat="1" applyFont="1" applyFill="1" applyBorder="1" applyAlignment="1">
      <alignment horizontal="center" vertical="center"/>
    </xf>
    <xf numFmtId="2" fontId="18" fillId="0" borderId="6" xfId="2" applyNumberFormat="1" applyFont="1" applyFill="1" applyBorder="1" applyAlignment="1">
      <alignment horizontal="center"/>
    </xf>
    <xf numFmtId="2" fontId="2" fillId="11" borderId="62" xfId="0" applyNumberFormat="1" applyFont="1" applyFill="1" applyBorder="1" applyAlignment="1">
      <alignment horizontal="center" vertical="center"/>
    </xf>
    <xf numFmtId="0" fontId="7" fillId="0" borderId="1" xfId="1" applyBorder="1"/>
    <xf numFmtId="0" fontId="1" fillId="0" borderId="2" xfId="2" applyFont="1" applyBorder="1" applyAlignment="1">
      <alignment horizontal="center"/>
    </xf>
    <xf numFmtId="0" fontId="4" fillId="3" borderId="48" xfId="0" applyFont="1" applyFill="1" applyBorder="1" applyAlignment="1">
      <alignment wrapText="1"/>
    </xf>
    <xf numFmtId="2" fontId="4" fillId="0" borderId="2" xfId="1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3" fillId="0" borderId="48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wrapText="1"/>
    </xf>
    <xf numFmtId="2" fontId="3" fillId="0" borderId="20" xfId="0" applyNumberFormat="1" applyFont="1" applyFill="1" applyBorder="1" applyAlignment="1">
      <alignment horizontal="center" vertical="center"/>
    </xf>
    <xf numFmtId="2" fontId="16" fillId="0" borderId="48" xfId="0" applyNumberFormat="1" applyFont="1" applyBorder="1"/>
    <xf numFmtId="2" fontId="4" fillId="3" borderId="2" xfId="0" applyNumberFormat="1" applyFont="1" applyFill="1" applyBorder="1" applyAlignment="1">
      <alignment horizontal="center"/>
    </xf>
    <xf numFmtId="2" fontId="1" fillId="0" borderId="52" xfId="0" applyNumberFormat="1" applyFont="1" applyFill="1" applyBorder="1" applyAlignment="1">
      <alignment horizontal="center"/>
    </xf>
    <xf numFmtId="2" fontId="0" fillId="0" borderId="2" xfId="0" applyNumberFormat="1" applyFill="1" applyBorder="1" applyAlignment="1">
      <alignment horizontal="center" wrapText="1"/>
    </xf>
    <xf numFmtId="2" fontId="2" fillId="0" borderId="54" xfId="1" applyNumberFormat="1" applyFont="1" applyFill="1" applyBorder="1" applyAlignment="1">
      <alignment horizontal="left"/>
    </xf>
    <xf numFmtId="2" fontId="4" fillId="0" borderId="51" xfId="0" applyNumberFormat="1" applyFont="1" applyFill="1" applyBorder="1" applyAlignment="1">
      <alignment horizontal="center" wrapText="1"/>
    </xf>
    <xf numFmtId="2" fontId="4" fillId="0" borderId="56" xfId="0" applyNumberFormat="1" applyFont="1" applyFill="1" applyBorder="1" applyAlignment="1">
      <alignment horizontal="center" wrapText="1"/>
    </xf>
    <xf numFmtId="2" fontId="4" fillId="0" borderId="49" xfId="0" applyNumberFormat="1" applyFont="1" applyFill="1" applyBorder="1" applyAlignment="1">
      <alignment horizontal="center" wrapText="1"/>
    </xf>
    <xf numFmtId="2" fontId="3" fillId="0" borderId="34" xfId="0" applyNumberFormat="1" applyFont="1" applyFill="1" applyBorder="1" applyAlignment="1">
      <alignment horizontal="left" vertical="center"/>
    </xf>
    <xf numFmtId="2" fontId="3" fillId="0" borderId="60" xfId="0" applyNumberFormat="1" applyFont="1" applyFill="1" applyBorder="1" applyAlignment="1">
      <alignment horizontal="center" vertical="center"/>
    </xf>
    <xf numFmtId="2" fontId="3" fillId="0" borderId="39" xfId="0" applyNumberFormat="1" applyFont="1" applyFill="1" applyBorder="1" applyAlignment="1">
      <alignment horizontal="center" vertical="center"/>
    </xf>
    <xf numFmtId="2" fontId="3" fillId="0" borderId="63" xfId="0" applyNumberFormat="1" applyFont="1" applyFill="1" applyBorder="1" applyAlignment="1">
      <alignment horizontal="center" vertical="center"/>
    </xf>
    <xf numFmtId="2" fontId="3" fillId="0" borderId="64" xfId="0" applyNumberFormat="1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wrapText="1"/>
    </xf>
    <xf numFmtId="2" fontId="4" fillId="0" borderId="30" xfId="0" applyNumberFormat="1" applyFont="1" applyFill="1" applyBorder="1" applyAlignment="1">
      <alignment horizontal="center" vertical="center"/>
    </xf>
    <xf numFmtId="2" fontId="16" fillId="0" borderId="38" xfId="0" applyNumberFormat="1" applyFont="1" applyBorder="1"/>
    <xf numFmtId="0" fontId="7" fillId="0" borderId="51" xfId="1" applyFill="1" applyBorder="1"/>
    <xf numFmtId="2" fontId="1" fillId="0" borderId="49" xfId="2" applyNumberFormat="1" applyFont="1" applyFill="1" applyBorder="1" applyAlignment="1">
      <alignment horizontal="center"/>
    </xf>
    <xf numFmtId="2" fontId="1" fillId="0" borderId="50" xfId="2" applyNumberFormat="1" applyFont="1" applyFill="1" applyBorder="1" applyAlignment="1">
      <alignment horizontal="center"/>
    </xf>
    <xf numFmtId="2" fontId="1" fillId="0" borderId="51" xfId="2" applyNumberFormat="1" applyFont="1" applyFill="1" applyBorder="1" applyAlignment="1">
      <alignment horizontal="center"/>
    </xf>
    <xf numFmtId="2" fontId="1" fillId="0" borderId="56" xfId="2" applyNumberFormat="1" applyFont="1" applyFill="1" applyBorder="1" applyAlignment="1">
      <alignment horizontal="center"/>
    </xf>
    <xf numFmtId="2" fontId="18" fillId="0" borderId="51" xfId="2" applyNumberFormat="1" applyFont="1" applyFill="1" applyBorder="1" applyAlignment="1">
      <alignment horizontal="center"/>
    </xf>
    <xf numFmtId="2" fontId="18" fillId="0" borderId="56" xfId="2" applyNumberFormat="1" applyFont="1" applyFill="1" applyBorder="1" applyAlignment="1">
      <alignment horizontal="center"/>
    </xf>
    <xf numFmtId="0" fontId="3" fillId="20" borderId="0" xfId="0" applyFont="1" applyFill="1" applyAlignment="1">
      <alignment horizontal="center"/>
    </xf>
    <xf numFmtId="49" fontId="13" fillId="2" borderId="0" xfId="0" applyNumberFormat="1" applyFont="1" applyFill="1" applyBorder="1" applyAlignment="1">
      <alignment horizontal="left"/>
    </xf>
    <xf numFmtId="0" fontId="7" fillId="2" borderId="0" xfId="1" applyFill="1"/>
    <xf numFmtId="0" fontId="12" fillId="0" borderId="35" xfId="1" applyFont="1" applyBorder="1" applyAlignment="1">
      <alignment horizontal="center" vertical="center" wrapText="1"/>
    </xf>
    <xf numFmtId="0" fontId="12" fillId="0" borderId="36" xfId="1" applyFont="1" applyBorder="1" applyAlignment="1">
      <alignment horizontal="center" vertical="center" wrapText="1"/>
    </xf>
    <xf numFmtId="0" fontId="12" fillId="0" borderId="37" xfId="1" applyFont="1" applyBorder="1" applyAlignment="1">
      <alignment horizontal="center" vertical="center" wrapText="1"/>
    </xf>
    <xf numFmtId="0" fontId="12" fillId="0" borderId="54" xfId="1" applyFont="1" applyBorder="1" applyAlignment="1">
      <alignment horizontal="center" vertical="center" wrapText="1"/>
    </xf>
    <xf numFmtId="0" fontId="12" fillId="0" borderId="38" xfId="1" applyFont="1" applyBorder="1" applyAlignment="1">
      <alignment horizontal="center" vertical="center" wrapText="1"/>
    </xf>
    <xf numFmtId="2" fontId="3" fillId="0" borderId="47" xfId="0" applyNumberFormat="1" applyFont="1" applyFill="1" applyBorder="1" applyAlignment="1">
      <alignment horizontal="left" vertical="center"/>
    </xf>
    <xf numFmtId="2" fontId="3" fillId="0" borderId="58" xfId="0" applyNumberFormat="1" applyFont="1" applyFill="1" applyBorder="1" applyAlignment="1">
      <alignment horizontal="center" vertical="center"/>
    </xf>
    <xf numFmtId="2" fontId="3" fillId="0" borderId="62" xfId="0" applyNumberFormat="1" applyFont="1" applyFill="1" applyBorder="1" applyAlignment="1">
      <alignment horizontal="center" vertical="center"/>
    </xf>
    <xf numFmtId="2" fontId="3" fillId="0" borderId="59" xfId="0" applyNumberFormat="1" applyFont="1" applyFill="1" applyBorder="1" applyAlignment="1">
      <alignment horizontal="center" vertical="center"/>
    </xf>
    <xf numFmtId="2" fontId="3" fillId="0" borderId="61" xfId="0" applyNumberFormat="1" applyFont="1" applyFill="1" applyBorder="1" applyAlignment="1">
      <alignment horizontal="center" vertical="center"/>
    </xf>
    <xf numFmtId="2" fontId="3" fillId="0" borderId="53" xfId="0" applyNumberFormat="1" applyFont="1" applyFill="1" applyBorder="1" applyAlignment="1">
      <alignment horizontal="center" vertical="center"/>
    </xf>
    <xf numFmtId="2" fontId="22" fillId="0" borderId="32" xfId="0" applyNumberFormat="1" applyFont="1" applyFill="1" applyBorder="1" applyAlignment="1">
      <alignment horizontal="left" vertical="center"/>
    </xf>
    <xf numFmtId="2" fontId="22" fillId="0" borderId="66" xfId="0" applyNumberFormat="1" applyFont="1" applyFill="1" applyBorder="1" applyAlignment="1">
      <alignment horizontal="center" vertical="center"/>
    </xf>
    <xf numFmtId="2" fontId="22" fillId="0" borderId="68" xfId="0" applyNumberFormat="1" applyFont="1" applyFill="1" applyBorder="1" applyAlignment="1">
      <alignment horizontal="center" vertical="center"/>
    </xf>
    <xf numFmtId="2" fontId="22" fillId="0" borderId="69" xfId="0" applyNumberFormat="1" applyFont="1" applyFill="1" applyBorder="1" applyAlignment="1">
      <alignment horizontal="center" vertical="center"/>
    </xf>
    <xf numFmtId="2" fontId="22" fillId="0" borderId="70" xfId="0" applyNumberFormat="1" applyFont="1" applyFill="1" applyBorder="1" applyAlignment="1">
      <alignment horizontal="center" vertical="center"/>
    </xf>
    <xf numFmtId="2" fontId="22" fillId="0" borderId="71" xfId="0" applyNumberFormat="1" applyFont="1" applyFill="1" applyBorder="1" applyAlignment="1">
      <alignment horizontal="center" vertical="center"/>
    </xf>
    <xf numFmtId="2" fontId="22" fillId="0" borderId="33" xfId="0" applyNumberFormat="1" applyFont="1" applyFill="1" applyBorder="1" applyAlignment="1">
      <alignment horizontal="left" vertical="center"/>
    </xf>
    <xf numFmtId="2" fontId="22" fillId="0" borderId="67" xfId="0" applyNumberFormat="1" applyFont="1" applyFill="1" applyBorder="1" applyAlignment="1">
      <alignment horizontal="center" vertical="center"/>
    </xf>
    <xf numFmtId="2" fontId="22" fillId="0" borderId="44" xfId="0" applyNumberFormat="1" applyFont="1" applyFill="1" applyBorder="1" applyAlignment="1">
      <alignment horizontal="center" vertical="center"/>
    </xf>
    <xf numFmtId="2" fontId="22" fillId="0" borderId="45" xfId="0" applyNumberFormat="1" applyFont="1" applyFill="1" applyBorder="1" applyAlignment="1">
      <alignment horizontal="center" vertical="center"/>
    </xf>
    <xf numFmtId="2" fontId="22" fillId="0" borderId="46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2" fontId="22" fillId="0" borderId="36" xfId="0" applyNumberFormat="1" applyFont="1" applyFill="1" applyBorder="1" applyAlignment="1">
      <alignment horizontal="left" vertical="center"/>
    </xf>
    <xf numFmtId="2" fontId="22" fillId="0" borderId="2" xfId="0" applyNumberFormat="1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/>
    </xf>
    <xf numFmtId="2" fontId="22" fillId="0" borderId="7" xfId="0" applyNumberFormat="1" applyFont="1" applyFill="1" applyBorder="1" applyAlignment="1">
      <alignment horizontal="center" vertical="center"/>
    </xf>
    <xf numFmtId="2" fontId="22" fillId="0" borderId="16" xfId="0" applyNumberFormat="1" applyFont="1" applyFill="1" applyBorder="1" applyAlignment="1">
      <alignment horizontal="center" vertical="center"/>
    </xf>
    <xf numFmtId="2" fontId="22" fillId="0" borderId="40" xfId="0" applyNumberFormat="1" applyFont="1" applyFill="1" applyBorder="1" applyAlignment="1">
      <alignment horizontal="center" vertical="center"/>
    </xf>
    <xf numFmtId="0" fontId="16" fillId="0" borderId="32" xfId="0" applyFont="1" applyBorder="1" applyAlignment="1">
      <alignment textRotation="90"/>
    </xf>
    <xf numFmtId="0" fontId="16" fillId="0" borderId="36" xfId="0" applyFont="1" applyBorder="1" applyAlignment="1">
      <alignment textRotation="90"/>
    </xf>
    <xf numFmtId="2" fontId="23" fillId="0" borderId="32" xfId="0" applyNumberFormat="1" applyFont="1" applyFill="1" applyBorder="1" applyAlignment="1">
      <alignment horizontal="left" vertical="center"/>
    </xf>
    <xf numFmtId="2" fontId="23" fillId="0" borderId="36" xfId="0" applyNumberFormat="1" applyFont="1" applyFill="1" applyBorder="1" applyAlignment="1">
      <alignment horizontal="left" vertical="center"/>
    </xf>
    <xf numFmtId="2" fontId="23" fillId="0" borderId="33" xfId="0" applyNumberFormat="1" applyFont="1" applyFill="1" applyBorder="1" applyAlignment="1">
      <alignment horizontal="left" vertical="center" wrapText="1"/>
    </xf>
    <xf numFmtId="0" fontId="16" fillId="0" borderId="54" xfId="0" applyFont="1" applyBorder="1" applyAlignment="1">
      <alignment textRotation="90"/>
    </xf>
    <xf numFmtId="0" fontId="16" fillId="0" borderId="38" xfId="0" applyFont="1" applyBorder="1" applyAlignment="1">
      <alignment textRotation="90" wrapText="1"/>
    </xf>
    <xf numFmtId="0" fontId="4" fillId="2" borderId="27" xfId="0" applyFont="1" applyFill="1" applyBorder="1" applyAlignment="1">
      <alignment wrapText="1"/>
    </xf>
    <xf numFmtId="2" fontId="1" fillId="2" borderId="28" xfId="2" applyNumberFormat="1" applyFont="1" applyFill="1" applyBorder="1" applyAlignment="1">
      <alignment horizontal="center" vertical="center"/>
    </xf>
    <xf numFmtId="2" fontId="18" fillId="2" borderId="16" xfId="2" applyNumberFormat="1" applyFont="1" applyFill="1" applyBorder="1" applyAlignment="1">
      <alignment horizontal="center" vertical="center"/>
    </xf>
    <xf numFmtId="2" fontId="4" fillId="20" borderId="28" xfId="0" applyNumberFormat="1" applyFont="1" applyFill="1" applyBorder="1" applyAlignment="1">
      <alignment horizontal="center"/>
    </xf>
    <xf numFmtId="0" fontId="1" fillId="0" borderId="3" xfId="2" applyFont="1" applyBorder="1" applyAlignment="1">
      <alignment horizontal="center"/>
    </xf>
    <xf numFmtId="2" fontId="5" fillId="0" borderId="13" xfId="0" applyNumberFormat="1" applyFont="1" applyBorder="1" applyAlignment="1">
      <alignment vertical="top" wrapText="1"/>
    </xf>
    <xf numFmtId="2" fontId="9" fillId="0" borderId="13" xfId="2" applyNumberFormat="1" applyFont="1" applyBorder="1" applyAlignment="1">
      <alignment horizontal="right" vertical="center"/>
    </xf>
    <xf numFmtId="2" fontId="9" fillId="0" borderId="13" xfId="2" applyNumberFormat="1" applyFont="1" applyFill="1" applyBorder="1"/>
    <xf numFmtId="2" fontId="9" fillId="0" borderId="13" xfId="0" applyNumberFormat="1" applyFont="1" applyBorder="1"/>
    <xf numFmtId="0" fontId="3" fillId="0" borderId="35" xfId="0" applyFont="1" applyBorder="1"/>
    <xf numFmtId="2" fontId="3" fillId="2" borderId="36" xfId="0" applyNumberFormat="1" applyFont="1" applyFill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0" fontId="2" fillId="2" borderId="36" xfId="2" applyFont="1" applyFill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/>
    </xf>
    <xf numFmtId="0" fontId="2" fillId="2" borderId="36" xfId="2" applyFont="1" applyFill="1" applyBorder="1" applyAlignment="1">
      <alignment horizontal="center"/>
    </xf>
    <xf numFmtId="2" fontId="1" fillId="2" borderId="36" xfId="2" applyNumberFormat="1" applyFont="1" applyFill="1" applyBorder="1" applyAlignment="1">
      <alignment horizontal="center"/>
    </xf>
    <xf numFmtId="0" fontId="0" fillId="0" borderId="33" xfId="0" applyBorder="1"/>
    <xf numFmtId="166" fontId="20" fillId="0" borderId="33" xfId="0" applyNumberFormat="1" applyFont="1" applyBorder="1" applyAlignment="1">
      <alignment horizontal="left"/>
    </xf>
    <xf numFmtId="166" fontId="16" fillId="0" borderId="67" xfId="0" applyNumberFormat="1" applyFont="1" applyBorder="1"/>
    <xf numFmtId="166" fontId="16" fillId="0" borderId="33" xfId="0" applyNumberFormat="1" applyFont="1" applyBorder="1"/>
    <xf numFmtId="166" fontId="16" fillId="0" borderId="0" xfId="0" applyNumberFormat="1" applyFont="1" applyBorder="1"/>
    <xf numFmtId="166" fontId="16" fillId="0" borderId="65" xfId="0" applyNumberFormat="1" applyFont="1" applyBorder="1"/>
    <xf numFmtId="0" fontId="15" fillId="0" borderId="44" xfId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3" fillId="2" borderId="36" xfId="0" applyFont="1" applyFill="1" applyBorder="1" applyAlignment="1">
      <alignment horizontal="center" wrapText="1"/>
    </xf>
    <xf numFmtId="0" fontId="7" fillId="0" borderId="0" xfId="1" applyBorder="1"/>
    <xf numFmtId="2" fontId="1" fillId="0" borderId="2" xfId="0" applyNumberFormat="1" applyFont="1" applyFill="1" applyBorder="1" applyAlignment="1">
      <alignment horizontal="center" wrapText="1"/>
    </xf>
    <xf numFmtId="2" fontId="4" fillId="12" borderId="29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7" xfId="0" applyNumberFormat="1" applyFont="1" applyFill="1" applyBorder="1" applyAlignment="1">
      <alignment horizontal="center" wrapText="1"/>
    </xf>
    <xf numFmtId="2" fontId="4" fillId="12" borderId="6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 wrapText="1"/>
    </xf>
    <xf numFmtId="2" fontId="4" fillId="10" borderId="29" xfId="0" applyNumberFormat="1" applyFont="1" applyFill="1" applyBorder="1" applyAlignment="1">
      <alignment horizontal="center"/>
    </xf>
    <xf numFmtId="2" fontId="4" fillId="10" borderId="6" xfId="0" applyNumberFormat="1" applyFont="1" applyFill="1" applyBorder="1" applyAlignment="1">
      <alignment horizontal="center"/>
    </xf>
    <xf numFmtId="2" fontId="4" fillId="9" borderId="29" xfId="0" applyNumberFormat="1" applyFont="1" applyFill="1" applyBorder="1" applyAlignment="1">
      <alignment horizontal="center"/>
    </xf>
    <xf numFmtId="2" fontId="4" fillId="9" borderId="6" xfId="0" applyNumberFormat="1" applyFont="1" applyFill="1" applyBorder="1" applyAlignment="1">
      <alignment horizontal="center"/>
    </xf>
    <xf numFmtId="2" fontId="4" fillId="4" borderId="29" xfId="0" applyNumberFormat="1" applyFont="1" applyFill="1" applyBorder="1" applyAlignment="1">
      <alignment horizontal="center"/>
    </xf>
    <xf numFmtId="2" fontId="4" fillId="4" borderId="23" xfId="0" applyNumberFormat="1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4" fillId="0" borderId="0" xfId="0" applyFont="1" applyAlignment="1"/>
    <xf numFmtId="9" fontId="0" fillId="0" borderId="0" xfId="0" applyNumberFormat="1" applyFont="1" applyBorder="1" applyAlignment="1"/>
    <xf numFmtId="2" fontId="0" fillId="0" borderId="0" xfId="0" applyNumberFormat="1"/>
    <xf numFmtId="0" fontId="4" fillId="2" borderId="6" xfId="0" applyFont="1" applyFill="1" applyBorder="1" applyAlignment="1">
      <alignment wrapText="1"/>
    </xf>
    <xf numFmtId="0" fontId="4" fillId="2" borderId="40" xfId="0" applyFont="1" applyFill="1" applyBorder="1" applyAlignment="1">
      <alignment wrapText="1"/>
    </xf>
    <xf numFmtId="0" fontId="4" fillId="2" borderId="40" xfId="0" applyFont="1" applyFill="1" applyBorder="1" applyAlignment="1">
      <alignment horizontal="center" wrapText="1"/>
    </xf>
    <xf numFmtId="2" fontId="4" fillId="2" borderId="57" xfId="0" applyNumberFormat="1" applyFont="1" applyFill="1" applyBorder="1" applyAlignment="1">
      <alignment horizontal="center" wrapText="1"/>
    </xf>
    <xf numFmtId="2" fontId="1" fillId="2" borderId="57" xfId="2" applyNumberFormat="1" applyFont="1" applyFill="1" applyBorder="1" applyAlignment="1">
      <alignment horizontal="center" vertical="center"/>
    </xf>
    <xf numFmtId="2" fontId="4" fillId="20" borderId="57" xfId="0" applyNumberFormat="1" applyFont="1" applyFill="1" applyBorder="1" applyAlignment="1">
      <alignment horizontal="center"/>
    </xf>
    <xf numFmtId="1" fontId="3" fillId="2" borderId="36" xfId="0" applyNumberFormat="1" applyFont="1" applyFill="1" applyBorder="1" applyAlignment="1">
      <alignment horizontal="center" wrapText="1"/>
    </xf>
    <xf numFmtId="0" fontId="7" fillId="0" borderId="71" xfId="1" applyBorder="1"/>
    <xf numFmtId="0" fontId="4" fillId="3" borderId="0" xfId="0" applyFont="1" applyFill="1" applyBorder="1" applyAlignment="1">
      <alignment wrapText="1"/>
    </xf>
    <xf numFmtId="2" fontId="4" fillId="0" borderId="40" xfId="1" applyNumberFormat="1" applyFont="1" applyFill="1" applyBorder="1" applyAlignment="1">
      <alignment horizontal="center"/>
    </xf>
    <xf numFmtId="2" fontId="3" fillId="0" borderId="42" xfId="0" applyNumberFormat="1" applyFont="1" applyFill="1" applyBorder="1" applyAlignment="1">
      <alignment horizontal="center" vertical="center"/>
    </xf>
    <xf numFmtId="2" fontId="3" fillId="0" borderId="41" xfId="0" applyNumberFormat="1" applyFont="1" applyFill="1" applyBorder="1" applyAlignment="1">
      <alignment horizontal="center" vertical="center"/>
    </xf>
    <xf numFmtId="2" fontId="3" fillId="0" borderId="57" xfId="0" applyNumberFormat="1" applyFont="1" applyFill="1" applyBorder="1" applyAlignment="1">
      <alignment horizontal="center" vertical="center"/>
    </xf>
    <xf numFmtId="2" fontId="4" fillId="3" borderId="40" xfId="0" applyNumberFormat="1" applyFont="1" applyFill="1" applyBorder="1" applyAlignment="1">
      <alignment horizontal="center"/>
    </xf>
    <xf numFmtId="2" fontId="0" fillId="0" borderId="40" xfId="0" applyNumberFormat="1" applyFill="1" applyBorder="1" applyAlignment="1">
      <alignment horizontal="center" wrapText="1"/>
    </xf>
    <xf numFmtId="2" fontId="1" fillId="0" borderId="40" xfId="0" applyNumberFormat="1" applyFont="1" applyFill="1" applyBorder="1" applyAlignment="1">
      <alignment horizontal="center" wrapText="1"/>
    </xf>
    <xf numFmtId="166" fontId="16" fillId="0" borderId="44" xfId="0" applyNumberFormat="1" applyFont="1" applyBorder="1"/>
    <xf numFmtId="0" fontId="6" fillId="22" borderId="0" xfId="0" applyFont="1" applyFill="1"/>
    <xf numFmtId="0" fontId="7" fillId="0" borderId="29" xfId="1" applyBorder="1" applyAlignment="1">
      <alignment horizontal="center"/>
    </xf>
    <xf numFmtId="2" fontId="4" fillId="4" borderId="27" xfId="0" applyNumberFormat="1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22" borderId="0" xfId="1" applyFont="1" applyFill="1" applyAlignment="1">
      <alignment horizontal="center"/>
    </xf>
    <xf numFmtId="0" fontId="3" fillId="8" borderId="0" xfId="1" applyFont="1" applyFill="1" applyAlignment="1">
      <alignment horizontal="center"/>
    </xf>
    <xf numFmtId="2" fontId="2" fillId="2" borderId="34" xfId="0" applyNumberFormat="1" applyFont="1" applyFill="1" applyBorder="1" applyAlignment="1">
      <alignment horizontal="left" vertical="center"/>
    </xf>
    <xf numFmtId="2" fontId="2" fillId="2" borderId="60" xfId="0" applyNumberFormat="1" applyFont="1" applyFill="1" applyBorder="1" applyAlignment="1">
      <alignment horizontal="center" vertical="center"/>
    </xf>
    <xf numFmtId="2" fontId="2" fillId="2" borderId="39" xfId="0" applyNumberFormat="1" applyFont="1" applyFill="1" applyBorder="1" applyAlignment="1">
      <alignment horizontal="center" vertical="center"/>
    </xf>
    <xf numFmtId="2" fontId="2" fillId="2" borderId="42" xfId="0" applyNumberFormat="1" applyFont="1" applyFill="1" applyBorder="1" applyAlignment="1">
      <alignment horizontal="center" vertical="center"/>
    </xf>
    <xf numFmtId="2" fontId="0" fillId="2" borderId="39" xfId="0" applyNumberFormat="1" applyFont="1" applyFill="1" applyBorder="1" applyAlignment="1">
      <alignment horizontal="center" vertical="center"/>
    </xf>
    <xf numFmtId="2" fontId="2" fillId="2" borderId="55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2" fontId="9" fillId="0" borderId="5" xfId="1" applyNumberFormat="1" applyFont="1" applyBorder="1"/>
    <xf numFmtId="0" fontId="7" fillId="0" borderId="5" xfId="1" applyBorder="1"/>
    <xf numFmtId="2" fontId="9" fillId="0" borderId="45" xfId="1" applyNumberFormat="1" applyFont="1" applyBorder="1"/>
    <xf numFmtId="0" fontId="16" fillId="0" borderId="1" xfId="0" applyFont="1" applyBorder="1" applyAlignment="1">
      <alignment textRotation="90"/>
    </xf>
    <xf numFmtId="0" fontId="16" fillId="0" borderId="2" xfId="0" applyFont="1" applyBorder="1" applyAlignment="1">
      <alignment textRotation="90"/>
    </xf>
    <xf numFmtId="0" fontId="16" fillId="0" borderId="20" xfId="0" applyFont="1" applyBorder="1" applyAlignment="1">
      <alignment textRotation="90" wrapText="1"/>
    </xf>
    <xf numFmtId="166" fontId="20" fillId="0" borderId="7" xfId="0" applyNumberFormat="1" applyFont="1" applyBorder="1" applyAlignment="1">
      <alignment horizontal="left"/>
    </xf>
    <xf numFmtId="2" fontId="20" fillId="0" borderId="7" xfId="0" applyNumberFormat="1" applyFont="1" applyBorder="1" applyAlignment="1">
      <alignment horizontal="left"/>
    </xf>
    <xf numFmtId="166" fontId="20" fillId="0" borderId="49" xfId="0" applyNumberFormat="1" applyFont="1" applyBorder="1" applyAlignment="1">
      <alignment horizontal="left"/>
    </xf>
    <xf numFmtId="2" fontId="15" fillId="0" borderId="67" xfId="1" applyNumberFormat="1" applyFont="1" applyBorder="1"/>
    <xf numFmtId="0" fontId="7" fillId="23" borderId="0" xfId="1" applyFill="1"/>
    <xf numFmtId="0" fontId="7" fillId="23" borderId="44" xfId="1" applyFill="1" applyBorder="1"/>
    <xf numFmtId="0" fontId="7" fillId="23" borderId="45" xfId="1" applyFill="1" applyBorder="1"/>
    <xf numFmtId="2" fontId="19" fillId="2" borderId="24" xfId="0" applyNumberFormat="1" applyFont="1" applyFill="1" applyBorder="1" applyAlignment="1">
      <alignment horizontal="center" wrapText="1"/>
    </xf>
    <xf numFmtId="4" fontId="19" fillId="2" borderId="24" xfId="0" applyNumberFormat="1" applyFont="1" applyFill="1" applyBorder="1" applyAlignment="1">
      <alignment horizontal="center" wrapText="1"/>
    </xf>
    <xf numFmtId="2" fontId="18" fillId="24" borderId="24" xfId="2" applyNumberFormat="1" applyFont="1" applyFill="1" applyBorder="1" applyAlignment="1">
      <alignment horizontal="center" vertical="center"/>
    </xf>
    <xf numFmtId="0" fontId="4" fillId="20" borderId="3" xfId="0" applyFont="1" applyFill="1" applyBorder="1" applyAlignment="1">
      <alignment wrapText="1"/>
    </xf>
    <xf numFmtId="0" fontId="4" fillId="20" borderId="13" xfId="0" applyFont="1" applyFill="1" applyBorder="1" applyAlignment="1">
      <alignment wrapText="1"/>
    </xf>
    <xf numFmtId="0" fontId="4" fillId="20" borderId="7" xfId="0" applyFont="1" applyFill="1" applyBorder="1" applyAlignment="1">
      <alignment wrapText="1"/>
    </xf>
    <xf numFmtId="0" fontId="4" fillId="20" borderId="11" xfId="0" applyFont="1" applyFill="1" applyBorder="1" applyAlignment="1">
      <alignment wrapText="1"/>
    </xf>
    <xf numFmtId="0" fontId="4" fillId="20" borderId="16" xfId="0" applyFont="1" applyFill="1" applyBorder="1" applyAlignment="1">
      <alignment wrapText="1"/>
    </xf>
    <xf numFmtId="0" fontId="19" fillId="20" borderId="7" xfId="0" applyFont="1" applyFill="1" applyBorder="1" applyAlignment="1">
      <alignment wrapText="1"/>
    </xf>
    <xf numFmtId="0" fontId="4" fillId="20" borderId="40" xfId="0" applyFont="1" applyFill="1" applyBorder="1" applyAlignment="1">
      <alignment wrapText="1"/>
    </xf>
    <xf numFmtId="2" fontId="2" fillId="0" borderId="13" xfId="0" applyNumberFormat="1" applyFont="1" applyFill="1" applyBorder="1"/>
    <xf numFmtId="0" fontId="2" fillId="2" borderId="35" xfId="2" applyFont="1" applyFill="1" applyBorder="1" applyAlignment="1">
      <alignment horizontal="center" vertical="center"/>
    </xf>
    <xf numFmtId="0" fontId="6" fillId="26" borderId="0" xfId="0" applyFont="1" applyFill="1"/>
    <xf numFmtId="0" fontId="6" fillId="25" borderId="0" xfId="0" applyFont="1" applyFill="1"/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0" borderId="36" xfId="0" applyFont="1" applyFill="1" applyBorder="1" applyAlignment="1">
      <alignment wrapText="1"/>
    </xf>
    <xf numFmtId="2" fontId="4" fillId="2" borderId="37" xfId="0" applyNumberFormat="1" applyFont="1" applyFill="1" applyBorder="1" applyAlignment="1">
      <alignment horizontal="center" wrapText="1"/>
    </xf>
    <xf numFmtId="2" fontId="19" fillId="2" borderId="37" xfId="2" applyNumberFormat="1" applyFont="1" applyFill="1" applyBorder="1" applyAlignment="1">
      <alignment horizontal="center" vertical="center"/>
    </xf>
    <xf numFmtId="2" fontId="4" fillId="20" borderId="37" xfId="0" applyNumberFormat="1" applyFont="1" applyFill="1" applyBorder="1" applyAlignment="1">
      <alignment horizontal="center"/>
    </xf>
    <xf numFmtId="2" fontId="4" fillId="2" borderId="20" xfId="0" applyNumberFormat="1" applyFont="1" applyFill="1" applyBorder="1" applyAlignment="1">
      <alignment horizontal="center" wrapText="1"/>
    </xf>
    <xf numFmtId="2" fontId="25" fillId="2" borderId="25" xfId="0" applyNumberFormat="1" applyFont="1" applyFill="1" applyBorder="1" applyAlignment="1">
      <alignment horizontal="center" wrapText="1"/>
    </xf>
    <xf numFmtId="2" fontId="25" fillId="2" borderId="31" xfId="0" applyNumberFormat="1" applyFont="1" applyFill="1" applyBorder="1" applyAlignment="1">
      <alignment horizontal="center" wrapText="1"/>
    </xf>
    <xf numFmtId="2" fontId="0" fillId="2" borderId="24" xfId="0" applyNumberFormat="1" applyFont="1" applyFill="1" applyBorder="1" applyAlignment="1">
      <alignment horizontal="center" wrapText="1"/>
    </xf>
    <xf numFmtId="2" fontId="2" fillId="11" borderId="12" xfId="0" applyNumberFormat="1" applyFont="1" applyFill="1" applyBorder="1" applyAlignment="1">
      <alignment horizontal="center" vertical="center"/>
    </xf>
    <xf numFmtId="0" fontId="0" fillId="2" borderId="0" xfId="0" applyFill="1"/>
    <xf numFmtId="2" fontId="2" fillId="2" borderId="63" xfId="0" applyNumberFormat="1" applyFont="1" applyFill="1" applyBorder="1" applyAlignment="1">
      <alignment horizontal="center" vertical="center"/>
    </xf>
    <xf numFmtId="166" fontId="16" fillId="0" borderId="49" xfId="0" applyNumberFormat="1" applyFont="1" applyBorder="1"/>
    <xf numFmtId="2" fontId="16" fillId="0" borderId="8" xfId="0" applyNumberFormat="1" applyFont="1" applyBorder="1"/>
    <xf numFmtId="2" fontId="4" fillId="9" borderId="23" xfId="0" applyNumberFormat="1" applyFont="1" applyFill="1" applyBorder="1" applyAlignment="1">
      <alignment horizontal="center"/>
    </xf>
    <xf numFmtId="166" fontId="16" fillId="0" borderId="45" xfId="0" applyNumberFormat="1" applyFont="1" applyBorder="1"/>
    <xf numFmtId="0" fontId="4" fillId="3" borderId="63" xfId="0" applyFont="1" applyFill="1" applyBorder="1" applyAlignment="1">
      <alignment wrapText="1"/>
    </xf>
    <xf numFmtId="0" fontId="4" fillId="2" borderId="16" xfId="0" applyFont="1" applyFill="1" applyBorder="1" applyAlignment="1">
      <alignment horizontal="center" wrapText="1"/>
    </xf>
    <xf numFmtId="2" fontId="4" fillId="0" borderId="9" xfId="0" applyNumberFormat="1" applyFont="1" applyFill="1" applyBorder="1" applyAlignment="1">
      <alignment horizontal="center" wrapText="1"/>
    </xf>
    <xf numFmtId="2" fontId="4" fillId="0" borderId="10" xfId="1" applyNumberFormat="1" applyFont="1" applyFill="1" applyBorder="1" applyAlignment="1">
      <alignment horizontal="center"/>
    </xf>
    <xf numFmtId="2" fontId="3" fillId="0" borderId="55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wrapText="1"/>
    </xf>
    <xf numFmtId="2" fontId="3" fillId="0" borderId="26" xfId="0" applyNumberFormat="1" applyFont="1" applyFill="1" applyBorder="1" applyAlignment="1">
      <alignment horizontal="center" vertical="center"/>
    </xf>
    <xf numFmtId="2" fontId="3" fillId="0" borderId="31" xfId="0" applyNumberFormat="1" applyFont="1" applyFill="1" applyBorder="1" applyAlignment="1">
      <alignment horizontal="center" vertical="center"/>
    </xf>
    <xf numFmtId="2" fontId="1" fillId="0" borderId="9" xfId="2" applyNumberFormat="1" applyFont="1" applyFill="1" applyBorder="1" applyAlignment="1">
      <alignment horizontal="center"/>
    </xf>
    <xf numFmtId="2" fontId="4" fillId="3" borderId="10" xfId="0" applyNumberFormat="1" applyFont="1" applyFill="1" applyBorder="1" applyAlignment="1">
      <alignment horizontal="center"/>
    </xf>
    <xf numFmtId="2" fontId="1" fillId="0" borderId="21" xfId="2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 vertical="center"/>
    </xf>
    <xf numFmtId="2" fontId="22" fillId="0" borderId="74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2" fontId="22" fillId="0" borderId="65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wrapText="1"/>
    </xf>
    <xf numFmtId="2" fontId="4" fillId="4" borderId="9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0" fontId="17" fillId="0" borderId="0" xfId="0" applyFont="1" applyAlignment="1">
      <alignment vertical="center"/>
    </xf>
    <xf numFmtId="2" fontId="27" fillId="0" borderId="88" xfId="16" applyNumberFormat="1" applyFont="1" applyBorder="1"/>
    <xf numFmtId="0" fontId="11" fillId="0" borderId="75" xfId="8" applyBorder="1"/>
    <xf numFmtId="2" fontId="11" fillId="0" borderId="75" xfId="8" applyNumberFormat="1" applyBorder="1"/>
    <xf numFmtId="1" fontId="4" fillId="2" borderId="3" xfId="0" applyNumberFormat="1" applyFont="1" applyFill="1" applyBorder="1" applyAlignment="1">
      <alignment horizontal="right" wrapText="1"/>
    </xf>
    <xf numFmtId="0" fontId="11" fillId="0" borderId="75" xfId="8" applyBorder="1"/>
    <xf numFmtId="2" fontId="11" fillId="0" borderId="75" xfId="8" applyNumberFormat="1" applyBorder="1"/>
    <xf numFmtId="0" fontId="11" fillId="0" borderId="76" xfId="8" applyBorder="1"/>
    <xf numFmtId="2" fontId="11" fillId="0" borderId="77" xfId="8" applyNumberFormat="1" applyBorder="1"/>
    <xf numFmtId="2" fontId="4" fillId="2" borderId="3" xfId="0" applyNumberFormat="1" applyFont="1" applyFill="1" applyBorder="1" applyAlignment="1">
      <alignment horizontal="right" wrapText="1"/>
    </xf>
    <xf numFmtId="0" fontId="11" fillId="0" borderId="75" xfId="8" applyBorder="1"/>
    <xf numFmtId="2" fontId="11" fillId="0" borderId="75" xfId="8" applyNumberFormat="1" applyBorder="1"/>
    <xf numFmtId="0" fontId="11" fillId="0" borderId="75" xfId="8" applyBorder="1"/>
    <xf numFmtId="2" fontId="11" fillId="0" borderId="75" xfId="8" applyNumberFormat="1" applyBorder="1"/>
    <xf numFmtId="0" fontId="11" fillId="0" borderId="78" xfId="8" applyBorder="1"/>
    <xf numFmtId="2" fontId="11" fillId="0" borderId="79" xfId="8" applyNumberFormat="1" applyBorder="1"/>
    <xf numFmtId="2" fontId="11" fillId="0" borderId="80" xfId="8" applyNumberFormat="1" applyBorder="1"/>
    <xf numFmtId="0" fontId="11" fillId="0" borderId="75" xfId="8" applyBorder="1"/>
    <xf numFmtId="2" fontId="11" fillId="0" borderId="75" xfId="8" applyNumberFormat="1" applyBorder="1"/>
    <xf numFmtId="0" fontId="11" fillId="0" borderId="81" xfId="8" applyBorder="1"/>
    <xf numFmtId="2" fontId="11" fillId="0" borderId="81" xfId="8" applyNumberFormat="1" applyBorder="1"/>
    <xf numFmtId="0" fontId="4" fillId="2" borderId="23" xfId="0" applyFont="1" applyFill="1" applyBorder="1" applyAlignment="1">
      <alignment wrapText="1"/>
    </xf>
    <xf numFmtId="0" fontId="11" fillId="0" borderId="75" xfId="8" applyBorder="1"/>
    <xf numFmtId="2" fontId="11" fillId="0" borderId="75" xfId="8" applyNumberFormat="1" applyBorder="1"/>
    <xf numFmtId="0" fontId="11" fillId="0" borderId="78" xfId="8" applyBorder="1"/>
    <xf numFmtId="2" fontId="11" fillId="0" borderId="79" xfId="8" applyNumberFormat="1" applyBorder="1"/>
    <xf numFmtId="2" fontId="11" fillId="0" borderId="80" xfId="8" applyNumberFormat="1" applyBorder="1"/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36" xfId="0" applyFont="1" applyFill="1" applyBorder="1" applyAlignment="1">
      <alignment horizontal="center" wrapText="1"/>
    </xf>
    <xf numFmtId="0" fontId="11" fillId="0" borderId="75" xfId="8" applyBorder="1"/>
    <xf numFmtId="2" fontId="11" fillId="0" borderId="75" xfId="8" applyNumberFormat="1" applyBorder="1"/>
    <xf numFmtId="0" fontId="11" fillId="0" borderId="78" xfId="8" applyBorder="1"/>
    <xf numFmtId="2" fontId="11" fillId="0" borderId="79" xfId="8" applyNumberFormat="1" applyBorder="1"/>
    <xf numFmtId="2" fontId="11" fillId="0" borderId="80" xfId="8" applyNumberFormat="1" applyBorder="1"/>
    <xf numFmtId="0" fontId="11" fillId="0" borderId="81" xfId="8" applyBorder="1"/>
    <xf numFmtId="2" fontId="11" fillId="0" borderId="81" xfId="8" applyNumberFormat="1" applyBorder="1"/>
    <xf numFmtId="0" fontId="0" fillId="0" borderId="0" xfId="0" applyAlignment="1"/>
    <xf numFmtId="0" fontId="4" fillId="2" borderId="7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2" fontId="4" fillId="2" borderId="30" xfId="0" applyNumberFormat="1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11" fillId="0" borderId="75" xfId="8" applyBorder="1"/>
    <xf numFmtId="2" fontId="11" fillId="0" borderId="75" xfId="8" applyNumberFormat="1" applyBorder="1"/>
    <xf numFmtId="0" fontId="11" fillId="0" borderId="76" xfId="8" applyBorder="1"/>
    <xf numFmtId="2" fontId="11" fillId="0" borderId="77" xfId="8" applyNumberFormat="1" applyBorder="1"/>
    <xf numFmtId="0" fontId="11" fillId="0" borderId="81" xfId="8" applyBorder="1"/>
    <xf numFmtId="2" fontId="11" fillId="0" borderId="81" xfId="8" applyNumberFormat="1" applyBorder="1"/>
    <xf numFmtId="2" fontId="11" fillId="0" borderId="83" xfId="8" applyNumberFormat="1" applyBorder="1"/>
    <xf numFmtId="0" fontId="11" fillId="0" borderId="89" xfId="8" applyBorder="1"/>
    <xf numFmtId="2" fontId="11" fillId="0" borderId="90" xfId="8" applyNumberFormat="1" applyBorder="1"/>
    <xf numFmtId="2" fontId="11" fillId="0" borderId="91" xfId="8" applyNumberFormat="1" applyBorder="1"/>
    <xf numFmtId="166" fontId="20" fillId="0" borderId="13" xfId="0" applyNumberFormat="1" applyFont="1" applyBorder="1" applyAlignment="1">
      <alignment horizontal="left"/>
    </xf>
    <xf numFmtId="2" fontId="11" fillId="0" borderId="103" xfId="16" applyNumberFormat="1" applyBorder="1"/>
    <xf numFmtId="0" fontId="11" fillId="0" borderId="75" xfId="8" applyBorder="1"/>
    <xf numFmtId="2" fontId="11" fillId="0" borderId="75" xfId="8" applyNumberFormat="1" applyBorder="1"/>
    <xf numFmtId="0" fontId="11" fillId="0" borderId="81" xfId="8" applyBorder="1"/>
    <xf numFmtId="2" fontId="11" fillId="0" borderId="81" xfId="8" applyNumberFormat="1" applyBorder="1"/>
    <xf numFmtId="0" fontId="0" fillId="0" borderId="77" xfId="0" applyBorder="1"/>
    <xf numFmtId="0" fontId="11" fillId="0" borderId="85" xfId="8" applyBorder="1"/>
    <xf numFmtId="2" fontId="11" fillId="0" borderId="82" xfId="8" applyNumberFormat="1" applyBorder="1"/>
    <xf numFmtId="2" fontId="11" fillId="0" borderId="86" xfId="8" applyNumberFormat="1" applyBorder="1"/>
    <xf numFmtId="0" fontId="0" fillId="0" borderId="87" xfId="0" applyBorder="1"/>
    <xf numFmtId="2" fontId="0" fillId="0" borderId="87" xfId="0" applyNumberFormat="1" applyBorder="1"/>
    <xf numFmtId="0" fontId="0" fillId="0" borderId="76" xfId="0" applyBorder="1"/>
    <xf numFmtId="2" fontId="0" fillId="0" borderId="77" xfId="0" applyNumberFormat="1" applyBorder="1"/>
    <xf numFmtId="2" fontId="0" fillId="0" borderId="83" xfId="0" applyNumberFormat="1" applyBorder="1"/>
    <xf numFmtId="2" fontId="4" fillId="2" borderId="24" xfId="0" applyNumberFormat="1" applyFont="1" applyFill="1" applyBorder="1" applyAlignment="1">
      <alignment horizontal="center" wrapText="1"/>
    </xf>
    <xf numFmtId="2" fontId="4" fillId="2" borderId="25" xfId="0" applyNumberFormat="1" applyFont="1" applyFill="1" applyBorder="1" applyAlignment="1">
      <alignment horizontal="center" wrapText="1"/>
    </xf>
    <xf numFmtId="2" fontId="4" fillId="2" borderId="30" xfId="0" applyNumberFormat="1" applyFont="1" applyFill="1" applyBorder="1" applyAlignment="1">
      <alignment horizontal="center" wrapText="1"/>
    </xf>
    <xf numFmtId="0" fontId="11" fillId="0" borderId="75" xfId="8" applyBorder="1"/>
    <xf numFmtId="2" fontId="11" fillId="0" borderId="75" xfId="8" applyNumberFormat="1" applyBorder="1"/>
    <xf numFmtId="0" fontId="0" fillId="0" borderId="82" xfId="0" applyBorder="1"/>
    <xf numFmtId="2" fontId="0" fillId="0" borderId="82" xfId="0" applyNumberFormat="1" applyBorder="1"/>
    <xf numFmtId="0" fontId="0" fillId="0" borderId="77" xfId="0" applyBorder="1"/>
    <xf numFmtId="0" fontId="0" fillId="0" borderId="83" xfId="0" applyBorder="1"/>
    <xf numFmtId="0" fontId="11" fillId="0" borderId="84" xfId="8" applyBorder="1"/>
    <xf numFmtId="2" fontId="11" fillId="0" borderId="84" xfId="8" applyNumberFormat="1" applyBorder="1"/>
    <xf numFmtId="0" fontId="0" fillId="0" borderId="79" xfId="0" applyBorder="1"/>
    <xf numFmtId="2" fontId="0" fillId="0" borderId="75" xfId="0" applyNumberFormat="1" applyBorder="1"/>
    <xf numFmtId="0" fontId="0" fillId="0" borderId="93" xfId="0" applyBorder="1"/>
    <xf numFmtId="166" fontId="20" fillId="0" borderId="51" xfId="0" applyNumberFormat="1" applyFont="1" applyBorder="1" applyAlignment="1">
      <alignment horizontal="left"/>
    </xf>
    <xf numFmtId="0" fontId="4" fillId="2" borderId="3" xfId="0" applyFont="1" applyFill="1" applyBorder="1" applyAlignment="1">
      <alignment horizontal="right" wrapText="1"/>
    </xf>
    <xf numFmtId="2" fontId="4" fillId="2" borderId="3" xfId="0" applyNumberFormat="1" applyFont="1" applyFill="1" applyBorder="1" applyAlignment="1">
      <alignment horizontal="center" wrapText="1"/>
    </xf>
    <xf numFmtId="2" fontId="0" fillId="0" borderId="75" xfId="0" applyNumberFormat="1" applyBorder="1"/>
    <xf numFmtId="2" fontId="0" fillId="0" borderId="79" xfId="0" applyNumberFormat="1" applyBorder="1"/>
    <xf numFmtId="2" fontId="0" fillId="0" borderId="80" xfId="0" applyNumberFormat="1" applyBorder="1"/>
    <xf numFmtId="2" fontId="0" fillId="0" borderId="92" xfId="0" applyNumberFormat="1" applyBorder="1"/>
    <xf numFmtId="0" fontId="0" fillId="0" borderId="93" xfId="0" applyBorder="1"/>
    <xf numFmtId="0" fontId="0" fillId="0" borderId="78" xfId="0" applyBorder="1"/>
    <xf numFmtId="2" fontId="0" fillId="0" borderId="81" xfId="0" applyNumberFormat="1" applyBorder="1"/>
    <xf numFmtId="2" fontId="0" fillId="0" borderId="75" xfId="0" applyNumberFormat="1" applyBorder="1"/>
    <xf numFmtId="2" fontId="0" fillId="0" borderId="79" xfId="0" applyNumberFormat="1" applyBorder="1"/>
    <xf numFmtId="2" fontId="0" fillId="0" borderId="80" xfId="0" applyNumberFormat="1" applyBorder="1"/>
    <xf numFmtId="0" fontId="0" fillId="0" borderId="93" xfId="0" applyBorder="1"/>
    <xf numFmtId="0" fontId="0" fillId="0" borderId="78" xfId="0" applyBorder="1"/>
    <xf numFmtId="0" fontId="0" fillId="0" borderId="94" xfId="0" applyBorder="1"/>
    <xf numFmtId="2" fontId="0" fillId="0" borderId="81" xfId="0" applyNumberFormat="1" applyBorder="1"/>
    <xf numFmtId="2" fontId="0" fillId="0" borderId="75" xfId="0" applyNumberFormat="1" applyBorder="1"/>
    <xf numFmtId="2" fontId="0" fillId="0" borderId="79" xfId="0" applyNumberFormat="1" applyBorder="1"/>
    <xf numFmtId="2" fontId="0" fillId="0" borderId="80" xfId="0" applyNumberFormat="1" applyBorder="1"/>
    <xf numFmtId="0" fontId="0" fillId="0" borderId="93" xfId="0" applyBorder="1"/>
    <xf numFmtId="0" fontId="0" fillId="0" borderId="78" xfId="0" applyBorder="1"/>
    <xf numFmtId="0" fontId="0" fillId="0" borderId="94" xfId="0" applyBorder="1"/>
    <xf numFmtId="2" fontId="0" fillId="0" borderId="81" xfId="0" applyNumberFormat="1" applyBorder="1"/>
    <xf numFmtId="2" fontId="0" fillId="0" borderId="75" xfId="0" applyNumberFormat="1" applyBorder="1"/>
    <xf numFmtId="2" fontId="0" fillId="0" borderId="79" xfId="0" applyNumberFormat="1" applyBorder="1"/>
    <xf numFmtId="2" fontId="0" fillId="0" borderId="80" xfId="0" applyNumberFormat="1" applyBorder="1"/>
    <xf numFmtId="2" fontId="0" fillId="0" borderId="92" xfId="0" applyNumberFormat="1" applyBorder="1"/>
    <xf numFmtId="0" fontId="0" fillId="0" borderId="93" xfId="0" applyBorder="1"/>
    <xf numFmtId="0" fontId="0" fillId="0" borderId="78" xfId="0" applyBorder="1"/>
    <xf numFmtId="0" fontId="0" fillId="0" borderId="94" xfId="0" applyBorder="1"/>
    <xf numFmtId="2" fontId="0" fillId="0" borderId="81" xfId="0" applyNumberFormat="1" applyBorder="1"/>
    <xf numFmtId="2" fontId="0" fillId="0" borderId="75" xfId="0" applyNumberFormat="1" applyBorder="1"/>
    <xf numFmtId="2" fontId="0" fillId="0" borderId="79" xfId="0" applyNumberFormat="1" applyBorder="1"/>
    <xf numFmtId="0" fontId="0" fillId="0" borderId="93" xfId="0" applyBorder="1"/>
    <xf numFmtId="0" fontId="0" fillId="0" borderId="78" xfId="0" applyBorder="1"/>
    <xf numFmtId="0" fontId="0" fillId="0" borderId="94" xfId="0" applyBorder="1"/>
    <xf numFmtId="0" fontId="0" fillId="0" borderId="96" xfId="0" applyBorder="1"/>
    <xf numFmtId="2" fontId="0" fillId="0" borderId="97" xfId="0" applyNumberFormat="1" applyBorder="1"/>
    <xf numFmtId="2" fontId="0" fillId="0" borderId="98" xfId="0" applyNumberFormat="1" applyBorder="1"/>
    <xf numFmtId="2" fontId="0" fillId="0" borderId="81" xfId="0" applyNumberFormat="1" applyBorder="1"/>
    <xf numFmtId="2" fontId="0" fillId="0" borderId="75" xfId="0" applyNumberFormat="1" applyBorder="1"/>
    <xf numFmtId="2" fontId="0" fillId="0" borderId="79" xfId="0" applyNumberFormat="1" applyBorder="1"/>
    <xf numFmtId="2" fontId="0" fillId="0" borderId="80" xfId="0" applyNumberFormat="1" applyBorder="1"/>
    <xf numFmtId="2" fontId="0" fillId="0" borderId="92" xfId="0" applyNumberFormat="1" applyBorder="1"/>
    <xf numFmtId="0" fontId="0" fillId="0" borderId="93" xfId="0" applyBorder="1"/>
    <xf numFmtId="0" fontId="0" fillId="0" borderId="78" xfId="0" applyBorder="1"/>
    <xf numFmtId="0" fontId="0" fillId="0" borderId="94" xfId="0" applyBorder="1"/>
    <xf numFmtId="0" fontId="1" fillId="2" borderId="7" xfId="0" applyNumberFormat="1" applyFont="1" applyFill="1" applyBorder="1" applyAlignment="1">
      <alignment horizontal="right"/>
    </xf>
    <xf numFmtId="2" fontId="1" fillId="2" borderId="7" xfId="0" applyNumberFormat="1" applyFont="1" applyFill="1" applyBorder="1" applyAlignment="1">
      <alignment horizontal="right" vertical="center"/>
    </xf>
    <xf numFmtId="2" fontId="0" fillId="2" borderId="7" xfId="0" applyNumberFormat="1" applyFill="1" applyBorder="1" applyAlignment="1">
      <alignment horizontal="right" vertical="center"/>
    </xf>
    <xf numFmtId="0" fontId="0" fillId="0" borderId="93" xfId="0" applyBorder="1" applyAlignment="1">
      <alignment horizontal="right"/>
    </xf>
    <xf numFmtId="2" fontId="0" fillId="0" borderId="75" xfId="0" applyNumberFormat="1" applyBorder="1" applyAlignment="1">
      <alignment horizontal="right"/>
    </xf>
    <xf numFmtId="0" fontId="7" fillId="0" borderId="23" xfId="1" applyBorder="1"/>
    <xf numFmtId="0" fontId="1" fillId="0" borderId="7" xfId="2" applyFont="1" applyBorder="1" applyAlignment="1">
      <alignment horizontal="center"/>
    </xf>
    <xf numFmtId="0" fontId="1" fillId="0" borderId="16" xfId="2" applyFont="1" applyBorder="1" applyAlignment="1">
      <alignment horizontal="center"/>
    </xf>
    <xf numFmtId="2" fontId="0" fillId="0" borderId="75" xfId="0" applyNumberFormat="1" applyBorder="1"/>
    <xf numFmtId="2" fontId="0" fillId="0" borderId="79" xfId="0" applyNumberFormat="1" applyBorder="1"/>
    <xf numFmtId="2" fontId="0" fillId="0" borderId="80" xfId="0" applyNumberFormat="1" applyBorder="1"/>
    <xf numFmtId="0" fontId="0" fillId="0" borderId="93" xfId="0" applyBorder="1"/>
    <xf numFmtId="0" fontId="0" fillId="0" borderId="78" xfId="0" applyBorder="1"/>
    <xf numFmtId="0" fontId="0" fillId="0" borderId="95" xfId="0" applyBorder="1"/>
    <xf numFmtId="2" fontId="0" fillId="0" borderId="84" xfId="0" applyNumberFormat="1" applyBorder="1"/>
    <xf numFmtId="2" fontId="20" fillId="0" borderId="13" xfId="0" applyNumberFormat="1" applyFont="1" applyBorder="1" applyAlignment="1">
      <alignment horizontal="left"/>
    </xf>
    <xf numFmtId="0" fontId="11" fillId="0" borderId="99" xfId="16" applyBorder="1"/>
    <xf numFmtId="0" fontId="11" fillId="0" borderId="102" xfId="16" applyBorder="1"/>
    <xf numFmtId="0" fontId="11" fillId="0" borderId="100" xfId="16" applyBorder="1"/>
    <xf numFmtId="2" fontId="11" fillId="0" borderId="81" xfId="16" applyNumberFormat="1" applyBorder="1"/>
    <xf numFmtId="0" fontId="11" fillId="0" borderId="81" xfId="16" applyBorder="1"/>
    <xf numFmtId="2" fontId="11" fillId="0" borderId="92" xfId="16" applyNumberFormat="1" applyBorder="1"/>
    <xf numFmtId="0" fontId="11" fillId="0" borderId="75" xfId="16" applyBorder="1"/>
    <xf numFmtId="2" fontId="11" fillId="0" borderId="75" xfId="16" applyNumberFormat="1" applyBorder="1"/>
    <xf numFmtId="0" fontId="11" fillId="0" borderId="75" xfId="16" applyBorder="1"/>
    <xf numFmtId="2" fontId="11" fillId="0" borderId="75" xfId="16" applyNumberFormat="1" applyBorder="1"/>
    <xf numFmtId="2" fontId="11" fillId="0" borderId="79" xfId="16" applyNumberFormat="1" applyBorder="1"/>
    <xf numFmtId="0" fontId="27" fillId="0" borderId="101" xfId="16" applyFont="1" applyBorder="1"/>
    <xf numFmtId="0" fontId="7" fillId="0" borderId="69" xfId="1" applyBorder="1"/>
    <xf numFmtId="2" fontId="11" fillId="0" borderId="80" xfId="16" applyNumberFormat="1" applyBorder="1"/>
    <xf numFmtId="0" fontId="11" fillId="0" borderId="75" xfId="16" applyBorder="1"/>
    <xf numFmtId="2" fontId="11" fillId="0" borderId="75" xfId="16" applyNumberFormat="1" applyBorder="1"/>
    <xf numFmtId="0" fontId="11" fillId="0" borderId="75" xfId="16" applyBorder="1"/>
    <xf numFmtId="2" fontId="11" fillId="0" borderId="75" xfId="16" applyNumberFormat="1" applyBorder="1"/>
    <xf numFmtId="0" fontId="11" fillId="0" borderId="75" xfId="16" applyBorder="1"/>
    <xf numFmtId="2" fontId="11" fillId="0" borderId="75" xfId="16" applyNumberFormat="1" applyBorder="1"/>
    <xf numFmtId="0" fontId="11" fillId="0" borderId="75" xfId="16" applyBorder="1"/>
    <xf numFmtId="2" fontId="11" fillId="0" borderId="75" xfId="16" applyNumberFormat="1" applyBorder="1"/>
    <xf numFmtId="0" fontId="11" fillId="0" borderId="79" xfId="16" applyBorder="1"/>
    <xf numFmtId="2" fontId="11" fillId="0" borderId="79" xfId="16" applyNumberFormat="1" applyBorder="1"/>
    <xf numFmtId="0" fontId="4" fillId="3" borderId="15" xfId="0" applyFont="1" applyFill="1" applyBorder="1" applyAlignment="1">
      <alignment wrapText="1"/>
    </xf>
    <xf numFmtId="0" fontId="7" fillId="0" borderId="0" xfId="1"/>
    <xf numFmtId="0" fontId="4" fillId="3" borderId="45" xfId="0" applyFont="1" applyFill="1" applyBorder="1" applyAlignment="1">
      <alignment wrapText="1"/>
    </xf>
    <xf numFmtId="2" fontId="11" fillId="0" borderId="75" xfId="16" applyNumberFormat="1" applyBorder="1"/>
    <xf numFmtId="2" fontId="11" fillId="0" borderId="84" xfId="16" applyNumberFormat="1" applyBorder="1"/>
    <xf numFmtId="2" fontId="11" fillId="0" borderId="79" xfId="16" applyNumberFormat="1" applyBorder="1"/>
    <xf numFmtId="2" fontId="4" fillId="2" borderId="104" xfId="0" applyNumberFormat="1" applyFont="1" applyFill="1" applyBorder="1" applyAlignment="1">
      <alignment horizontal="center" wrapText="1"/>
    </xf>
    <xf numFmtId="0" fontId="1" fillId="2" borderId="36" xfId="2" applyFont="1" applyFill="1" applyBorder="1" applyAlignment="1">
      <alignment vertical="center" wrapText="1"/>
    </xf>
    <xf numFmtId="0" fontId="1" fillId="2" borderId="36" xfId="2" applyFont="1" applyFill="1" applyBorder="1" applyAlignment="1">
      <alignment vertical="center"/>
    </xf>
    <xf numFmtId="0" fontId="1" fillId="2" borderId="3" xfId="2" applyFont="1" applyFill="1" applyBorder="1" applyAlignment="1">
      <alignment vertical="center" wrapText="1"/>
    </xf>
    <xf numFmtId="0" fontId="1" fillId="2" borderId="3" xfId="2" applyFont="1" applyFill="1" applyBorder="1" applyAlignment="1">
      <alignment vertical="center"/>
    </xf>
    <xf numFmtId="0" fontId="1" fillId="2" borderId="13" xfId="2" applyFont="1" applyFill="1" applyBorder="1" applyAlignment="1">
      <alignment vertical="center" wrapText="1"/>
    </xf>
    <xf numFmtId="0" fontId="1" fillId="2" borderId="13" xfId="2" applyFont="1" applyFill="1" applyBorder="1" applyAlignment="1">
      <alignment vertical="center"/>
    </xf>
    <xf numFmtId="0" fontId="1" fillId="2" borderId="7" xfId="2" applyFont="1" applyFill="1" applyBorder="1" applyAlignment="1">
      <alignment vertical="center" wrapText="1"/>
    </xf>
    <xf numFmtId="0" fontId="1" fillId="2" borderId="7" xfId="2" applyFont="1" applyFill="1" applyBorder="1" applyAlignment="1">
      <alignment vertical="center"/>
    </xf>
    <xf numFmtId="0" fontId="18" fillId="2" borderId="7" xfId="2" applyFont="1" applyFill="1" applyBorder="1" applyAlignment="1">
      <alignment vertical="center"/>
    </xf>
    <xf numFmtId="0" fontId="1" fillId="2" borderId="11" xfId="2" applyFont="1" applyFill="1" applyBorder="1" applyAlignment="1">
      <alignment vertical="center" wrapText="1"/>
    </xf>
    <xf numFmtId="0" fontId="1" fillId="2" borderId="11" xfId="2" applyFont="1" applyFill="1" applyBorder="1" applyAlignment="1">
      <alignment vertical="center"/>
    </xf>
    <xf numFmtId="0" fontId="1" fillId="2" borderId="13" xfId="2" applyFont="1" applyFill="1" applyBorder="1" applyAlignment="1"/>
    <xf numFmtId="0" fontId="1" fillId="2" borderId="7" xfId="2" applyFont="1" applyFill="1" applyBorder="1" applyAlignment="1"/>
    <xf numFmtId="0" fontId="1" fillId="2" borderId="16" xfId="2" applyFont="1" applyFill="1" applyBorder="1" applyAlignment="1">
      <alignment vertical="center" wrapText="1"/>
    </xf>
    <xf numFmtId="0" fontId="1" fillId="2" borderId="16" xfId="2" applyFont="1" applyFill="1" applyBorder="1" applyAlignment="1"/>
    <xf numFmtId="0" fontId="19" fillId="2" borderId="7" xfId="2" applyFont="1" applyFill="1" applyBorder="1" applyAlignment="1">
      <alignment vertical="center"/>
    </xf>
    <xf numFmtId="0" fontId="18" fillId="2" borderId="7" xfId="3" applyFont="1" applyFill="1" applyBorder="1" applyAlignment="1">
      <alignment vertical="center"/>
    </xf>
    <xf numFmtId="0" fontId="1" fillId="2" borderId="16" xfId="2" applyFont="1" applyFill="1" applyBorder="1" applyAlignment="1">
      <alignment vertical="center"/>
    </xf>
    <xf numFmtId="0" fontId="1" fillId="2" borderId="29" xfId="2" applyFont="1" applyFill="1" applyBorder="1" applyAlignment="1">
      <alignment vertical="center" wrapText="1"/>
    </xf>
    <xf numFmtId="0" fontId="1" fillId="2" borderId="40" xfId="2" applyFont="1" applyFill="1" applyBorder="1" applyAlignment="1">
      <alignment vertical="center" wrapText="1"/>
    </xf>
    <xf numFmtId="0" fontId="1" fillId="2" borderId="40" xfId="2" applyFont="1" applyFill="1" applyBorder="1" applyAlignment="1">
      <alignment vertical="center"/>
    </xf>
    <xf numFmtId="0" fontId="4" fillId="2" borderId="3" xfId="6" applyFont="1" applyFill="1" applyBorder="1" applyAlignment="1">
      <alignment vertical="center"/>
    </xf>
    <xf numFmtId="0" fontId="1" fillId="2" borderId="10" xfId="2" applyFont="1" applyFill="1" applyBorder="1" applyAlignment="1">
      <alignment vertical="center" wrapText="1"/>
    </xf>
    <xf numFmtId="0" fontId="1" fillId="2" borderId="10" xfId="2" applyFont="1" applyFill="1" applyBorder="1" applyAlignment="1">
      <alignment vertical="center"/>
    </xf>
    <xf numFmtId="0" fontId="1" fillId="2" borderId="36" xfId="2" applyFont="1" applyFill="1" applyBorder="1" applyAlignment="1">
      <alignment horizontal="right" wrapText="1"/>
    </xf>
    <xf numFmtId="0" fontId="1" fillId="0" borderId="72" xfId="2" applyFont="1" applyFill="1" applyBorder="1" applyAlignment="1">
      <alignment horizontal="right"/>
    </xf>
    <xf numFmtId="0" fontId="1" fillId="0" borderId="73" xfId="2" applyFont="1" applyFill="1" applyBorder="1" applyAlignment="1">
      <alignment horizontal="right"/>
    </xf>
    <xf numFmtId="0" fontId="1" fillId="2" borderId="3" xfId="2" applyFont="1" applyFill="1" applyBorder="1" applyAlignment="1">
      <alignment horizontal="right" wrapText="1"/>
    </xf>
    <xf numFmtId="0" fontId="1" fillId="0" borderId="3" xfId="2" applyFont="1" applyFill="1" applyBorder="1" applyAlignment="1">
      <alignment horizontal="right"/>
    </xf>
    <xf numFmtId="0" fontId="1" fillId="2" borderId="13" xfId="2" applyFont="1" applyFill="1" applyBorder="1" applyAlignment="1">
      <alignment horizontal="right" wrapText="1"/>
    </xf>
    <xf numFmtId="0" fontId="1" fillId="0" borderId="13" xfId="2" applyFont="1" applyFill="1" applyBorder="1" applyAlignment="1">
      <alignment horizontal="right"/>
    </xf>
    <xf numFmtId="0" fontId="1" fillId="0" borderId="14" xfId="2" applyFont="1" applyFill="1" applyBorder="1" applyAlignment="1">
      <alignment horizontal="right"/>
    </xf>
    <xf numFmtId="0" fontId="1" fillId="2" borderId="7" xfId="2" applyFont="1" applyFill="1" applyBorder="1" applyAlignment="1">
      <alignment horizontal="right" wrapText="1"/>
    </xf>
    <xf numFmtId="0" fontId="1" fillId="0" borderId="7" xfId="2" applyFont="1" applyFill="1" applyBorder="1" applyAlignment="1">
      <alignment horizontal="right"/>
    </xf>
    <xf numFmtId="0" fontId="18" fillId="0" borderId="7" xfId="2" applyFont="1" applyFill="1" applyBorder="1" applyAlignment="1">
      <alignment horizontal="right"/>
    </xf>
    <xf numFmtId="0" fontId="1" fillId="2" borderId="11" xfId="2" applyFont="1" applyFill="1" applyBorder="1" applyAlignment="1">
      <alignment horizontal="right" wrapText="1"/>
    </xf>
    <xf numFmtId="0" fontId="1" fillId="0" borderId="11" xfId="2" applyFont="1" applyFill="1" applyBorder="1" applyAlignment="1">
      <alignment horizontal="right"/>
    </xf>
    <xf numFmtId="0" fontId="1" fillId="2" borderId="13" xfId="2" applyFont="1" applyFill="1" applyBorder="1" applyAlignment="1">
      <alignment horizontal="right"/>
    </xf>
    <xf numFmtId="0" fontId="1" fillId="0" borderId="7" xfId="2" applyFont="1" applyBorder="1" applyAlignment="1">
      <alignment horizontal="right"/>
    </xf>
    <xf numFmtId="0" fontId="1" fillId="2" borderId="7" xfId="2" applyFont="1" applyFill="1" applyBorder="1" applyAlignment="1">
      <alignment horizontal="right"/>
    </xf>
    <xf numFmtId="0" fontId="1" fillId="2" borderId="16" xfId="2" applyFont="1" applyFill="1" applyBorder="1" applyAlignment="1">
      <alignment horizontal="right" wrapText="1"/>
    </xf>
    <xf numFmtId="0" fontId="1" fillId="0" borderId="16" xfId="2" applyFont="1" applyBorder="1" applyAlignment="1">
      <alignment horizontal="right"/>
    </xf>
    <xf numFmtId="0" fontId="19" fillId="0" borderId="7" xfId="2" applyFont="1" applyFill="1" applyBorder="1" applyAlignment="1">
      <alignment horizontal="right"/>
    </xf>
    <xf numFmtId="0" fontId="18" fillId="0" borderId="7" xfId="3" applyFont="1" applyFill="1" applyBorder="1" applyAlignment="1">
      <alignment horizontal="right"/>
    </xf>
    <xf numFmtId="0" fontId="1" fillId="0" borderId="16" xfId="2" applyFont="1" applyFill="1" applyBorder="1" applyAlignment="1">
      <alignment horizontal="right"/>
    </xf>
    <xf numFmtId="0" fontId="1" fillId="2" borderId="40" xfId="2" applyFont="1" applyFill="1" applyBorder="1" applyAlignment="1">
      <alignment horizontal="right" wrapText="1"/>
    </xf>
    <xf numFmtId="0" fontId="1" fillId="0" borderId="40" xfId="2" applyFont="1" applyFill="1" applyBorder="1" applyAlignment="1">
      <alignment horizontal="right"/>
    </xf>
    <xf numFmtId="0" fontId="4" fillId="0" borderId="3" xfId="6" applyFont="1" applyFill="1" applyBorder="1" applyAlignment="1">
      <alignment horizontal="right"/>
    </xf>
    <xf numFmtId="0" fontId="1" fillId="2" borderId="10" xfId="2" applyFont="1" applyFill="1" applyBorder="1" applyAlignment="1">
      <alignment horizontal="right" wrapText="1"/>
    </xf>
    <xf numFmtId="0" fontId="1" fillId="0" borderId="10" xfId="2" applyFont="1" applyFill="1" applyBorder="1" applyAlignment="1">
      <alignment horizontal="right"/>
    </xf>
    <xf numFmtId="0" fontId="0" fillId="2" borderId="3" xfId="2" applyFont="1" applyFill="1" applyBorder="1" applyAlignment="1">
      <alignment horizontal="right" vertical="center" wrapText="1"/>
    </xf>
    <xf numFmtId="0" fontId="1" fillId="2" borderId="3" xfId="2" applyFont="1" applyFill="1" applyBorder="1" applyAlignment="1">
      <alignment horizontal="right" vertical="center"/>
    </xf>
    <xf numFmtId="2" fontId="1" fillId="2" borderId="22" xfId="2" applyNumberFormat="1" applyFont="1" applyFill="1" applyBorder="1" applyAlignment="1">
      <alignment horizontal="right" vertical="center"/>
    </xf>
    <xf numFmtId="2" fontId="4" fillId="20" borderId="22" xfId="0" applyNumberFormat="1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2" fontId="0" fillId="2" borderId="22" xfId="0" applyNumberFormat="1" applyFill="1" applyBorder="1" applyAlignment="1">
      <alignment horizontal="right"/>
    </xf>
    <xf numFmtId="0" fontId="0" fillId="0" borderId="4" xfId="0" applyBorder="1" applyAlignment="1">
      <alignment horizontal="right"/>
    </xf>
    <xf numFmtId="2" fontId="0" fillId="14" borderId="22" xfId="0" applyNumberFormat="1" applyFill="1" applyBorder="1" applyAlignment="1">
      <alignment horizontal="right"/>
    </xf>
    <xf numFmtId="0" fontId="1" fillId="0" borderId="3" xfId="0" applyFont="1" applyBorder="1" applyAlignment="1">
      <alignment horizontal="right"/>
    </xf>
    <xf numFmtId="2" fontId="1" fillId="0" borderId="22" xfId="0" applyNumberFormat="1" applyFont="1" applyFill="1" applyBorder="1" applyAlignment="1">
      <alignment horizontal="right"/>
    </xf>
    <xf numFmtId="0" fontId="1" fillId="2" borderId="5" xfId="2" applyFont="1" applyFill="1" applyBorder="1" applyAlignment="1">
      <alignment horizontal="right"/>
    </xf>
    <xf numFmtId="0" fontId="1" fillId="2" borderId="3" xfId="2" applyFon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6" xfId="0" applyBorder="1" applyAlignment="1">
      <alignment horizontal="right"/>
    </xf>
    <xf numFmtId="2" fontId="0" fillId="14" borderId="31" xfId="0" applyNumberForma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2" fontId="1" fillId="0" borderId="31" xfId="0" applyNumberFormat="1" applyFont="1" applyFill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2" fontId="0" fillId="14" borderId="24" xfId="0" applyNumberFormat="1" applyFill="1" applyBorder="1" applyAlignment="1">
      <alignment horizontal="right"/>
    </xf>
    <xf numFmtId="0" fontId="1" fillId="0" borderId="7" xfId="0" applyFont="1" applyBorder="1" applyAlignment="1">
      <alignment horizontal="right"/>
    </xf>
    <xf numFmtId="2" fontId="1" fillId="0" borderId="24" xfId="0" applyNumberFormat="1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2" fontId="0" fillId="14" borderId="30" xfId="0" applyNumberFormat="1" applyFill="1" applyBorder="1" applyAlignment="1">
      <alignment horizontal="right"/>
    </xf>
    <xf numFmtId="0" fontId="1" fillId="0" borderId="13" xfId="0" applyFont="1" applyBorder="1" applyAlignment="1">
      <alignment horizontal="right"/>
    </xf>
    <xf numFmtId="2" fontId="1" fillId="0" borderId="30" xfId="0" applyNumberFormat="1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43" xfId="0" applyBorder="1" applyAlignment="1">
      <alignment horizontal="right"/>
    </xf>
    <xf numFmtId="2" fontId="0" fillId="14" borderId="25" xfId="0" applyNumberFormat="1" applyFill="1" applyBorder="1" applyAlignment="1">
      <alignment horizontal="right"/>
    </xf>
    <xf numFmtId="0" fontId="1" fillId="0" borderId="11" xfId="0" applyFont="1" applyBorder="1" applyAlignment="1">
      <alignment horizontal="right"/>
    </xf>
    <xf numFmtId="2" fontId="1" fillId="0" borderId="25" xfId="0" applyNumberFormat="1" applyFont="1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5" xfId="0" applyBorder="1" applyAlignment="1">
      <alignment horizontal="right"/>
    </xf>
    <xf numFmtId="2" fontId="0" fillId="14" borderId="28" xfId="0" applyNumberFormat="1" applyFill="1" applyBorder="1" applyAlignment="1">
      <alignment horizontal="right"/>
    </xf>
    <xf numFmtId="0" fontId="1" fillId="0" borderId="16" xfId="0" applyFont="1" applyBorder="1" applyAlignment="1">
      <alignment horizontal="right"/>
    </xf>
    <xf numFmtId="2" fontId="1" fillId="0" borderId="28" xfId="0" applyNumberFormat="1" applyFont="1" applyFill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41" xfId="0" applyBorder="1" applyAlignment="1">
      <alignment horizontal="right"/>
    </xf>
    <xf numFmtId="2" fontId="0" fillId="14" borderId="57" xfId="0" applyNumberFormat="1" applyFill="1" applyBorder="1" applyAlignment="1">
      <alignment horizontal="right"/>
    </xf>
    <xf numFmtId="0" fontId="1" fillId="0" borderId="40" xfId="0" applyFont="1" applyBorder="1" applyAlignment="1">
      <alignment horizontal="right"/>
    </xf>
    <xf numFmtId="2" fontId="1" fillId="0" borderId="57" xfId="0" applyNumberFormat="1" applyFont="1" applyFill="1" applyBorder="1" applyAlignment="1">
      <alignment horizontal="right"/>
    </xf>
    <xf numFmtId="2" fontId="7" fillId="0" borderId="31" xfId="1" applyNumberFormat="1" applyBorder="1" applyAlignment="1">
      <alignment horizontal="right"/>
    </xf>
    <xf numFmtId="0" fontId="16" fillId="0" borderId="33" xfId="0" applyFont="1" applyBorder="1" applyAlignment="1">
      <alignment textRotation="90" wrapText="1"/>
    </xf>
    <xf numFmtId="2" fontId="0" fillId="14" borderId="23" xfId="0" applyNumberFormat="1" applyFill="1" applyBorder="1" applyAlignment="1">
      <alignment horizontal="center" wrapText="1"/>
    </xf>
    <xf numFmtId="2" fontId="0" fillId="14" borderId="27" xfId="0" applyNumberFormat="1" applyFill="1" applyBorder="1" applyAlignment="1">
      <alignment horizontal="center" wrapText="1"/>
    </xf>
    <xf numFmtId="2" fontId="0" fillId="14" borderId="29" xfId="0" applyNumberFormat="1" applyFill="1" applyBorder="1" applyAlignment="1">
      <alignment horizontal="center" wrapText="1"/>
    </xf>
    <xf numFmtId="2" fontId="0" fillId="14" borderId="6" xfId="0" applyNumberFormat="1" applyFill="1" applyBorder="1" applyAlignment="1">
      <alignment horizontal="center" wrapText="1"/>
    </xf>
    <xf numFmtId="2" fontId="0" fillId="13" borderId="29" xfId="0" applyNumberFormat="1" applyFill="1" applyBorder="1" applyAlignment="1">
      <alignment horizontal="center" wrapText="1"/>
    </xf>
    <xf numFmtId="2" fontId="0" fillId="13" borderId="6" xfId="0" applyNumberFormat="1" applyFill="1" applyBorder="1" applyAlignment="1">
      <alignment horizontal="center" wrapText="1"/>
    </xf>
    <xf numFmtId="2" fontId="0" fillId="13" borderId="23" xfId="0" applyNumberFormat="1" applyFill="1" applyBorder="1" applyAlignment="1">
      <alignment horizontal="center" wrapText="1"/>
    </xf>
    <xf numFmtId="2" fontId="0" fillId="13" borderId="9" xfId="0" applyNumberFormat="1" applyFill="1" applyBorder="1" applyAlignment="1">
      <alignment horizontal="center" wrapText="1"/>
    </xf>
    <xf numFmtId="2" fontId="0" fillId="2" borderId="22" xfId="0" applyNumberFormat="1" applyFont="1" applyFill="1" applyBorder="1" applyAlignment="1">
      <alignment horizontal="right"/>
    </xf>
    <xf numFmtId="166" fontId="16" fillId="0" borderId="17" xfId="0" applyNumberFormat="1" applyFont="1" applyBorder="1"/>
    <xf numFmtId="166" fontId="16" fillId="0" borderId="18" xfId="0" applyNumberFormat="1" applyFont="1" applyBorder="1"/>
    <xf numFmtId="166" fontId="16" fillId="0" borderId="105" xfId="0" applyNumberFormat="1" applyFont="1" applyBorder="1"/>
    <xf numFmtId="0" fontId="17" fillId="0" borderId="58" xfId="1" applyFont="1" applyBorder="1" applyAlignment="1">
      <alignment horizontal="center" vertical="center" wrapText="1"/>
    </xf>
    <xf numFmtId="0" fontId="17" fillId="0" borderId="53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/>
    </xf>
    <xf numFmtId="0" fontId="2" fillId="0" borderId="33" xfId="1" applyFont="1" applyBorder="1" applyAlignment="1">
      <alignment horizontal="center"/>
    </xf>
    <xf numFmtId="0" fontId="2" fillId="0" borderId="34" xfId="1" applyFont="1" applyBorder="1" applyAlignment="1">
      <alignment horizontal="center"/>
    </xf>
    <xf numFmtId="0" fontId="7" fillId="0" borderId="32" xfId="1" applyBorder="1" applyAlignment="1">
      <alignment horizontal="center"/>
    </xf>
    <xf numFmtId="0" fontId="7" fillId="0" borderId="33" xfId="1" applyBorder="1" applyAlignment="1">
      <alignment horizontal="center"/>
    </xf>
    <xf numFmtId="0" fontId="7" fillId="0" borderId="34" xfId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20" borderId="32" xfId="0" applyFont="1" applyFill="1" applyBorder="1" applyAlignment="1">
      <alignment horizontal="center"/>
    </xf>
    <xf numFmtId="0" fontId="3" fillId="20" borderId="33" xfId="0" applyFont="1" applyFill="1" applyBorder="1" applyAlignment="1">
      <alignment horizontal="center"/>
    </xf>
    <xf numFmtId="0" fontId="3" fillId="20" borderId="34" xfId="0" applyFont="1" applyFill="1" applyBorder="1" applyAlignment="1">
      <alignment horizontal="center"/>
    </xf>
    <xf numFmtId="0" fontId="28" fillId="0" borderId="32" xfId="1" applyFont="1" applyBorder="1" applyAlignment="1">
      <alignment horizontal="center"/>
    </xf>
    <xf numFmtId="0" fontId="28" fillId="0" borderId="33" xfId="1" applyFont="1" applyBorder="1" applyAlignment="1">
      <alignment horizontal="center"/>
    </xf>
    <xf numFmtId="0" fontId="28" fillId="0" borderId="34" xfId="1" applyFont="1" applyBorder="1" applyAlignment="1">
      <alignment horizontal="center"/>
    </xf>
    <xf numFmtId="0" fontId="17" fillId="0" borderId="32" xfId="1" applyFont="1" applyBorder="1" applyAlignment="1">
      <alignment horizontal="center" vertical="center"/>
    </xf>
    <xf numFmtId="0" fontId="17" fillId="0" borderId="33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</cellXfs>
  <cellStyles count="17">
    <cellStyle name="Excel Built-in Normal" xfId="3"/>
    <cellStyle name="Excel Built-in Normal 1" xfId="4"/>
    <cellStyle name="Excel Built-in Normal 2" xfId="5"/>
    <cellStyle name="TableStyleLight1" xfId="6"/>
    <cellStyle name="Денежный 2" xfId="11"/>
    <cellStyle name="Обычный" xfId="0" builtinId="0"/>
    <cellStyle name="Обычный 2" xfId="1"/>
    <cellStyle name="Обычный 2 2" xfId="2"/>
    <cellStyle name="Обычный 2 3" xfId="7"/>
    <cellStyle name="Обычный 3" xfId="8"/>
    <cellStyle name="Обычный 3 2" xfId="9"/>
    <cellStyle name="Обычный 3 2 2" xfId="12"/>
    <cellStyle name="Обычный 3 3" xfId="10"/>
    <cellStyle name="Обычный 4" xfId="13"/>
    <cellStyle name="Обычный 4 2" xfId="14"/>
    <cellStyle name="Обычный 5" xfId="15"/>
    <cellStyle name="Обычный 6" xfId="16"/>
  </cellStyles>
  <dxfs count="83"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66"/>
      <color rgb="FFCCFF99"/>
      <color rgb="FFEFB103"/>
      <color rgb="FFFFCCCC"/>
      <color rgb="FFFFFF99"/>
      <color rgb="FFFFCCFF"/>
      <color rgb="FFCCFFCC"/>
      <color rgb="FFFF99CC"/>
      <color rgb="FFFFD406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Математика</a:t>
            </a:r>
            <a:r>
              <a:rPr lang="ru-RU" baseline="0"/>
              <a:t> 4 кл. </a:t>
            </a:r>
            <a:endParaRPr lang="ru-RU"/>
          </a:p>
        </c:rich>
      </c:tx>
      <c:layout>
        <c:manualLayout>
          <c:xMode val="edge"/>
          <c:yMode val="edge"/>
          <c:x val="3.8474901377668791E-2"/>
          <c:y val="8.805966060088002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3969876339082562E-2"/>
          <c:y val="7.3432670231289576E-2"/>
          <c:w val="0.97570404522248844"/>
          <c:h val="0.5550342741604064"/>
        </c:manualLayout>
      </c:layout>
      <c:lineChart>
        <c:grouping val="standard"/>
        <c:varyColors val="0"/>
        <c:ser>
          <c:idx val="1"/>
          <c:order val="0"/>
          <c:tx>
            <c:v>2021 ср. балл ОУ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ln>
                <a:solidFill>
                  <a:srgbClr val="C00000"/>
                </a:solidFill>
              </a:ln>
            </c:spPr>
          </c:marker>
          <c:cat>
            <c:strRef>
              <c:f>'2021 ИТОГИ-4-9-11'!$C$7:$C$126</c:f>
              <c:strCache>
                <c:ptCount val="120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"КУГ № 1 – Универс"</c:v>
                </c:pt>
                <c:pt idx="45">
                  <c:v>МАОУ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Школа-интернат № 1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93</c:v>
                </c:pt>
                <c:pt idx="76">
                  <c:v>МАОУ СШ № 137</c:v>
                </c:pt>
                <c:pt idx="77">
                  <c:v>МАОУ СШ № 158</c:v>
                </c:pt>
                <c:pt idx="78">
                  <c:v>СОВЕТСКИЙ РАЙОН</c:v>
                </c:pt>
                <c:pt idx="79">
                  <c:v>МАОУ СШ № 1</c:v>
                </c:pt>
                <c:pt idx="80">
                  <c:v>МБОУ СШ № 2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МБОУ СШ № 18</c:v>
                </c:pt>
                <c:pt idx="84">
                  <c:v>МАОУ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МБОУ СШ № 108</c:v>
                </c:pt>
                <c:pt idx="93">
                  <c:v>МБОУ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МБОУ СШ № 134</c:v>
                </c:pt>
                <c:pt idx="97">
                  <c:v>МБОУ СШ № 139</c:v>
                </c:pt>
                <c:pt idx="98">
                  <c:v>МБОУ СШ № 141</c:v>
                </c:pt>
                <c:pt idx="99">
                  <c:v>МАОУ СШ № 143</c:v>
                </c:pt>
                <c:pt idx="100">
                  <c:v>МБОУ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МАОУ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</c:v>
                </c:pt>
                <c:pt idx="107">
                  <c:v>МБОУ СШ № 154</c:v>
                </c:pt>
                <c:pt idx="108">
                  <c:v>МБОУ СШ № 156</c:v>
                </c:pt>
                <c:pt idx="109">
                  <c:v>МБОУ СШ № 157</c:v>
                </c:pt>
                <c:pt idx="110">
                  <c:v>ЦЕНТРАЛЬНЫЙ РАЙОН</c:v>
                </c:pt>
                <c:pt idx="111">
                  <c:v>МАОУ Гимназия № 2</c:v>
                </c:pt>
                <c:pt idx="112">
                  <c:v>МБОУ  Гимназия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</c:v>
                </c:pt>
                <c:pt idx="116">
                  <c:v>МБОУ СШ № 27</c:v>
                </c:pt>
                <c:pt idx="117">
                  <c:v>МБОУ СШ № 51</c:v>
                </c:pt>
                <c:pt idx="118">
                  <c:v>МАОУ СШ "Комплекс Покровский"</c:v>
                </c:pt>
                <c:pt idx="119">
                  <c:v>МБОУ СШ № 155</c:v>
                </c:pt>
              </c:strCache>
            </c:strRef>
          </c:cat>
          <c:val>
            <c:numRef>
              <c:f>'2021 ИТОГИ-4-9-11'!$D$7:$D$126</c:f>
              <c:numCache>
                <c:formatCode>0.00</c:formatCode>
                <c:ptCount val="120"/>
                <c:pt idx="0">
                  <c:v>4.1423964285714288</c:v>
                </c:pt>
                <c:pt idx="1">
                  <c:v>3.9465999999999997</c:v>
                </c:pt>
                <c:pt idx="2">
                  <c:v>4.3146666666666667</c:v>
                </c:pt>
                <c:pt idx="3">
                  <c:v>4.46</c:v>
                </c:pt>
                <c:pt idx="4">
                  <c:v>4.2723000000000004</c:v>
                </c:pt>
                <c:pt idx="5">
                  <c:v>4.5439999999999996</c:v>
                </c:pt>
                <c:pt idx="6">
                  <c:v>4.8332999999999995</c:v>
                </c:pt>
                <c:pt idx="7">
                  <c:v>4.4520000000000008</c:v>
                </c:pt>
                <c:pt idx="8">
                  <c:v>3.9179999999999997</c:v>
                </c:pt>
                <c:pt idx="9">
                  <c:v>4.5124000000000004</c:v>
                </c:pt>
                <c:pt idx="10">
                  <c:v>3.77</c:v>
                </c:pt>
                <c:pt idx="11">
                  <c:v>4.07</c:v>
                </c:pt>
                <c:pt idx="12">
                  <c:v>3.8818749999999995</c:v>
                </c:pt>
                <c:pt idx="13">
                  <c:v>4.3214999999999995</c:v>
                </c:pt>
                <c:pt idx="14">
                  <c:v>4.2253999999999996</c:v>
                </c:pt>
                <c:pt idx="15">
                  <c:v>4.4737</c:v>
                </c:pt>
                <c:pt idx="16">
                  <c:v>4.5900999999999996</c:v>
                </c:pt>
                <c:pt idx="17">
                  <c:v>4.4404999999999992</c:v>
                </c:pt>
                <c:pt idx="18">
                  <c:v>3.9758</c:v>
                </c:pt>
                <c:pt idx="19">
                  <c:v>3.9813999999999998</c:v>
                </c:pt>
                <c:pt idx="20">
                  <c:v>0</c:v>
                </c:pt>
                <c:pt idx="21">
                  <c:v>4.1793000000000005</c:v>
                </c:pt>
                <c:pt idx="22">
                  <c:v>4.0114000000000001</c:v>
                </c:pt>
                <c:pt idx="23">
                  <c:v>4.3654999999999999</c:v>
                </c:pt>
                <c:pt idx="24">
                  <c:v>4.0179</c:v>
                </c:pt>
                <c:pt idx="25">
                  <c:v>4.0085352941176469</c:v>
                </c:pt>
                <c:pt idx="26">
                  <c:v>4.4103999999999992</c:v>
                </c:pt>
                <c:pt idx="27">
                  <c:v>4.1945999999999994</c:v>
                </c:pt>
                <c:pt idx="28">
                  <c:v>3.9731999999999998</c:v>
                </c:pt>
                <c:pt idx="29">
                  <c:v>4.3099999999999996</c:v>
                </c:pt>
                <c:pt idx="30">
                  <c:v>4.07</c:v>
                </c:pt>
                <c:pt idx="31">
                  <c:v>3.8305999999999996</c:v>
                </c:pt>
                <c:pt idx="32">
                  <c:v>3.8961000000000001</c:v>
                </c:pt>
                <c:pt idx="33">
                  <c:v>3.8337000000000008</c:v>
                </c:pt>
                <c:pt idx="34">
                  <c:v>3.9251</c:v>
                </c:pt>
                <c:pt idx="35">
                  <c:v>3.6667000000000001</c:v>
                </c:pt>
                <c:pt idx="36">
                  <c:v>3.8761999999999999</c:v>
                </c:pt>
                <c:pt idx="37">
                  <c:v>4.0599999999999996</c:v>
                </c:pt>
                <c:pt idx="38">
                  <c:v>3.9171000000000005</c:v>
                </c:pt>
                <c:pt idx="39">
                  <c:v>4.1336000000000004</c:v>
                </c:pt>
                <c:pt idx="40">
                  <c:v>3.7414000000000001</c:v>
                </c:pt>
                <c:pt idx="41">
                  <c:v>3.9154999999999998</c:v>
                </c:pt>
                <c:pt idx="42">
                  <c:v>4.3908999999999994</c:v>
                </c:pt>
                <c:pt idx="43">
                  <c:v>4.1529684210526323</c:v>
                </c:pt>
                <c:pt idx="44">
                  <c:v>4.3636999999999997</c:v>
                </c:pt>
                <c:pt idx="45">
                  <c:v>4.5503999999999998</c:v>
                </c:pt>
                <c:pt idx="46">
                  <c:v>4.5381000000000009</c:v>
                </c:pt>
                <c:pt idx="47">
                  <c:v>4.1292999999999997</c:v>
                </c:pt>
                <c:pt idx="48">
                  <c:v>4.3465999999999996</c:v>
                </c:pt>
                <c:pt idx="49">
                  <c:v>4.2381000000000002</c:v>
                </c:pt>
                <c:pt idx="50">
                  <c:v>4.1157000000000004</c:v>
                </c:pt>
                <c:pt idx="51">
                  <c:v>4.2518000000000002</c:v>
                </c:pt>
                <c:pt idx="52">
                  <c:v>3.54</c:v>
                </c:pt>
                <c:pt idx="53">
                  <c:v>3.95</c:v>
                </c:pt>
                <c:pt idx="54">
                  <c:v>3.7567000000000004</c:v>
                </c:pt>
                <c:pt idx="55">
                  <c:v>4.0438999999999998</c:v>
                </c:pt>
                <c:pt idx="56">
                  <c:v>4.5535000000000005</c:v>
                </c:pt>
                <c:pt idx="57">
                  <c:v>4.0941999999999998</c:v>
                </c:pt>
                <c:pt idx="58">
                  <c:v>3.8319000000000001</c:v>
                </c:pt>
                <c:pt idx="59">
                  <c:v>3.8334000000000001</c:v>
                </c:pt>
                <c:pt idx="60">
                  <c:v>4.0353000000000003</c:v>
                </c:pt>
                <c:pt idx="61">
                  <c:v>4.3812999999999995</c:v>
                </c:pt>
                <c:pt idx="62">
                  <c:v>4.3525</c:v>
                </c:pt>
                <c:pt idx="63">
                  <c:v>4.1689142857142851</c:v>
                </c:pt>
                <c:pt idx="64">
                  <c:v>4.6667000000000005</c:v>
                </c:pt>
                <c:pt idx="65">
                  <c:v>4.2347999999999999</c:v>
                </c:pt>
                <c:pt idx="66">
                  <c:v>4.2695999999999996</c:v>
                </c:pt>
                <c:pt idx="67">
                  <c:v>3.8308999999999997</c:v>
                </c:pt>
                <c:pt idx="68">
                  <c:v>4.2365000000000004</c:v>
                </c:pt>
                <c:pt idx="69">
                  <c:v>3.9879999999999995</c:v>
                </c:pt>
                <c:pt idx="70">
                  <c:v>4.1321000000000003</c:v>
                </c:pt>
                <c:pt idx="71">
                  <c:v>4.0625</c:v>
                </c:pt>
                <c:pt idx="72">
                  <c:v>3.6845999999999997</c:v>
                </c:pt>
                <c:pt idx="73">
                  <c:v>4.2827000000000002</c:v>
                </c:pt>
                <c:pt idx="74">
                  <c:v>3.9093999999999998</c:v>
                </c:pt>
                <c:pt idx="75">
                  <c:v>4.4256000000000002</c:v>
                </c:pt>
                <c:pt idx="76">
                  <c:v>4.4874999999999998</c:v>
                </c:pt>
                <c:pt idx="77">
                  <c:v>4.1539000000000001</c:v>
                </c:pt>
                <c:pt idx="78">
                  <c:v>4.1935838709677409</c:v>
                </c:pt>
                <c:pt idx="79">
                  <c:v>4.0867000000000004</c:v>
                </c:pt>
                <c:pt idx="80">
                  <c:v>3.9036</c:v>
                </c:pt>
                <c:pt idx="81">
                  <c:v>4.3523000000000005</c:v>
                </c:pt>
                <c:pt idx="82">
                  <c:v>4.4490000000000007</c:v>
                </c:pt>
                <c:pt idx="83">
                  <c:v>4.1397000000000004</c:v>
                </c:pt>
                <c:pt idx="84">
                  <c:v>4.3925000000000001</c:v>
                </c:pt>
                <c:pt idx="85">
                  <c:v>4.4000000000000004</c:v>
                </c:pt>
                <c:pt idx="86">
                  <c:v>3.8483999999999998</c:v>
                </c:pt>
                <c:pt idx="87">
                  <c:v>4.0787000000000004</c:v>
                </c:pt>
                <c:pt idx="88">
                  <c:v>4</c:v>
                </c:pt>
                <c:pt idx="89">
                  <c:v>4.1608999999999998</c:v>
                </c:pt>
                <c:pt idx="90">
                  <c:v>3.8738999999999999</c:v>
                </c:pt>
                <c:pt idx="91">
                  <c:v>4.3293999999999997</c:v>
                </c:pt>
                <c:pt idx="92">
                  <c:v>4.2065999999999999</c:v>
                </c:pt>
                <c:pt idx="93">
                  <c:v>4.0713999999999997</c:v>
                </c:pt>
                <c:pt idx="94">
                  <c:v>4.1109999999999998</c:v>
                </c:pt>
                <c:pt idx="95">
                  <c:v>4.0823</c:v>
                </c:pt>
                <c:pt idx="96">
                  <c:v>4.2139999999999995</c:v>
                </c:pt>
                <c:pt idx="97">
                  <c:v>3.8938999999999999</c:v>
                </c:pt>
                <c:pt idx="98">
                  <c:v>4.3137999999999996</c:v>
                </c:pt>
                <c:pt idx="99">
                  <c:v>4.3777999999999997</c:v>
                </c:pt>
                <c:pt idx="100">
                  <c:v>4.2414999999999994</c:v>
                </c:pt>
                <c:pt idx="101">
                  <c:v>4.4253999999999998</c:v>
                </c:pt>
                <c:pt idx="102">
                  <c:v>4.2692000000000005</c:v>
                </c:pt>
                <c:pt idx="103">
                  <c:v>4.4085000000000001</c:v>
                </c:pt>
                <c:pt idx="104">
                  <c:v>4.5999999999999996</c:v>
                </c:pt>
                <c:pt idx="105">
                  <c:v>4.0851999999999995</c:v>
                </c:pt>
                <c:pt idx="106">
                  <c:v>4.3367999999999993</c:v>
                </c:pt>
                <c:pt idx="107">
                  <c:v>4.0506999999999991</c:v>
                </c:pt>
                <c:pt idx="108">
                  <c:v>3.9645999999999999</c:v>
                </c:pt>
                <c:pt idx="109">
                  <c:v>4.3333000000000004</c:v>
                </c:pt>
                <c:pt idx="110">
                  <c:v>4.352211111111111</c:v>
                </c:pt>
                <c:pt idx="111">
                  <c:v>4.781200000000001</c:v>
                </c:pt>
                <c:pt idx="112">
                  <c:v>4.2675999999999998</c:v>
                </c:pt>
                <c:pt idx="113">
                  <c:v>4.2957999999999998</c:v>
                </c:pt>
                <c:pt idx="114">
                  <c:v>4.3025000000000002</c:v>
                </c:pt>
                <c:pt idx="115">
                  <c:v>4.5454000000000008</c:v>
                </c:pt>
                <c:pt idx="116">
                  <c:v>4.5713999999999997</c:v>
                </c:pt>
                <c:pt idx="117">
                  <c:v>4.1665999999999999</c:v>
                </c:pt>
                <c:pt idx="118">
                  <c:v>4.1375999999999999</c:v>
                </c:pt>
                <c:pt idx="119">
                  <c:v>4.1017999999999999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2021 ср. балл по городу</c:v>
          </c:tx>
          <c:spPr>
            <a:ln w="28575" cap="rnd">
              <a:solidFill>
                <a:srgbClr val="FF99C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'2021 ИТОГИ-4-9-11'!$C$7:$C$126</c:f>
              <c:strCache>
                <c:ptCount val="120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"КУГ № 1 – Универс"</c:v>
                </c:pt>
                <c:pt idx="45">
                  <c:v>МАОУ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Школа-интернат № 1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93</c:v>
                </c:pt>
                <c:pt idx="76">
                  <c:v>МАОУ СШ № 137</c:v>
                </c:pt>
                <c:pt idx="77">
                  <c:v>МАОУ СШ № 158</c:v>
                </c:pt>
                <c:pt idx="78">
                  <c:v>СОВЕТСКИЙ РАЙОН</c:v>
                </c:pt>
                <c:pt idx="79">
                  <c:v>МАОУ СШ № 1</c:v>
                </c:pt>
                <c:pt idx="80">
                  <c:v>МБОУ СШ № 2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МБОУ СШ № 18</c:v>
                </c:pt>
                <c:pt idx="84">
                  <c:v>МАОУ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МБОУ СШ № 108</c:v>
                </c:pt>
                <c:pt idx="93">
                  <c:v>МБОУ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МБОУ СШ № 134</c:v>
                </c:pt>
                <c:pt idx="97">
                  <c:v>МБОУ СШ № 139</c:v>
                </c:pt>
                <c:pt idx="98">
                  <c:v>МБОУ СШ № 141</c:v>
                </c:pt>
                <c:pt idx="99">
                  <c:v>МАОУ СШ № 143</c:v>
                </c:pt>
                <c:pt idx="100">
                  <c:v>МБОУ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МАОУ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</c:v>
                </c:pt>
                <c:pt idx="107">
                  <c:v>МБОУ СШ № 154</c:v>
                </c:pt>
                <c:pt idx="108">
                  <c:v>МБОУ СШ № 156</c:v>
                </c:pt>
                <c:pt idx="109">
                  <c:v>МБОУ СШ № 157</c:v>
                </c:pt>
                <c:pt idx="110">
                  <c:v>ЦЕНТРАЛЬНЫЙ РАЙОН</c:v>
                </c:pt>
                <c:pt idx="111">
                  <c:v>МАОУ Гимназия № 2</c:v>
                </c:pt>
                <c:pt idx="112">
                  <c:v>МБОУ  Гимназия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</c:v>
                </c:pt>
                <c:pt idx="116">
                  <c:v>МБОУ СШ № 27</c:v>
                </c:pt>
                <c:pt idx="117">
                  <c:v>МБОУ СШ № 51</c:v>
                </c:pt>
                <c:pt idx="118">
                  <c:v>МАОУ СШ "Комплекс Покровский"</c:v>
                </c:pt>
                <c:pt idx="119">
                  <c:v>МБОУ СШ № 155</c:v>
                </c:pt>
              </c:strCache>
            </c:strRef>
          </c:cat>
          <c:val>
            <c:numRef>
              <c:f>'2021 ИТОГИ-4-9-11'!$E$7:$E$126</c:f>
              <c:numCache>
                <c:formatCode>0.00</c:formatCode>
                <c:ptCount val="120"/>
                <c:pt idx="0">
                  <c:v>4.17</c:v>
                </c:pt>
                <c:pt idx="1">
                  <c:v>4.17</c:v>
                </c:pt>
                <c:pt idx="3">
                  <c:v>4.17</c:v>
                </c:pt>
                <c:pt idx="4">
                  <c:v>4.17</c:v>
                </c:pt>
                <c:pt idx="5">
                  <c:v>4.17</c:v>
                </c:pt>
                <c:pt idx="6">
                  <c:v>4.17</c:v>
                </c:pt>
                <c:pt idx="7">
                  <c:v>4.17</c:v>
                </c:pt>
                <c:pt idx="8">
                  <c:v>4.17</c:v>
                </c:pt>
                <c:pt idx="9">
                  <c:v>4.17</c:v>
                </c:pt>
                <c:pt idx="10">
                  <c:v>4.17</c:v>
                </c:pt>
                <c:pt idx="11">
                  <c:v>4.17</c:v>
                </c:pt>
                <c:pt idx="13">
                  <c:v>4.17</c:v>
                </c:pt>
                <c:pt idx="14">
                  <c:v>4.17</c:v>
                </c:pt>
                <c:pt idx="15">
                  <c:v>4.17</c:v>
                </c:pt>
                <c:pt idx="16">
                  <c:v>4.17</c:v>
                </c:pt>
                <c:pt idx="17">
                  <c:v>4.17</c:v>
                </c:pt>
                <c:pt idx="18">
                  <c:v>4.17</c:v>
                </c:pt>
                <c:pt idx="19">
                  <c:v>4.17</c:v>
                </c:pt>
                <c:pt idx="20">
                  <c:v>4.17</c:v>
                </c:pt>
                <c:pt idx="21">
                  <c:v>4.17</c:v>
                </c:pt>
                <c:pt idx="22">
                  <c:v>4.17</c:v>
                </c:pt>
                <c:pt idx="23">
                  <c:v>4.17</c:v>
                </c:pt>
                <c:pt idx="24">
                  <c:v>4.17</c:v>
                </c:pt>
                <c:pt idx="26">
                  <c:v>4.17</c:v>
                </c:pt>
                <c:pt idx="27">
                  <c:v>4.17</c:v>
                </c:pt>
                <c:pt idx="28">
                  <c:v>4.17</c:v>
                </c:pt>
                <c:pt idx="29">
                  <c:v>4.17</c:v>
                </c:pt>
                <c:pt idx="30">
                  <c:v>4.17</c:v>
                </c:pt>
                <c:pt idx="31">
                  <c:v>4.17</c:v>
                </c:pt>
                <c:pt idx="32">
                  <c:v>4.17</c:v>
                </c:pt>
                <c:pt idx="33">
                  <c:v>4.17</c:v>
                </c:pt>
                <c:pt idx="34">
                  <c:v>4.17</c:v>
                </c:pt>
                <c:pt idx="35">
                  <c:v>4.17</c:v>
                </c:pt>
                <c:pt idx="36">
                  <c:v>4.17</c:v>
                </c:pt>
                <c:pt idx="37">
                  <c:v>4.17</c:v>
                </c:pt>
                <c:pt idx="38">
                  <c:v>4.17</c:v>
                </c:pt>
                <c:pt idx="39">
                  <c:v>4.17</c:v>
                </c:pt>
                <c:pt idx="40">
                  <c:v>4.17</c:v>
                </c:pt>
                <c:pt idx="41">
                  <c:v>4.17</c:v>
                </c:pt>
                <c:pt idx="42">
                  <c:v>4.17</c:v>
                </c:pt>
                <c:pt idx="44">
                  <c:v>4.17</c:v>
                </c:pt>
                <c:pt idx="45">
                  <c:v>4.17</c:v>
                </c:pt>
                <c:pt idx="46">
                  <c:v>4.17</c:v>
                </c:pt>
                <c:pt idx="47">
                  <c:v>4.17</c:v>
                </c:pt>
                <c:pt idx="48">
                  <c:v>4.17</c:v>
                </c:pt>
                <c:pt idx="49">
                  <c:v>4.17</c:v>
                </c:pt>
                <c:pt idx="50">
                  <c:v>4.17</c:v>
                </c:pt>
                <c:pt idx="51">
                  <c:v>4.17</c:v>
                </c:pt>
                <c:pt idx="52">
                  <c:v>4.17</c:v>
                </c:pt>
                <c:pt idx="53">
                  <c:v>4.17</c:v>
                </c:pt>
                <c:pt idx="54">
                  <c:v>4.17</c:v>
                </c:pt>
                <c:pt idx="55">
                  <c:v>4.17</c:v>
                </c:pt>
                <c:pt idx="56">
                  <c:v>4.17</c:v>
                </c:pt>
                <c:pt idx="57">
                  <c:v>4.17</c:v>
                </c:pt>
                <c:pt idx="58">
                  <c:v>4.17</c:v>
                </c:pt>
                <c:pt idx="59">
                  <c:v>4.17</c:v>
                </c:pt>
                <c:pt idx="60">
                  <c:v>4.17</c:v>
                </c:pt>
                <c:pt idx="61">
                  <c:v>4.17</c:v>
                </c:pt>
                <c:pt idx="62">
                  <c:v>4.17</c:v>
                </c:pt>
                <c:pt idx="64">
                  <c:v>4.17</c:v>
                </c:pt>
                <c:pt idx="65">
                  <c:v>4.17</c:v>
                </c:pt>
                <c:pt idx="66">
                  <c:v>4.17</c:v>
                </c:pt>
                <c:pt idx="67">
                  <c:v>4.17</c:v>
                </c:pt>
                <c:pt idx="68">
                  <c:v>4.17</c:v>
                </c:pt>
                <c:pt idx="69">
                  <c:v>4.17</c:v>
                </c:pt>
                <c:pt idx="70">
                  <c:v>4.17</c:v>
                </c:pt>
                <c:pt idx="71">
                  <c:v>4.17</c:v>
                </c:pt>
                <c:pt idx="72">
                  <c:v>4.17</c:v>
                </c:pt>
                <c:pt idx="73">
                  <c:v>4.17</c:v>
                </c:pt>
                <c:pt idx="74">
                  <c:v>4.17</c:v>
                </c:pt>
                <c:pt idx="75">
                  <c:v>4.17</c:v>
                </c:pt>
                <c:pt idx="76">
                  <c:v>4.17</c:v>
                </c:pt>
                <c:pt idx="77">
                  <c:v>4.17</c:v>
                </c:pt>
                <c:pt idx="79">
                  <c:v>4.17</c:v>
                </c:pt>
                <c:pt idx="80">
                  <c:v>4.17</c:v>
                </c:pt>
                <c:pt idx="81">
                  <c:v>4.17</c:v>
                </c:pt>
                <c:pt idx="82">
                  <c:v>4.17</c:v>
                </c:pt>
                <c:pt idx="83">
                  <c:v>4.17</c:v>
                </c:pt>
                <c:pt idx="84">
                  <c:v>4.17</c:v>
                </c:pt>
                <c:pt idx="85">
                  <c:v>4.17</c:v>
                </c:pt>
                <c:pt idx="86">
                  <c:v>4.17</c:v>
                </c:pt>
                <c:pt idx="87">
                  <c:v>4.17</c:v>
                </c:pt>
                <c:pt idx="88">
                  <c:v>4.17</c:v>
                </c:pt>
                <c:pt idx="89">
                  <c:v>4.17</c:v>
                </c:pt>
                <c:pt idx="90">
                  <c:v>4.17</c:v>
                </c:pt>
                <c:pt idx="91">
                  <c:v>4.17</c:v>
                </c:pt>
                <c:pt idx="92">
                  <c:v>4.17</c:v>
                </c:pt>
                <c:pt idx="93">
                  <c:v>4.17</c:v>
                </c:pt>
                <c:pt idx="94">
                  <c:v>4.17</c:v>
                </c:pt>
                <c:pt idx="95">
                  <c:v>4.17</c:v>
                </c:pt>
                <c:pt idx="96">
                  <c:v>4.17</c:v>
                </c:pt>
                <c:pt idx="97">
                  <c:v>4.17</c:v>
                </c:pt>
                <c:pt idx="98">
                  <c:v>4.17</c:v>
                </c:pt>
                <c:pt idx="99">
                  <c:v>4.17</c:v>
                </c:pt>
                <c:pt idx="100">
                  <c:v>4.17</c:v>
                </c:pt>
                <c:pt idx="101">
                  <c:v>4.17</c:v>
                </c:pt>
                <c:pt idx="102">
                  <c:v>4.17</c:v>
                </c:pt>
                <c:pt idx="103">
                  <c:v>4.17</c:v>
                </c:pt>
                <c:pt idx="104">
                  <c:v>4.17</c:v>
                </c:pt>
                <c:pt idx="105">
                  <c:v>4.17</c:v>
                </c:pt>
                <c:pt idx="106">
                  <c:v>4.17</c:v>
                </c:pt>
                <c:pt idx="107">
                  <c:v>4.17</c:v>
                </c:pt>
                <c:pt idx="108">
                  <c:v>4.17</c:v>
                </c:pt>
                <c:pt idx="109">
                  <c:v>4.17</c:v>
                </c:pt>
                <c:pt idx="111">
                  <c:v>4.17</c:v>
                </c:pt>
                <c:pt idx="112">
                  <c:v>4.17</c:v>
                </c:pt>
                <c:pt idx="113">
                  <c:v>4.17</c:v>
                </c:pt>
                <c:pt idx="114">
                  <c:v>4.17</c:v>
                </c:pt>
                <c:pt idx="115">
                  <c:v>4.17</c:v>
                </c:pt>
                <c:pt idx="116">
                  <c:v>4.17</c:v>
                </c:pt>
                <c:pt idx="117">
                  <c:v>4.17</c:v>
                </c:pt>
                <c:pt idx="118">
                  <c:v>4.17</c:v>
                </c:pt>
                <c:pt idx="119">
                  <c:v>4.17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821632"/>
        <c:axId val="194795336"/>
      </c:lineChart>
      <c:catAx>
        <c:axId val="197821632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795336"/>
        <c:crosses val="autoZero"/>
        <c:auto val="1"/>
        <c:lblAlgn val="ctr"/>
        <c:lblOffset val="100"/>
        <c:noMultiLvlLbl val="0"/>
      </c:catAx>
      <c:valAx>
        <c:axId val="194795336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821632"/>
        <c:crosses val="autoZero"/>
        <c:crossBetween val="between"/>
        <c:majorUnit val="0.5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38188841056522066"/>
          <c:y val="1.5310620419022961E-2"/>
          <c:w val="0.17780006335909268"/>
          <c:h val="4.197790574685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Русский язык</a:t>
            </a:r>
            <a:r>
              <a:rPr lang="ru-RU" baseline="0"/>
              <a:t> 4 кл</a:t>
            </a:r>
            <a:endParaRPr lang="ru-RU"/>
          </a:p>
        </c:rich>
      </c:tx>
      <c:layout>
        <c:manualLayout>
          <c:xMode val="edge"/>
          <c:yMode val="edge"/>
          <c:x val="3.7043362556108572E-2"/>
          <c:y val="1.206003466137573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0431857035783162E-2"/>
          <c:y val="8.3314725584675051E-2"/>
          <c:w val="0.97930348174909965"/>
          <c:h val="0.53198513766026156"/>
        </c:manualLayout>
      </c:layout>
      <c:lineChart>
        <c:grouping val="standard"/>
        <c:varyColors val="0"/>
        <c:ser>
          <c:idx val="1"/>
          <c:order val="0"/>
          <c:tx>
            <c:v>2021 ср. балл ОУ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Pt>
            <c:idx val="66"/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837-4487-85AD-1D08721A9FF2}"/>
              </c:ext>
            </c:extLst>
          </c:dPt>
          <c:cat>
            <c:strRef>
              <c:f>'2021 ИТОГИ-4-9-11'!$C$7:$C$126</c:f>
              <c:strCache>
                <c:ptCount val="120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"КУГ № 1 – Универс"</c:v>
                </c:pt>
                <c:pt idx="45">
                  <c:v>МАОУ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Школа-интернат № 1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93</c:v>
                </c:pt>
                <c:pt idx="76">
                  <c:v>МАОУ СШ № 137</c:v>
                </c:pt>
                <c:pt idx="77">
                  <c:v>МАОУ СШ № 158</c:v>
                </c:pt>
                <c:pt idx="78">
                  <c:v>СОВЕТСКИЙ РАЙОН</c:v>
                </c:pt>
                <c:pt idx="79">
                  <c:v>МАОУ СШ № 1</c:v>
                </c:pt>
                <c:pt idx="80">
                  <c:v>МБОУ СШ № 2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МБОУ СШ № 18</c:v>
                </c:pt>
                <c:pt idx="84">
                  <c:v>МАОУ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МБОУ СШ № 108</c:v>
                </c:pt>
                <c:pt idx="93">
                  <c:v>МБОУ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МБОУ СШ № 134</c:v>
                </c:pt>
                <c:pt idx="97">
                  <c:v>МБОУ СШ № 139</c:v>
                </c:pt>
                <c:pt idx="98">
                  <c:v>МБОУ СШ № 141</c:v>
                </c:pt>
                <c:pt idx="99">
                  <c:v>МАОУ СШ № 143</c:v>
                </c:pt>
                <c:pt idx="100">
                  <c:v>МБОУ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МАОУ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</c:v>
                </c:pt>
                <c:pt idx="107">
                  <c:v>МБОУ СШ № 154</c:v>
                </c:pt>
                <c:pt idx="108">
                  <c:v>МБОУ СШ № 156</c:v>
                </c:pt>
                <c:pt idx="109">
                  <c:v>МБОУ СШ № 157</c:v>
                </c:pt>
                <c:pt idx="110">
                  <c:v>ЦЕНТРАЛЬНЫЙ РАЙОН</c:v>
                </c:pt>
                <c:pt idx="111">
                  <c:v>МАОУ Гимназия № 2</c:v>
                </c:pt>
                <c:pt idx="112">
                  <c:v>МБОУ  Гимназия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</c:v>
                </c:pt>
                <c:pt idx="116">
                  <c:v>МБОУ СШ № 27</c:v>
                </c:pt>
                <c:pt idx="117">
                  <c:v>МБОУ СШ № 51</c:v>
                </c:pt>
                <c:pt idx="118">
                  <c:v>МАОУ СШ "Комплекс Покровский"</c:v>
                </c:pt>
                <c:pt idx="119">
                  <c:v>МБОУ СШ № 155</c:v>
                </c:pt>
              </c:strCache>
            </c:strRef>
          </c:cat>
          <c:val>
            <c:numRef>
              <c:f>'2021 ИТОГИ-4-9-11'!$G$7:$G$126</c:f>
              <c:numCache>
                <c:formatCode>0.00</c:formatCode>
                <c:ptCount val="120"/>
                <c:pt idx="0">
                  <c:v>3.8401366071428567</c:v>
                </c:pt>
                <c:pt idx="1">
                  <c:v>3.9737</c:v>
                </c:pt>
                <c:pt idx="2">
                  <c:v>3.9628444444444448</c:v>
                </c:pt>
                <c:pt idx="3">
                  <c:v>4.3673999999999999</c:v>
                </c:pt>
                <c:pt idx="4">
                  <c:v>3.7858000000000001</c:v>
                </c:pt>
                <c:pt idx="5">
                  <c:v>4.1271000000000004</c:v>
                </c:pt>
                <c:pt idx="6">
                  <c:v>4.3509000000000002</c:v>
                </c:pt>
                <c:pt idx="7">
                  <c:v>4.2816999999999998</c:v>
                </c:pt>
                <c:pt idx="8">
                  <c:v>3.6502999999999997</c:v>
                </c:pt>
                <c:pt idx="9">
                  <c:v>4.0256999999999996</c:v>
                </c:pt>
                <c:pt idx="10">
                  <c:v>3.4138000000000006</c:v>
                </c:pt>
                <c:pt idx="11">
                  <c:v>3.6629</c:v>
                </c:pt>
                <c:pt idx="12">
                  <c:v>3.8766000000000003</c:v>
                </c:pt>
                <c:pt idx="13">
                  <c:v>3.8597000000000001</c:v>
                </c:pt>
                <c:pt idx="14">
                  <c:v>4.0151000000000003</c:v>
                </c:pt>
                <c:pt idx="15">
                  <c:v>4.1808999999999994</c:v>
                </c:pt>
                <c:pt idx="16">
                  <c:v>4.3038999999999996</c:v>
                </c:pt>
                <c:pt idx="17">
                  <c:v>4.2082999999999995</c:v>
                </c:pt>
                <c:pt idx="18">
                  <c:v>3.6124999999999998</c:v>
                </c:pt>
                <c:pt idx="19">
                  <c:v>3.58</c:v>
                </c:pt>
                <c:pt idx="20">
                  <c:v>3.6021000000000005</c:v>
                </c:pt>
                <c:pt idx="21">
                  <c:v>3.7960000000000003</c:v>
                </c:pt>
                <c:pt idx="22">
                  <c:v>3.5505</c:v>
                </c:pt>
                <c:pt idx="23">
                  <c:v>3.9681000000000002</c:v>
                </c:pt>
                <c:pt idx="24">
                  <c:v>3.8421000000000003</c:v>
                </c:pt>
                <c:pt idx="25">
                  <c:v>3.6757823529411766</c:v>
                </c:pt>
                <c:pt idx="26">
                  <c:v>3.8358999999999996</c:v>
                </c:pt>
                <c:pt idx="27">
                  <c:v>3.7804000000000002</c:v>
                </c:pt>
                <c:pt idx="28">
                  <c:v>3.7456</c:v>
                </c:pt>
                <c:pt idx="29">
                  <c:v>3.8906999999999998</c:v>
                </c:pt>
                <c:pt idx="30">
                  <c:v>3.5754000000000001</c:v>
                </c:pt>
                <c:pt idx="31">
                  <c:v>3.5326</c:v>
                </c:pt>
                <c:pt idx="32">
                  <c:v>3.5625999999999998</c:v>
                </c:pt>
                <c:pt idx="33">
                  <c:v>3.4921999999999995</c:v>
                </c:pt>
                <c:pt idx="34">
                  <c:v>3.3980999999999999</c:v>
                </c:pt>
                <c:pt idx="35">
                  <c:v>3.7</c:v>
                </c:pt>
                <c:pt idx="36">
                  <c:v>3.4794000000000005</c:v>
                </c:pt>
                <c:pt idx="37">
                  <c:v>3.9163000000000001</c:v>
                </c:pt>
                <c:pt idx="38">
                  <c:v>3.7664</c:v>
                </c:pt>
                <c:pt idx="39">
                  <c:v>3.7609000000000004</c:v>
                </c:pt>
                <c:pt idx="40">
                  <c:v>3.5087999999999999</c:v>
                </c:pt>
                <c:pt idx="41">
                  <c:v>3.5049000000000001</c:v>
                </c:pt>
                <c:pt idx="42">
                  <c:v>4.0381</c:v>
                </c:pt>
                <c:pt idx="43">
                  <c:v>3.7623315789473688</c:v>
                </c:pt>
                <c:pt idx="44">
                  <c:v>3.8147000000000002</c:v>
                </c:pt>
                <c:pt idx="45">
                  <c:v>4.0172999999999996</c:v>
                </c:pt>
                <c:pt idx="46">
                  <c:v>3.9887999999999999</c:v>
                </c:pt>
                <c:pt idx="47">
                  <c:v>3.8018000000000001</c:v>
                </c:pt>
                <c:pt idx="48">
                  <c:v>4.0615999999999994</c:v>
                </c:pt>
                <c:pt idx="49">
                  <c:v>3.7478000000000002</c:v>
                </c:pt>
                <c:pt idx="50">
                  <c:v>3.7856999999999998</c:v>
                </c:pt>
                <c:pt idx="51">
                  <c:v>4.1038999999999994</c:v>
                </c:pt>
                <c:pt idx="52">
                  <c:v>2.72</c:v>
                </c:pt>
                <c:pt idx="53">
                  <c:v>3.8714</c:v>
                </c:pt>
                <c:pt idx="54">
                  <c:v>3.4215</c:v>
                </c:pt>
                <c:pt idx="55">
                  <c:v>3.8406000000000002</c:v>
                </c:pt>
                <c:pt idx="56">
                  <c:v>3.8635999999999999</c:v>
                </c:pt>
                <c:pt idx="57">
                  <c:v>3.6454999999999997</c:v>
                </c:pt>
                <c:pt idx="58">
                  <c:v>3.6989000000000001</c:v>
                </c:pt>
                <c:pt idx="59">
                  <c:v>3.6019999999999994</c:v>
                </c:pt>
                <c:pt idx="60">
                  <c:v>3.7674000000000003</c:v>
                </c:pt>
                <c:pt idx="61">
                  <c:v>3.9466999999999994</c:v>
                </c:pt>
                <c:pt idx="62">
                  <c:v>3.7850999999999999</c:v>
                </c:pt>
                <c:pt idx="63">
                  <c:v>3.8894928571428573</c:v>
                </c:pt>
                <c:pt idx="64">
                  <c:v>4.2866999999999997</c:v>
                </c:pt>
                <c:pt idx="65">
                  <c:v>4.2344000000000008</c:v>
                </c:pt>
                <c:pt idx="66">
                  <c:v>4</c:v>
                </c:pt>
                <c:pt idx="67">
                  <c:v>3.5348999999999999</c:v>
                </c:pt>
                <c:pt idx="68">
                  <c:v>4.0548999999999999</c:v>
                </c:pt>
                <c:pt idx="69">
                  <c:v>3.9039999999999999</c:v>
                </c:pt>
                <c:pt idx="70">
                  <c:v>3.9533</c:v>
                </c:pt>
                <c:pt idx="71">
                  <c:v>3.8527</c:v>
                </c:pt>
                <c:pt idx="72">
                  <c:v>3.3924000000000003</c:v>
                </c:pt>
                <c:pt idx="73">
                  <c:v>4.0982999999999992</c:v>
                </c:pt>
                <c:pt idx="74">
                  <c:v>3.5350000000000001</c:v>
                </c:pt>
                <c:pt idx="75">
                  <c:v>4.0639000000000003</c:v>
                </c:pt>
                <c:pt idx="76">
                  <c:v>3.9589999999999996</c:v>
                </c:pt>
                <c:pt idx="77">
                  <c:v>3.5834000000000001</c:v>
                </c:pt>
                <c:pt idx="78">
                  <c:v>3.8567387096774195</c:v>
                </c:pt>
                <c:pt idx="79">
                  <c:v>3.9676999999999998</c:v>
                </c:pt>
                <c:pt idx="80">
                  <c:v>3.7037</c:v>
                </c:pt>
                <c:pt idx="81">
                  <c:v>4.0857000000000001</c:v>
                </c:pt>
                <c:pt idx="82">
                  <c:v>4.0000999999999998</c:v>
                </c:pt>
                <c:pt idx="83">
                  <c:v>3.8815999999999997</c:v>
                </c:pt>
                <c:pt idx="84">
                  <c:v>3.8929</c:v>
                </c:pt>
                <c:pt idx="85">
                  <c:v>3.94</c:v>
                </c:pt>
                <c:pt idx="86">
                  <c:v>3.6521999999999997</c:v>
                </c:pt>
                <c:pt idx="87">
                  <c:v>3.5376999999999996</c:v>
                </c:pt>
                <c:pt idx="88">
                  <c:v>3.5482999999999998</c:v>
                </c:pt>
                <c:pt idx="89">
                  <c:v>3.6589000000000005</c:v>
                </c:pt>
                <c:pt idx="90">
                  <c:v>3.6861000000000002</c:v>
                </c:pt>
                <c:pt idx="91">
                  <c:v>3.9523999999999999</c:v>
                </c:pt>
                <c:pt idx="92">
                  <c:v>3.9816999999999996</c:v>
                </c:pt>
                <c:pt idx="93">
                  <c:v>3.7527000000000004</c:v>
                </c:pt>
                <c:pt idx="94">
                  <c:v>3.8956</c:v>
                </c:pt>
                <c:pt idx="95">
                  <c:v>3.8121000000000005</c:v>
                </c:pt>
                <c:pt idx="96">
                  <c:v>3.8508999999999998</c:v>
                </c:pt>
                <c:pt idx="97">
                  <c:v>3.5361000000000002</c:v>
                </c:pt>
                <c:pt idx="98">
                  <c:v>4.3429000000000002</c:v>
                </c:pt>
                <c:pt idx="99">
                  <c:v>4.2822000000000005</c:v>
                </c:pt>
                <c:pt idx="100">
                  <c:v>3.9688999999999997</c:v>
                </c:pt>
                <c:pt idx="101">
                  <c:v>4.1097000000000001</c:v>
                </c:pt>
                <c:pt idx="102">
                  <c:v>3.6819000000000002</c:v>
                </c:pt>
                <c:pt idx="103">
                  <c:v>4.2907000000000002</c:v>
                </c:pt>
                <c:pt idx="104">
                  <c:v>4.2401999999999997</c:v>
                </c:pt>
                <c:pt idx="105">
                  <c:v>3.7634000000000003</c:v>
                </c:pt>
                <c:pt idx="106">
                  <c:v>3.9146999999999998</c:v>
                </c:pt>
                <c:pt idx="107">
                  <c:v>3.7875000000000001</c:v>
                </c:pt>
                <c:pt idx="108">
                  <c:v>3.4763999999999999</c:v>
                </c:pt>
                <c:pt idx="109">
                  <c:v>3.3639999999999999</c:v>
                </c:pt>
                <c:pt idx="110">
                  <c:v>3.9947111111111107</c:v>
                </c:pt>
                <c:pt idx="111">
                  <c:v>4.4316000000000004</c:v>
                </c:pt>
                <c:pt idx="112">
                  <c:v>4.1352000000000002</c:v>
                </c:pt>
                <c:pt idx="113">
                  <c:v>4.1594000000000007</c:v>
                </c:pt>
                <c:pt idx="114">
                  <c:v>3.7870000000000004</c:v>
                </c:pt>
                <c:pt idx="115">
                  <c:v>4.1776</c:v>
                </c:pt>
                <c:pt idx="116">
                  <c:v>4.0556000000000001</c:v>
                </c:pt>
                <c:pt idx="117">
                  <c:v>3.7337000000000002</c:v>
                </c:pt>
                <c:pt idx="118">
                  <c:v>3.9769000000000001</c:v>
                </c:pt>
                <c:pt idx="119">
                  <c:v>3.4954000000000001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2021 ср. балл по городу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strRef>
              <c:f>'2021 ИТОГИ-4-9-11'!$C$7:$C$126</c:f>
              <c:strCache>
                <c:ptCount val="120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"КУГ № 1 – Универс"</c:v>
                </c:pt>
                <c:pt idx="45">
                  <c:v>МАОУ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Школа-интернат № 1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93</c:v>
                </c:pt>
                <c:pt idx="76">
                  <c:v>МАОУ СШ № 137</c:v>
                </c:pt>
                <c:pt idx="77">
                  <c:v>МАОУ СШ № 158</c:v>
                </c:pt>
                <c:pt idx="78">
                  <c:v>СОВЕТСКИЙ РАЙОН</c:v>
                </c:pt>
                <c:pt idx="79">
                  <c:v>МАОУ СШ № 1</c:v>
                </c:pt>
                <c:pt idx="80">
                  <c:v>МБОУ СШ № 2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МБОУ СШ № 18</c:v>
                </c:pt>
                <c:pt idx="84">
                  <c:v>МАОУ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МБОУ СШ № 108</c:v>
                </c:pt>
                <c:pt idx="93">
                  <c:v>МБОУ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МБОУ СШ № 134</c:v>
                </c:pt>
                <c:pt idx="97">
                  <c:v>МБОУ СШ № 139</c:v>
                </c:pt>
                <c:pt idx="98">
                  <c:v>МБОУ СШ № 141</c:v>
                </c:pt>
                <c:pt idx="99">
                  <c:v>МАОУ СШ № 143</c:v>
                </c:pt>
                <c:pt idx="100">
                  <c:v>МБОУ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МАОУ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</c:v>
                </c:pt>
                <c:pt idx="107">
                  <c:v>МБОУ СШ № 154</c:v>
                </c:pt>
                <c:pt idx="108">
                  <c:v>МБОУ СШ № 156</c:v>
                </c:pt>
                <c:pt idx="109">
                  <c:v>МБОУ СШ № 157</c:v>
                </c:pt>
                <c:pt idx="110">
                  <c:v>ЦЕНТРАЛЬНЫЙ РАЙОН</c:v>
                </c:pt>
                <c:pt idx="111">
                  <c:v>МАОУ Гимназия № 2</c:v>
                </c:pt>
                <c:pt idx="112">
                  <c:v>МБОУ  Гимназия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</c:v>
                </c:pt>
                <c:pt idx="116">
                  <c:v>МБОУ СШ № 27</c:v>
                </c:pt>
                <c:pt idx="117">
                  <c:v>МБОУ СШ № 51</c:v>
                </c:pt>
                <c:pt idx="118">
                  <c:v>МАОУ СШ "Комплекс Покровский"</c:v>
                </c:pt>
                <c:pt idx="119">
                  <c:v>МБОУ СШ № 155</c:v>
                </c:pt>
              </c:strCache>
            </c:strRef>
          </c:cat>
          <c:val>
            <c:numRef>
              <c:f>'2021 ИТОГИ-4-9-11'!$H$7:$H$126</c:f>
              <c:numCache>
                <c:formatCode>0.00</c:formatCode>
                <c:ptCount val="120"/>
                <c:pt idx="0">
                  <c:v>3.88</c:v>
                </c:pt>
                <c:pt idx="1">
                  <c:v>3.88</c:v>
                </c:pt>
                <c:pt idx="3">
                  <c:v>3.88</c:v>
                </c:pt>
                <c:pt idx="4">
                  <c:v>3.88</c:v>
                </c:pt>
                <c:pt idx="5">
                  <c:v>3.88</c:v>
                </c:pt>
                <c:pt idx="6">
                  <c:v>3.88</c:v>
                </c:pt>
                <c:pt idx="7">
                  <c:v>3.88</c:v>
                </c:pt>
                <c:pt idx="8">
                  <c:v>3.88</c:v>
                </c:pt>
                <c:pt idx="9">
                  <c:v>3.88</c:v>
                </c:pt>
                <c:pt idx="10">
                  <c:v>3.88</c:v>
                </c:pt>
                <c:pt idx="11">
                  <c:v>3.88</c:v>
                </c:pt>
                <c:pt idx="13">
                  <c:v>3.88</c:v>
                </c:pt>
                <c:pt idx="14">
                  <c:v>3.88</c:v>
                </c:pt>
                <c:pt idx="15">
                  <c:v>3.88</c:v>
                </c:pt>
                <c:pt idx="16">
                  <c:v>3.88</c:v>
                </c:pt>
                <c:pt idx="17">
                  <c:v>3.88</c:v>
                </c:pt>
                <c:pt idx="18">
                  <c:v>3.88</c:v>
                </c:pt>
                <c:pt idx="19">
                  <c:v>3.88</c:v>
                </c:pt>
                <c:pt idx="20">
                  <c:v>3.88</c:v>
                </c:pt>
                <c:pt idx="21">
                  <c:v>3.88</c:v>
                </c:pt>
                <c:pt idx="22">
                  <c:v>3.88</c:v>
                </c:pt>
                <c:pt idx="23">
                  <c:v>3.88</c:v>
                </c:pt>
                <c:pt idx="24">
                  <c:v>3.88</c:v>
                </c:pt>
                <c:pt idx="26">
                  <c:v>3.88</c:v>
                </c:pt>
                <c:pt idx="27">
                  <c:v>3.88</c:v>
                </c:pt>
                <c:pt idx="28">
                  <c:v>3.88</c:v>
                </c:pt>
                <c:pt idx="29">
                  <c:v>3.88</c:v>
                </c:pt>
                <c:pt idx="30">
                  <c:v>3.88</c:v>
                </c:pt>
                <c:pt idx="31">
                  <c:v>3.88</c:v>
                </c:pt>
                <c:pt idx="32">
                  <c:v>3.88</c:v>
                </c:pt>
                <c:pt idx="33">
                  <c:v>3.88</c:v>
                </c:pt>
                <c:pt idx="34">
                  <c:v>3.88</c:v>
                </c:pt>
                <c:pt idx="35">
                  <c:v>3.88</c:v>
                </c:pt>
                <c:pt idx="36">
                  <c:v>3.88</c:v>
                </c:pt>
                <c:pt idx="37">
                  <c:v>3.88</c:v>
                </c:pt>
                <c:pt idx="38">
                  <c:v>3.88</c:v>
                </c:pt>
                <c:pt idx="39">
                  <c:v>3.88</c:v>
                </c:pt>
                <c:pt idx="40">
                  <c:v>3.88</c:v>
                </c:pt>
                <c:pt idx="41">
                  <c:v>3.88</c:v>
                </c:pt>
                <c:pt idx="42">
                  <c:v>3.88</c:v>
                </c:pt>
                <c:pt idx="44">
                  <c:v>3.88</c:v>
                </c:pt>
                <c:pt idx="45">
                  <c:v>3.88</c:v>
                </c:pt>
                <c:pt idx="46">
                  <c:v>3.88</c:v>
                </c:pt>
                <c:pt idx="47">
                  <c:v>3.88</c:v>
                </c:pt>
                <c:pt idx="48">
                  <c:v>3.88</c:v>
                </c:pt>
                <c:pt idx="49">
                  <c:v>3.88</c:v>
                </c:pt>
                <c:pt idx="50">
                  <c:v>3.88</c:v>
                </c:pt>
                <c:pt idx="51">
                  <c:v>3.88</c:v>
                </c:pt>
                <c:pt idx="52">
                  <c:v>3.88</c:v>
                </c:pt>
                <c:pt idx="53">
                  <c:v>3.88</c:v>
                </c:pt>
                <c:pt idx="54">
                  <c:v>3.88</c:v>
                </c:pt>
                <c:pt idx="55">
                  <c:v>3.88</c:v>
                </c:pt>
                <c:pt idx="56">
                  <c:v>3.88</c:v>
                </c:pt>
                <c:pt idx="57">
                  <c:v>3.88</c:v>
                </c:pt>
                <c:pt idx="58">
                  <c:v>3.88</c:v>
                </c:pt>
                <c:pt idx="59">
                  <c:v>3.88</c:v>
                </c:pt>
                <c:pt idx="60">
                  <c:v>3.88</c:v>
                </c:pt>
                <c:pt idx="61">
                  <c:v>3.88</c:v>
                </c:pt>
                <c:pt idx="62">
                  <c:v>3.88</c:v>
                </c:pt>
                <c:pt idx="64">
                  <c:v>3.88</c:v>
                </c:pt>
                <c:pt idx="65">
                  <c:v>3.88</c:v>
                </c:pt>
                <c:pt idx="66">
                  <c:v>3.88</c:v>
                </c:pt>
                <c:pt idx="67">
                  <c:v>3.88</c:v>
                </c:pt>
                <c:pt idx="68">
                  <c:v>3.88</c:v>
                </c:pt>
                <c:pt idx="69">
                  <c:v>3.88</c:v>
                </c:pt>
                <c:pt idx="70">
                  <c:v>3.88</c:v>
                </c:pt>
                <c:pt idx="71">
                  <c:v>3.88</c:v>
                </c:pt>
                <c:pt idx="72">
                  <c:v>3.88</c:v>
                </c:pt>
                <c:pt idx="73">
                  <c:v>3.88</c:v>
                </c:pt>
                <c:pt idx="74">
                  <c:v>3.88</c:v>
                </c:pt>
                <c:pt idx="75">
                  <c:v>3.88</c:v>
                </c:pt>
                <c:pt idx="76">
                  <c:v>3.88</c:v>
                </c:pt>
                <c:pt idx="77">
                  <c:v>3.88</c:v>
                </c:pt>
                <c:pt idx="79">
                  <c:v>3.88</c:v>
                </c:pt>
                <c:pt idx="80">
                  <c:v>3.88</c:v>
                </c:pt>
                <c:pt idx="81">
                  <c:v>3.88</c:v>
                </c:pt>
                <c:pt idx="82">
                  <c:v>3.88</c:v>
                </c:pt>
                <c:pt idx="83">
                  <c:v>3.88</c:v>
                </c:pt>
                <c:pt idx="84">
                  <c:v>3.88</c:v>
                </c:pt>
                <c:pt idx="85">
                  <c:v>3.88</c:v>
                </c:pt>
                <c:pt idx="86">
                  <c:v>3.88</c:v>
                </c:pt>
                <c:pt idx="87">
                  <c:v>3.88</c:v>
                </c:pt>
                <c:pt idx="88">
                  <c:v>3.88</c:v>
                </c:pt>
                <c:pt idx="89">
                  <c:v>3.88</c:v>
                </c:pt>
                <c:pt idx="90">
                  <c:v>3.88</c:v>
                </c:pt>
                <c:pt idx="91">
                  <c:v>3.88</c:v>
                </c:pt>
                <c:pt idx="92">
                  <c:v>3.88</c:v>
                </c:pt>
                <c:pt idx="93">
                  <c:v>3.88</c:v>
                </c:pt>
                <c:pt idx="94">
                  <c:v>3.88</c:v>
                </c:pt>
                <c:pt idx="95">
                  <c:v>3.88</c:v>
                </c:pt>
                <c:pt idx="96">
                  <c:v>3.88</c:v>
                </c:pt>
                <c:pt idx="97">
                  <c:v>3.88</c:v>
                </c:pt>
                <c:pt idx="98">
                  <c:v>3.88</c:v>
                </c:pt>
                <c:pt idx="99">
                  <c:v>3.88</c:v>
                </c:pt>
                <c:pt idx="100">
                  <c:v>3.88</c:v>
                </c:pt>
                <c:pt idx="101">
                  <c:v>3.88</c:v>
                </c:pt>
                <c:pt idx="102">
                  <c:v>3.88</c:v>
                </c:pt>
                <c:pt idx="103">
                  <c:v>3.88</c:v>
                </c:pt>
                <c:pt idx="104">
                  <c:v>3.88</c:v>
                </c:pt>
                <c:pt idx="105">
                  <c:v>3.88</c:v>
                </c:pt>
                <c:pt idx="106">
                  <c:v>3.88</c:v>
                </c:pt>
                <c:pt idx="107">
                  <c:v>3.88</c:v>
                </c:pt>
                <c:pt idx="108">
                  <c:v>3.88</c:v>
                </c:pt>
                <c:pt idx="109">
                  <c:v>3.88</c:v>
                </c:pt>
                <c:pt idx="111">
                  <c:v>3.88</c:v>
                </c:pt>
                <c:pt idx="112">
                  <c:v>3.88</c:v>
                </c:pt>
                <c:pt idx="113">
                  <c:v>3.88</c:v>
                </c:pt>
                <c:pt idx="114">
                  <c:v>3.88</c:v>
                </c:pt>
                <c:pt idx="115">
                  <c:v>3.88</c:v>
                </c:pt>
                <c:pt idx="116">
                  <c:v>3.88</c:v>
                </c:pt>
                <c:pt idx="117">
                  <c:v>3.88</c:v>
                </c:pt>
                <c:pt idx="118">
                  <c:v>3.88</c:v>
                </c:pt>
                <c:pt idx="119">
                  <c:v>3.88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272584"/>
        <c:axId val="194604032"/>
      </c:lineChart>
      <c:catAx>
        <c:axId val="196272584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604032"/>
        <c:crosses val="autoZero"/>
        <c:auto val="1"/>
        <c:lblAlgn val="ctr"/>
        <c:lblOffset val="100"/>
        <c:noMultiLvlLbl val="0"/>
      </c:catAx>
      <c:valAx>
        <c:axId val="194604032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6272584"/>
        <c:crosses val="autoZero"/>
        <c:crossBetween val="between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38355759918479404"/>
          <c:y val="2.340077336384307E-2"/>
          <c:w val="0.17780006335909268"/>
          <c:h val="4.197790574685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Окружающий мир </a:t>
            </a:r>
            <a:r>
              <a:rPr lang="ru-RU" baseline="0"/>
              <a:t>4 кл</a:t>
            </a:r>
            <a:endParaRPr lang="ru-RU"/>
          </a:p>
        </c:rich>
      </c:tx>
      <c:layout>
        <c:manualLayout>
          <c:xMode val="edge"/>
          <c:yMode val="edge"/>
          <c:x val="3.7018942919674974E-2"/>
          <c:y val="1.181261802288992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3273378827646542E-2"/>
          <c:y val="8.0732496884824437E-2"/>
          <c:w val="0.97102625371828521"/>
          <c:h val="0.51444315953811137"/>
        </c:manualLayout>
      </c:layout>
      <c:lineChart>
        <c:grouping val="standard"/>
        <c:varyColors val="0"/>
        <c:ser>
          <c:idx val="1"/>
          <c:order val="0"/>
          <c:tx>
            <c:v>2021 ср. балл ОУ</c:v>
          </c:tx>
          <c:spPr>
            <a:ln w="28575" cap="rnd">
              <a:solidFill>
                <a:srgbClr val="008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6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9E3-4624-92CE-36455E9C3E8A}"/>
              </c:ext>
            </c:extLst>
          </c:dPt>
          <c:cat>
            <c:strRef>
              <c:f>'2021 ИТОГИ-4-9-11'!$C$7:$C$126</c:f>
              <c:strCache>
                <c:ptCount val="120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"КУГ № 1 – Универс"</c:v>
                </c:pt>
                <c:pt idx="45">
                  <c:v>МАОУ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Школа-интернат № 1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93</c:v>
                </c:pt>
                <c:pt idx="76">
                  <c:v>МАОУ СШ № 137</c:v>
                </c:pt>
                <c:pt idx="77">
                  <c:v>МАОУ СШ № 158</c:v>
                </c:pt>
                <c:pt idx="78">
                  <c:v>СОВЕТСКИЙ РАЙОН</c:v>
                </c:pt>
                <c:pt idx="79">
                  <c:v>МАОУ СШ № 1</c:v>
                </c:pt>
                <c:pt idx="80">
                  <c:v>МБОУ СШ № 2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МБОУ СШ № 18</c:v>
                </c:pt>
                <c:pt idx="84">
                  <c:v>МАОУ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МБОУ СШ № 108</c:v>
                </c:pt>
                <c:pt idx="93">
                  <c:v>МБОУ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МБОУ СШ № 134</c:v>
                </c:pt>
                <c:pt idx="97">
                  <c:v>МБОУ СШ № 139</c:v>
                </c:pt>
                <c:pt idx="98">
                  <c:v>МБОУ СШ № 141</c:v>
                </c:pt>
                <c:pt idx="99">
                  <c:v>МАОУ СШ № 143</c:v>
                </c:pt>
                <c:pt idx="100">
                  <c:v>МБОУ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МАОУ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</c:v>
                </c:pt>
                <c:pt idx="107">
                  <c:v>МБОУ СШ № 154</c:v>
                </c:pt>
                <c:pt idx="108">
                  <c:v>МБОУ СШ № 156</c:v>
                </c:pt>
                <c:pt idx="109">
                  <c:v>МБОУ СШ № 157</c:v>
                </c:pt>
                <c:pt idx="110">
                  <c:v>ЦЕНТРАЛЬНЫЙ РАЙОН</c:v>
                </c:pt>
                <c:pt idx="111">
                  <c:v>МАОУ Гимназия № 2</c:v>
                </c:pt>
                <c:pt idx="112">
                  <c:v>МБОУ  Гимназия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</c:v>
                </c:pt>
                <c:pt idx="116">
                  <c:v>МБОУ СШ № 27</c:v>
                </c:pt>
                <c:pt idx="117">
                  <c:v>МБОУ СШ № 51</c:v>
                </c:pt>
                <c:pt idx="118">
                  <c:v>МАОУ СШ "Комплекс Покровский"</c:v>
                </c:pt>
                <c:pt idx="119">
                  <c:v>МБОУ СШ № 155</c:v>
                </c:pt>
              </c:strCache>
            </c:strRef>
          </c:cat>
          <c:val>
            <c:numRef>
              <c:f>'2021 ИТОГИ-4-9-11'!$J$7:$J$126</c:f>
              <c:numCache>
                <c:formatCode>0.00</c:formatCode>
                <c:ptCount val="120"/>
                <c:pt idx="0">
                  <c:v>4.0776830357142861</c:v>
                </c:pt>
                <c:pt idx="1">
                  <c:v>4.0527000000000006</c:v>
                </c:pt>
                <c:pt idx="2">
                  <c:v>4.2110222222222227</c:v>
                </c:pt>
                <c:pt idx="3">
                  <c:v>4.42</c:v>
                </c:pt>
                <c:pt idx="4">
                  <c:v>4.0904999999999996</c:v>
                </c:pt>
                <c:pt idx="5">
                  <c:v>4.3841999999999999</c:v>
                </c:pt>
                <c:pt idx="6">
                  <c:v>4.5663999999999998</c:v>
                </c:pt>
                <c:pt idx="7">
                  <c:v>4.3103999999999996</c:v>
                </c:pt>
                <c:pt idx="8">
                  <c:v>3.9186000000000001</c:v>
                </c:pt>
                <c:pt idx="9">
                  <c:v>4.1464999999999996</c:v>
                </c:pt>
                <c:pt idx="10">
                  <c:v>4.1616</c:v>
                </c:pt>
                <c:pt idx="11">
                  <c:v>3.9010000000000002</c:v>
                </c:pt>
                <c:pt idx="12">
                  <c:v>4.1372333333333335</c:v>
                </c:pt>
                <c:pt idx="13">
                  <c:v>4.3614999999999995</c:v>
                </c:pt>
                <c:pt idx="14">
                  <c:v>4.1911000000000005</c:v>
                </c:pt>
                <c:pt idx="15">
                  <c:v>4.3898999999999999</c:v>
                </c:pt>
                <c:pt idx="16">
                  <c:v>4.5158000000000005</c:v>
                </c:pt>
                <c:pt idx="17">
                  <c:v>4.3675999999999995</c:v>
                </c:pt>
                <c:pt idx="18">
                  <c:v>3.9750000000000001</c:v>
                </c:pt>
                <c:pt idx="19">
                  <c:v>4.0193999999999992</c:v>
                </c:pt>
                <c:pt idx="20">
                  <c:v>4.1981999999999999</c:v>
                </c:pt>
                <c:pt idx="21">
                  <c:v>3.9908000000000006</c:v>
                </c:pt>
                <c:pt idx="22">
                  <c:v>3.5448000000000004</c:v>
                </c:pt>
                <c:pt idx="23">
                  <c:v>4.1101999999999999</c:v>
                </c:pt>
                <c:pt idx="24">
                  <c:v>3.9824999999999999</c:v>
                </c:pt>
                <c:pt idx="25">
                  <c:v>3.9048000000000012</c:v>
                </c:pt>
                <c:pt idx="26">
                  <c:v>4.0222999999999995</c:v>
                </c:pt>
                <c:pt idx="27">
                  <c:v>4.1628000000000007</c:v>
                </c:pt>
                <c:pt idx="28">
                  <c:v>4.0796999999999999</c:v>
                </c:pt>
                <c:pt idx="29">
                  <c:v>4.1484999999999994</c:v>
                </c:pt>
                <c:pt idx="30">
                  <c:v>3.8910999999999998</c:v>
                </c:pt>
                <c:pt idx="31">
                  <c:v>3.4141000000000004</c:v>
                </c:pt>
                <c:pt idx="32">
                  <c:v>3.8376999999999999</c:v>
                </c:pt>
                <c:pt idx="33">
                  <c:v>3.8489000000000004</c:v>
                </c:pt>
                <c:pt idx="34">
                  <c:v>3.5976999999999997</c:v>
                </c:pt>
                <c:pt idx="35">
                  <c:v>3.9048000000000003</c:v>
                </c:pt>
                <c:pt idx="36">
                  <c:v>3.7749000000000001</c:v>
                </c:pt>
                <c:pt idx="37">
                  <c:v>3.9091000000000005</c:v>
                </c:pt>
                <c:pt idx="38">
                  <c:v>3.9424999999999999</c:v>
                </c:pt>
                <c:pt idx="39">
                  <c:v>3.8867000000000003</c:v>
                </c:pt>
                <c:pt idx="40">
                  <c:v>3.6949999999999998</c:v>
                </c:pt>
                <c:pt idx="41">
                  <c:v>4.0281000000000002</c:v>
                </c:pt>
                <c:pt idx="42">
                  <c:v>4.2377000000000002</c:v>
                </c:pt>
                <c:pt idx="43">
                  <c:v>4.0413947368421059</c:v>
                </c:pt>
                <c:pt idx="44">
                  <c:v>4.3633000000000006</c:v>
                </c:pt>
                <c:pt idx="45">
                  <c:v>4.1187000000000005</c:v>
                </c:pt>
                <c:pt idx="46">
                  <c:v>4.2726999999999995</c:v>
                </c:pt>
                <c:pt idx="47">
                  <c:v>4.0653999999999995</c:v>
                </c:pt>
                <c:pt idx="48">
                  <c:v>4.2957000000000001</c:v>
                </c:pt>
                <c:pt idx="49">
                  <c:v>4.1835000000000004</c:v>
                </c:pt>
                <c:pt idx="50">
                  <c:v>3.8928000000000003</c:v>
                </c:pt>
                <c:pt idx="51">
                  <c:v>4.2451999999999996</c:v>
                </c:pt>
                <c:pt idx="52">
                  <c:v>3.2044000000000001</c:v>
                </c:pt>
                <c:pt idx="53">
                  <c:v>3.9487000000000001</c:v>
                </c:pt>
                <c:pt idx="54">
                  <c:v>3.8525</c:v>
                </c:pt>
                <c:pt idx="55">
                  <c:v>3.9709999999999996</c:v>
                </c:pt>
                <c:pt idx="56">
                  <c:v>4.0541</c:v>
                </c:pt>
                <c:pt idx="57">
                  <c:v>4</c:v>
                </c:pt>
                <c:pt idx="58">
                  <c:v>3.8313999999999999</c:v>
                </c:pt>
                <c:pt idx="59">
                  <c:v>3.9768000000000008</c:v>
                </c:pt>
                <c:pt idx="60">
                  <c:v>3.9649999999999999</c:v>
                </c:pt>
                <c:pt idx="61">
                  <c:v>4.2861000000000002</c:v>
                </c:pt>
                <c:pt idx="62">
                  <c:v>4.2591999999999999</c:v>
                </c:pt>
                <c:pt idx="63">
                  <c:v>4.0848071428571426</c:v>
                </c:pt>
                <c:pt idx="64">
                  <c:v>4.7474999999999996</c:v>
                </c:pt>
                <c:pt idx="65">
                  <c:v>4.2324000000000002</c:v>
                </c:pt>
                <c:pt idx="66">
                  <c:v>4.2055999999999996</c:v>
                </c:pt>
                <c:pt idx="67">
                  <c:v>3.7467999999999995</c:v>
                </c:pt>
                <c:pt idx="68">
                  <c:v>3.9135000000000004</c:v>
                </c:pt>
                <c:pt idx="69">
                  <c:v>4.1547000000000001</c:v>
                </c:pt>
                <c:pt idx="70">
                  <c:v>4.1793000000000005</c:v>
                </c:pt>
                <c:pt idx="71">
                  <c:v>4.1067</c:v>
                </c:pt>
                <c:pt idx="72">
                  <c:v>3.8239000000000005</c:v>
                </c:pt>
                <c:pt idx="73">
                  <c:v>4.2185000000000006</c:v>
                </c:pt>
                <c:pt idx="74">
                  <c:v>3.8144000000000005</c:v>
                </c:pt>
                <c:pt idx="75">
                  <c:v>4.1166</c:v>
                </c:pt>
                <c:pt idx="76">
                  <c:v>4.3019999999999996</c:v>
                </c:pt>
                <c:pt idx="77">
                  <c:v>3.6254000000000004</c:v>
                </c:pt>
                <c:pt idx="78">
                  <c:v>4.0871129032258073</c:v>
                </c:pt>
                <c:pt idx="79">
                  <c:v>4.1333000000000002</c:v>
                </c:pt>
                <c:pt idx="80">
                  <c:v>3.8394999999999997</c:v>
                </c:pt>
                <c:pt idx="81">
                  <c:v>4.3809000000000005</c:v>
                </c:pt>
                <c:pt idx="82">
                  <c:v>4.1467999999999998</c:v>
                </c:pt>
                <c:pt idx="83">
                  <c:v>3.9854000000000003</c:v>
                </c:pt>
                <c:pt idx="84">
                  <c:v>3.9567999999999994</c:v>
                </c:pt>
                <c:pt idx="85">
                  <c:v>4.0999999999999996</c:v>
                </c:pt>
                <c:pt idx="86">
                  <c:v>3.6968999999999999</c:v>
                </c:pt>
                <c:pt idx="87">
                  <c:v>3.9043000000000001</c:v>
                </c:pt>
                <c:pt idx="88">
                  <c:v>4.0625</c:v>
                </c:pt>
                <c:pt idx="89">
                  <c:v>3.9826999999999999</c:v>
                </c:pt>
                <c:pt idx="90">
                  <c:v>4.0804999999999998</c:v>
                </c:pt>
                <c:pt idx="91">
                  <c:v>4.2143000000000006</c:v>
                </c:pt>
                <c:pt idx="92">
                  <c:v>4.3580000000000005</c:v>
                </c:pt>
                <c:pt idx="93">
                  <c:v>4.0129999999999999</c:v>
                </c:pt>
                <c:pt idx="94">
                  <c:v>4.0689000000000002</c:v>
                </c:pt>
                <c:pt idx="95">
                  <c:v>4.1097000000000001</c:v>
                </c:pt>
                <c:pt idx="96">
                  <c:v>4.0211000000000006</c:v>
                </c:pt>
                <c:pt idx="97">
                  <c:v>4.0091000000000001</c:v>
                </c:pt>
                <c:pt idx="98">
                  <c:v>4.2104999999999997</c:v>
                </c:pt>
                <c:pt idx="99">
                  <c:v>4.3635999999999999</c:v>
                </c:pt>
                <c:pt idx="100">
                  <c:v>3.8211999999999993</c:v>
                </c:pt>
                <c:pt idx="101">
                  <c:v>4.3461999999999996</c:v>
                </c:pt>
                <c:pt idx="102">
                  <c:v>3.9808999999999997</c:v>
                </c:pt>
                <c:pt idx="103">
                  <c:v>4.4127000000000001</c:v>
                </c:pt>
                <c:pt idx="104">
                  <c:v>4.3868999999999998</c:v>
                </c:pt>
                <c:pt idx="105">
                  <c:v>4.0252999999999997</c:v>
                </c:pt>
                <c:pt idx="106">
                  <c:v>4.2325999999999997</c:v>
                </c:pt>
                <c:pt idx="107">
                  <c:v>3.9767999999999999</c:v>
                </c:pt>
                <c:pt idx="108">
                  <c:v>3.8465999999999996</c:v>
                </c:pt>
                <c:pt idx="109">
                  <c:v>4.0335000000000001</c:v>
                </c:pt>
                <c:pt idx="110">
                  <c:v>4.227322222222222</c:v>
                </c:pt>
                <c:pt idx="111">
                  <c:v>4.7292000000000005</c:v>
                </c:pt>
                <c:pt idx="112">
                  <c:v>4.3767999999999994</c:v>
                </c:pt>
                <c:pt idx="113">
                  <c:v>4.3377999999999997</c:v>
                </c:pt>
                <c:pt idx="114">
                  <c:v>4.1298000000000004</c:v>
                </c:pt>
                <c:pt idx="115">
                  <c:v>4.3948</c:v>
                </c:pt>
                <c:pt idx="116">
                  <c:v>4.125</c:v>
                </c:pt>
                <c:pt idx="117">
                  <c:v>4.1347000000000005</c:v>
                </c:pt>
                <c:pt idx="118">
                  <c:v>4.0026000000000002</c:v>
                </c:pt>
                <c:pt idx="119">
                  <c:v>3.8151999999999999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2021 ср. балл по городу</c:v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'2021 ИТОГИ-4-9-11'!$C$7:$C$126</c:f>
              <c:strCache>
                <c:ptCount val="120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"КУГ № 1 – Универс"</c:v>
                </c:pt>
                <c:pt idx="45">
                  <c:v>МАОУ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Школа-интернат № 1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93</c:v>
                </c:pt>
                <c:pt idx="76">
                  <c:v>МАОУ СШ № 137</c:v>
                </c:pt>
                <c:pt idx="77">
                  <c:v>МАОУ СШ № 158</c:v>
                </c:pt>
                <c:pt idx="78">
                  <c:v>СОВЕТСКИЙ РАЙОН</c:v>
                </c:pt>
                <c:pt idx="79">
                  <c:v>МАОУ СШ № 1</c:v>
                </c:pt>
                <c:pt idx="80">
                  <c:v>МБОУ СШ № 2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МБОУ СШ № 18</c:v>
                </c:pt>
                <c:pt idx="84">
                  <c:v>МАОУ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МБОУ СШ № 108</c:v>
                </c:pt>
                <c:pt idx="93">
                  <c:v>МБОУ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МБОУ СШ № 134</c:v>
                </c:pt>
                <c:pt idx="97">
                  <c:v>МБОУ СШ № 139</c:v>
                </c:pt>
                <c:pt idx="98">
                  <c:v>МБОУ СШ № 141</c:v>
                </c:pt>
                <c:pt idx="99">
                  <c:v>МАОУ СШ № 143</c:v>
                </c:pt>
                <c:pt idx="100">
                  <c:v>МБОУ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МАОУ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</c:v>
                </c:pt>
                <c:pt idx="107">
                  <c:v>МБОУ СШ № 154</c:v>
                </c:pt>
                <c:pt idx="108">
                  <c:v>МБОУ СШ № 156</c:v>
                </c:pt>
                <c:pt idx="109">
                  <c:v>МБОУ СШ № 157</c:v>
                </c:pt>
                <c:pt idx="110">
                  <c:v>ЦЕНТРАЛЬНЫЙ РАЙОН</c:v>
                </c:pt>
                <c:pt idx="111">
                  <c:v>МАОУ Гимназия № 2</c:v>
                </c:pt>
                <c:pt idx="112">
                  <c:v>МБОУ  Гимназия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</c:v>
                </c:pt>
                <c:pt idx="116">
                  <c:v>МБОУ СШ № 27</c:v>
                </c:pt>
                <c:pt idx="117">
                  <c:v>МБОУ СШ № 51</c:v>
                </c:pt>
                <c:pt idx="118">
                  <c:v>МАОУ СШ "Комплекс Покровский"</c:v>
                </c:pt>
                <c:pt idx="119">
                  <c:v>МБОУ СШ № 155</c:v>
                </c:pt>
              </c:strCache>
            </c:strRef>
          </c:cat>
          <c:val>
            <c:numRef>
              <c:f>'2021 ИТОГИ-4-9-11'!$K$7:$K$126</c:f>
              <c:numCache>
                <c:formatCode>0.00</c:formatCode>
                <c:ptCount val="120"/>
                <c:pt idx="0">
                  <c:v>4.1399999999999997</c:v>
                </c:pt>
                <c:pt idx="1">
                  <c:v>4.1399999999999997</c:v>
                </c:pt>
                <c:pt idx="3">
                  <c:v>4.1399999999999997</c:v>
                </c:pt>
                <c:pt idx="4">
                  <c:v>4.1399999999999997</c:v>
                </c:pt>
                <c:pt idx="5">
                  <c:v>4.1399999999999997</c:v>
                </c:pt>
                <c:pt idx="6">
                  <c:v>4.1399999999999997</c:v>
                </c:pt>
                <c:pt idx="7">
                  <c:v>4.1399999999999997</c:v>
                </c:pt>
                <c:pt idx="8">
                  <c:v>4.1399999999999997</c:v>
                </c:pt>
                <c:pt idx="9">
                  <c:v>4.1399999999999997</c:v>
                </c:pt>
                <c:pt idx="10">
                  <c:v>4.1399999999999997</c:v>
                </c:pt>
                <c:pt idx="11">
                  <c:v>4.1399999999999997</c:v>
                </c:pt>
                <c:pt idx="13">
                  <c:v>4.1399999999999997</c:v>
                </c:pt>
                <c:pt idx="14">
                  <c:v>4.1399999999999997</c:v>
                </c:pt>
                <c:pt idx="15">
                  <c:v>4.1399999999999997</c:v>
                </c:pt>
                <c:pt idx="16">
                  <c:v>4.1399999999999997</c:v>
                </c:pt>
                <c:pt idx="17">
                  <c:v>4.1399999999999997</c:v>
                </c:pt>
                <c:pt idx="18">
                  <c:v>4.1399999999999997</c:v>
                </c:pt>
                <c:pt idx="19">
                  <c:v>4.1399999999999997</c:v>
                </c:pt>
                <c:pt idx="20">
                  <c:v>4.1399999999999997</c:v>
                </c:pt>
                <c:pt idx="21">
                  <c:v>4.1399999999999997</c:v>
                </c:pt>
                <c:pt idx="22">
                  <c:v>4.1399999999999997</c:v>
                </c:pt>
                <c:pt idx="23">
                  <c:v>4.1399999999999997</c:v>
                </c:pt>
                <c:pt idx="24">
                  <c:v>4.1399999999999997</c:v>
                </c:pt>
                <c:pt idx="26">
                  <c:v>4.1399999999999997</c:v>
                </c:pt>
                <c:pt idx="27">
                  <c:v>4.1399999999999997</c:v>
                </c:pt>
                <c:pt idx="28">
                  <c:v>4.1399999999999997</c:v>
                </c:pt>
                <c:pt idx="29">
                  <c:v>4.1399999999999997</c:v>
                </c:pt>
                <c:pt idx="30">
                  <c:v>4.1399999999999997</c:v>
                </c:pt>
                <c:pt idx="31">
                  <c:v>4.1399999999999997</c:v>
                </c:pt>
                <c:pt idx="32">
                  <c:v>4.1399999999999997</c:v>
                </c:pt>
                <c:pt idx="33">
                  <c:v>4.1399999999999997</c:v>
                </c:pt>
                <c:pt idx="34">
                  <c:v>4.1399999999999997</c:v>
                </c:pt>
                <c:pt idx="35">
                  <c:v>4.1399999999999997</c:v>
                </c:pt>
                <c:pt idx="36">
                  <c:v>4.1399999999999997</c:v>
                </c:pt>
                <c:pt idx="37">
                  <c:v>4.1399999999999997</c:v>
                </c:pt>
                <c:pt idx="38">
                  <c:v>4.1399999999999997</c:v>
                </c:pt>
                <c:pt idx="39">
                  <c:v>4.1399999999999997</c:v>
                </c:pt>
                <c:pt idx="40">
                  <c:v>4.1399999999999997</c:v>
                </c:pt>
                <c:pt idx="41">
                  <c:v>4.1399999999999997</c:v>
                </c:pt>
                <c:pt idx="42">
                  <c:v>4.1399999999999997</c:v>
                </c:pt>
                <c:pt idx="44">
                  <c:v>4.1399999999999997</c:v>
                </c:pt>
                <c:pt idx="45">
                  <c:v>4.1399999999999997</c:v>
                </c:pt>
                <c:pt idx="46">
                  <c:v>4.1399999999999997</c:v>
                </c:pt>
                <c:pt idx="47">
                  <c:v>4.1399999999999997</c:v>
                </c:pt>
                <c:pt idx="48">
                  <c:v>4.1399999999999997</c:v>
                </c:pt>
                <c:pt idx="49">
                  <c:v>4.1399999999999997</c:v>
                </c:pt>
                <c:pt idx="50">
                  <c:v>4.1399999999999997</c:v>
                </c:pt>
                <c:pt idx="51">
                  <c:v>4.1399999999999997</c:v>
                </c:pt>
                <c:pt idx="52">
                  <c:v>4.1399999999999997</c:v>
                </c:pt>
                <c:pt idx="53">
                  <c:v>4.1399999999999997</c:v>
                </c:pt>
                <c:pt idx="54">
                  <c:v>4.1399999999999997</c:v>
                </c:pt>
                <c:pt idx="55">
                  <c:v>4.1399999999999997</c:v>
                </c:pt>
                <c:pt idx="56">
                  <c:v>4.1399999999999997</c:v>
                </c:pt>
                <c:pt idx="57">
                  <c:v>4.1399999999999997</c:v>
                </c:pt>
                <c:pt idx="58">
                  <c:v>4.1399999999999997</c:v>
                </c:pt>
                <c:pt idx="59">
                  <c:v>4.1399999999999997</c:v>
                </c:pt>
                <c:pt idx="60">
                  <c:v>4.1399999999999997</c:v>
                </c:pt>
                <c:pt idx="61">
                  <c:v>4.1399999999999997</c:v>
                </c:pt>
                <c:pt idx="62">
                  <c:v>4.1399999999999997</c:v>
                </c:pt>
                <c:pt idx="64">
                  <c:v>4.1399999999999997</c:v>
                </c:pt>
                <c:pt idx="65">
                  <c:v>4.1399999999999997</c:v>
                </c:pt>
                <c:pt idx="66">
                  <c:v>4.1399999999999997</c:v>
                </c:pt>
                <c:pt idx="67">
                  <c:v>4.1399999999999997</c:v>
                </c:pt>
                <c:pt idx="68">
                  <c:v>4.1399999999999997</c:v>
                </c:pt>
                <c:pt idx="69">
                  <c:v>4.1399999999999997</c:v>
                </c:pt>
                <c:pt idx="70">
                  <c:v>4.1399999999999997</c:v>
                </c:pt>
                <c:pt idx="71">
                  <c:v>4.1399999999999997</c:v>
                </c:pt>
                <c:pt idx="72">
                  <c:v>4.1399999999999997</c:v>
                </c:pt>
                <c:pt idx="73">
                  <c:v>4.1399999999999997</c:v>
                </c:pt>
                <c:pt idx="74">
                  <c:v>4.1399999999999997</c:v>
                </c:pt>
                <c:pt idx="75">
                  <c:v>4.1399999999999997</c:v>
                </c:pt>
                <c:pt idx="76">
                  <c:v>4.1399999999999997</c:v>
                </c:pt>
                <c:pt idx="77">
                  <c:v>4.1399999999999997</c:v>
                </c:pt>
                <c:pt idx="79">
                  <c:v>4.1399999999999997</c:v>
                </c:pt>
                <c:pt idx="80">
                  <c:v>4.1399999999999997</c:v>
                </c:pt>
                <c:pt idx="81">
                  <c:v>4.1399999999999997</c:v>
                </c:pt>
                <c:pt idx="82">
                  <c:v>4.1399999999999997</c:v>
                </c:pt>
                <c:pt idx="83">
                  <c:v>4.1399999999999997</c:v>
                </c:pt>
                <c:pt idx="84">
                  <c:v>4.1399999999999997</c:v>
                </c:pt>
                <c:pt idx="85">
                  <c:v>4.1399999999999997</c:v>
                </c:pt>
                <c:pt idx="86">
                  <c:v>4.1399999999999997</c:v>
                </c:pt>
                <c:pt idx="87">
                  <c:v>4.1399999999999997</c:v>
                </c:pt>
                <c:pt idx="88">
                  <c:v>4.1399999999999997</c:v>
                </c:pt>
                <c:pt idx="89">
                  <c:v>4.1399999999999997</c:v>
                </c:pt>
                <c:pt idx="90">
                  <c:v>4.1399999999999997</c:v>
                </c:pt>
                <c:pt idx="91">
                  <c:v>4.1399999999999997</c:v>
                </c:pt>
                <c:pt idx="92">
                  <c:v>4.1399999999999997</c:v>
                </c:pt>
                <c:pt idx="93">
                  <c:v>4.1399999999999997</c:v>
                </c:pt>
                <c:pt idx="94">
                  <c:v>4.1399999999999997</c:v>
                </c:pt>
                <c:pt idx="95">
                  <c:v>4.1399999999999997</c:v>
                </c:pt>
                <c:pt idx="96">
                  <c:v>4.1399999999999997</c:v>
                </c:pt>
                <c:pt idx="97">
                  <c:v>4.1399999999999997</c:v>
                </c:pt>
                <c:pt idx="98">
                  <c:v>4.1399999999999997</c:v>
                </c:pt>
                <c:pt idx="99">
                  <c:v>4.1399999999999997</c:v>
                </c:pt>
                <c:pt idx="100">
                  <c:v>4.1399999999999997</c:v>
                </c:pt>
                <c:pt idx="101">
                  <c:v>4.1399999999999997</c:v>
                </c:pt>
                <c:pt idx="102">
                  <c:v>4.1399999999999997</c:v>
                </c:pt>
                <c:pt idx="103">
                  <c:v>4.1399999999999997</c:v>
                </c:pt>
                <c:pt idx="104">
                  <c:v>4.1399999999999997</c:v>
                </c:pt>
                <c:pt idx="105">
                  <c:v>4.1399999999999997</c:v>
                </c:pt>
                <c:pt idx="106">
                  <c:v>4.1399999999999997</c:v>
                </c:pt>
                <c:pt idx="107">
                  <c:v>4.1399999999999997</c:v>
                </c:pt>
                <c:pt idx="108">
                  <c:v>4.1399999999999997</c:v>
                </c:pt>
                <c:pt idx="109">
                  <c:v>4.1399999999999997</c:v>
                </c:pt>
                <c:pt idx="111">
                  <c:v>4.1399999999999997</c:v>
                </c:pt>
                <c:pt idx="112">
                  <c:v>4.1399999999999997</c:v>
                </c:pt>
                <c:pt idx="113">
                  <c:v>4.1399999999999997</c:v>
                </c:pt>
                <c:pt idx="114">
                  <c:v>4.1399999999999997</c:v>
                </c:pt>
                <c:pt idx="115">
                  <c:v>4.1399999999999997</c:v>
                </c:pt>
                <c:pt idx="116">
                  <c:v>4.1399999999999997</c:v>
                </c:pt>
                <c:pt idx="117">
                  <c:v>4.1399999999999997</c:v>
                </c:pt>
                <c:pt idx="118">
                  <c:v>4.1399999999999997</c:v>
                </c:pt>
                <c:pt idx="119">
                  <c:v>4.1399999999999997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143480"/>
        <c:axId val="267704848"/>
      </c:lineChart>
      <c:catAx>
        <c:axId val="268143480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7704848"/>
        <c:crosses val="autoZero"/>
        <c:auto val="1"/>
        <c:lblAlgn val="ctr"/>
        <c:lblOffset val="100"/>
        <c:noMultiLvlLbl val="0"/>
      </c:catAx>
      <c:valAx>
        <c:axId val="267704848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8143480"/>
        <c:crosses val="autoZero"/>
        <c:crossBetween val="between"/>
        <c:majorUnit val="0.5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38520875785095554"/>
          <c:y val="2.5605815074236284E-2"/>
          <c:w val="0.17780006335909268"/>
          <c:h val="4.197790574685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Математика 9</a:t>
            </a:r>
            <a:r>
              <a:rPr lang="ru-RU" baseline="0"/>
              <a:t> кл.  </a:t>
            </a:r>
            <a:endParaRPr lang="ru-RU"/>
          </a:p>
        </c:rich>
      </c:tx>
      <c:layout>
        <c:manualLayout>
          <c:xMode val="edge"/>
          <c:yMode val="edge"/>
          <c:x val="3.7808179637922615E-2"/>
          <c:y val="1.20779214524789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1671894786736562E-2"/>
          <c:y val="7.3364476828456149E-2"/>
          <c:w val="0.97765222743383495"/>
          <c:h val="0.58825323005703711"/>
        </c:manualLayout>
      </c:layout>
      <c:lineChart>
        <c:grouping val="standard"/>
        <c:varyColors val="0"/>
        <c:ser>
          <c:idx val="1"/>
          <c:order val="0"/>
          <c:tx>
            <c:v>2021 ср. балл ОУ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6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3B4-4E44-A331-C6E8493F566A}"/>
              </c:ext>
            </c:extLst>
          </c:dPt>
          <c:cat>
            <c:strRef>
              <c:f>'2021 ИТОГИ-4-9-11'!$C$7:$C$126</c:f>
              <c:strCache>
                <c:ptCount val="120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"КУГ № 1 – Универс"</c:v>
                </c:pt>
                <c:pt idx="45">
                  <c:v>МАОУ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Школа-интернат № 1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93</c:v>
                </c:pt>
                <c:pt idx="76">
                  <c:v>МАОУ СШ № 137</c:v>
                </c:pt>
                <c:pt idx="77">
                  <c:v>МАОУ СШ № 158</c:v>
                </c:pt>
                <c:pt idx="78">
                  <c:v>СОВЕТСКИЙ РАЙОН</c:v>
                </c:pt>
                <c:pt idx="79">
                  <c:v>МАОУ СШ № 1</c:v>
                </c:pt>
                <c:pt idx="80">
                  <c:v>МБОУ СШ № 2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МБОУ СШ № 18</c:v>
                </c:pt>
                <c:pt idx="84">
                  <c:v>МАОУ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МБОУ СШ № 108</c:v>
                </c:pt>
                <c:pt idx="93">
                  <c:v>МБОУ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МБОУ СШ № 134</c:v>
                </c:pt>
                <c:pt idx="97">
                  <c:v>МБОУ СШ № 139</c:v>
                </c:pt>
                <c:pt idx="98">
                  <c:v>МБОУ СШ № 141</c:v>
                </c:pt>
                <c:pt idx="99">
                  <c:v>МАОУ СШ № 143</c:v>
                </c:pt>
                <c:pt idx="100">
                  <c:v>МБОУ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МАОУ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</c:v>
                </c:pt>
                <c:pt idx="107">
                  <c:v>МБОУ СШ № 154</c:v>
                </c:pt>
                <c:pt idx="108">
                  <c:v>МБОУ СШ № 156</c:v>
                </c:pt>
                <c:pt idx="109">
                  <c:v>МБОУ СШ № 157</c:v>
                </c:pt>
                <c:pt idx="110">
                  <c:v>ЦЕНТРАЛЬНЫЙ РАЙОН</c:v>
                </c:pt>
                <c:pt idx="111">
                  <c:v>МАОУ Гимназия № 2</c:v>
                </c:pt>
                <c:pt idx="112">
                  <c:v>МБОУ  Гимназия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</c:v>
                </c:pt>
                <c:pt idx="116">
                  <c:v>МБОУ СШ № 27</c:v>
                </c:pt>
                <c:pt idx="117">
                  <c:v>МБОУ СШ № 51</c:v>
                </c:pt>
                <c:pt idx="118">
                  <c:v>МАОУ СШ "Комплекс Покровский"</c:v>
                </c:pt>
                <c:pt idx="119">
                  <c:v>МБОУ СШ № 155</c:v>
                </c:pt>
              </c:strCache>
            </c:strRef>
          </c:cat>
          <c:val>
            <c:numRef>
              <c:f>'2021 ИТОГИ-4-9-11'!$R$7:$R$126</c:f>
              <c:numCache>
                <c:formatCode>0.00</c:formatCode>
                <c:ptCount val="120"/>
                <c:pt idx="0">
                  <c:v>3.3807517355807923</c:v>
                </c:pt>
                <c:pt idx="1">
                  <c:v>3.5060240963855422</c:v>
                </c:pt>
                <c:pt idx="2">
                  <c:v>3.4494529213805247</c:v>
                </c:pt>
                <c:pt idx="4">
                  <c:v>3.5535714285714284</c:v>
                </c:pt>
                <c:pt idx="5">
                  <c:v>3.5138888888888888</c:v>
                </c:pt>
                <c:pt idx="6">
                  <c:v>3.8807339449541285</c:v>
                </c:pt>
                <c:pt idx="7">
                  <c:v>3.7397260273972601</c:v>
                </c:pt>
                <c:pt idx="8">
                  <c:v>3.1029411764705883</c:v>
                </c:pt>
                <c:pt idx="9">
                  <c:v>3.3047619047619046</c:v>
                </c:pt>
                <c:pt idx="10">
                  <c:v>3.2</c:v>
                </c:pt>
                <c:pt idx="11">
                  <c:v>3.3</c:v>
                </c:pt>
                <c:pt idx="12">
                  <c:v>3.315691603065829</c:v>
                </c:pt>
                <c:pt idx="13">
                  <c:v>3.4464285714285716</c:v>
                </c:pt>
                <c:pt idx="14">
                  <c:v>3.5862068965517242</c:v>
                </c:pt>
                <c:pt idx="15">
                  <c:v>3.3846153846153846</c:v>
                </c:pt>
                <c:pt idx="16">
                  <c:v>3.6709677419354838</c:v>
                </c:pt>
                <c:pt idx="17">
                  <c:v>3.4344262295081966</c:v>
                </c:pt>
                <c:pt idx="18">
                  <c:v>3.2749999999999999</c:v>
                </c:pt>
                <c:pt idx="19">
                  <c:v>3.2413793103448274</c:v>
                </c:pt>
                <c:pt idx="20">
                  <c:v>3.0588235294117645</c:v>
                </c:pt>
                <c:pt idx="21">
                  <c:v>3.5</c:v>
                </c:pt>
                <c:pt idx="22">
                  <c:v>2.8374999999999999</c:v>
                </c:pt>
                <c:pt idx="23">
                  <c:v>3.1138211382113821</c:v>
                </c:pt>
                <c:pt idx="24">
                  <c:v>3.2391304347826089</c:v>
                </c:pt>
                <c:pt idx="25">
                  <c:v>3.2040700443949901</c:v>
                </c:pt>
                <c:pt idx="26">
                  <c:v>3.5210084033613445</c:v>
                </c:pt>
                <c:pt idx="27">
                  <c:v>3.6086956521739131</c:v>
                </c:pt>
                <c:pt idx="28">
                  <c:v>3.1485148514851486</c:v>
                </c:pt>
                <c:pt idx="29">
                  <c:v>3.5333333333333332</c:v>
                </c:pt>
                <c:pt idx="30">
                  <c:v>3.2307692307692308</c:v>
                </c:pt>
                <c:pt idx="31">
                  <c:v>3.3846153846153846</c:v>
                </c:pt>
                <c:pt idx="32">
                  <c:v>3.1805555555555554</c:v>
                </c:pt>
                <c:pt idx="33">
                  <c:v>2.8888888888888888</c:v>
                </c:pt>
                <c:pt idx="34">
                  <c:v>2.9285714285714284</c:v>
                </c:pt>
                <c:pt idx="35">
                  <c:v>3.0857142857142859</c:v>
                </c:pt>
                <c:pt idx="36">
                  <c:v>3.2061855670103094</c:v>
                </c:pt>
                <c:pt idx="37">
                  <c:v>3.1447368421052633</c:v>
                </c:pt>
                <c:pt idx="38">
                  <c:v>2.9074074074074074</c:v>
                </c:pt>
                <c:pt idx="39">
                  <c:v>3.1282051282051282</c:v>
                </c:pt>
                <c:pt idx="40">
                  <c:v>2.8823529411764706</c:v>
                </c:pt>
                <c:pt idx="41">
                  <c:v>3.361904761904762</c:v>
                </c:pt>
                <c:pt idx="42">
                  <c:v>3.327731092436975</c:v>
                </c:pt>
                <c:pt idx="43">
                  <c:v>3.465490379706369</c:v>
                </c:pt>
                <c:pt idx="44">
                  <c:v>3.6778846153846154</c:v>
                </c:pt>
                <c:pt idx="45">
                  <c:v>3.88</c:v>
                </c:pt>
                <c:pt idx="46">
                  <c:v>3.96</c:v>
                </c:pt>
                <c:pt idx="47">
                  <c:v>3.3076923076923075</c:v>
                </c:pt>
                <c:pt idx="48">
                  <c:v>3.7684210526315791</c:v>
                </c:pt>
                <c:pt idx="49">
                  <c:v>3.7578947368421054</c:v>
                </c:pt>
                <c:pt idx="50">
                  <c:v>3.5862068965517242</c:v>
                </c:pt>
                <c:pt idx="51">
                  <c:v>3.5063291139240507</c:v>
                </c:pt>
                <c:pt idx="52">
                  <c:v>2.9361702127659575</c:v>
                </c:pt>
                <c:pt idx="53">
                  <c:v>3.1304347826086958</c:v>
                </c:pt>
                <c:pt idx="54">
                  <c:v>3.2444444444444445</c:v>
                </c:pt>
                <c:pt idx="55">
                  <c:v>3.3111111111111109</c:v>
                </c:pt>
                <c:pt idx="56">
                  <c:v>3.3624999999999998</c:v>
                </c:pt>
                <c:pt idx="57">
                  <c:v>3.0666666666666669</c:v>
                </c:pt>
                <c:pt idx="58">
                  <c:v>3.6451612903225805</c:v>
                </c:pt>
                <c:pt idx="59">
                  <c:v>3.1538461538461537</c:v>
                </c:pt>
                <c:pt idx="60">
                  <c:v>3.2448979591836733</c:v>
                </c:pt>
                <c:pt idx="61">
                  <c:v>3.6730769230769229</c:v>
                </c:pt>
                <c:pt idx="62">
                  <c:v>3.6315789473684212</c:v>
                </c:pt>
                <c:pt idx="63">
                  <c:v>3.374786443028523</c:v>
                </c:pt>
                <c:pt idx="64">
                  <c:v>3.4864864864864864</c:v>
                </c:pt>
                <c:pt idx="65">
                  <c:v>3.8068181818181817</c:v>
                </c:pt>
                <c:pt idx="66">
                  <c:v>3.4126984126984126</c:v>
                </c:pt>
                <c:pt idx="67">
                  <c:v>3.0980392156862746</c:v>
                </c:pt>
                <c:pt idx="68">
                  <c:v>3.506849315068493</c:v>
                </c:pt>
                <c:pt idx="69">
                  <c:v>3.032258064516129</c:v>
                </c:pt>
                <c:pt idx="70">
                  <c:v>3.3571428571428572</c:v>
                </c:pt>
                <c:pt idx="71">
                  <c:v>3.4059405940594059</c:v>
                </c:pt>
                <c:pt idx="72">
                  <c:v>3.0289855072463769</c:v>
                </c:pt>
                <c:pt idx="73">
                  <c:v>3.5081967213114753</c:v>
                </c:pt>
                <c:pt idx="74">
                  <c:v>3.4150943396226414</c:v>
                </c:pt>
                <c:pt idx="75">
                  <c:v>3.2884615384615383</c:v>
                </c:pt>
                <c:pt idx="76">
                  <c:v>3.5252525252525251</c:v>
                </c:pt>
                <c:pt idx="78">
                  <c:v>3.4024206288921395</c:v>
                </c:pt>
                <c:pt idx="79">
                  <c:v>3.6025641025641026</c:v>
                </c:pt>
                <c:pt idx="80">
                  <c:v>2.95</c:v>
                </c:pt>
                <c:pt idx="81">
                  <c:v>3.2285714285714286</c:v>
                </c:pt>
                <c:pt idx="82">
                  <c:v>3.5416666666666665</c:v>
                </c:pt>
                <c:pt idx="83">
                  <c:v>3.4485981308411215</c:v>
                </c:pt>
                <c:pt idx="84">
                  <c:v>3.380281690140845</c:v>
                </c:pt>
                <c:pt idx="85">
                  <c:v>3.4285714285714284</c:v>
                </c:pt>
                <c:pt idx="86">
                  <c:v>3.3846153846153846</c:v>
                </c:pt>
                <c:pt idx="87">
                  <c:v>3.3866666666666667</c:v>
                </c:pt>
                <c:pt idx="88">
                  <c:v>2.9444444444444446</c:v>
                </c:pt>
                <c:pt idx="89">
                  <c:v>3.240506329113924</c:v>
                </c:pt>
                <c:pt idx="90">
                  <c:v>3.2702702702702702</c:v>
                </c:pt>
                <c:pt idx="91">
                  <c:v>3.6133333333333333</c:v>
                </c:pt>
                <c:pt idx="92">
                  <c:v>3.3333333333333335</c:v>
                </c:pt>
                <c:pt idx="93">
                  <c:v>3.284313725490196</c:v>
                </c:pt>
                <c:pt idx="94">
                  <c:v>3.2105263157894739</c:v>
                </c:pt>
                <c:pt idx="95">
                  <c:v>3.1791044776119404</c:v>
                </c:pt>
                <c:pt idx="96">
                  <c:v>3.1851851851851851</c:v>
                </c:pt>
                <c:pt idx="97">
                  <c:v>3.1969696969696968</c:v>
                </c:pt>
                <c:pt idx="98">
                  <c:v>3.3555555555555556</c:v>
                </c:pt>
                <c:pt idx="99">
                  <c:v>3.5418994413407821</c:v>
                </c:pt>
                <c:pt idx="100">
                  <c:v>3.5256410256410255</c:v>
                </c:pt>
                <c:pt idx="101">
                  <c:v>3.5942028985507246</c:v>
                </c:pt>
                <c:pt idx="102">
                  <c:v>3.3644067796610169</c:v>
                </c:pt>
                <c:pt idx="103">
                  <c:v>3.738219895287958</c:v>
                </c:pt>
                <c:pt idx="104">
                  <c:v>3.5</c:v>
                </c:pt>
                <c:pt idx="105">
                  <c:v>3.8301886792452828</c:v>
                </c:pt>
                <c:pt idx="106">
                  <c:v>3.7557251908396947</c:v>
                </c:pt>
                <c:pt idx="107">
                  <c:v>3.3548387096774195</c:v>
                </c:pt>
                <c:pt idx="108">
                  <c:v>3.3548387096774195</c:v>
                </c:pt>
                <c:pt idx="109">
                  <c:v>3.75</c:v>
                </c:pt>
                <c:pt idx="110">
                  <c:v>3.5165994664574427</c:v>
                </c:pt>
                <c:pt idx="111">
                  <c:v>3.75</c:v>
                </c:pt>
                <c:pt idx="112">
                  <c:v>3.592233009708738</c:v>
                </c:pt>
                <c:pt idx="113">
                  <c:v>3.6578947368421053</c:v>
                </c:pt>
                <c:pt idx="114">
                  <c:v>3.5</c:v>
                </c:pt>
                <c:pt idx="115">
                  <c:v>3.6634615384615383</c:v>
                </c:pt>
                <c:pt idx="116">
                  <c:v>3.5098039215686274</c:v>
                </c:pt>
                <c:pt idx="117">
                  <c:v>3.2051282051282053</c:v>
                </c:pt>
                <c:pt idx="118">
                  <c:v>3.470873786407767</c:v>
                </c:pt>
                <c:pt idx="119">
                  <c:v>3.3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2021 ср. балл по городу</c:v>
          </c:tx>
          <c:spPr>
            <a:ln w="28575" cap="rnd">
              <a:solidFill>
                <a:srgbClr val="FF99C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'2021 ИТОГИ-4-9-11'!$C$7:$C$126</c:f>
              <c:strCache>
                <c:ptCount val="120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"КУГ № 1 – Универс"</c:v>
                </c:pt>
                <c:pt idx="45">
                  <c:v>МАОУ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Школа-интернат № 1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93</c:v>
                </c:pt>
                <c:pt idx="76">
                  <c:v>МАОУ СШ № 137</c:v>
                </c:pt>
                <c:pt idx="77">
                  <c:v>МАОУ СШ № 158</c:v>
                </c:pt>
                <c:pt idx="78">
                  <c:v>СОВЕТСКИЙ РАЙОН</c:v>
                </c:pt>
                <c:pt idx="79">
                  <c:v>МАОУ СШ № 1</c:v>
                </c:pt>
                <c:pt idx="80">
                  <c:v>МБОУ СШ № 2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МБОУ СШ № 18</c:v>
                </c:pt>
                <c:pt idx="84">
                  <c:v>МАОУ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МБОУ СШ № 108</c:v>
                </c:pt>
                <c:pt idx="93">
                  <c:v>МБОУ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МБОУ СШ № 134</c:v>
                </c:pt>
                <c:pt idx="97">
                  <c:v>МБОУ СШ № 139</c:v>
                </c:pt>
                <c:pt idx="98">
                  <c:v>МБОУ СШ № 141</c:v>
                </c:pt>
                <c:pt idx="99">
                  <c:v>МАОУ СШ № 143</c:v>
                </c:pt>
                <c:pt idx="100">
                  <c:v>МБОУ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МАОУ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</c:v>
                </c:pt>
                <c:pt idx="107">
                  <c:v>МБОУ СШ № 154</c:v>
                </c:pt>
                <c:pt idx="108">
                  <c:v>МБОУ СШ № 156</c:v>
                </c:pt>
                <c:pt idx="109">
                  <c:v>МБОУ СШ № 157</c:v>
                </c:pt>
                <c:pt idx="110">
                  <c:v>ЦЕНТРАЛЬНЫЙ РАЙОН</c:v>
                </c:pt>
                <c:pt idx="111">
                  <c:v>МАОУ Гимназия № 2</c:v>
                </c:pt>
                <c:pt idx="112">
                  <c:v>МБОУ  Гимназия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</c:v>
                </c:pt>
                <c:pt idx="116">
                  <c:v>МБОУ СШ № 27</c:v>
                </c:pt>
                <c:pt idx="117">
                  <c:v>МБОУ СШ № 51</c:v>
                </c:pt>
                <c:pt idx="118">
                  <c:v>МАОУ СШ "Комплекс Покровский"</c:v>
                </c:pt>
                <c:pt idx="119">
                  <c:v>МБОУ СШ № 155</c:v>
                </c:pt>
              </c:strCache>
            </c:strRef>
          </c:cat>
          <c:val>
            <c:numRef>
              <c:f>'2021 ИТОГИ-4-9-11'!$S$7:$S$126</c:f>
              <c:numCache>
                <c:formatCode>0.00</c:formatCode>
                <c:ptCount val="120"/>
                <c:pt idx="0">
                  <c:v>3.43</c:v>
                </c:pt>
                <c:pt idx="1">
                  <c:v>3.43</c:v>
                </c:pt>
                <c:pt idx="3">
                  <c:v>3.91</c:v>
                </c:pt>
                <c:pt idx="4">
                  <c:v>3.43</c:v>
                </c:pt>
                <c:pt idx="5">
                  <c:v>3.43</c:v>
                </c:pt>
                <c:pt idx="6">
                  <c:v>3.43</c:v>
                </c:pt>
                <c:pt idx="7">
                  <c:v>3.43</c:v>
                </c:pt>
                <c:pt idx="8">
                  <c:v>3.43</c:v>
                </c:pt>
                <c:pt idx="9">
                  <c:v>3.43</c:v>
                </c:pt>
                <c:pt idx="10">
                  <c:v>3.43</c:v>
                </c:pt>
                <c:pt idx="11">
                  <c:v>3.43</c:v>
                </c:pt>
                <c:pt idx="13">
                  <c:v>3.43</c:v>
                </c:pt>
                <c:pt idx="14">
                  <c:v>3.43</c:v>
                </c:pt>
                <c:pt idx="15">
                  <c:v>3.43</c:v>
                </c:pt>
                <c:pt idx="16">
                  <c:v>3.43</c:v>
                </c:pt>
                <c:pt idx="17">
                  <c:v>3.43</c:v>
                </c:pt>
                <c:pt idx="18">
                  <c:v>3.43</c:v>
                </c:pt>
                <c:pt idx="19">
                  <c:v>3.43</c:v>
                </c:pt>
                <c:pt idx="20">
                  <c:v>3.43</c:v>
                </c:pt>
                <c:pt idx="21">
                  <c:v>3.43</c:v>
                </c:pt>
                <c:pt idx="22">
                  <c:v>3.43</c:v>
                </c:pt>
                <c:pt idx="23">
                  <c:v>3.43</c:v>
                </c:pt>
                <c:pt idx="24">
                  <c:v>3.43</c:v>
                </c:pt>
                <c:pt idx="26">
                  <c:v>3.43</c:v>
                </c:pt>
                <c:pt idx="27">
                  <c:v>3.43</c:v>
                </c:pt>
                <c:pt idx="28">
                  <c:v>3.43</c:v>
                </c:pt>
                <c:pt idx="29">
                  <c:v>3.43</c:v>
                </c:pt>
                <c:pt idx="30">
                  <c:v>3.43</c:v>
                </c:pt>
                <c:pt idx="31">
                  <c:v>3.43</c:v>
                </c:pt>
                <c:pt idx="32">
                  <c:v>3.43</c:v>
                </c:pt>
                <c:pt idx="33">
                  <c:v>3.43</c:v>
                </c:pt>
                <c:pt idx="34">
                  <c:v>3.43</c:v>
                </c:pt>
                <c:pt idx="35">
                  <c:v>3.43</c:v>
                </c:pt>
                <c:pt idx="36">
                  <c:v>3.43</c:v>
                </c:pt>
                <c:pt idx="37">
                  <c:v>3.43</c:v>
                </c:pt>
                <c:pt idx="38">
                  <c:v>3.43</c:v>
                </c:pt>
                <c:pt idx="39">
                  <c:v>3.43</c:v>
                </c:pt>
                <c:pt idx="40">
                  <c:v>3.43</c:v>
                </c:pt>
                <c:pt idx="41">
                  <c:v>3.43</c:v>
                </c:pt>
                <c:pt idx="42">
                  <c:v>3.43</c:v>
                </c:pt>
                <c:pt idx="44">
                  <c:v>3.43</c:v>
                </c:pt>
                <c:pt idx="45">
                  <c:v>3.43</c:v>
                </c:pt>
                <c:pt idx="46">
                  <c:v>3.43</c:v>
                </c:pt>
                <c:pt idx="47">
                  <c:v>3.43</c:v>
                </c:pt>
                <c:pt idx="48">
                  <c:v>3.43</c:v>
                </c:pt>
                <c:pt idx="49">
                  <c:v>3.43</c:v>
                </c:pt>
                <c:pt idx="50">
                  <c:v>3.43</c:v>
                </c:pt>
                <c:pt idx="51">
                  <c:v>3.43</c:v>
                </c:pt>
                <c:pt idx="52">
                  <c:v>3.43</c:v>
                </c:pt>
                <c:pt idx="53">
                  <c:v>3.43</c:v>
                </c:pt>
                <c:pt idx="54">
                  <c:v>3.43</c:v>
                </c:pt>
                <c:pt idx="55">
                  <c:v>3.43</c:v>
                </c:pt>
                <c:pt idx="56">
                  <c:v>3.43</c:v>
                </c:pt>
                <c:pt idx="57">
                  <c:v>3.43</c:v>
                </c:pt>
                <c:pt idx="58">
                  <c:v>3.43</c:v>
                </c:pt>
                <c:pt idx="59">
                  <c:v>3.43</c:v>
                </c:pt>
                <c:pt idx="60">
                  <c:v>3.43</c:v>
                </c:pt>
                <c:pt idx="61">
                  <c:v>3.43</c:v>
                </c:pt>
                <c:pt idx="62">
                  <c:v>3.43</c:v>
                </c:pt>
                <c:pt idx="64">
                  <c:v>3.43</c:v>
                </c:pt>
                <c:pt idx="65">
                  <c:v>3.43</c:v>
                </c:pt>
                <c:pt idx="66">
                  <c:v>3.43</c:v>
                </c:pt>
                <c:pt idx="67">
                  <c:v>3.43</c:v>
                </c:pt>
                <c:pt idx="68">
                  <c:v>3.43</c:v>
                </c:pt>
                <c:pt idx="69">
                  <c:v>3.43</c:v>
                </c:pt>
                <c:pt idx="70">
                  <c:v>3.43</c:v>
                </c:pt>
                <c:pt idx="71">
                  <c:v>3.43</c:v>
                </c:pt>
                <c:pt idx="72">
                  <c:v>3.43</c:v>
                </c:pt>
                <c:pt idx="73">
                  <c:v>3.43</c:v>
                </c:pt>
                <c:pt idx="74">
                  <c:v>3.43</c:v>
                </c:pt>
                <c:pt idx="75">
                  <c:v>3.43</c:v>
                </c:pt>
                <c:pt idx="76">
                  <c:v>3.43</c:v>
                </c:pt>
                <c:pt idx="77">
                  <c:v>3.43</c:v>
                </c:pt>
                <c:pt idx="79">
                  <c:v>3.43</c:v>
                </c:pt>
                <c:pt idx="80">
                  <c:v>3.43</c:v>
                </c:pt>
                <c:pt idx="81">
                  <c:v>3.43</c:v>
                </c:pt>
                <c:pt idx="82">
                  <c:v>3.43</c:v>
                </c:pt>
                <c:pt idx="83">
                  <c:v>3.43</c:v>
                </c:pt>
                <c:pt idx="84">
                  <c:v>3.43</c:v>
                </c:pt>
                <c:pt idx="85">
                  <c:v>3.43</c:v>
                </c:pt>
                <c:pt idx="86">
                  <c:v>3.43</c:v>
                </c:pt>
                <c:pt idx="87">
                  <c:v>3.43</c:v>
                </c:pt>
                <c:pt idx="88">
                  <c:v>3.43</c:v>
                </c:pt>
                <c:pt idx="89">
                  <c:v>3.43</c:v>
                </c:pt>
                <c:pt idx="90">
                  <c:v>3.43</c:v>
                </c:pt>
                <c:pt idx="91">
                  <c:v>3.43</c:v>
                </c:pt>
                <c:pt idx="92">
                  <c:v>3.43</c:v>
                </c:pt>
                <c:pt idx="93">
                  <c:v>3.43</c:v>
                </c:pt>
                <c:pt idx="94">
                  <c:v>3.43</c:v>
                </c:pt>
                <c:pt idx="95">
                  <c:v>3.43</c:v>
                </c:pt>
                <c:pt idx="96">
                  <c:v>3.43</c:v>
                </c:pt>
                <c:pt idx="97">
                  <c:v>3.43</c:v>
                </c:pt>
                <c:pt idx="98">
                  <c:v>3.43</c:v>
                </c:pt>
                <c:pt idx="99">
                  <c:v>3.43</c:v>
                </c:pt>
                <c:pt idx="100">
                  <c:v>3.43</c:v>
                </c:pt>
                <c:pt idx="101">
                  <c:v>3.43</c:v>
                </c:pt>
                <c:pt idx="102">
                  <c:v>3.43</c:v>
                </c:pt>
                <c:pt idx="103">
                  <c:v>3.43</c:v>
                </c:pt>
                <c:pt idx="104">
                  <c:v>3.43</c:v>
                </c:pt>
                <c:pt idx="105">
                  <c:v>3.43</c:v>
                </c:pt>
                <c:pt idx="106">
                  <c:v>3.43</c:v>
                </c:pt>
                <c:pt idx="107">
                  <c:v>3.43</c:v>
                </c:pt>
                <c:pt idx="108">
                  <c:v>3.43</c:v>
                </c:pt>
                <c:pt idx="109">
                  <c:v>3.43</c:v>
                </c:pt>
                <c:pt idx="111">
                  <c:v>3.43</c:v>
                </c:pt>
                <c:pt idx="112">
                  <c:v>3.43</c:v>
                </c:pt>
                <c:pt idx="113">
                  <c:v>3.43</c:v>
                </c:pt>
                <c:pt idx="114">
                  <c:v>3.43</c:v>
                </c:pt>
                <c:pt idx="115">
                  <c:v>3.43</c:v>
                </c:pt>
                <c:pt idx="116">
                  <c:v>3.43</c:v>
                </c:pt>
                <c:pt idx="117">
                  <c:v>3.43</c:v>
                </c:pt>
                <c:pt idx="118">
                  <c:v>3.43</c:v>
                </c:pt>
                <c:pt idx="119">
                  <c:v>3.43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545808"/>
        <c:axId val="195703928"/>
      </c:lineChart>
      <c:catAx>
        <c:axId val="26754580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703928"/>
        <c:crosses val="autoZero"/>
        <c:auto val="1"/>
        <c:lblAlgn val="ctr"/>
        <c:lblOffset val="100"/>
        <c:noMultiLvlLbl val="0"/>
      </c:catAx>
      <c:valAx>
        <c:axId val="195703928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7545808"/>
        <c:crosses val="autoZero"/>
        <c:crossBetween val="between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38949237005751647"/>
          <c:y val="2.0977919044523109E-2"/>
          <c:w val="0.17780006335909268"/>
          <c:h val="4.197790574685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Русский язык 9</a:t>
            </a:r>
            <a:r>
              <a:rPr lang="ru-RU" baseline="0"/>
              <a:t> кл</a:t>
            </a:r>
            <a:endParaRPr lang="ru-RU"/>
          </a:p>
        </c:rich>
      </c:tx>
      <c:layout>
        <c:manualLayout>
          <c:xMode val="edge"/>
          <c:yMode val="edge"/>
          <c:x val="3.1339150571949755E-2"/>
          <c:y val="1.94172221164417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0641066544153618E-2"/>
          <c:y val="8.3314725584675051E-2"/>
          <c:w val="0.9790494178503214"/>
          <c:h val="0.55899988247737686"/>
        </c:manualLayout>
      </c:layout>
      <c:lineChart>
        <c:grouping val="standard"/>
        <c:varyColors val="0"/>
        <c:ser>
          <c:idx val="1"/>
          <c:order val="0"/>
          <c:tx>
            <c:v>2021 ср. балл ОУ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Pt>
            <c:idx val="6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8422-4CB3-A94D-E85E9958A82F}"/>
              </c:ext>
            </c:extLst>
          </c:dPt>
          <c:cat>
            <c:strRef>
              <c:f>'2021 ИТОГИ-4-9-11'!$C$7:$C$126</c:f>
              <c:strCache>
                <c:ptCount val="120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"КУГ № 1 – Универс"</c:v>
                </c:pt>
                <c:pt idx="45">
                  <c:v>МАОУ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Школа-интернат № 1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93</c:v>
                </c:pt>
                <c:pt idx="76">
                  <c:v>МАОУ СШ № 137</c:v>
                </c:pt>
                <c:pt idx="77">
                  <c:v>МАОУ СШ № 158</c:v>
                </c:pt>
                <c:pt idx="78">
                  <c:v>СОВЕТСКИЙ РАЙОН</c:v>
                </c:pt>
                <c:pt idx="79">
                  <c:v>МАОУ СШ № 1</c:v>
                </c:pt>
                <c:pt idx="80">
                  <c:v>МБОУ СШ № 2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МБОУ СШ № 18</c:v>
                </c:pt>
                <c:pt idx="84">
                  <c:v>МАОУ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МБОУ СШ № 108</c:v>
                </c:pt>
                <c:pt idx="93">
                  <c:v>МБОУ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МБОУ СШ № 134</c:v>
                </c:pt>
                <c:pt idx="97">
                  <c:v>МБОУ СШ № 139</c:v>
                </c:pt>
                <c:pt idx="98">
                  <c:v>МБОУ СШ № 141</c:v>
                </c:pt>
                <c:pt idx="99">
                  <c:v>МАОУ СШ № 143</c:v>
                </c:pt>
                <c:pt idx="100">
                  <c:v>МБОУ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МАОУ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</c:v>
                </c:pt>
                <c:pt idx="107">
                  <c:v>МБОУ СШ № 154</c:v>
                </c:pt>
                <c:pt idx="108">
                  <c:v>МБОУ СШ № 156</c:v>
                </c:pt>
                <c:pt idx="109">
                  <c:v>МБОУ СШ № 157</c:v>
                </c:pt>
                <c:pt idx="110">
                  <c:v>ЦЕНТРАЛЬНЫЙ РАЙОН</c:v>
                </c:pt>
                <c:pt idx="111">
                  <c:v>МАОУ Гимназия № 2</c:v>
                </c:pt>
                <c:pt idx="112">
                  <c:v>МБОУ  Гимназия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</c:v>
                </c:pt>
                <c:pt idx="116">
                  <c:v>МБОУ СШ № 27</c:v>
                </c:pt>
                <c:pt idx="117">
                  <c:v>МБОУ СШ № 51</c:v>
                </c:pt>
                <c:pt idx="118">
                  <c:v>МАОУ СШ "Комплекс Покровский"</c:v>
                </c:pt>
                <c:pt idx="119">
                  <c:v>МБОУ СШ № 155</c:v>
                </c:pt>
              </c:strCache>
            </c:strRef>
          </c:cat>
          <c:val>
            <c:numRef>
              <c:f>'2021 ИТОГИ-4-9-11'!$U$7:$U$126</c:f>
              <c:numCache>
                <c:formatCode>0.00</c:formatCode>
                <c:ptCount val="120"/>
                <c:pt idx="0">
                  <c:v>3.6081660787643841</c:v>
                </c:pt>
                <c:pt idx="1">
                  <c:v>3.7804878048780486</c:v>
                </c:pt>
                <c:pt idx="2">
                  <c:v>3.7975628823199195</c:v>
                </c:pt>
                <c:pt idx="4">
                  <c:v>3.9189189189189189</c:v>
                </c:pt>
                <c:pt idx="5">
                  <c:v>3.8137931034482757</c:v>
                </c:pt>
                <c:pt idx="6">
                  <c:v>4.2110091743119265</c:v>
                </c:pt>
                <c:pt idx="7">
                  <c:v>4.0540540540540544</c:v>
                </c:pt>
                <c:pt idx="8">
                  <c:v>3.4637681159420288</c:v>
                </c:pt>
                <c:pt idx="9">
                  <c:v>3.641509433962264</c:v>
                </c:pt>
                <c:pt idx="10">
                  <c:v>3.4130434782608696</c:v>
                </c:pt>
                <c:pt idx="11">
                  <c:v>3.8644067796610169</c:v>
                </c:pt>
                <c:pt idx="12">
                  <c:v>3.5876578801287287</c:v>
                </c:pt>
                <c:pt idx="13">
                  <c:v>3.6607142857142856</c:v>
                </c:pt>
                <c:pt idx="14">
                  <c:v>4.1355932203389827</c:v>
                </c:pt>
                <c:pt idx="15">
                  <c:v>3.858974358974359</c:v>
                </c:pt>
                <c:pt idx="16">
                  <c:v>3.8506493506493507</c:v>
                </c:pt>
                <c:pt idx="17">
                  <c:v>3.8</c:v>
                </c:pt>
                <c:pt idx="18">
                  <c:v>3.5</c:v>
                </c:pt>
                <c:pt idx="19">
                  <c:v>3.4</c:v>
                </c:pt>
                <c:pt idx="20">
                  <c:v>3.4482758620689653</c:v>
                </c:pt>
                <c:pt idx="21">
                  <c:v>3.2075471698113209</c:v>
                </c:pt>
                <c:pt idx="22">
                  <c:v>3.2469135802469138</c:v>
                </c:pt>
                <c:pt idx="23">
                  <c:v>3.4214876033057853</c:v>
                </c:pt>
                <c:pt idx="24">
                  <c:v>3.5217391304347827</c:v>
                </c:pt>
                <c:pt idx="25">
                  <c:v>3.407135603823102</c:v>
                </c:pt>
                <c:pt idx="26">
                  <c:v>3.7142857142857144</c:v>
                </c:pt>
                <c:pt idx="27">
                  <c:v>3.7934782608695654</c:v>
                </c:pt>
                <c:pt idx="28">
                  <c:v>3.4133333333333336</c:v>
                </c:pt>
                <c:pt idx="29">
                  <c:v>3.3846153846153846</c:v>
                </c:pt>
                <c:pt idx="30">
                  <c:v>3.4757281553398056</c:v>
                </c:pt>
                <c:pt idx="31">
                  <c:v>3.3378378378378377</c:v>
                </c:pt>
                <c:pt idx="32">
                  <c:v>2.9347826086956523</c:v>
                </c:pt>
                <c:pt idx="33">
                  <c:v>3.2714285714285714</c:v>
                </c:pt>
                <c:pt idx="34">
                  <c:v>3.4257425742574257</c:v>
                </c:pt>
                <c:pt idx="35">
                  <c:v>3.0285714285714285</c:v>
                </c:pt>
                <c:pt idx="36">
                  <c:v>3.5208333333333335</c:v>
                </c:pt>
                <c:pt idx="37">
                  <c:v>3.6753246753246751</c:v>
                </c:pt>
                <c:pt idx="38">
                  <c:v>3.0370370370370372</c:v>
                </c:pt>
                <c:pt idx="39">
                  <c:v>3.5249999999999999</c:v>
                </c:pt>
                <c:pt idx="40">
                  <c:v>3.2352941176470589</c:v>
                </c:pt>
                <c:pt idx="41">
                  <c:v>3.6146788990825689</c:v>
                </c:pt>
                <c:pt idx="42">
                  <c:v>3.5333333333333332</c:v>
                </c:pt>
                <c:pt idx="43">
                  <c:v>3.6459022237724361</c:v>
                </c:pt>
                <c:pt idx="44">
                  <c:v>3.8743961352657004</c:v>
                </c:pt>
                <c:pt idx="45">
                  <c:v>4.2244897959183669</c:v>
                </c:pt>
                <c:pt idx="46">
                  <c:v>4.1192052980132452</c:v>
                </c:pt>
                <c:pt idx="47">
                  <c:v>3.7243589743589745</c:v>
                </c:pt>
                <c:pt idx="48">
                  <c:v>3.7938144329896906</c:v>
                </c:pt>
                <c:pt idx="49">
                  <c:v>3.9578947368421051</c:v>
                </c:pt>
                <c:pt idx="50">
                  <c:v>4.2307692307692308</c:v>
                </c:pt>
                <c:pt idx="51">
                  <c:v>3.7721518987341773</c:v>
                </c:pt>
                <c:pt idx="52">
                  <c:v>3.1702127659574466</c:v>
                </c:pt>
                <c:pt idx="53">
                  <c:v>3.2916666666666665</c:v>
                </c:pt>
                <c:pt idx="54">
                  <c:v>3.2083333333333335</c:v>
                </c:pt>
                <c:pt idx="55">
                  <c:v>3.3255813953488373</c:v>
                </c:pt>
                <c:pt idx="56">
                  <c:v>3.55</c:v>
                </c:pt>
                <c:pt idx="57">
                  <c:v>3.1666666666666665</c:v>
                </c:pt>
                <c:pt idx="58">
                  <c:v>3.5806451612903225</c:v>
                </c:pt>
                <c:pt idx="59">
                  <c:v>3.1698113207547172</c:v>
                </c:pt>
                <c:pt idx="60">
                  <c:v>3.4</c:v>
                </c:pt>
                <c:pt idx="61">
                  <c:v>3.8349514563106797</c:v>
                </c:pt>
                <c:pt idx="62">
                  <c:v>3.8771929824561404</c:v>
                </c:pt>
                <c:pt idx="63">
                  <c:v>3.6864478958836289</c:v>
                </c:pt>
                <c:pt idx="64">
                  <c:v>3.9054054054054053</c:v>
                </c:pt>
                <c:pt idx="65">
                  <c:v>3.875</c:v>
                </c:pt>
                <c:pt idx="66">
                  <c:v>3.8968253968253967</c:v>
                </c:pt>
                <c:pt idx="67">
                  <c:v>3.5370370370370372</c:v>
                </c:pt>
                <c:pt idx="68">
                  <c:v>3.9027777777777777</c:v>
                </c:pt>
                <c:pt idx="69">
                  <c:v>3.1</c:v>
                </c:pt>
                <c:pt idx="70">
                  <c:v>3.7536231884057969</c:v>
                </c:pt>
                <c:pt idx="71">
                  <c:v>3.9019607843137254</c:v>
                </c:pt>
                <c:pt idx="72">
                  <c:v>3.1884057971014492</c:v>
                </c:pt>
                <c:pt idx="73">
                  <c:v>3.9945054945054945</c:v>
                </c:pt>
                <c:pt idx="74">
                  <c:v>3.3084112149532712</c:v>
                </c:pt>
                <c:pt idx="75">
                  <c:v>3.6666666666666665</c:v>
                </c:pt>
                <c:pt idx="76">
                  <c:v>3.8932038834951457</c:v>
                </c:pt>
                <c:pt idx="78">
                  <c:v>3.582335177308595</c:v>
                </c:pt>
                <c:pt idx="79">
                  <c:v>3.6623376623376624</c:v>
                </c:pt>
                <c:pt idx="80">
                  <c:v>2.9534883720930232</c:v>
                </c:pt>
                <c:pt idx="81">
                  <c:v>3.5728155339805827</c:v>
                </c:pt>
                <c:pt idx="82">
                  <c:v>3.7731958762886597</c:v>
                </c:pt>
                <c:pt idx="83">
                  <c:v>3.5045045045045047</c:v>
                </c:pt>
                <c:pt idx="84">
                  <c:v>3.6111111111111112</c:v>
                </c:pt>
                <c:pt idx="85">
                  <c:v>3.4761904761904763</c:v>
                </c:pt>
                <c:pt idx="86">
                  <c:v>3.5185185185185186</c:v>
                </c:pt>
                <c:pt idx="87">
                  <c:v>3.5</c:v>
                </c:pt>
                <c:pt idx="88">
                  <c:v>3.125</c:v>
                </c:pt>
                <c:pt idx="89">
                  <c:v>3.4177215189873418</c:v>
                </c:pt>
                <c:pt idx="90">
                  <c:v>3.4666666666666668</c:v>
                </c:pt>
                <c:pt idx="91">
                  <c:v>3.5675675675675675</c:v>
                </c:pt>
                <c:pt idx="92">
                  <c:v>3.4191176470588234</c:v>
                </c:pt>
                <c:pt idx="93">
                  <c:v>3.4380952380952383</c:v>
                </c:pt>
                <c:pt idx="94">
                  <c:v>3.2711864406779663</c:v>
                </c:pt>
                <c:pt idx="95">
                  <c:v>3.4264705882352939</c:v>
                </c:pt>
                <c:pt idx="96">
                  <c:v>3.2906976744186047</c:v>
                </c:pt>
                <c:pt idx="97">
                  <c:v>3.2575757575757578</c:v>
                </c:pt>
                <c:pt idx="98">
                  <c:v>3.6555555555555554</c:v>
                </c:pt>
                <c:pt idx="99">
                  <c:v>3.8461538461538463</c:v>
                </c:pt>
                <c:pt idx="100">
                  <c:v>3.6496815286624202</c:v>
                </c:pt>
                <c:pt idx="101">
                  <c:v>3.7463768115942031</c:v>
                </c:pt>
                <c:pt idx="102">
                  <c:v>3.7250000000000001</c:v>
                </c:pt>
                <c:pt idx="103">
                  <c:v>3.9897435897435898</c:v>
                </c:pt>
                <c:pt idx="104">
                  <c:v>3.7222222222222223</c:v>
                </c:pt>
                <c:pt idx="105">
                  <c:v>4.08411214953271</c:v>
                </c:pt>
                <c:pt idx="106">
                  <c:v>3.6335877862595418</c:v>
                </c:pt>
                <c:pt idx="107">
                  <c:v>3.6774193548387095</c:v>
                </c:pt>
                <c:pt idx="108">
                  <c:v>3.6774193548387095</c:v>
                </c:pt>
                <c:pt idx="109">
                  <c:v>4.3928571428571432</c:v>
                </c:pt>
                <c:pt idx="110">
                  <c:v>3.8265466884021055</c:v>
                </c:pt>
                <c:pt idx="111">
                  <c:v>4.3928571428571432</c:v>
                </c:pt>
                <c:pt idx="112">
                  <c:v>3.9702970297029703</c:v>
                </c:pt>
                <c:pt idx="113">
                  <c:v>4.0131578947368425</c:v>
                </c:pt>
                <c:pt idx="114">
                  <c:v>3.74</c:v>
                </c:pt>
                <c:pt idx="115">
                  <c:v>4.0384615384615383</c:v>
                </c:pt>
                <c:pt idx="116">
                  <c:v>3.7450980392156863</c:v>
                </c:pt>
                <c:pt idx="117">
                  <c:v>3.2558139534883721</c:v>
                </c:pt>
                <c:pt idx="118">
                  <c:v>3.8957345971563981</c:v>
                </c:pt>
                <c:pt idx="119">
                  <c:v>3.3875000000000002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2021 ср. балл по городу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strRef>
              <c:f>'2021 ИТОГИ-4-9-11'!$C$7:$C$126</c:f>
              <c:strCache>
                <c:ptCount val="120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"КУГ № 1 – Универс"</c:v>
                </c:pt>
                <c:pt idx="45">
                  <c:v>МАОУ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Школа-интернат № 1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93</c:v>
                </c:pt>
                <c:pt idx="76">
                  <c:v>МАОУ СШ № 137</c:v>
                </c:pt>
                <c:pt idx="77">
                  <c:v>МАОУ СШ № 158</c:v>
                </c:pt>
                <c:pt idx="78">
                  <c:v>СОВЕТСКИЙ РАЙОН</c:v>
                </c:pt>
                <c:pt idx="79">
                  <c:v>МАОУ СШ № 1</c:v>
                </c:pt>
                <c:pt idx="80">
                  <c:v>МБОУ СШ № 2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МБОУ СШ № 18</c:v>
                </c:pt>
                <c:pt idx="84">
                  <c:v>МАОУ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МБОУ СШ № 108</c:v>
                </c:pt>
                <c:pt idx="93">
                  <c:v>МБОУ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МБОУ СШ № 134</c:v>
                </c:pt>
                <c:pt idx="97">
                  <c:v>МБОУ СШ № 139</c:v>
                </c:pt>
                <c:pt idx="98">
                  <c:v>МБОУ СШ № 141</c:v>
                </c:pt>
                <c:pt idx="99">
                  <c:v>МАОУ СШ № 143</c:v>
                </c:pt>
                <c:pt idx="100">
                  <c:v>МБОУ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МАОУ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</c:v>
                </c:pt>
                <c:pt idx="107">
                  <c:v>МБОУ СШ № 154</c:v>
                </c:pt>
                <c:pt idx="108">
                  <c:v>МБОУ СШ № 156</c:v>
                </c:pt>
                <c:pt idx="109">
                  <c:v>МБОУ СШ № 157</c:v>
                </c:pt>
                <c:pt idx="110">
                  <c:v>ЦЕНТРАЛЬНЫЙ РАЙОН</c:v>
                </c:pt>
                <c:pt idx="111">
                  <c:v>МАОУ Гимназия № 2</c:v>
                </c:pt>
                <c:pt idx="112">
                  <c:v>МБОУ  Гимназия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</c:v>
                </c:pt>
                <c:pt idx="116">
                  <c:v>МБОУ СШ № 27</c:v>
                </c:pt>
                <c:pt idx="117">
                  <c:v>МБОУ СШ № 51</c:v>
                </c:pt>
                <c:pt idx="118">
                  <c:v>МАОУ СШ "Комплекс Покровский"</c:v>
                </c:pt>
                <c:pt idx="119">
                  <c:v>МБОУ СШ № 155</c:v>
                </c:pt>
              </c:strCache>
            </c:strRef>
          </c:cat>
          <c:val>
            <c:numRef>
              <c:f>'2021 ИТОГИ-4-9-11'!$V$7:$V$126</c:f>
              <c:numCache>
                <c:formatCode>0.00</c:formatCode>
                <c:ptCount val="120"/>
                <c:pt idx="0">
                  <c:v>3.67</c:v>
                </c:pt>
                <c:pt idx="1">
                  <c:v>3.67</c:v>
                </c:pt>
                <c:pt idx="3">
                  <c:v>3.85</c:v>
                </c:pt>
                <c:pt idx="4">
                  <c:v>3.67</c:v>
                </c:pt>
                <c:pt idx="5">
                  <c:v>3.67</c:v>
                </c:pt>
                <c:pt idx="6">
                  <c:v>3.67</c:v>
                </c:pt>
                <c:pt idx="7">
                  <c:v>3.67</c:v>
                </c:pt>
                <c:pt idx="8">
                  <c:v>3.67</c:v>
                </c:pt>
                <c:pt idx="9">
                  <c:v>3.67</c:v>
                </c:pt>
                <c:pt idx="10">
                  <c:v>3.67</c:v>
                </c:pt>
                <c:pt idx="11">
                  <c:v>3.67</c:v>
                </c:pt>
                <c:pt idx="13">
                  <c:v>3.67</c:v>
                </c:pt>
                <c:pt idx="14">
                  <c:v>3.67</c:v>
                </c:pt>
                <c:pt idx="15">
                  <c:v>3.67</c:v>
                </c:pt>
                <c:pt idx="16">
                  <c:v>3.67</c:v>
                </c:pt>
                <c:pt idx="17">
                  <c:v>3.67</c:v>
                </c:pt>
                <c:pt idx="18">
                  <c:v>3.67</c:v>
                </c:pt>
                <c:pt idx="19">
                  <c:v>3.67</c:v>
                </c:pt>
                <c:pt idx="20">
                  <c:v>3.67</c:v>
                </c:pt>
                <c:pt idx="21">
                  <c:v>3.67</c:v>
                </c:pt>
                <c:pt idx="22">
                  <c:v>3.67</c:v>
                </c:pt>
                <c:pt idx="23">
                  <c:v>3.67</c:v>
                </c:pt>
                <c:pt idx="24">
                  <c:v>3.67</c:v>
                </c:pt>
                <c:pt idx="26">
                  <c:v>3.67</c:v>
                </c:pt>
                <c:pt idx="27">
                  <c:v>3.67</c:v>
                </c:pt>
                <c:pt idx="28">
                  <c:v>3.67</c:v>
                </c:pt>
                <c:pt idx="29">
                  <c:v>3.67</c:v>
                </c:pt>
                <c:pt idx="30">
                  <c:v>3.67</c:v>
                </c:pt>
                <c:pt idx="31">
                  <c:v>3.67</c:v>
                </c:pt>
                <c:pt idx="32">
                  <c:v>3.67</c:v>
                </c:pt>
                <c:pt idx="33">
                  <c:v>3.67</c:v>
                </c:pt>
                <c:pt idx="34">
                  <c:v>3.67</c:v>
                </c:pt>
                <c:pt idx="35">
                  <c:v>3.67</c:v>
                </c:pt>
                <c:pt idx="36">
                  <c:v>3.67</c:v>
                </c:pt>
                <c:pt idx="37">
                  <c:v>3.67</c:v>
                </c:pt>
                <c:pt idx="38">
                  <c:v>3.67</c:v>
                </c:pt>
                <c:pt idx="39">
                  <c:v>3.67</c:v>
                </c:pt>
                <c:pt idx="40">
                  <c:v>3.67</c:v>
                </c:pt>
                <c:pt idx="41">
                  <c:v>3.67</c:v>
                </c:pt>
                <c:pt idx="42">
                  <c:v>3.67</c:v>
                </c:pt>
                <c:pt idx="44">
                  <c:v>3.67</c:v>
                </c:pt>
                <c:pt idx="45">
                  <c:v>3.67</c:v>
                </c:pt>
                <c:pt idx="46">
                  <c:v>3.67</c:v>
                </c:pt>
                <c:pt idx="47">
                  <c:v>3.67</c:v>
                </c:pt>
                <c:pt idx="48">
                  <c:v>3.67</c:v>
                </c:pt>
                <c:pt idx="49">
                  <c:v>3.67</c:v>
                </c:pt>
                <c:pt idx="50">
                  <c:v>3.67</c:v>
                </c:pt>
                <c:pt idx="51">
                  <c:v>3.67</c:v>
                </c:pt>
                <c:pt idx="52">
                  <c:v>3.67</c:v>
                </c:pt>
                <c:pt idx="53">
                  <c:v>3.67</c:v>
                </c:pt>
                <c:pt idx="54">
                  <c:v>3.67</c:v>
                </c:pt>
                <c:pt idx="55">
                  <c:v>3.67</c:v>
                </c:pt>
                <c:pt idx="56">
                  <c:v>3.67</c:v>
                </c:pt>
                <c:pt idx="57">
                  <c:v>3.67</c:v>
                </c:pt>
                <c:pt idx="58">
                  <c:v>3.67</c:v>
                </c:pt>
                <c:pt idx="59">
                  <c:v>3.67</c:v>
                </c:pt>
                <c:pt idx="60">
                  <c:v>3.67</c:v>
                </c:pt>
                <c:pt idx="61">
                  <c:v>3.67</c:v>
                </c:pt>
                <c:pt idx="62">
                  <c:v>3.67</c:v>
                </c:pt>
                <c:pt idx="64">
                  <c:v>3.67</c:v>
                </c:pt>
                <c:pt idx="65">
                  <c:v>3.67</c:v>
                </c:pt>
                <c:pt idx="66">
                  <c:v>3.67</c:v>
                </c:pt>
                <c:pt idx="67">
                  <c:v>3.67</c:v>
                </c:pt>
                <c:pt idx="68">
                  <c:v>3.67</c:v>
                </c:pt>
                <c:pt idx="69">
                  <c:v>3.67</c:v>
                </c:pt>
                <c:pt idx="70">
                  <c:v>3.67</c:v>
                </c:pt>
                <c:pt idx="71">
                  <c:v>3.67</c:v>
                </c:pt>
                <c:pt idx="72">
                  <c:v>3.67</c:v>
                </c:pt>
                <c:pt idx="73">
                  <c:v>3.67</c:v>
                </c:pt>
                <c:pt idx="74">
                  <c:v>3.67</c:v>
                </c:pt>
                <c:pt idx="75">
                  <c:v>3.67</c:v>
                </c:pt>
                <c:pt idx="76">
                  <c:v>3.67</c:v>
                </c:pt>
                <c:pt idx="77">
                  <c:v>3.67</c:v>
                </c:pt>
                <c:pt idx="79">
                  <c:v>3.67</c:v>
                </c:pt>
                <c:pt idx="80">
                  <c:v>3.67</c:v>
                </c:pt>
                <c:pt idx="81">
                  <c:v>3.67</c:v>
                </c:pt>
                <c:pt idx="82">
                  <c:v>3.67</c:v>
                </c:pt>
                <c:pt idx="83">
                  <c:v>3.67</c:v>
                </c:pt>
                <c:pt idx="84">
                  <c:v>3.67</c:v>
                </c:pt>
                <c:pt idx="85">
                  <c:v>3.67</c:v>
                </c:pt>
                <c:pt idx="86">
                  <c:v>3.67</c:v>
                </c:pt>
                <c:pt idx="87">
                  <c:v>3.67</c:v>
                </c:pt>
                <c:pt idx="88">
                  <c:v>3.67</c:v>
                </c:pt>
                <c:pt idx="89">
                  <c:v>3.67</c:v>
                </c:pt>
                <c:pt idx="90">
                  <c:v>3.67</c:v>
                </c:pt>
                <c:pt idx="91">
                  <c:v>3.67</c:v>
                </c:pt>
                <c:pt idx="92">
                  <c:v>3.67</c:v>
                </c:pt>
                <c:pt idx="93">
                  <c:v>3.67</c:v>
                </c:pt>
                <c:pt idx="94">
                  <c:v>3.67</c:v>
                </c:pt>
                <c:pt idx="95">
                  <c:v>3.67</c:v>
                </c:pt>
                <c:pt idx="96">
                  <c:v>3.67</c:v>
                </c:pt>
                <c:pt idx="97">
                  <c:v>3.67</c:v>
                </c:pt>
                <c:pt idx="98">
                  <c:v>3.67</c:v>
                </c:pt>
                <c:pt idx="99">
                  <c:v>3.67</c:v>
                </c:pt>
                <c:pt idx="100">
                  <c:v>3.67</c:v>
                </c:pt>
                <c:pt idx="101">
                  <c:v>3.67</c:v>
                </c:pt>
                <c:pt idx="102">
                  <c:v>3.67</c:v>
                </c:pt>
                <c:pt idx="103">
                  <c:v>3.67</c:v>
                </c:pt>
                <c:pt idx="104">
                  <c:v>3.67</c:v>
                </c:pt>
                <c:pt idx="105">
                  <c:v>3.67</c:v>
                </c:pt>
                <c:pt idx="106">
                  <c:v>3.67</c:v>
                </c:pt>
                <c:pt idx="107">
                  <c:v>3.67</c:v>
                </c:pt>
                <c:pt idx="108">
                  <c:v>3.67</c:v>
                </c:pt>
                <c:pt idx="109">
                  <c:v>3.67</c:v>
                </c:pt>
                <c:pt idx="111">
                  <c:v>3.67</c:v>
                </c:pt>
                <c:pt idx="112">
                  <c:v>3.67</c:v>
                </c:pt>
                <c:pt idx="113">
                  <c:v>3.67</c:v>
                </c:pt>
                <c:pt idx="114">
                  <c:v>3.67</c:v>
                </c:pt>
                <c:pt idx="115">
                  <c:v>3.67</c:v>
                </c:pt>
                <c:pt idx="116">
                  <c:v>3.67</c:v>
                </c:pt>
                <c:pt idx="117">
                  <c:v>3.67</c:v>
                </c:pt>
                <c:pt idx="118">
                  <c:v>3.67</c:v>
                </c:pt>
                <c:pt idx="119">
                  <c:v>3.67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433048"/>
        <c:axId val="196433440"/>
      </c:lineChart>
      <c:catAx>
        <c:axId val="19643304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6433440"/>
        <c:crosses val="autoZero"/>
        <c:auto val="1"/>
        <c:lblAlgn val="ctr"/>
        <c:lblOffset val="100"/>
        <c:noMultiLvlLbl val="0"/>
      </c:catAx>
      <c:valAx>
        <c:axId val="196433440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6433048"/>
        <c:crosses val="autoZero"/>
        <c:crossBetween val="between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38182343090420012"/>
          <c:y val="2.5063638939226283E-2"/>
          <c:w val="0.17780006335909268"/>
          <c:h val="4.197790574685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Математика - профиль 11</a:t>
            </a:r>
            <a:r>
              <a:rPr lang="ru-RU" baseline="0"/>
              <a:t> кл.  </a:t>
            </a:r>
            <a:endParaRPr lang="ru-RU"/>
          </a:p>
        </c:rich>
      </c:tx>
      <c:layout>
        <c:manualLayout>
          <c:xMode val="edge"/>
          <c:yMode val="edge"/>
          <c:x val="4.0667597054555207E-2"/>
          <c:y val="9.439274636125030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2928813239761415E-2"/>
          <c:y val="7.087691463940142E-2"/>
          <c:w val="0.976818924131442"/>
          <c:h val="0.53961417322834648"/>
        </c:manualLayout>
      </c:layout>
      <c:lineChart>
        <c:grouping val="standard"/>
        <c:varyColors val="0"/>
        <c:ser>
          <c:idx val="1"/>
          <c:order val="0"/>
          <c:tx>
            <c:v>2021 ср. балл ОУ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6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81-4E04-9B20-5815382D39CD}"/>
              </c:ext>
            </c:extLst>
          </c:dPt>
          <c:cat>
            <c:strRef>
              <c:f>'2021 ИТОГИ-4-9-11'!$C$7:$C$126</c:f>
              <c:strCache>
                <c:ptCount val="120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"КУГ № 1 – Универс"</c:v>
                </c:pt>
                <c:pt idx="45">
                  <c:v>МАОУ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Школа-интернат № 1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93</c:v>
                </c:pt>
                <c:pt idx="76">
                  <c:v>МАОУ СШ № 137</c:v>
                </c:pt>
                <c:pt idx="77">
                  <c:v>МАОУ СШ № 158</c:v>
                </c:pt>
                <c:pt idx="78">
                  <c:v>СОВЕТСКИЙ РАЙОН</c:v>
                </c:pt>
                <c:pt idx="79">
                  <c:v>МАОУ СШ № 1</c:v>
                </c:pt>
                <c:pt idx="80">
                  <c:v>МБОУ СШ № 2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МБОУ СШ № 18</c:v>
                </c:pt>
                <c:pt idx="84">
                  <c:v>МАОУ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МБОУ СШ № 108</c:v>
                </c:pt>
                <c:pt idx="93">
                  <c:v>МБОУ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МБОУ СШ № 134</c:v>
                </c:pt>
                <c:pt idx="97">
                  <c:v>МБОУ СШ № 139</c:v>
                </c:pt>
                <c:pt idx="98">
                  <c:v>МБОУ СШ № 141</c:v>
                </c:pt>
                <c:pt idx="99">
                  <c:v>МАОУ СШ № 143</c:v>
                </c:pt>
                <c:pt idx="100">
                  <c:v>МБОУ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МАОУ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</c:v>
                </c:pt>
                <c:pt idx="107">
                  <c:v>МБОУ СШ № 154</c:v>
                </c:pt>
                <c:pt idx="108">
                  <c:v>МБОУ СШ № 156</c:v>
                </c:pt>
                <c:pt idx="109">
                  <c:v>МБОУ СШ № 157</c:v>
                </c:pt>
                <c:pt idx="110">
                  <c:v>ЦЕНТРАЛЬНЫЙ РАЙОН</c:v>
                </c:pt>
                <c:pt idx="111">
                  <c:v>МАОУ Гимназия № 2</c:v>
                </c:pt>
                <c:pt idx="112">
                  <c:v>МБОУ  Гимназия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</c:v>
                </c:pt>
                <c:pt idx="116">
                  <c:v>МБОУ СШ № 27</c:v>
                </c:pt>
                <c:pt idx="117">
                  <c:v>МБОУ СШ № 51</c:v>
                </c:pt>
                <c:pt idx="118">
                  <c:v>МАОУ СШ "Комплекс Покровский"</c:v>
                </c:pt>
                <c:pt idx="119">
                  <c:v>МБОУ СШ № 155</c:v>
                </c:pt>
              </c:strCache>
            </c:strRef>
          </c:cat>
          <c:val>
            <c:numRef>
              <c:f>'2021 ИТОГИ-4-9-11'!$AB$7:$AB$126</c:f>
              <c:numCache>
                <c:formatCode>0.00</c:formatCode>
                <c:ptCount val="120"/>
                <c:pt idx="0">
                  <c:v>54.402348605296652</c:v>
                </c:pt>
                <c:pt idx="1">
                  <c:v>59</c:v>
                </c:pt>
                <c:pt idx="2">
                  <c:v>53.540418899301294</c:v>
                </c:pt>
                <c:pt idx="4">
                  <c:v>48.476190476190474</c:v>
                </c:pt>
                <c:pt idx="5">
                  <c:v>59.2</c:v>
                </c:pt>
                <c:pt idx="6">
                  <c:v>68.898876404494388</c:v>
                </c:pt>
                <c:pt idx="7">
                  <c:v>54.291666666666664</c:v>
                </c:pt>
                <c:pt idx="8">
                  <c:v>37.93333333333333</c:v>
                </c:pt>
                <c:pt idx="9">
                  <c:v>55.1875</c:v>
                </c:pt>
                <c:pt idx="10">
                  <c:v>53.041666666666664</c:v>
                </c:pt>
                <c:pt idx="11">
                  <c:v>51.294117647058826</c:v>
                </c:pt>
                <c:pt idx="12">
                  <c:v>53.266666666666673</c:v>
                </c:pt>
                <c:pt idx="13">
                  <c:v>52.3</c:v>
                </c:pt>
                <c:pt idx="14">
                  <c:v>58.7</c:v>
                </c:pt>
                <c:pt idx="15">
                  <c:v>58.3</c:v>
                </c:pt>
                <c:pt idx="16">
                  <c:v>66.900000000000006</c:v>
                </c:pt>
                <c:pt idx="17">
                  <c:v>59.5</c:v>
                </c:pt>
                <c:pt idx="18">
                  <c:v>58.4</c:v>
                </c:pt>
                <c:pt idx="19">
                  <c:v>51.8</c:v>
                </c:pt>
                <c:pt idx="20">
                  <c:v>48.1</c:v>
                </c:pt>
                <c:pt idx="21">
                  <c:v>51.5</c:v>
                </c:pt>
                <c:pt idx="22">
                  <c:v>35.700000000000003</c:v>
                </c:pt>
                <c:pt idx="23">
                  <c:v>53</c:v>
                </c:pt>
                <c:pt idx="24">
                  <c:v>45</c:v>
                </c:pt>
                <c:pt idx="25">
                  <c:v>54.24</c:v>
                </c:pt>
                <c:pt idx="26">
                  <c:v>58.8</c:v>
                </c:pt>
                <c:pt idx="27">
                  <c:v>59.6</c:v>
                </c:pt>
                <c:pt idx="28">
                  <c:v>54.1</c:v>
                </c:pt>
                <c:pt idx="29">
                  <c:v>65</c:v>
                </c:pt>
                <c:pt idx="30">
                  <c:v>52.8</c:v>
                </c:pt>
                <c:pt idx="32">
                  <c:v>55.5</c:v>
                </c:pt>
                <c:pt idx="34">
                  <c:v>53.7</c:v>
                </c:pt>
                <c:pt idx="35">
                  <c:v>44</c:v>
                </c:pt>
                <c:pt idx="36">
                  <c:v>51.3</c:v>
                </c:pt>
                <c:pt idx="37">
                  <c:v>66.400000000000006</c:v>
                </c:pt>
                <c:pt idx="38">
                  <c:v>48.7</c:v>
                </c:pt>
                <c:pt idx="39">
                  <c:v>52</c:v>
                </c:pt>
                <c:pt idx="40">
                  <c:v>50.3</c:v>
                </c:pt>
                <c:pt idx="41">
                  <c:v>47.1</c:v>
                </c:pt>
                <c:pt idx="42">
                  <c:v>54.3</c:v>
                </c:pt>
                <c:pt idx="43">
                  <c:v>56.28125</c:v>
                </c:pt>
                <c:pt idx="44">
                  <c:v>61</c:v>
                </c:pt>
                <c:pt idx="45">
                  <c:v>63</c:v>
                </c:pt>
                <c:pt idx="46">
                  <c:v>66.400000000000006</c:v>
                </c:pt>
                <c:pt idx="47">
                  <c:v>61.9</c:v>
                </c:pt>
                <c:pt idx="48">
                  <c:v>58.6</c:v>
                </c:pt>
                <c:pt idx="49">
                  <c:v>59</c:v>
                </c:pt>
                <c:pt idx="50">
                  <c:v>58.6</c:v>
                </c:pt>
                <c:pt idx="51">
                  <c:v>53.3</c:v>
                </c:pt>
                <c:pt idx="53">
                  <c:v>47</c:v>
                </c:pt>
                <c:pt idx="55">
                  <c:v>35.799999999999997</c:v>
                </c:pt>
                <c:pt idx="56">
                  <c:v>72.2</c:v>
                </c:pt>
                <c:pt idx="58">
                  <c:v>60</c:v>
                </c:pt>
                <c:pt idx="59">
                  <c:v>40.799999999999997</c:v>
                </c:pt>
                <c:pt idx="60">
                  <c:v>55</c:v>
                </c:pt>
                <c:pt idx="61">
                  <c:v>57.6</c:v>
                </c:pt>
                <c:pt idx="62">
                  <c:v>50.3</c:v>
                </c:pt>
                <c:pt idx="63">
                  <c:v>54.363636363636367</c:v>
                </c:pt>
                <c:pt idx="64">
                  <c:v>60.5</c:v>
                </c:pt>
                <c:pt idx="65">
                  <c:v>62.4</c:v>
                </c:pt>
                <c:pt idx="66">
                  <c:v>51.7</c:v>
                </c:pt>
                <c:pt idx="67">
                  <c:v>57.2</c:v>
                </c:pt>
                <c:pt idx="68">
                  <c:v>50.3</c:v>
                </c:pt>
                <c:pt idx="69">
                  <c:v>42</c:v>
                </c:pt>
                <c:pt idx="70">
                  <c:v>63</c:v>
                </c:pt>
                <c:pt idx="71">
                  <c:v>48.1</c:v>
                </c:pt>
                <c:pt idx="73">
                  <c:v>59</c:v>
                </c:pt>
                <c:pt idx="75">
                  <c:v>42</c:v>
                </c:pt>
                <c:pt idx="76">
                  <c:v>61.8</c:v>
                </c:pt>
                <c:pt idx="78">
                  <c:v>53.550000000000004</c:v>
                </c:pt>
                <c:pt idx="79">
                  <c:v>57</c:v>
                </c:pt>
                <c:pt idx="81">
                  <c:v>56</c:v>
                </c:pt>
                <c:pt idx="82">
                  <c:v>64.400000000000006</c:v>
                </c:pt>
                <c:pt idx="83">
                  <c:v>54</c:v>
                </c:pt>
                <c:pt idx="84">
                  <c:v>54</c:v>
                </c:pt>
                <c:pt idx="85">
                  <c:v>48</c:v>
                </c:pt>
                <c:pt idx="86">
                  <c:v>60</c:v>
                </c:pt>
                <c:pt idx="87">
                  <c:v>59.6</c:v>
                </c:pt>
                <c:pt idx="89">
                  <c:v>49</c:v>
                </c:pt>
                <c:pt idx="90">
                  <c:v>50.6</c:v>
                </c:pt>
                <c:pt idx="91">
                  <c:v>50.1</c:v>
                </c:pt>
                <c:pt idx="92">
                  <c:v>53.9</c:v>
                </c:pt>
                <c:pt idx="93">
                  <c:v>47.8</c:v>
                </c:pt>
                <c:pt idx="94">
                  <c:v>43.9</c:v>
                </c:pt>
                <c:pt idx="95">
                  <c:v>47.4</c:v>
                </c:pt>
                <c:pt idx="96">
                  <c:v>48</c:v>
                </c:pt>
                <c:pt idx="97">
                  <c:v>49.5</c:v>
                </c:pt>
                <c:pt idx="98">
                  <c:v>52.6</c:v>
                </c:pt>
                <c:pt idx="99">
                  <c:v>55.7</c:v>
                </c:pt>
                <c:pt idx="100">
                  <c:v>62.9</c:v>
                </c:pt>
                <c:pt idx="101">
                  <c:v>62.7</c:v>
                </c:pt>
                <c:pt idx="102">
                  <c:v>50</c:v>
                </c:pt>
                <c:pt idx="103">
                  <c:v>63</c:v>
                </c:pt>
                <c:pt idx="104">
                  <c:v>53</c:v>
                </c:pt>
                <c:pt idx="105">
                  <c:v>57</c:v>
                </c:pt>
                <c:pt idx="106">
                  <c:v>72</c:v>
                </c:pt>
                <c:pt idx="107">
                  <c:v>45.8</c:v>
                </c:pt>
                <c:pt idx="108">
                  <c:v>31.5</c:v>
                </c:pt>
                <c:pt idx="110">
                  <c:v>55.976145091244753</c:v>
                </c:pt>
                <c:pt idx="111">
                  <c:v>65.558823529411768</c:v>
                </c:pt>
                <c:pt idx="112">
                  <c:v>59.357142857142854</c:v>
                </c:pt>
                <c:pt idx="113">
                  <c:v>66.367346938775512</c:v>
                </c:pt>
                <c:pt idx="114">
                  <c:v>52.571428571428569</c:v>
                </c:pt>
                <c:pt idx="115">
                  <c:v>62.560975609756099</c:v>
                </c:pt>
                <c:pt idx="116">
                  <c:v>47.761904761904759</c:v>
                </c:pt>
                <c:pt idx="118">
                  <c:v>51.71153846153846</c:v>
                </c:pt>
                <c:pt idx="119">
                  <c:v>41.92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2021 ср. балл по городу</c:v>
          </c:tx>
          <c:spPr>
            <a:ln w="28575" cap="rnd">
              <a:solidFill>
                <a:srgbClr val="FF99C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'2021 ИТОГИ-4-9-11'!$C$7:$C$126</c:f>
              <c:strCache>
                <c:ptCount val="120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"КУГ № 1 – Универс"</c:v>
                </c:pt>
                <c:pt idx="45">
                  <c:v>МАОУ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Школа-интернат № 1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93</c:v>
                </c:pt>
                <c:pt idx="76">
                  <c:v>МАОУ СШ № 137</c:v>
                </c:pt>
                <c:pt idx="77">
                  <c:v>МАОУ СШ № 158</c:v>
                </c:pt>
                <c:pt idx="78">
                  <c:v>СОВЕТСКИЙ РАЙОН</c:v>
                </c:pt>
                <c:pt idx="79">
                  <c:v>МАОУ СШ № 1</c:v>
                </c:pt>
                <c:pt idx="80">
                  <c:v>МБОУ СШ № 2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МБОУ СШ № 18</c:v>
                </c:pt>
                <c:pt idx="84">
                  <c:v>МАОУ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МБОУ СШ № 108</c:v>
                </c:pt>
                <c:pt idx="93">
                  <c:v>МБОУ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МБОУ СШ № 134</c:v>
                </c:pt>
                <c:pt idx="97">
                  <c:v>МБОУ СШ № 139</c:v>
                </c:pt>
                <c:pt idx="98">
                  <c:v>МБОУ СШ № 141</c:v>
                </c:pt>
                <c:pt idx="99">
                  <c:v>МАОУ СШ № 143</c:v>
                </c:pt>
                <c:pt idx="100">
                  <c:v>МБОУ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МАОУ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</c:v>
                </c:pt>
                <c:pt idx="107">
                  <c:v>МБОУ СШ № 154</c:v>
                </c:pt>
                <c:pt idx="108">
                  <c:v>МБОУ СШ № 156</c:v>
                </c:pt>
                <c:pt idx="109">
                  <c:v>МБОУ СШ № 157</c:v>
                </c:pt>
                <c:pt idx="110">
                  <c:v>ЦЕНТРАЛЬНЫЙ РАЙОН</c:v>
                </c:pt>
                <c:pt idx="111">
                  <c:v>МАОУ Гимназия № 2</c:v>
                </c:pt>
                <c:pt idx="112">
                  <c:v>МБОУ  Гимназия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</c:v>
                </c:pt>
                <c:pt idx="116">
                  <c:v>МБОУ СШ № 27</c:v>
                </c:pt>
                <c:pt idx="117">
                  <c:v>МБОУ СШ № 51</c:v>
                </c:pt>
                <c:pt idx="118">
                  <c:v>МАОУ СШ "Комплекс Покровский"</c:v>
                </c:pt>
                <c:pt idx="119">
                  <c:v>МБОУ СШ № 155</c:v>
                </c:pt>
              </c:strCache>
            </c:strRef>
          </c:cat>
          <c:val>
            <c:numRef>
              <c:f>'2021 ИТОГИ-4-9-11'!$AC$7:$AC$126</c:f>
              <c:numCache>
                <c:formatCode>0.00</c:formatCode>
                <c:ptCount val="120"/>
                <c:pt idx="0">
                  <c:v>56.84</c:v>
                </c:pt>
                <c:pt idx="1">
                  <c:v>56.84</c:v>
                </c:pt>
                <c:pt idx="3">
                  <c:v>58.13</c:v>
                </c:pt>
                <c:pt idx="4">
                  <c:v>56.84</c:v>
                </c:pt>
                <c:pt idx="5">
                  <c:v>56.84</c:v>
                </c:pt>
                <c:pt idx="6">
                  <c:v>56.84</c:v>
                </c:pt>
                <c:pt idx="7">
                  <c:v>56.84</c:v>
                </c:pt>
                <c:pt idx="8">
                  <c:v>56.84</c:v>
                </c:pt>
                <c:pt idx="9">
                  <c:v>56.84</c:v>
                </c:pt>
                <c:pt idx="10">
                  <c:v>56.84</c:v>
                </c:pt>
                <c:pt idx="11">
                  <c:v>56.84</c:v>
                </c:pt>
                <c:pt idx="13">
                  <c:v>56.84</c:v>
                </c:pt>
                <c:pt idx="14">
                  <c:v>56.84</c:v>
                </c:pt>
                <c:pt idx="15">
                  <c:v>56.84</c:v>
                </c:pt>
                <c:pt idx="16">
                  <c:v>56.84</c:v>
                </c:pt>
                <c:pt idx="17">
                  <c:v>56.84</c:v>
                </c:pt>
                <c:pt idx="18">
                  <c:v>56.84</c:v>
                </c:pt>
                <c:pt idx="19">
                  <c:v>56.84</c:v>
                </c:pt>
                <c:pt idx="20">
                  <c:v>56.84</c:v>
                </c:pt>
                <c:pt idx="21">
                  <c:v>56.84</c:v>
                </c:pt>
                <c:pt idx="22">
                  <c:v>56.84</c:v>
                </c:pt>
                <c:pt idx="23">
                  <c:v>56.84</c:v>
                </c:pt>
                <c:pt idx="24">
                  <c:v>56.84</c:v>
                </c:pt>
                <c:pt idx="26">
                  <c:v>56.84</c:v>
                </c:pt>
                <c:pt idx="27">
                  <c:v>56.84</c:v>
                </c:pt>
                <c:pt idx="28">
                  <c:v>56.84</c:v>
                </c:pt>
                <c:pt idx="29">
                  <c:v>56.84</c:v>
                </c:pt>
                <c:pt idx="30">
                  <c:v>56.84</c:v>
                </c:pt>
                <c:pt idx="31">
                  <c:v>56.84</c:v>
                </c:pt>
                <c:pt idx="32">
                  <c:v>56.84</c:v>
                </c:pt>
                <c:pt idx="33">
                  <c:v>56.84</c:v>
                </c:pt>
                <c:pt idx="34">
                  <c:v>56.84</c:v>
                </c:pt>
                <c:pt idx="35">
                  <c:v>56.84</c:v>
                </c:pt>
                <c:pt idx="36">
                  <c:v>56.84</c:v>
                </c:pt>
                <c:pt idx="37">
                  <c:v>56.84</c:v>
                </c:pt>
                <c:pt idx="38">
                  <c:v>56.84</c:v>
                </c:pt>
                <c:pt idx="39">
                  <c:v>56.84</c:v>
                </c:pt>
                <c:pt idx="40">
                  <c:v>56.84</c:v>
                </c:pt>
                <c:pt idx="41">
                  <c:v>56.84</c:v>
                </c:pt>
                <c:pt idx="42">
                  <c:v>56.84</c:v>
                </c:pt>
                <c:pt idx="44">
                  <c:v>56.84</c:v>
                </c:pt>
                <c:pt idx="45">
                  <c:v>56.84</c:v>
                </c:pt>
                <c:pt idx="46">
                  <c:v>56.84</c:v>
                </c:pt>
                <c:pt idx="47">
                  <c:v>56.84</c:v>
                </c:pt>
                <c:pt idx="48">
                  <c:v>56.84</c:v>
                </c:pt>
                <c:pt idx="49">
                  <c:v>56.84</c:v>
                </c:pt>
                <c:pt idx="50">
                  <c:v>56.84</c:v>
                </c:pt>
                <c:pt idx="51">
                  <c:v>56.84</c:v>
                </c:pt>
                <c:pt idx="52">
                  <c:v>56.84</c:v>
                </c:pt>
                <c:pt idx="53">
                  <c:v>56.84</c:v>
                </c:pt>
                <c:pt idx="54">
                  <c:v>56.84</c:v>
                </c:pt>
                <c:pt idx="55">
                  <c:v>56.84</c:v>
                </c:pt>
                <c:pt idx="56">
                  <c:v>56.84</c:v>
                </c:pt>
                <c:pt idx="57">
                  <c:v>56.84</c:v>
                </c:pt>
                <c:pt idx="58">
                  <c:v>56.84</c:v>
                </c:pt>
                <c:pt idx="59">
                  <c:v>56.84</c:v>
                </c:pt>
                <c:pt idx="60">
                  <c:v>56.84</c:v>
                </c:pt>
                <c:pt idx="61">
                  <c:v>56.84</c:v>
                </c:pt>
                <c:pt idx="62">
                  <c:v>56.84</c:v>
                </c:pt>
                <c:pt idx="64">
                  <c:v>56.84</c:v>
                </c:pt>
                <c:pt idx="65">
                  <c:v>56.84</c:v>
                </c:pt>
                <c:pt idx="66">
                  <c:v>56.84</c:v>
                </c:pt>
                <c:pt idx="67">
                  <c:v>56.84</c:v>
                </c:pt>
                <c:pt idx="68">
                  <c:v>56.84</c:v>
                </c:pt>
                <c:pt idx="69">
                  <c:v>56.84</c:v>
                </c:pt>
                <c:pt idx="70">
                  <c:v>56.84</c:v>
                </c:pt>
                <c:pt idx="71">
                  <c:v>56.84</c:v>
                </c:pt>
                <c:pt idx="72">
                  <c:v>56.84</c:v>
                </c:pt>
                <c:pt idx="73">
                  <c:v>56.84</c:v>
                </c:pt>
                <c:pt idx="74">
                  <c:v>56.84</c:v>
                </c:pt>
                <c:pt idx="75">
                  <c:v>56.84</c:v>
                </c:pt>
                <c:pt idx="76">
                  <c:v>56.84</c:v>
                </c:pt>
                <c:pt idx="77">
                  <c:v>56.84</c:v>
                </c:pt>
                <c:pt idx="79">
                  <c:v>56.84</c:v>
                </c:pt>
                <c:pt idx="80">
                  <c:v>56.84</c:v>
                </c:pt>
                <c:pt idx="81">
                  <c:v>56.84</c:v>
                </c:pt>
                <c:pt idx="82">
                  <c:v>56.84</c:v>
                </c:pt>
                <c:pt idx="83">
                  <c:v>56.84</c:v>
                </c:pt>
                <c:pt idx="84">
                  <c:v>56.84</c:v>
                </c:pt>
                <c:pt idx="85">
                  <c:v>56.84</c:v>
                </c:pt>
                <c:pt idx="86">
                  <c:v>56.84</c:v>
                </c:pt>
                <c:pt idx="87">
                  <c:v>56.84</c:v>
                </c:pt>
                <c:pt idx="88">
                  <c:v>56.84</c:v>
                </c:pt>
                <c:pt idx="89">
                  <c:v>56.84</c:v>
                </c:pt>
                <c:pt idx="90">
                  <c:v>56.84</c:v>
                </c:pt>
                <c:pt idx="91">
                  <c:v>56.84</c:v>
                </c:pt>
                <c:pt idx="92">
                  <c:v>56.84</c:v>
                </c:pt>
                <c:pt idx="93">
                  <c:v>56.84</c:v>
                </c:pt>
                <c:pt idx="94">
                  <c:v>56.84</c:v>
                </c:pt>
                <c:pt idx="95">
                  <c:v>56.84</c:v>
                </c:pt>
                <c:pt idx="96">
                  <c:v>56.84</c:v>
                </c:pt>
                <c:pt idx="97">
                  <c:v>56.84</c:v>
                </c:pt>
                <c:pt idx="98">
                  <c:v>56.84</c:v>
                </c:pt>
                <c:pt idx="99">
                  <c:v>56.84</c:v>
                </c:pt>
                <c:pt idx="100">
                  <c:v>56.84</c:v>
                </c:pt>
                <c:pt idx="101">
                  <c:v>56.84</c:v>
                </c:pt>
                <c:pt idx="102">
                  <c:v>56.84</c:v>
                </c:pt>
                <c:pt idx="103">
                  <c:v>56.84</c:v>
                </c:pt>
                <c:pt idx="104">
                  <c:v>56.84</c:v>
                </c:pt>
                <c:pt idx="105">
                  <c:v>56.84</c:v>
                </c:pt>
                <c:pt idx="106">
                  <c:v>56.84</c:v>
                </c:pt>
                <c:pt idx="107">
                  <c:v>56.84</c:v>
                </c:pt>
                <c:pt idx="108">
                  <c:v>56.84</c:v>
                </c:pt>
                <c:pt idx="109">
                  <c:v>56.84</c:v>
                </c:pt>
                <c:pt idx="111">
                  <c:v>56.84</c:v>
                </c:pt>
                <c:pt idx="112">
                  <c:v>56.84</c:v>
                </c:pt>
                <c:pt idx="113">
                  <c:v>56.84</c:v>
                </c:pt>
                <c:pt idx="114">
                  <c:v>56.84</c:v>
                </c:pt>
                <c:pt idx="115">
                  <c:v>56.84</c:v>
                </c:pt>
                <c:pt idx="116">
                  <c:v>56.84</c:v>
                </c:pt>
                <c:pt idx="117">
                  <c:v>56.84</c:v>
                </c:pt>
                <c:pt idx="118">
                  <c:v>56.84</c:v>
                </c:pt>
                <c:pt idx="119">
                  <c:v>56.84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989992"/>
        <c:axId val="267990384"/>
      </c:lineChart>
      <c:catAx>
        <c:axId val="267989992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7990384"/>
        <c:crosses val="autoZero"/>
        <c:auto val="1"/>
        <c:lblAlgn val="ctr"/>
        <c:lblOffset val="100"/>
        <c:noMultiLvlLbl val="0"/>
      </c:catAx>
      <c:valAx>
        <c:axId val="267990384"/>
        <c:scaling>
          <c:orientation val="minMax"/>
          <c:max val="10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7989992"/>
        <c:crosses val="autoZero"/>
        <c:crossBetween val="between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38391606863392369"/>
          <c:y val="1.3309764850822218E-2"/>
          <c:w val="0.17780006335909268"/>
          <c:h val="4.197790574685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Русский язык 11</a:t>
            </a:r>
            <a:r>
              <a:rPr lang="ru-RU" baseline="0"/>
              <a:t> кл</a:t>
            </a:r>
            <a:endParaRPr lang="ru-RU"/>
          </a:p>
        </c:rich>
      </c:tx>
      <c:layout>
        <c:manualLayout>
          <c:xMode val="edge"/>
          <c:yMode val="edge"/>
          <c:x val="4.6973641366372242E-2"/>
          <c:y val="1.941721854304636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3964049543948387E-2"/>
          <c:y val="9.6396861198525141E-2"/>
          <c:w val="0.97575428349773741"/>
          <c:h val="0.51978228496322909"/>
        </c:manualLayout>
      </c:layout>
      <c:lineChart>
        <c:grouping val="standard"/>
        <c:varyColors val="0"/>
        <c:ser>
          <c:idx val="1"/>
          <c:order val="0"/>
          <c:tx>
            <c:v>2021 ср. балл ОУ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Pt>
            <c:idx val="6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FD0-4FF5-8AD7-AA46F6EADD35}"/>
              </c:ext>
            </c:extLst>
          </c:dPt>
          <c:cat>
            <c:strRef>
              <c:f>'2021 ИТОГИ-4-9-11'!$C$7:$C$126</c:f>
              <c:strCache>
                <c:ptCount val="120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"КУГ № 1 – Универс"</c:v>
                </c:pt>
                <c:pt idx="45">
                  <c:v>МАОУ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Школа-интернат № 1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93</c:v>
                </c:pt>
                <c:pt idx="76">
                  <c:v>МАОУ СШ № 137</c:v>
                </c:pt>
                <c:pt idx="77">
                  <c:v>МАОУ СШ № 158</c:v>
                </c:pt>
                <c:pt idx="78">
                  <c:v>СОВЕТСКИЙ РАЙОН</c:v>
                </c:pt>
                <c:pt idx="79">
                  <c:v>МАОУ СШ № 1</c:v>
                </c:pt>
                <c:pt idx="80">
                  <c:v>МБОУ СШ № 2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МБОУ СШ № 18</c:v>
                </c:pt>
                <c:pt idx="84">
                  <c:v>МАОУ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МБОУ СШ № 108</c:v>
                </c:pt>
                <c:pt idx="93">
                  <c:v>МБОУ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МБОУ СШ № 134</c:v>
                </c:pt>
                <c:pt idx="97">
                  <c:v>МБОУ СШ № 139</c:v>
                </c:pt>
                <c:pt idx="98">
                  <c:v>МБОУ СШ № 141</c:v>
                </c:pt>
                <c:pt idx="99">
                  <c:v>МАОУ СШ № 143</c:v>
                </c:pt>
                <c:pt idx="100">
                  <c:v>МБОУ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МАОУ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</c:v>
                </c:pt>
                <c:pt idx="107">
                  <c:v>МБОУ СШ № 154</c:v>
                </c:pt>
                <c:pt idx="108">
                  <c:v>МБОУ СШ № 156</c:v>
                </c:pt>
                <c:pt idx="109">
                  <c:v>МБОУ СШ № 157</c:v>
                </c:pt>
                <c:pt idx="110">
                  <c:v>ЦЕНТРАЛЬНЫЙ РАЙОН</c:v>
                </c:pt>
                <c:pt idx="111">
                  <c:v>МАОУ Гимназия № 2</c:v>
                </c:pt>
                <c:pt idx="112">
                  <c:v>МБОУ  Гимназия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</c:v>
                </c:pt>
                <c:pt idx="116">
                  <c:v>МБОУ СШ № 27</c:v>
                </c:pt>
                <c:pt idx="117">
                  <c:v>МБОУ СШ № 51</c:v>
                </c:pt>
                <c:pt idx="118">
                  <c:v>МАОУ СШ "Комплекс Покровский"</c:v>
                </c:pt>
                <c:pt idx="119">
                  <c:v>МБОУ СШ № 155</c:v>
                </c:pt>
              </c:strCache>
            </c:strRef>
          </c:cat>
          <c:val>
            <c:numRef>
              <c:f>'2021 ИТОГИ-4-9-11'!$AE$7:$AE$126</c:f>
              <c:numCache>
                <c:formatCode>0.00</c:formatCode>
                <c:ptCount val="120"/>
                <c:pt idx="0">
                  <c:v>67.760565883669329</c:v>
                </c:pt>
                <c:pt idx="1">
                  <c:v>76</c:v>
                </c:pt>
                <c:pt idx="2">
                  <c:v>70.230798368298366</c:v>
                </c:pt>
                <c:pt idx="4">
                  <c:v>73.743589743589737</c:v>
                </c:pt>
                <c:pt idx="5">
                  <c:v>73.051282051282058</c:v>
                </c:pt>
                <c:pt idx="6">
                  <c:v>76.900000000000006</c:v>
                </c:pt>
                <c:pt idx="7">
                  <c:v>71.794871794871796</c:v>
                </c:pt>
                <c:pt idx="8">
                  <c:v>63.641025641025642</c:v>
                </c:pt>
                <c:pt idx="9">
                  <c:v>71.030303030303031</c:v>
                </c:pt>
                <c:pt idx="10">
                  <c:v>62.564102564102562</c:v>
                </c:pt>
                <c:pt idx="11">
                  <c:v>69.121212121212125</c:v>
                </c:pt>
                <c:pt idx="12">
                  <c:v>65.583333333333329</c:v>
                </c:pt>
                <c:pt idx="13">
                  <c:v>69.900000000000006</c:v>
                </c:pt>
                <c:pt idx="14">
                  <c:v>74.3</c:v>
                </c:pt>
                <c:pt idx="15">
                  <c:v>75.900000000000006</c:v>
                </c:pt>
                <c:pt idx="16">
                  <c:v>73.099999999999994</c:v>
                </c:pt>
                <c:pt idx="17">
                  <c:v>71.5</c:v>
                </c:pt>
                <c:pt idx="18">
                  <c:v>58.4</c:v>
                </c:pt>
                <c:pt idx="19">
                  <c:v>66.599999999999994</c:v>
                </c:pt>
                <c:pt idx="20">
                  <c:v>61.7</c:v>
                </c:pt>
                <c:pt idx="21">
                  <c:v>59.9</c:v>
                </c:pt>
                <c:pt idx="22">
                  <c:v>52.5</c:v>
                </c:pt>
                <c:pt idx="23">
                  <c:v>62.9</c:v>
                </c:pt>
                <c:pt idx="24">
                  <c:v>60.3</c:v>
                </c:pt>
                <c:pt idx="25">
                  <c:v>66.833333333333329</c:v>
                </c:pt>
                <c:pt idx="26">
                  <c:v>71.599999999999994</c:v>
                </c:pt>
                <c:pt idx="27">
                  <c:v>70.099999999999994</c:v>
                </c:pt>
                <c:pt idx="28">
                  <c:v>71.7</c:v>
                </c:pt>
                <c:pt idx="29">
                  <c:v>68.8</c:v>
                </c:pt>
                <c:pt idx="30">
                  <c:v>64.099999999999994</c:v>
                </c:pt>
                <c:pt idx="32">
                  <c:v>63.5</c:v>
                </c:pt>
                <c:pt idx="34">
                  <c:v>70.099999999999994</c:v>
                </c:pt>
                <c:pt idx="35">
                  <c:v>66.099999999999994</c:v>
                </c:pt>
                <c:pt idx="36">
                  <c:v>63.4</c:v>
                </c:pt>
                <c:pt idx="37">
                  <c:v>75.5</c:v>
                </c:pt>
                <c:pt idx="38">
                  <c:v>61.6</c:v>
                </c:pt>
                <c:pt idx="39">
                  <c:v>62.3</c:v>
                </c:pt>
                <c:pt idx="40">
                  <c:v>62</c:v>
                </c:pt>
                <c:pt idx="41">
                  <c:v>67.5</c:v>
                </c:pt>
                <c:pt idx="42">
                  <c:v>64.2</c:v>
                </c:pt>
                <c:pt idx="43">
                  <c:v>65.304117647058831</c:v>
                </c:pt>
                <c:pt idx="44">
                  <c:v>71</c:v>
                </c:pt>
                <c:pt idx="45">
                  <c:v>77</c:v>
                </c:pt>
                <c:pt idx="46">
                  <c:v>75.900000000000006</c:v>
                </c:pt>
                <c:pt idx="47">
                  <c:v>73</c:v>
                </c:pt>
                <c:pt idx="48">
                  <c:v>69.2</c:v>
                </c:pt>
                <c:pt idx="49">
                  <c:v>69</c:v>
                </c:pt>
                <c:pt idx="50">
                  <c:v>74.5</c:v>
                </c:pt>
                <c:pt idx="51">
                  <c:v>71.3</c:v>
                </c:pt>
                <c:pt idx="53">
                  <c:v>67</c:v>
                </c:pt>
                <c:pt idx="55">
                  <c:v>68.3</c:v>
                </c:pt>
                <c:pt idx="56">
                  <c:v>70.099999999999994</c:v>
                </c:pt>
                <c:pt idx="57">
                  <c:v>0</c:v>
                </c:pt>
                <c:pt idx="58">
                  <c:v>70</c:v>
                </c:pt>
                <c:pt idx="59">
                  <c:v>57.1</c:v>
                </c:pt>
                <c:pt idx="60">
                  <c:v>63</c:v>
                </c:pt>
                <c:pt idx="61">
                  <c:v>73.77</c:v>
                </c:pt>
                <c:pt idx="62">
                  <c:v>60</c:v>
                </c:pt>
                <c:pt idx="63">
                  <c:v>66.945454545454538</c:v>
                </c:pt>
                <c:pt idx="64">
                  <c:v>70.099999999999994</c:v>
                </c:pt>
                <c:pt idx="65">
                  <c:v>74.5</c:v>
                </c:pt>
                <c:pt idx="66">
                  <c:v>68.7</c:v>
                </c:pt>
                <c:pt idx="67">
                  <c:v>67.7</c:v>
                </c:pt>
                <c:pt idx="68">
                  <c:v>68.599999999999994</c:v>
                </c:pt>
                <c:pt idx="69">
                  <c:v>54</c:v>
                </c:pt>
                <c:pt idx="70">
                  <c:v>62.6</c:v>
                </c:pt>
                <c:pt idx="71">
                  <c:v>62.5</c:v>
                </c:pt>
                <c:pt idx="73">
                  <c:v>70</c:v>
                </c:pt>
                <c:pt idx="75">
                  <c:v>62.8</c:v>
                </c:pt>
                <c:pt idx="76">
                  <c:v>74.900000000000006</c:v>
                </c:pt>
                <c:pt idx="78">
                  <c:v>68.524642857142865</c:v>
                </c:pt>
                <c:pt idx="79">
                  <c:v>75</c:v>
                </c:pt>
                <c:pt idx="81">
                  <c:v>67</c:v>
                </c:pt>
                <c:pt idx="82">
                  <c:v>72.599999999999994</c:v>
                </c:pt>
                <c:pt idx="83">
                  <c:v>71</c:v>
                </c:pt>
                <c:pt idx="84">
                  <c:v>71</c:v>
                </c:pt>
                <c:pt idx="85">
                  <c:v>66</c:v>
                </c:pt>
                <c:pt idx="86">
                  <c:v>68.290000000000006</c:v>
                </c:pt>
                <c:pt idx="87">
                  <c:v>65</c:v>
                </c:pt>
                <c:pt idx="89">
                  <c:v>66.3</c:v>
                </c:pt>
                <c:pt idx="90">
                  <c:v>68.599999999999994</c:v>
                </c:pt>
                <c:pt idx="91">
                  <c:v>77.099999999999994</c:v>
                </c:pt>
                <c:pt idx="92">
                  <c:v>64</c:v>
                </c:pt>
                <c:pt idx="93">
                  <c:v>62</c:v>
                </c:pt>
                <c:pt idx="94">
                  <c:v>62.2</c:v>
                </c:pt>
                <c:pt idx="95">
                  <c:v>60.4</c:v>
                </c:pt>
                <c:pt idx="96">
                  <c:v>63</c:v>
                </c:pt>
                <c:pt idx="97">
                  <c:v>65.8</c:v>
                </c:pt>
                <c:pt idx="98">
                  <c:v>71.7</c:v>
                </c:pt>
                <c:pt idx="99">
                  <c:v>66.7</c:v>
                </c:pt>
                <c:pt idx="100">
                  <c:v>77.3</c:v>
                </c:pt>
                <c:pt idx="101">
                  <c:v>72.7</c:v>
                </c:pt>
                <c:pt idx="102">
                  <c:v>67</c:v>
                </c:pt>
                <c:pt idx="103">
                  <c:v>75</c:v>
                </c:pt>
                <c:pt idx="104">
                  <c:v>72</c:v>
                </c:pt>
                <c:pt idx="105">
                  <c:v>66</c:v>
                </c:pt>
                <c:pt idx="106">
                  <c:v>75</c:v>
                </c:pt>
                <c:pt idx="107">
                  <c:v>63.6</c:v>
                </c:pt>
                <c:pt idx="108">
                  <c:v>66.400000000000006</c:v>
                </c:pt>
                <c:pt idx="110">
                  <c:v>72.241133706650956</c:v>
                </c:pt>
                <c:pt idx="111">
                  <c:v>80.358974358974365</c:v>
                </c:pt>
                <c:pt idx="112">
                  <c:v>74</c:v>
                </c:pt>
                <c:pt idx="113">
                  <c:v>74.666666666666671</c:v>
                </c:pt>
                <c:pt idx="114">
                  <c:v>68.407407407407405</c:v>
                </c:pt>
                <c:pt idx="115">
                  <c:v>78</c:v>
                </c:pt>
                <c:pt idx="116">
                  <c:v>66.034482758620683</c:v>
                </c:pt>
                <c:pt idx="118">
                  <c:v>69</c:v>
                </c:pt>
                <c:pt idx="119">
                  <c:v>67.461538461538467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2021 ср. балл по городу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dPt>
            <c:idx val="5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FD0-4FF5-8AD7-AA46F6EADD35}"/>
              </c:ext>
            </c:extLst>
          </c:dPt>
          <c:cat>
            <c:strRef>
              <c:f>'2021 ИТОГИ-4-9-11'!$C$7:$C$126</c:f>
              <c:strCache>
                <c:ptCount val="120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"КУГ № 1 – Универс"</c:v>
                </c:pt>
                <c:pt idx="45">
                  <c:v>МАОУ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Школа-интернат № 1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93</c:v>
                </c:pt>
                <c:pt idx="76">
                  <c:v>МАОУ СШ № 137</c:v>
                </c:pt>
                <c:pt idx="77">
                  <c:v>МАОУ СШ № 158</c:v>
                </c:pt>
                <c:pt idx="78">
                  <c:v>СОВЕТСКИЙ РАЙОН</c:v>
                </c:pt>
                <c:pt idx="79">
                  <c:v>МАОУ СШ № 1</c:v>
                </c:pt>
                <c:pt idx="80">
                  <c:v>МБОУ СШ № 2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МБОУ СШ № 18</c:v>
                </c:pt>
                <c:pt idx="84">
                  <c:v>МАОУ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МБОУ СШ № 108</c:v>
                </c:pt>
                <c:pt idx="93">
                  <c:v>МБОУ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МБОУ СШ № 134</c:v>
                </c:pt>
                <c:pt idx="97">
                  <c:v>МБОУ СШ № 139</c:v>
                </c:pt>
                <c:pt idx="98">
                  <c:v>МБОУ СШ № 141</c:v>
                </c:pt>
                <c:pt idx="99">
                  <c:v>МАОУ СШ № 143</c:v>
                </c:pt>
                <c:pt idx="100">
                  <c:v>МБОУ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МАОУ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</c:v>
                </c:pt>
                <c:pt idx="107">
                  <c:v>МБОУ СШ № 154</c:v>
                </c:pt>
                <c:pt idx="108">
                  <c:v>МБОУ СШ № 156</c:v>
                </c:pt>
                <c:pt idx="109">
                  <c:v>МБОУ СШ № 157</c:v>
                </c:pt>
                <c:pt idx="110">
                  <c:v>ЦЕНТРАЛЬНЫЙ РАЙОН</c:v>
                </c:pt>
                <c:pt idx="111">
                  <c:v>МАОУ Гимназия № 2</c:v>
                </c:pt>
                <c:pt idx="112">
                  <c:v>МБОУ  Гимназия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</c:v>
                </c:pt>
                <c:pt idx="116">
                  <c:v>МБОУ СШ № 27</c:v>
                </c:pt>
                <c:pt idx="117">
                  <c:v>МБОУ СШ № 51</c:v>
                </c:pt>
                <c:pt idx="118">
                  <c:v>МАОУ СШ "Комплекс Покровский"</c:v>
                </c:pt>
                <c:pt idx="119">
                  <c:v>МБОУ СШ № 155</c:v>
                </c:pt>
              </c:strCache>
            </c:strRef>
          </c:cat>
          <c:val>
            <c:numRef>
              <c:f>'2021 ИТОГИ-4-9-11'!$AF$7:$AF$126</c:f>
              <c:numCache>
                <c:formatCode>0.00</c:formatCode>
                <c:ptCount val="120"/>
                <c:pt idx="0">
                  <c:v>69.900000000000006</c:v>
                </c:pt>
                <c:pt idx="1">
                  <c:v>69.900000000000006</c:v>
                </c:pt>
                <c:pt idx="3">
                  <c:v>69.290000000000006</c:v>
                </c:pt>
                <c:pt idx="4">
                  <c:v>69.900000000000006</c:v>
                </c:pt>
                <c:pt idx="5">
                  <c:v>69.900000000000006</c:v>
                </c:pt>
                <c:pt idx="6">
                  <c:v>69.900000000000006</c:v>
                </c:pt>
                <c:pt idx="7">
                  <c:v>69.900000000000006</c:v>
                </c:pt>
                <c:pt idx="8">
                  <c:v>69.900000000000006</c:v>
                </c:pt>
                <c:pt idx="9">
                  <c:v>69.900000000000006</c:v>
                </c:pt>
                <c:pt idx="10">
                  <c:v>69.900000000000006</c:v>
                </c:pt>
                <c:pt idx="11">
                  <c:v>69.900000000000006</c:v>
                </c:pt>
                <c:pt idx="13">
                  <c:v>69.900000000000006</c:v>
                </c:pt>
                <c:pt idx="14">
                  <c:v>69.900000000000006</c:v>
                </c:pt>
                <c:pt idx="15">
                  <c:v>69.900000000000006</c:v>
                </c:pt>
                <c:pt idx="16">
                  <c:v>69.900000000000006</c:v>
                </c:pt>
                <c:pt idx="17">
                  <c:v>69.900000000000006</c:v>
                </c:pt>
                <c:pt idx="18">
                  <c:v>69.900000000000006</c:v>
                </c:pt>
                <c:pt idx="19">
                  <c:v>69.900000000000006</c:v>
                </c:pt>
                <c:pt idx="20">
                  <c:v>69.900000000000006</c:v>
                </c:pt>
                <c:pt idx="21">
                  <c:v>69.900000000000006</c:v>
                </c:pt>
                <c:pt idx="22">
                  <c:v>69.900000000000006</c:v>
                </c:pt>
                <c:pt idx="23">
                  <c:v>69.900000000000006</c:v>
                </c:pt>
                <c:pt idx="24">
                  <c:v>69.900000000000006</c:v>
                </c:pt>
                <c:pt idx="26">
                  <c:v>69.900000000000006</c:v>
                </c:pt>
                <c:pt idx="27">
                  <c:v>69.900000000000006</c:v>
                </c:pt>
                <c:pt idx="28">
                  <c:v>69.900000000000006</c:v>
                </c:pt>
                <c:pt idx="29">
                  <c:v>69.900000000000006</c:v>
                </c:pt>
                <c:pt idx="30">
                  <c:v>69.900000000000006</c:v>
                </c:pt>
                <c:pt idx="31">
                  <c:v>69.900000000000006</c:v>
                </c:pt>
                <c:pt idx="32">
                  <c:v>69.900000000000006</c:v>
                </c:pt>
                <c:pt idx="33">
                  <c:v>69.900000000000006</c:v>
                </c:pt>
                <c:pt idx="34">
                  <c:v>69.900000000000006</c:v>
                </c:pt>
                <c:pt idx="35">
                  <c:v>69.900000000000006</c:v>
                </c:pt>
                <c:pt idx="36">
                  <c:v>69.900000000000006</c:v>
                </c:pt>
                <c:pt idx="37">
                  <c:v>69.900000000000006</c:v>
                </c:pt>
                <c:pt idx="38">
                  <c:v>69.900000000000006</c:v>
                </c:pt>
                <c:pt idx="39">
                  <c:v>69.900000000000006</c:v>
                </c:pt>
                <c:pt idx="40">
                  <c:v>69.900000000000006</c:v>
                </c:pt>
                <c:pt idx="41">
                  <c:v>69.900000000000006</c:v>
                </c:pt>
                <c:pt idx="42">
                  <c:v>69.900000000000006</c:v>
                </c:pt>
                <c:pt idx="44">
                  <c:v>69.900000000000006</c:v>
                </c:pt>
                <c:pt idx="45">
                  <c:v>69.900000000000006</c:v>
                </c:pt>
                <c:pt idx="46">
                  <c:v>69.900000000000006</c:v>
                </c:pt>
                <c:pt idx="47">
                  <c:v>69.900000000000006</c:v>
                </c:pt>
                <c:pt idx="48">
                  <c:v>69.900000000000006</c:v>
                </c:pt>
                <c:pt idx="49">
                  <c:v>69.900000000000006</c:v>
                </c:pt>
                <c:pt idx="50">
                  <c:v>69.900000000000006</c:v>
                </c:pt>
                <c:pt idx="51">
                  <c:v>69.900000000000006</c:v>
                </c:pt>
                <c:pt idx="52">
                  <c:v>69.900000000000006</c:v>
                </c:pt>
                <c:pt idx="53">
                  <c:v>69.900000000000006</c:v>
                </c:pt>
                <c:pt idx="54">
                  <c:v>69.900000000000006</c:v>
                </c:pt>
                <c:pt idx="55">
                  <c:v>69.900000000000006</c:v>
                </c:pt>
                <c:pt idx="56">
                  <c:v>69.900000000000006</c:v>
                </c:pt>
                <c:pt idx="57">
                  <c:v>69.900000000000006</c:v>
                </c:pt>
                <c:pt idx="58">
                  <c:v>69.900000000000006</c:v>
                </c:pt>
                <c:pt idx="59">
                  <c:v>69.900000000000006</c:v>
                </c:pt>
                <c:pt idx="60">
                  <c:v>69.900000000000006</c:v>
                </c:pt>
                <c:pt idx="61">
                  <c:v>69.900000000000006</c:v>
                </c:pt>
                <c:pt idx="62">
                  <c:v>69.900000000000006</c:v>
                </c:pt>
                <c:pt idx="64">
                  <c:v>69.900000000000006</c:v>
                </c:pt>
                <c:pt idx="65">
                  <c:v>69.900000000000006</c:v>
                </c:pt>
                <c:pt idx="66">
                  <c:v>69.900000000000006</c:v>
                </c:pt>
                <c:pt idx="67">
                  <c:v>69.900000000000006</c:v>
                </c:pt>
                <c:pt idx="68">
                  <c:v>69.900000000000006</c:v>
                </c:pt>
                <c:pt idx="69">
                  <c:v>69.900000000000006</c:v>
                </c:pt>
                <c:pt idx="70">
                  <c:v>69.900000000000006</c:v>
                </c:pt>
                <c:pt idx="71">
                  <c:v>69.900000000000006</c:v>
                </c:pt>
                <c:pt idx="72">
                  <c:v>69.900000000000006</c:v>
                </c:pt>
                <c:pt idx="73">
                  <c:v>69.900000000000006</c:v>
                </c:pt>
                <c:pt idx="74">
                  <c:v>69.900000000000006</c:v>
                </c:pt>
                <c:pt idx="75">
                  <c:v>69.900000000000006</c:v>
                </c:pt>
                <c:pt idx="76">
                  <c:v>69.900000000000006</c:v>
                </c:pt>
                <c:pt idx="77">
                  <c:v>69.900000000000006</c:v>
                </c:pt>
                <c:pt idx="79">
                  <c:v>69.900000000000006</c:v>
                </c:pt>
                <c:pt idx="80">
                  <c:v>69.900000000000006</c:v>
                </c:pt>
                <c:pt idx="81">
                  <c:v>69.900000000000006</c:v>
                </c:pt>
                <c:pt idx="82">
                  <c:v>69.900000000000006</c:v>
                </c:pt>
                <c:pt idx="83">
                  <c:v>69.900000000000006</c:v>
                </c:pt>
                <c:pt idx="84">
                  <c:v>69.900000000000006</c:v>
                </c:pt>
                <c:pt idx="85">
                  <c:v>69.900000000000006</c:v>
                </c:pt>
                <c:pt idx="86">
                  <c:v>69.900000000000006</c:v>
                </c:pt>
                <c:pt idx="87">
                  <c:v>69.900000000000006</c:v>
                </c:pt>
                <c:pt idx="88">
                  <c:v>69.900000000000006</c:v>
                </c:pt>
                <c:pt idx="89">
                  <c:v>69.900000000000006</c:v>
                </c:pt>
                <c:pt idx="90">
                  <c:v>69.900000000000006</c:v>
                </c:pt>
                <c:pt idx="91">
                  <c:v>69.900000000000006</c:v>
                </c:pt>
                <c:pt idx="92">
                  <c:v>69.900000000000006</c:v>
                </c:pt>
                <c:pt idx="93">
                  <c:v>69.900000000000006</c:v>
                </c:pt>
                <c:pt idx="94">
                  <c:v>69.900000000000006</c:v>
                </c:pt>
                <c:pt idx="95">
                  <c:v>69.900000000000006</c:v>
                </c:pt>
                <c:pt idx="96">
                  <c:v>69.900000000000006</c:v>
                </c:pt>
                <c:pt idx="97">
                  <c:v>69.900000000000006</c:v>
                </c:pt>
                <c:pt idx="98">
                  <c:v>69.900000000000006</c:v>
                </c:pt>
                <c:pt idx="99">
                  <c:v>69.900000000000006</c:v>
                </c:pt>
                <c:pt idx="100">
                  <c:v>69.900000000000006</c:v>
                </c:pt>
                <c:pt idx="101">
                  <c:v>69.900000000000006</c:v>
                </c:pt>
                <c:pt idx="102">
                  <c:v>69.900000000000006</c:v>
                </c:pt>
                <c:pt idx="103">
                  <c:v>69.900000000000006</c:v>
                </c:pt>
                <c:pt idx="104">
                  <c:v>69.900000000000006</c:v>
                </c:pt>
                <c:pt idx="105">
                  <c:v>69.900000000000006</c:v>
                </c:pt>
                <c:pt idx="106">
                  <c:v>69.900000000000006</c:v>
                </c:pt>
                <c:pt idx="107">
                  <c:v>69.900000000000006</c:v>
                </c:pt>
                <c:pt idx="108">
                  <c:v>69.900000000000006</c:v>
                </c:pt>
                <c:pt idx="109">
                  <c:v>69.900000000000006</c:v>
                </c:pt>
                <c:pt idx="111">
                  <c:v>69.900000000000006</c:v>
                </c:pt>
                <c:pt idx="112">
                  <c:v>69.900000000000006</c:v>
                </c:pt>
                <c:pt idx="113">
                  <c:v>69.900000000000006</c:v>
                </c:pt>
                <c:pt idx="114">
                  <c:v>69.900000000000006</c:v>
                </c:pt>
                <c:pt idx="115">
                  <c:v>69.900000000000006</c:v>
                </c:pt>
                <c:pt idx="116">
                  <c:v>69.900000000000006</c:v>
                </c:pt>
                <c:pt idx="117">
                  <c:v>69.900000000000006</c:v>
                </c:pt>
                <c:pt idx="118">
                  <c:v>69.900000000000006</c:v>
                </c:pt>
                <c:pt idx="119">
                  <c:v>69.900000000000006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991168"/>
        <c:axId val="267991560"/>
      </c:lineChart>
      <c:catAx>
        <c:axId val="26799116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7991560"/>
        <c:crosses val="autoZero"/>
        <c:auto val="1"/>
        <c:lblAlgn val="ctr"/>
        <c:lblOffset val="100"/>
        <c:noMultiLvlLbl val="0"/>
      </c:catAx>
      <c:valAx>
        <c:axId val="267991560"/>
        <c:scaling>
          <c:orientation val="minMax"/>
          <c:max val="10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7991168"/>
        <c:crosses val="autoZero"/>
        <c:crossBetween val="between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38247535766092189"/>
          <c:y val="2.1528881530537159E-2"/>
          <c:w val="0.17780006335909268"/>
          <c:h val="4.197790574685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1</xdr:row>
      <xdr:rowOff>28575</xdr:rowOff>
    </xdr:from>
    <xdr:to>
      <xdr:col>29</xdr:col>
      <xdr:colOff>104773</xdr:colOff>
      <xdr:row>25</xdr:row>
      <xdr:rowOff>19050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25</xdr:row>
      <xdr:rowOff>142876</xdr:rowOff>
    </xdr:from>
    <xdr:to>
      <xdr:col>29</xdr:col>
      <xdr:colOff>199725</xdr:colOff>
      <xdr:row>50</xdr:row>
      <xdr:rowOff>9526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</xdr:colOff>
      <xdr:row>50</xdr:row>
      <xdr:rowOff>85725</xdr:rowOff>
    </xdr:from>
    <xdr:to>
      <xdr:col>29</xdr:col>
      <xdr:colOff>257174</xdr:colOff>
      <xdr:row>74</xdr:row>
      <xdr:rowOff>1</xdr:rowOff>
    </xdr:to>
    <xdr:graphicFrame macro="">
      <xdr:nvGraphicFramePr>
        <xdr:cNvPr id="4" name="Диаграмма 3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74</xdr:row>
      <xdr:rowOff>106891</xdr:rowOff>
    </xdr:from>
    <xdr:to>
      <xdr:col>29</xdr:col>
      <xdr:colOff>38100</xdr:colOff>
      <xdr:row>99</xdr:row>
      <xdr:rowOff>21166</xdr:rowOff>
    </xdr:to>
    <xdr:graphicFrame macro="">
      <xdr:nvGraphicFramePr>
        <xdr:cNvPr id="7" name="Диаграмма 6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67732</xdr:colOff>
      <xdr:row>99</xdr:row>
      <xdr:rowOff>107950</xdr:rowOff>
    </xdr:from>
    <xdr:to>
      <xdr:col>29</xdr:col>
      <xdr:colOff>20107</xdr:colOff>
      <xdr:row>124</xdr:row>
      <xdr:rowOff>22225</xdr:rowOff>
    </xdr:to>
    <xdr:graphicFrame macro="">
      <xdr:nvGraphicFramePr>
        <xdr:cNvPr id="8" name="Диаграмма 7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59266</xdr:colOff>
      <xdr:row>124</xdr:row>
      <xdr:rowOff>95251</xdr:rowOff>
    </xdr:from>
    <xdr:to>
      <xdr:col>29</xdr:col>
      <xdr:colOff>164041</xdr:colOff>
      <xdr:row>148</xdr:row>
      <xdr:rowOff>95251</xdr:rowOff>
    </xdr:to>
    <xdr:graphicFrame macro="">
      <xdr:nvGraphicFramePr>
        <xdr:cNvPr id="10" name="Диаграмма 9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42334</xdr:colOff>
      <xdr:row>149</xdr:row>
      <xdr:rowOff>8464</xdr:rowOff>
    </xdr:from>
    <xdr:to>
      <xdr:col>29</xdr:col>
      <xdr:colOff>42332</xdr:colOff>
      <xdr:row>173</xdr:row>
      <xdr:rowOff>126999</xdr:rowOff>
    </xdr:to>
    <xdr:graphicFrame macro="">
      <xdr:nvGraphicFramePr>
        <xdr:cNvPr id="11" name="Диаграмма 10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0.04372</cdr:x>
      <cdr:y>0.06889</cdr:y>
    </cdr:from>
    <cdr:to>
      <cdr:x>0.04377</cdr:x>
      <cdr:y>0.64788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779993" y="314309"/>
          <a:ext cx="886" cy="264161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0.125</cdr:x>
      <cdr:y>0.07492</cdr:y>
    </cdr:from>
    <cdr:to>
      <cdr:x>0.12559</cdr:x>
      <cdr:y>0.64324</cdr:y>
    </cdr:to>
    <cdr:cxnSp macro="">
      <cdr:nvCxnSpPr>
        <cdr:cNvPr id="16" name="Прямая соединительная линия 15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2229910" y="341842"/>
          <a:ext cx="10583" cy="259291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0.23036</cdr:x>
      <cdr:y>0.07933</cdr:y>
    </cdr:from>
    <cdr:to>
      <cdr:x>0.23119</cdr:x>
      <cdr:y>0.64556</cdr:y>
    </cdr:to>
    <cdr:cxnSp macro="">
      <cdr:nvCxnSpPr>
        <cdr:cNvPr id="17" name="Прямая соединительная линия 16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4109520" y="361941"/>
          <a:ext cx="14806" cy="258340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0.37773</cdr:x>
      <cdr:y>0.07121</cdr:y>
    </cdr:from>
    <cdr:to>
      <cdr:x>0.37801</cdr:x>
      <cdr:y>0.64556</cdr:y>
    </cdr:to>
    <cdr:cxnSp macro="">
      <cdr:nvCxnSpPr>
        <cdr:cNvPr id="18" name="Прямая соединительная линия 17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6738409" y="324893"/>
          <a:ext cx="4989" cy="262044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0.54001</cdr:x>
      <cdr:y>0.08049</cdr:y>
    </cdr:from>
    <cdr:to>
      <cdr:x>0.54088</cdr:x>
      <cdr:y>0.6502</cdr:y>
    </cdr:to>
    <cdr:cxnSp macro="">
      <cdr:nvCxnSpPr>
        <cdr:cNvPr id="19" name="Прямая соединительная линия 18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9633355" y="367225"/>
          <a:ext cx="15471" cy="259928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0.66144</cdr:x>
      <cdr:y>0.06634</cdr:y>
    </cdr:from>
    <cdr:to>
      <cdr:x>0.66249</cdr:x>
      <cdr:y>0.64556</cdr:y>
    </cdr:to>
    <cdr:cxnSp macro="">
      <cdr:nvCxnSpPr>
        <cdr:cNvPr id="20" name="Прямая соединительная линия 19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1799651" y="302677"/>
          <a:ext cx="18758" cy="264266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0.92234</cdr:x>
      <cdr:y>0.07539</cdr:y>
    </cdr:from>
    <cdr:to>
      <cdr:x>0.92277</cdr:x>
      <cdr:y>0.6386</cdr:y>
    </cdr:to>
    <cdr:cxnSp macro="">
      <cdr:nvCxnSpPr>
        <cdr:cNvPr id="21" name="Прямая соединительная линия 20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16453909" y="343963"/>
          <a:ext cx="7593" cy="256962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0.04011</cdr:x>
      <cdr:y>0.08357</cdr:y>
    </cdr:from>
    <cdr:to>
      <cdr:x>0.04064</cdr:x>
      <cdr:y>0.62551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714375" y="386880"/>
          <a:ext cx="9551" cy="250871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0.12267</cdr:x>
      <cdr:y>0.09204</cdr:y>
    </cdr:from>
    <cdr:to>
      <cdr:x>0.12322</cdr:x>
      <cdr:y>0.62369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200000" y="426049"/>
          <a:ext cx="9863" cy="246108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0.2279</cdr:x>
      <cdr:y>0.09204</cdr:y>
    </cdr:from>
    <cdr:to>
      <cdr:x>0.22826</cdr:x>
      <cdr:y>0.62163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4087192" y="426050"/>
          <a:ext cx="6456" cy="245155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0.37474</cdr:x>
      <cdr:y>0.09534</cdr:y>
    </cdr:from>
    <cdr:to>
      <cdr:x>0.37583</cdr:x>
      <cdr:y>0.63534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720602" y="441360"/>
          <a:ext cx="19549" cy="249974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0.53841</cdr:x>
      <cdr:y>0.09236</cdr:y>
    </cdr:from>
    <cdr:to>
      <cdr:x>0.53868</cdr:x>
      <cdr:y>0.63489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9655907" y="427554"/>
          <a:ext cx="4842" cy="251145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0.66092</cdr:x>
      <cdr:y>0.09256</cdr:y>
    </cdr:from>
    <cdr:to>
      <cdr:x>0.66112</cdr:x>
      <cdr:y>0.63077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1853005" y="428480"/>
          <a:ext cx="3587" cy="249145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0.92159</cdr:x>
      <cdr:y>0.09704</cdr:y>
    </cdr:from>
    <cdr:to>
      <cdr:x>0.92193</cdr:x>
      <cdr:y>0.62849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16527961" y="449190"/>
          <a:ext cx="6098" cy="246016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0.0428</cdr:x>
      <cdr:y>0.07637</cdr:y>
    </cdr:from>
    <cdr:to>
      <cdr:x>0.04373</cdr:x>
      <cdr:y>0.59448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764322" y="342639"/>
          <a:ext cx="16729" cy="232436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0.12423</cdr:x>
      <cdr:y>0.08509</cdr:y>
    </cdr:from>
    <cdr:to>
      <cdr:x>0.12444</cdr:x>
      <cdr:y>0.60109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233843" y="381733"/>
          <a:ext cx="3776" cy="231491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0.22934</cdr:x>
      <cdr:y>0.08104</cdr:y>
    </cdr:from>
    <cdr:to>
      <cdr:x>0.22996</cdr:x>
      <cdr:y>0.60581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4124053" y="363555"/>
          <a:ext cx="11149" cy="235426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0.37487</cdr:x>
      <cdr:y>0.09189</cdr:y>
    </cdr:from>
    <cdr:to>
      <cdr:x>0.37523</cdr:x>
      <cdr:y>0.61265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6741030" y="412222"/>
          <a:ext cx="6474" cy="233627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0.5363</cdr:x>
      <cdr:y>0.08344</cdr:y>
    </cdr:from>
    <cdr:to>
      <cdr:x>0.53718</cdr:x>
      <cdr:y>0.61642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9643809" y="374322"/>
          <a:ext cx="15824" cy="239109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0.65723</cdr:x>
      <cdr:y>0.0948</cdr:y>
    </cdr:from>
    <cdr:to>
      <cdr:x>0.65822</cdr:x>
      <cdr:y>0.615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1818471" y="425318"/>
          <a:ext cx="17803" cy="233376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0.91596</cdr:x>
      <cdr:y>0.09076</cdr:y>
    </cdr:from>
    <cdr:to>
      <cdr:x>0.91692</cdr:x>
      <cdr:y>0.61029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6471007" y="407157"/>
          <a:ext cx="17263" cy="233075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0.04209</cdr:x>
      <cdr:y>0.06953</cdr:y>
    </cdr:from>
    <cdr:to>
      <cdr:x>0.04227</cdr:x>
      <cdr:y>0.67006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742950" y="325161"/>
          <a:ext cx="3067" cy="280856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0.12318</cdr:x>
      <cdr:y>0.07156</cdr:y>
    </cdr:from>
    <cdr:to>
      <cdr:x>0.12375</cdr:x>
      <cdr:y>0.67006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189165" y="334670"/>
          <a:ext cx="10130" cy="27990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0.2288</cdr:x>
      <cdr:y>0.06687</cdr:y>
    </cdr:from>
    <cdr:to>
      <cdr:x>0.22892</cdr:x>
      <cdr:y>0.66146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4066300" y="312755"/>
          <a:ext cx="2132" cy="278076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0.37559</cdr:x>
      <cdr:y>0.07653</cdr:y>
    </cdr:from>
    <cdr:to>
      <cdr:x>0.3761</cdr:x>
      <cdr:y>0.66349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675126" y="357932"/>
          <a:ext cx="9064" cy="274508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0.53933</cdr:x>
      <cdr:y>0.07219</cdr:y>
    </cdr:from>
    <cdr:to>
      <cdr:x>0.53941</cdr:x>
      <cdr:y>0.68568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9585325" y="337609"/>
          <a:ext cx="1359" cy="28691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0.66026</cdr:x>
      <cdr:y>0.07728</cdr:y>
    </cdr:from>
    <cdr:to>
      <cdr:x>0.66065</cdr:x>
      <cdr:y>0.6678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1734478" y="361408"/>
          <a:ext cx="6931" cy="276172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0.92092</cdr:x>
      <cdr:y>0.08232</cdr:y>
    </cdr:from>
    <cdr:to>
      <cdr:x>0.92193</cdr:x>
      <cdr:y>0.67504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6367174" y="385000"/>
          <a:ext cx="17951" cy="277201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0.04066</cdr:x>
      <cdr:y>0.09142</cdr:y>
    </cdr:from>
    <cdr:to>
      <cdr:x>0.04085</cdr:x>
      <cdr:y>0.64757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716885" y="427551"/>
          <a:ext cx="3350" cy="260098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0.12265</cdr:x>
      <cdr:y>0.09566</cdr:y>
    </cdr:from>
    <cdr:to>
      <cdr:x>0.12284</cdr:x>
      <cdr:y>0.65181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177443" y="447375"/>
          <a:ext cx="3373" cy="260098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0.22825</cdr:x>
      <cdr:y>0.08735</cdr:y>
    </cdr:from>
    <cdr:to>
      <cdr:x>0.22867</cdr:x>
      <cdr:y>0.66033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4052264" y="408516"/>
          <a:ext cx="7504" cy="267970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0.37497</cdr:x>
      <cdr:y>0.09554</cdr:y>
    </cdr:from>
    <cdr:to>
      <cdr:x>0.37516</cdr:x>
      <cdr:y>0.65169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657048" y="446834"/>
          <a:ext cx="3373" cy="260098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0.53853</cdr:x>
      <cdr:y>0.08328</cdr:y>
    </cdr:from>
    <cdr:to>
      <cdr:x>0.53866</cdr:x>
      <cdr:y>0.65339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9560828" y="389467"/>
          <a:ext cx="2273" cy="266630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0.66027</cdr:x>
      <cdr:y>0.08101</cdr:y>
    </cdr:from>
    <cdr:to>
      <cdr:x>0.66107</cdr:x>
      <cdr:y>0.65662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1722101" y="378883"/>
          <a:ext cx="14156" cy="269198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0.92169</cdr:x>
      <cdr:y>0.09233</cdr:y>
    </cdr:from>
    <cdr:to>
      <cdr:x>0.92197</cdr:x>
      <cdr:y>0.66133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16363228" y="431800"/>
          <a:ext cx="4956" cy="266108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0.04468</cdr:x>
      <cdr:y>0.11739</cdr:y>
    </cdr:from>
    <cdr:to>
      <cdr:x>0.04528</cdr:x>
      <cdr:y>0.60664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800057" y="536726"/>
          <a:ext cx="10744" cy="22368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0.12603</cdr:x>
      <cdr:y>0.12017</cdr:y>
    </cdr:from>
    <cdr:to>
      <cdr:x>0.12621</cdr:x>
      <cdr:y>0.60942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2256723" y="549414"/>
          <a:ext cx="3223" cy="22368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0.23181</cdr:x>
      <cdr:y>0.11322</cdr:y>
    </cdr:from>
    <cdr:to>
      <cdr:x>0.23255</cdr:x>
      <cdr:y>0.60618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4150843" y="517664"/>
          <a:ext cx="13250" cy="225381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0.37738</cdr:x>
      <cdr:y>0.12806</cdr:y>
    </cdr:from>
    <cdr:to>
      <cdr:x>0.37772</cdr:x>
      <cdr:y>0.61359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757298" y="585485"/>
          <a:ext cx="6088" cy="221984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0.54045</cdr:x>
      <cdr:y>0.11925</cdr:y>
    </cdr:from>
    <cdr:to>
      <cdr:x>0.54082</cdr:x>
      <cdr:y>0.6085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9677314" y="545207"/>
          <a:ext cx="6625" cy="22368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0.66216</cdr:x>
      <cdr:y>0.12621</cdr:y>
    </cdr:from>
    <cdr:to>
      <cdr:x>0.66304</cdr:x>
      <cdr:y>0.61173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11856637" y="577049"/>
          <a:ext cx="15757" cy="221979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0.92231</cdr:x>
      <cdr:y>0.12808</cdr:y>
    </cdr:from>
    <cdr:to>
      <cdr:x>0.92335</cdr:x>
      <cdr:y>0.60988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6514905" y="585599"/>
          <a:ext cx="18622" cy="220279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0.04495</cdr:x>
      <cdr:y>0.13017</cdr:y>
    </cdr:from>
    <cdr:to>
      <cdr:x>0.04541</cdr:x>
      <cdr:y>0.61884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800194" y="610584"/>
          <a:ext cx="8188" cy="229212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0.12557</cdr:x>
      <cdr:y>0.13204</cdr:y>
    </cdr:from>
    <cdr:to>
      <cdr:x>0.12625</cdr:x>
      <cdr:y>0.61885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2235276" y="619327"/>
          <a:ext cx="12105" cy="228339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0.2315</cdr:x>
      <cdr:y>0.12379</cdr:y>
    </cdr:from>
    <cdr:to>
      <cdr:x>0.23191</cdr:x>
      <cdr:y>0.62134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4120956" y="580635"/>
          <a:ext cx="7298" cy="23337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0.37743</cdr:x>
      <cdr:y>0.13653</cdr:y>
    </cdr:from>
    <cdr:to>
      <cdr:x>0.3791</cdr:x>
      <cdr:y>0.6251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6718750" y="640415"/>
          <a:ext cx="29728" cy="229165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0.53982</cdr:x>
      <cdr:y>0.13204</cdr:y>
    </cdr:from>
    <cdr:to>
      <cdr:x>0.54039</cdr:x>
      <cdr:y>0.6206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9609464" y="619326"/>
          <a:ext cx="10147" cy="229160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0.66185</cdr:x>
      <cdr:y>0.13752</cdr:y>
    </cdr:from>
    <cdr:to>
      <cdr:x>0.66337</cdr:x>
      <cdr:y>0.61885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1781726" y="645030"/>
          <a:ext cx="27058" cy="225769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0.92227</cdr:x>
      <cdr:y>0.12792</cdr:y>
    </cdr:from>
    <cdr:to>
      <cdr:x>0.92259</cdr:x>
      <cdr:y>0.62009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6417517" y="599996"/>
          <a:ext cx="5696" cy="230854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35"/>
  <sheetViews>
    <sheetView tabSelected="1" zoomScale="90" zoomScaleNormal="90" workbookViewId="0">
      <pane xSplit="3" ySplit="7" topLeftCell="D8" activePane="bottomRight" state="frozen"/>
      <selection pane="topRight" activeCell="D1" sqref="D1"/>
      <selection pane="bottomLeft" activeCell="A6" sqref="A6"/>
      <selection pane="bottomRight" activeCell="C5" sqref="C5:C6"/>
    </sheetView>
  </sheetViews>
  <sheetFormatPr defaultRowHeight="15" x14ac:dyDescent="0.25"/>
  <cols>
    <col min="1" max="1" width="3.28515625" style="28" customWidth="1"/>
    <col min="2" max="2" width="8.7109375" style="28" customWidth="1"/>
    <col min="3" max="3" width="32.85546875" style="28" customWidth="1"/>
    <col min="4" max="5" width="8.7109375" style="28" customWidth="1"/>
    <col min="6" max="6" width="10" style="28" customWidth="1"/>
    <col min="7" max="8" width="8.7109375" style="28" customWidth="1"/>
    <col min="9" max="9" width="10" style="28" customWidth="1"/>
    <col min="10" max="11" width="8.7109375" style="28" customWidth="1"/>
    <col min="12" max="12" width="10" style="28" customWidth="1"/>
    <col min="13" max="13" width="8.7109375" style="28" customWidth="1"/>
    <col min="14" max="17" width="0.140625" style="28" customWidth="1"/>
    <col min="18" max="19" width="8.7109375" style="28" customWidth="1"/>
    <col min="20" max="20" width="10" style="28" customWidth="1"/>
    <col min="21" max="22" width="8.7109375" style="28" customWidth="1"/>
    <col min="23" max="23" width="10" style="28" customWidth="1"/>
    <col min="24" max="24" width="8.7109375" style="28" customWidth="1"/>
    <col min="25" max="27" width="0.140625" style="28" customWidth="1"/>
    <col min="28" max="29" width="8.7109375" style="28" customWidth="1"/>
    <col min="30" max="30" width="10" style="28" customWidth="1"/>
    <col min="31" max="32" width="8.7109375" style="28" customWidth="1"/>
    <col min="33" max="33" width="10" style="28" customWidth="1"/>
    <col min="34" max="34" width="8.7109375" style="28" customWidth="1"/>
    <col min="35" max="37" width="0.140625" style="28" customWidth="1"/>
    <col min="38" max="38" width="8.7109375" style="28" customWidth="1"/>
    <col min="39" max="42" width="0.140625" style="28" customWidth="1"/>
    <col min="43" max="43" width="8.7109375" style="28" customWidth="1"/>
    <col min="44" max="16384" width="9.140625" style="28"/>
  </cols>
  <sheetData>
    <row r="1" spans="1:42" ht="15" customHeight="1" x14ac:dyDescent="0.25">
      <c r="A1" s="38" t="s">
        <v>126</v>
      </c>
    </row>
    <row r="2" spans="1:42" ht="15" customHeight="1" x14ac:dyDescent="0.25">
      <c r="D2" s="34" t="s">
        <v>111</v>
      </c>
      <c r="E2" s="35" t="s">
        <v>112</v>
      </c>
      <c r="G2" s="36" t="s">
        <v>113</v>
      </c>
      <c r="H2" s="35" t="s">
        <v>114</v>
      </c>
      <c r="AB2" s="36" t="s">
        <v>113</v>
      </c>
      <c r="AC2" s="35" t="s">
        <v>114</v>
      </c>
    </row>
    <row r="3" spans="1:42" ht="15" customHeight="1" x14ac:dyDescent="0.25">
      <c r="C3" s="126" t="s">
        <v>211</v>
      </c>
      <c r="D3" s="291" t="s">
        <v>115</v>
      </c>
      <c r="E3" s="35" t="s">
        <v>116</v>
      </c>
      <c r="G3" s="37" t="s">
        <v>117</v>
      </c>
      <c r="H3" s="35" t="s">
        <v>118</v>
      </c>
      <c r="AB3" s="37" t="s">
        <v>117</v>
      </c>
      <c r="AC3" s="35" t="s">
        <v>118</v>
      </c>
    </row>
    <row r="4" spans="1:42" ht="9" customHeight="1" thickBot="1" x14ac:dyDescent="0.3">
      <c r="C4" s="126"/>
      <c r="D4" s="188"/>
      <c r="E4" s="189"/>
      <c r="F4" s="190"/>
      <c r="G4" s="188"/>
      <c r="H4" s="35"/>
    </row>
    <row r="5" spans="1:42" ht="15" customHeight="1" thickBot="1" x14ac:dyDescent="0.3">
      <c r="A5" s="662" t="s">
        <v>0</v>
      </c>
      <c r="B5" s="664" t="s">
        <v>9</v>
      </c>
      <c r="C5" s="666" t="s">
        <v>11</v>
      </c>
      <c r="D5" s="668" t="s">
        <v>176</v>
      </c>
      <c r="E5" s="669"/>
      <c r="F5" s="670"/>
      <c r="G5" s="668" t="s">
        <v>177</v>
      </c>
      <c r="H5" s="669"/>
      <c r="I5" s="670"/>
      <c r="J5" s="656" t="s">
        <v>178</v>
      </c>
      <c r="K5" s="657"/>
      <c r="L5" s="658"/>
      <c r="M5" s="654" t="s">
        <v>148</v>
      </c>
      <c r="N5" s="659"/>
      <c r="O5" s="660"/>
      <c r="P5" s="660"/>
      <c r="Q5" s="661"/>
      <c r="R5" s="656" t="s">
        <v>185</v>
      </c>
      <c r="S5" s="657"/>
      <c r="T5" s="658"/>
      <c r="U5" s="656" t="s">
        <v>184</v>
      </c>
      <c r="V5" s="657"/>
      <c r="W5" s="657"/>
      <c r="X5" s="654" t="s">
        <v>179</v>
      </c>
      <c r="Y5" s="674"/>
      <c r="Z5" s="675"/>
      <c r="AA5" s="675"/>
      <c r="AB5" s="656" t="s">
        <v>180</v>
      </c>
      <c r="AC5" s="657"/>
      <c r="AD5" s="658"/>
      <c r="AE5" s="656" t="s">
        <v>181</v>
      </c>
      <c r="AF5" s="657"/>
      <c r="AG5" s="658"/>
      <c r="AH5" s="654" t="s">
        <v>182</v>
      </c>
      <c r="AI5" s="660"/>
      <c r="AJ5" s="660"/>
      <c r="AK5" s="661"/>
      <c r="AL5" s="654" t="s">
        <v>161</v>
      </c>
      <c r="AM5" s="671" t="s">
        <v>242</v>
      </c>
      <c r="AN5" s="672"/>
      <c r="AO5" s="672"/>
      <c r="AP5" s="673"/>
    </row>
    <row r="6" spans="1:42" ht="48.75" customHeight="1" thickBot="1" x14ac:dyDescent="0.3">
      <c r="A6" s="663"/>
      <c r="B6" s="665"/>
      <c r="C6" s="667"/>
      <c r="D6" s="191" t="s">
        <v>135</v>
      </c>
      <c r="E6" s="192" t="s">
        <v>136</v>
      </c>
      <c r="F6" s="193" t="s">
        <v>137</v>
      </c>
      <c r="G6" s="194" t="s">
        <v>138</v>
      </c>
      <c r="H6" s="192" t="s">
        <v>142</v>
      </c>
      <c r="I6" s="193" t="s">
        <v>143</v>
      </c>
      <c r="J6" s="192" t="s">
        <v>139</v>
      </c>
      <c r="K6" s="192" t="s">
        <v>140</v>
      </c>
      <c r="L6" s="193" t="s">
        <v>141</v>
      </c>
      <c r="M6" s="655"/>
      <c r="N6" s="225" t="s">
        <v>144</v>
      </c>
      <c r="O6" s="221" t="s">
        <v>145</v>
      </c>
      <c r="P6" s="221" t="s">
        <v>146</v>
      </c>
      <c r="Q6" s="226" t="s">
        <v>147</v>
      </c>
      <c r="R6" s="191" t="s">
        <v>150</v>
      </c>
      <c r="S6" s="192" t="s">
        <v>149</v>
      </c>
      <c r="T6" s="193" t="s">
        <v>151</v>
      </c>
      <c r="U6" s="191" t="s">
        <v>152</v>
      </c>
      <c r="V6" s="192" t="s">
        <v>153</v>
      </c>
      <c r="W6" s="195" t="s">
        <v>154</v>
      </c>
      <c r="X6" s="655"/>
      <c r="Y6" s="220" t="s">
        <v>144</v>
      </c>
      <c r="Z6" s="221" t="s">
        <v>145</v>
      </c>
      <c r="AA6" s="641" t="s">
        <v>147</v>
      </c>
      <c r="AB6" s="191" t="s">
        <v>155</v>
      </c>
      <c r="AC6" s="192" t="s">
        <v>156</v>
      </c>
      <c r="AD6" s="193" t="s">
        <v>157</v>
      </c>
      <c r="AE6" s="194" t="s">
        <v>158</v>
      </c>
      <c r="AF6" s="192" t="s">
        <v>159</v>
      </c>
      <c r="AG6" s="193" t="s">
        <v>160</v>
      </c>
      <c r="AH6" s="655"/>
      <c r="AI6" s="221" t="s">
        <v>144</v>
      </c>
      <c r="AJ6" s="221" t="s">
        <v>145</v>
      </c>
      <c r="AK6" s="226" t="s">
        <v>183</v>
      </c>
      <c r="AL6" s="655"/>
      <c r="AM6" s="304" t="s">
        <v>192</v>
      </c>
      <c r="AN6" s="305" t="s">
        <v>193</v>
      </c>
      <c r="AO6" s="305" t="s">
        <v>194</v>
      </c>
      <c r="AP6" s="306" t="s">
        <v>147</v>
      </c>
    </row>
    <row r="7" spans="1:42" ht="15" customHeight="1" thickBot="1" x14ac:dyDescent="0.3">
      <c r="A7" s="127"/>
      <c r="B7" s="128"/>
      <c r="C7" s="134" t="s">
        <v>174</v>
      </c>
      <c r="D7" s="129">
        <f>AVERAGE(D8,D10:D18,D20:D31,D33:D49,D51:D69,D71:D84,D86:D116,D118:D126)</f>
        <v>4.1423964285714288</v>
      </c>
      <c r="E7" s="67">
        <f>$D$128</f>
        <v>4.17</v>
      </c>
      <c r="F7" s="172" t="str">
        <f t="shared" ref="F7:F38" si="0">IF(D7&gt;=$D$129,"A",IF(D7&gt;=$D$130,"B",IF(D7&gt;=$D$131,"C","D")))</f>
        <v>B</v>
      </c>
      <c r="G7" s="132">
        <f>AVERAGE(G8,G10:G18,G20:G31,G33:G49,G51:G69,G71:G84,G86:G116,G118:G126)</f>
        <v>3.8401366071428567</v>
      </c>
      <c r="H7" s="67">
        <f>$G$128</f>
        <v>3.88</v>
      </c>
      <c r="I7" s="65" t="str">
        <f t="shared" ref="I7:I38" si="1">IF(G7&gt;=$G$129,"A",IF(G7&gt;=$G$130,"B",IF(G7&gt;=$G$131,"C","D")))</f>
        <v>B</v>
      </c>
      <c r="J7" s="69">
        <f>AVERAGE(J8,J10:J18,J20:J31,J33:J49,J51:J69,J71:J84,J86:J116,J118:J126)</f>
        <v>4.0776830357142861</v>
      </c>
      <c r="K7" s="67">
        <f>$J$128</f>
        <v>4.1399999999999997</v>
      </c>
      <c r="L7" s="66" t="str">
        <f t="shared" ref="L7:L38" si="2">IF(J7&gt;=$J$129,"A",IF(J7&gt;=$J$130,"B",IF(J7&gt;=$J$131,"C","D")))</f>
        <v>B</v>
      </c>
      <c r="M7" s="294" t="str">
        <f t="shared" ref="M7:M38" si="3">IF(Q7&gt;=3.5,"A",IF(Q7&gt;=2.5,"B",IF(Q7&gt;=1.5,"C","D")))</f>
        <v>B</v>
      </c>
      <c r="N7" s="130">
        <f t="shared" ref="N7:N38" si="4">IF(F7="A",4.2,IF(F7="B",2.5,IF(F7="C",2,1)))</f>
        <v>2.5</v>
      </c>
      <c r="O7" s="130">
        <f t="shared" ref="O7:O38" si="5">IF(I7="A",4.2,IF(I7="B",2.5,IF(I7="C",2,1)))</f>
        <v>2.5</v>
      </c>
      <c r="P7" s="130">
        <f t="shared" ref="P7:P38" si="6">IF(L7="A",4.2,IF(L7="B",2.5,IF(L7="C",2,1)))</f>
        <v>2.5</v>
      </c>
      <c r="Q7" s="131">
        <f t="shared" ref="Q7:Q38" si="7">AVERAGE(N7:P7)</f>
        <v>2.5</v>
      </c>
      <c r="R7" s="129">
        <f>AVERAGE(R8,R10:R18,R20:R31,R33:R49,R51:R69,R71:R84,R86:R113,R118:R126)</f>
        <v>3.3807517355807923</v>
      </c>
      <c r="S7" s="67">
        <f>$R$128</f>
        <v>3.43</v>
      </c>
      <c r="T7" s="66" t="str">
        <f>IF(R7&gt;=$R$129,"A",IF(R7&gt;=$R$130,"B",IF(R7&gt;=$R$131,"C","D")))</f>
        <v>B</v>
      </c>
      <c r="U7" s="132">
        <f>AVERAGE(U8,U10:U18,U20:U31,U33:U49,U51:U69,U71:U84,U86:U113,U118:U126)</f>
        <v>3.6081660787643841</v>
      </c>
      <c r="V7" s="67">
        <f>$U$128</f>
        <v>3.67</v>
      </c>
      <c r="W7" s="65" t="str">
        <f>IF(U7&gt;=$U$129,"A",IF(U7&gt;=$U$130,"B",IF(U7&gt;=$U$131,"C","D")))</f>
        <v>B</v>
      </c>
      <c r="X7" s="196" t="str">
        <f>IF(AA7&gt;=3.5,"A",IF(AA7&gt;=2.5,"B",IF(AA7&gt;=1.5,"C","D")))</f>
        <v>B</v>
      </c>
      <c r="Y7" s="222">
        <f>IF(T7="A",4.2,IF(T7="B",2.5,IF(T7="C",2,1)))</f>
        <v>2.5</v>
      </c>
      <c r="Z7" s="223">
        <f>IF(W7="A",4.2,IF(W7="B",2.5,IF(W7="C",2,1)))</f>
        <v>2.5</v>
      </c>
      <c r="AA7" s="224">
        <f>AVERAGE(Y7:Z7)</f>
        <v>2.5</v>
      </c>
      <c r="AB7" s="129">
        <f>AVERAGE(AB8,AB10:AB18,AB20:AB31,AB33:AB49,AB51:AB69,AB71:AB84,AB86:AB116,AB118:AB126)</f>
        <v>54.402348605296652</v>
      </c>
      <c r="AC7" s="67">
        <f>$AB$128</f>
        <v>56.84</v>
      </c>
      <c r="AD7" s="66" t="str">
        <f>IF(AB7&gt;=$AB$129,"A",IF(AB7&gt;=$AB$130,"B",IF(AB7&gt;=$AB$131,"C","D")))</f>
        <v>B</v>
      </c>
      <c r="AE7" s="129">
        <f>AVERAGE(AE8,AE10:AE18,AE20:AE31,AE33:AE49,AE51:AE69,AE71:AE84,AE86:AE113,AE118:AE126)</f>
        <v>67.760565883669329</v>
      </c>
      <c r="AF7" s="67">
        <f>$AE$128</f>
        <v>69.900000000000006</v>
      </c>
      <c r="AG7" s="65" t="str">
        <f>IF(AE7&gt;=$AE$129,"A",IF(AE7&gt;=$AE$130,"B",IF(AE7&gt;=$AE$131,"C","D")))</f>
        <v>B</v>
      </c>
      <c r="AH7" s="133" t="str">
        <f>IF(AK7&gt;=3.5,"A",IF(AK7&gt;=2.3,"B",IF(AK7&gt;=1.5,"C","D")))</f>
        <v>B</v>
      </c>
      <c r="AI7" s="130">
        <f>IF(AD7="A",4.2,IF(AD7="B",2.5,IF(AD7="C",2,1)))</f>
        <v>2.5</v>
      </c>
      <c r="AJ7" s="130">
        <f>IF(AG7="A",4.2,IF(AG7="B",2.5,IF(AG7="C",2,1)))</f>
        <v>2.5</v>
      </c>
      <c r="AK7" s="244">
        <f>AVERAGE(AI7:AJ7)</f>
        <v>2.5</v>
      </c>
      <c r="AL7" s="133" t="str">
        <f>IF(AP7&gt;=3.5,"A",IF(AP7&gt;=2.33,"B",IF(AP7&gt;=1.5,"C","D")))</f>
        <v>B</v>
      </c>
      <c r="AM7" s="309">
        <f t="shared" ref="AM7:AM38" si="8">IF(M7="A",4.2,IF(M7="B",2.5,IF(M7="C",2,1)))</f>
        <v>2.5</v>
      </c>
      <c r="AN7" s="307">
        <f>IF(X7="A",4.2,IF(X7="B",2.5,IF(X7="C",2,1)))</f>
        <v>2.5</v>
      </c>
      <c r="AO7" s="307">
        <f>IF(AH7="A",4.2,IF(AH7="B",2.5,IF(AH7="C",2,1)))</f>
        <v>2.5</v>
      </c>
      <c r="AP7" s="308">
        <f>AVERAGE(AM7:AO7)</f>
        <v>2.5</v>
      </c>
    </row>
    <row r="8" spans="1:42" ht="15.75" thickBot="1" x14ac:dyDescent="0.3">
      <c r="A8" s="156">
        <v>1</v>
      </c>
      <c r="B8" s="157">
        <v>50050</v>
      </c>
      <c r="C8" s="158" t="s">
        <v>66</v>
      </c>
      <c r="D8" s="160">
        <f>'2021 Расклад'!J7</f>
        <v>3.9465999999999997</v>
      </c>
      <c r="E8" s="159">
        <f>$D$128</f>
        <v>4.17</v>
      </c>
      <c r="F8" s="173" t="str">
        <f t="shared" si="0"/>
        <v>C</v>
      </c>
      <c r="G8" s="166">
        <f>'2021 Расклад'!P7</f>
        <v>3.9737</v>
      </c>
      <c r="H8" s="159">
        <f>$G$128</f>
        <v>3.88</v>
      </c>
      <c r="I8" s="161" t="str">
        <f t="shared" si="1"/>
        <v>B</v>
      </c>
      <c r="J8" s="162">
        <f>'2021 Расклад'!V7</f>
        <v>4.0527000000000006</v>
      </c>
      <c r="K8" s="159">
        <f>$J$128</f>
        <v>4.1399999999999997</v>
      </c>
      <c r="L8" s="163" t="str">
        <f t="shared" si="2"/>
        <v>C</v>
      </c>
      <c r="M8" s="295" t="str">
        <f t="shared" si="3"/>
        <v>C</v>
      </c>
      <c r="N8" s="89">
        <f t="shared" si="4"/>
        <v>2</v>
      </c>
      <c r="O8" s="89">
        <f t="shared" si="5"/>
        <v>2.5</v>
      </c>
      <c r="P8" s="89">
        <f t="shared" si="6"/>
        <v>2</v>
      </c>
      <c r="Q8" s="164">
        <f t="shared" si="7"/>
        <v>2.1666666666666665</v>
      </c>
      <c r="R8" s="160">
        <f>'2021 Расклад'!AB7</f>
        <v>3.5060240963855422</v>
      </c>
      <c r="S8" s="165">
        <f>$R$128</f>
        <v>3.43</v>
      </c>
      <c r="T8" s="163" t="str">
        <f>IF(R8&gt;=$R$129,"A",IF(R8&gt;=$R$130,"B",IF(R8&gt;=$R$131,"C","D")))</f>
        <v>B</v>
      </c>
      <c r="U8" s="166">
        <f>'2021 Расклад'!AH7</f>
        <v>3.7804878048780486</v>
      </c>
      <c r="V8" s="165">
        <f>$U$128</f>
        <v>3.67</v>
      </c>
      <c r="W8" s="161" t="str">
        <f>IF(U8&gt;=$U$129,"A",IF(U8&gt;=$U$130,"B",IF(U8&gt;=$U$131,"C","D")))</f>
        <v>B</v>
      </c>
      <c r="X8" s="197" t="str">
        <f t="shared" ref="X8:X68" si="9">IF(AA8&gt;=3.5,"A",IF(AA8&gt;=2.5,"B",IF(AA8&gt;=1.5,"C","D")))</f>
        <v>B</v>
      </c>
      <c r="Y8" s="203">
        <f t="shared" ref="Y8:Y68" si="10">IF(T8="A",4.2,IF(T8="B",2.5,IF(T8="C",2,1)))</f>
        <v>2.5</v>
      </c>
      <c r="Z8" s="215">
        <f t="shared" ref="Z8:Z68" si="11">IF(W8="A",4.2,IF(W8="B",2.5,IF(W8="C",2,1)))</f>
        <v>2.5</v>
      </c>
      <c r="AA8" s="209">
        <f t="shared" ref="AA8:AA68" si="12">AVERAGE(Y8:Z8)</f>
        <v>2.5</v>
      </c>
      <c r="AB8" s="160">
        <f>'2021 Расклад'!AP7</f>
        <v>59</v>
      </c>
      <c r="AC8" s="167">
        <f>$AB$128</f>
        <v>56.84</v>
      </c>
      <c r="AD8" s="163" t="str">
        <f>IF(AB8&gt;=$AB$129,"A",IF(AB8&gt;=$AB$130,"B",IF(AB8&gt;=$AB$131,"C","D")))</f>
        <v>B</v>
      </c>
      <c r="AE8" s="160">
        <f>'2021 Расклад'!AX7</f>
        <v>76</v>
      </c>
      <c r="AF8" s="255">
        <f>$AE$128</f>
        <v>69.900000000000006</v>
      </c>
      <c r="AG8" s="161" t="str">
        <f>IF(AE8&gt;=$AE$129,"A",IF(AE8&gt;=$AE$130,"B",IF(AE8&gt;=$AE$131,"C","D")))</f>
        <v>A</v>
      </c>
      <c r="AH8" s="70" t="str">
        <f t="shared" ref="AH8:AH68" si="13">IF(AK8&gt;=3.5,"A",IF(AK8&gt;=2.3,"B",IF(AK8&gt;=1.5,"C","D")))</f>
        <v>B</v>
      </c>
      <c r="AI8" s="89">
        <f>IF(AD8="A",4.2,IF(AD8="B",2.5,IF(AD8="C",2,1)))</f>
        <v>2.5</v>
      </c>
      <c r="AJ8" s="89">
        <f>IF(AG8="A",4.2,IF(AG8="B",2.5,IF(AG8="C",2,1)))</f>
        <v>4.2</v>
      </c>
      <c r="AK8" s="245">
        <f>AVERAGE(AI8:AJ8)</f>
        <v>3.35</v>
      </c>
      <c r="AL8" s="70" t="str">
        <f t="shared" ref="AL8:AL68" si="14">IF(AP8&gt;=3.5,"A",IF(AP8&gt;=2.33,"B",IF(AP8&gt;=1.5,"C","D")))</f>
        <v>B</v>
      </c>
      <c r="AM8" s="309">
        <f t="shared" si="8"/>
        <v>2</v>
      </c>
      <c r="AN8" s="307">
        <f>IF(X8="A",4.2,IF(X8="B",2.5,IF(X8="C",2,1)))</f>
        <v>2.5</v>
      </c>
      <c r="AO8" s="307">
        <f>IF(AH8="A",4.2,IF(AH8="B",2.5,IF(AH8="C",2,1)))</f>
        <v>2.5</v>
      </c>
      <c r="AP8" s="308">
        <f t="shared" ref="AP8:AP68" si="15">AVERAGE(AM8:AO8)</f>
        <v>2.3333333333333335</v>
      </c>
    </row>
    <row r="9" spans="1:42" ht="15.75" thickBot="1" x14ac:dyDescent="0.3">
      <c r="A9" s="40"/>
      <c r="B9" s="47"/>
      <c r="C9" s="39" t="s">
        <v>128</v>
      </c>
      <c r="D9" s="69">
        <f>AVERAGE(D10:D18)</f>
        <v>4.3146666666666667</v>
      </c>
      <c r="E9" s="67"/>
      <c r="F9" s="172" t="str">
        <f t="shared" si="0"/>
        <v>B</v>
      </c>
      <c r="G9" s="168">
        <f>AVERAGE(G10:G18)</f>
        <v>3.9628444444444448</v>
      </c>
      <c r="H9" s="145"/>
      <c r="I9" s="65" t="str">
        <f t="shared" si="1"/>
        <v>B</v>
      </c>
      <c r="J9" s="69">
        <f>AVERAGE(J10:J18)</f>
        <v>4.2110222222222227</v>
      </c>
      <c r="K9" s="145"/>
      <c r="L9" s="66" t="str">
        <f t="shared" si="2"/>
        <v>B</v>
      </c>
      <c r="M9" s="294" t="str">
        <f t="shared" si="3"/>
        <v>B</v>
      </c>
      <c r="N9" s="87">
        <f t="shared" si="4"/>
        <v>2.5</v>
      </c>
      <c r="O9" s="88">
        <f t="shared" si="5"/>
        <v>2.5</v>
      </c>
      <c r="P9" s="88">
        <f t="shared" si="6"/>
        <v>2.5</v>
      </c>
      <c r="Q9" s="180">
        <f t="shared" si="7"/>
        <v>2.5</v>
      </c>
      <c r="R9" s="68">
        <f>AVERAGE(R10:R18)</f>
        <v>3.4494529213805247</v>
      </c>
      <c r="S9" s="146"/>
      <c r="T9" s="66" t="str">
        <f>IF(R9&gt;=$R$129,"A",IF(R9&gt;=$R$130,"B",IF(R9&gt;=$R$131,"C","D")))</f>
        <v>B</v>
      </c>
      <c r="U9" s="168">
        <f>AVERAGE(U10:U18)</f>
        <v>3.7975628823199195</v>
      </c>
      <c r="V9" s="146"/>
      <c r="W9" s="65" t="str">
        <f>IF(U9&gt;=$U$129,"A",IF(U9&gt;=$U$130,"B",IF(U9&gt;=$U$131,"C","D")))</f>
        <v>B</v>
      </c>
      <c r="X9" s="196" t="str">
        <f t="shared" si="9"/>
        <v>B</v>
      </c>
      <c r="Y9" s="202">
        <f t="shared" si="10"/>
        <v>2.5</v>
      </c>
      <c r="Z9" s="214">
        <f t="shared" si="11"/>
        <v>2.5</v>
      </c>
      <c r="AA9" s="208">
        <f t="shared" si="12"/>
        <v>2.5</v>
      </c>
      <c r="AB9" s="84">
        <f>AVERAGE(AB10:AB18)</f>
        <v>53.540418899301294</v>
      </c>
      <c r="AC9" s="147"/>
      <c r="AD9" s="66" t="str">
        <f>IF(AB9&gt;=$AB$129,"A",IF(AB9&gt;=$AB$130,"B",IF(AB9&gt;=$AB$131,"C","D")))</f>
        <v>B</v>
      </c>
      <c r="AE9" s="84">
        <f>AVERAGE(AE10:AE18)</f>
        <v>70.230798368298366</v>
      </c>
      <c r="AF9" s="148"/>
      <c r="AG9" s="65" t="str">
        <f>IF(AE9&gt;=$AE$129,"A",IF(AE9&gt;=$AE$130,"B",IF(AE9&gt;=$AE$131,"C","D")))</f>
        <v>B</v>
      </c>
      <c r="AH9" s="133" t="str">
        <f t="shared" si="13"/>
        <v>B</v>
      </c>
      <c r="AI9" s="88">
        <f>IF(AD9="A",4.2,IF(AD9="B",2.5,IF(AD9="C",2,1)))</f>
        <v>2.5</v>
      </c>
      <c r="AJ9" s="88">
        <f>IF(AG9="A",4.2,IF(AG9="B",2.5,IF(AG9="C",2,1)))</f>
        <v>2.5</v>
      </c>
      <c r="AK9" s="246">
        <f>AVERAGE(AI9:AJ9)</f>
        <v>2.5</v>
      </c>
      <c r="AL9" s="133" t="str">
        <f t="shared" si="14"/>
        <v>B</v>
      </c>
      <c r="AM9" s="309">
        <f t="shared" si="8"/>
        <v>2.5</v>
      </c>
      <c r="AN9" s="307">
        <f>IF(X9="A",4.2,IF(X9="B",2.5,IF(X9="C",2,1)))</f>
        <v>2.5</v>
      </c>
      <c r="AO9" s="307">
        <f>IF(AH9="A",4.2,IF(AH9="B",2.5,IF(AH9="C",2,1)))</f>
        <v>2.5</v>
      </c>
      <c r="AP9" s="308">
        <f t="shared" si="15"/>
        <v>2.5</v>
      </c>
    </row>
    <row r="10" spans="1:42" x14ac:dyDescent="0.25">
      <c r="A10" s="32">
        <v>1</v>
      </c>
      <c r="B10" s="48">
        <v>10003</v>
      </c>
      <c r="C10" s="16" t="s">
        <v>17</v>
      </c>
      <c r="D10" s="56">
        <f>'2021 Расклад'!J8</f>
        <v>4.46</v>
      </c>
      <c r="E10" s="142">
        <f>$D$128</f>
        <v>4.17</v>
      </c>
      <c r="F10" s="174" t="str">
        <f t="shared" si="0"/>
        <v>B</v>
      </c>
      <c r="G10" s="169">
        <f>'2021 Расклад'!P8</f>
        <v>4.3673999999999999</v>
      </c>
      <c r="H10" s="142">
        <f t="shared" ref="H10:H18" si="16">$G$128</f>
        <v>3.88</v>
      </c>
      <c r="I10" s="57" t="str">
        <f t="shared" si="1"/>
        <v>B</v>
      </c>
      <c r="J10" s="56">
        <f>'2021 Расклад'!V8</f>
        <v>4.42</v>
      </c>
      <c r="K10" s="142">
        <f t="shared" ref="K10:K18" si="17">$J$128</f>
        <v>4.1399999999999997</v>
      </c>
      <c r="L10" s="58" t="str">
        <f t="shared" si="2"/>
        <v>B</v>
      </c>
      <c r="M10" s="296" t="str">
        <f t="shared" si="3"/>
        <v>B</v>
      </c>
      <c r="N10" s="64">
        <f t="shared" si="4"/>
        <v>2.5</v>
      </c>
      <c r="O10" s="64">
        <f t="shared" si="5"/>
        <v>2.5</v>
      </c>
      <c r="P10" s="64">
        <f t="shared" si="6"/>
        <v>2.5</v>
      </c>
      <c r="Q10" s="78">
        <f t="shared" si="7"/>
        <v>2.5</v>
      </c>
      <c r="R10" s="80"/>
      <c r="S10" s="143">
        <v>3.91</v>
      </c>
      <c r="T10" s="58"/>
      <c r="U10" s="181"/>
      <c r="V10" s="143">
        <v>3.85</v>
      </c>
      <c r="W10" s="57"/>
      <c r="X10" s="198"/>
      <c r="Y10" s="204"/>
      <c r="Z10" s="216"/>
      <c r="AA10" s="210"/>
      <c r="AB10" s="289"/>
      <c r="AC10" s="144">
        <v>58.13</v>
      </c>
      <c r="AD10" s="58"/>
      <c r="AE10" s="289"/>
      <c r="AF10" s="257">
        <v>69.290000000000006</v>
      </c>
      <c r="AG10" s="57"/>
      <c r="AH10" s="155"/>
      <c r="AI10" s="651"/>
      <c r="AJ10" s="652"/>
      <c r="AK10" s="653"/>
      <c r="AL10" s="155" t="str">
        <f t="shared" si="14"/>
        <v>B</v>
      </c>
      <c r="AM10" s="309">
        <f t="shared" si="8"/>
        <v>2.5</v>
      </c>
      <c r="AN10" s="307"/>
      <c r="AO10" s="307"/>
      <c r="AP10" s="308">
        <f t="shared" si="15"/>
        <v>2.5</v>
      </c>
    </row>
    <row r="11" spans="1:42" ht="15" customHeight="1" x14ac:dyDescent="0.25">
      <c r="A11" s="30">
        <v>2</v>
      </c>
      <c r="B11" s="49">
        <v>10002</v>
      </c>
      <c r="C11" s="26" t="s">
        <v>16</v>
      </c>
      <c r="D11" s="56">
        <f>'2021 Расклад'!J9</f>
        <v>4.2723000000000004</v>
      </c>
      <c r="E11" s="59">
        <f t="shared" ref="E11:E18" si="18">$D$128</f>
        <v>4.17</v>
      </c>
      <c r="F11" s="175" t="str">
        <f t="shared" si="0"/>
        <v>B</v>
      </c>
      <c r="G11" s="169">
        <f>'2021 Расклад'!P9</f>
        <v>3.7858000000000001</v>
      </c>
      <c r="H11" s="59">
        <f t="shared" si="16"/>
        <v>3.88</v>
      </c>
      <c r="I11" s="60" t="str">
        <f t="shared" si="1"/>
        <v>C</v>
      </c>
      <c r="J11" s="56">
        <f>'2021 Расклад'!V9</f>
        <v>4.0904999999999996</v>
      </c>
      <c r="K11" s="59">
        <f t="shared" si="17"/>
        <v>4.1399999999999997</v>
      </c>
      <c r="L11" s="61" t="str">
        <f t="shared" si="2"/>
        <v>B</v>
      </c>
      <c r="M11" s="296" t="str">
        <f t="shared" si="3"/>
        <v>C</v>
      </c>
      <c r="N11" s="64">
        <f t="shared" si="4"/>
        <v>2.5</v>
      </c>
      <c r="O11" s="64">
        <f t="shared" si="5"/>
        <v>2</v>
      </c>
      <c r="P11" s="64">
        <f t="shared" si="6"/>
        <v>2.5</v>
      </c>
      <c r="Q11" s="78">
        <f t="shared" si="7"/>
        <v>2.3333333333333335</v>
      </c>
      <c r="R11" s="79">
        <f>'2021 Расклад'!AB9</f>
        <v>3.5535714285714284</v>
      </c>
      <c r="S11" s="55">
        <f t="shared" ref="S11:S18" si="19">$R$128</f>
        <v>3.43</v>
      </c>
      <c r="T11" s="61" t="str">
        <f t="shared" ref="T11:T42" si="20">IF(R11&gt;=$R$129,"A",IF(R11&gt;=$R$130,"B",IF(R11&gt;=$R$131,"C","D")))</f>
        <v>B</v>
      </c>
      <c r="U11" s="182">
        <f>'2021 Расклад'!AH9</f>
        <v>3.9189189189189189</v>
      </c>
      <c r="V11" s="55">
        <f t="shared" ref="V11:V18" si="21">$U$128</f>
        <v>3.67</v>
      </c>
      <c r="W11" s="60" t="str">
        <f t="shared" ref="W11:W42" si="22">IF(U11&gt;=$U$129,"A",IF(U11&gt;=$U$130,"B",IF(U11&gt;=$U$131,"C","D")))</f>
        <v>B</v>
      </c>
      <c r="X11" s="199" t="str">
        <f t="shared" si="9"/>
        <v>B</v>
      </c>
      <c r="Y11" s="205">
        <f t="shared" si="10"/>
        <v>2.5</v>
      </c>
      <c r="Z11" s="217">
        <f t="shared" si="11"/>
        <v>2.5</v>
      </c>
      <c r="AA11" s="211">
        <f t="shared" si="12"/>
        <v>2.5</v>
      </c>
      <c r="AB11" s="642">
        <f>'2021 Расклад'!AP9</f>
        <v>48.476190476190474</v>
      </c>
      <c r="AC11" s="141">
        <f t="shared" ref="AC11:AC18" si="23">$AB$128</f>
        <v>56.84</v>
      </c>
      <c r="AD11" s="61" t="str">
        <f t="shared" ref="AD11:AD42" si="24">IF(AB11&gt;=$AB$129,"A",IF(AB11&gt;=$AB$130,"B",IF(AB11&gt;=$AB$131,"C","D")))</f>
        <v>C</v>
      </c>
      <c r="AE11" s="266">
        <f>'2021 Расклад'!AX9</f>
        <v>73.743589743589737</v>
      </c>
      <c r="AF11" s="258">
        <f t="shared" ref="AF11:AF18" si="25">$AE$128</f>
        <v>69.900000000000006</v>
      </c>
      <c r="AG11" s="60" t="str">
        <f t="shared" ref="AG11:AG42" si="26">IF(AE11&gt;=$AE$129,"A",IF(AE11&gt;=$AE$130,"B",IF(AE11&gt;=$AE$131,"C","D")))</f>
        <v>A</v>
      </c>
      <c r="AH11" s="91" t="str">
        <f t="shared" si="13"/>
        <v>B</v>
      </c>
      <c r="AI11" s="85">
        <f t="shared" ref="AI11:AI37" si="27">IF(AD11="A",4.2,IF(AD11="B",2.5,IF(AD11="C",2,1)))</f>
        <v>2</v>
      </c>
      <c r="AJ11" s="85">
        <f t="shared" ref="AJ11:AJ37" si="28">IF(AG11="A",4.2,IF(AG11="B",2.5,IF(AG11="C",2,1)))</f>
        <v>4.2</v>
      </c>
      <c r="AK11" s="247">
        <f t="shared" ref="AK11:AK37" si="29">AVERAGE(AI11:AJ11)</f>
        <v>3.1</v>
      </c>
      <c r="AL11" s="91" t="str">
        <f t="shared" si="14"/>
        <v>B</v>
      </c>
      <c r="AM11" s="309">
        <f t="shared" si="8"/>
        <v>2</v>
      </c>
      <c r="AN11" s="307">
        <f t="shared" ref="AN11:AN42" si="30">IF(X11="A",4.2,IF(X11="B",2.5,IF(X11="C",2,1)))</f>
        <v>2.5</v>
      </c>
      <c r="AO11" s="307">
        <f t="shared" ref="AO11:AO37" si="31">IF(AH11="A",4.2,IF(AH11="B",2.5,IF(AH11="C",2,1)))</f>
        <v>2.5</v>
      </c>
      <c r="AP11" s="308">
        <f t="shared" si="15"/>
        <v>2.3333333333333335</v>
      </c>
    </row>
    <row r="12" spans="1:42" x14ac:dyDescent="0.25">
      <c r="A12" s="30">
        <v>3</v>
      </c>
      <c r="B12" s="49">
        <v>10090</v>
      </c>
      <c r="C12" s="26" t="s">
        <v>19</v>
      </c>
      <c r="D12" s="56">
        <f>'2021 Расклад'!J10</f>
        <v>4.5439999999999996</v>
      </c>
      <c r="E12" s="59">
        <f t="shared" si="18"/>
        <v>4.17</v>
      </c>
      <c r="F12" s="175" t="str">
        <f t="shared" si="0"/>
        <v>A</v>
      </c>
      <c r="G12" s="169">
        <f>'2021 Расклад'!P10</f>
        <v>4.1271000000000004</v>
      </c>
      <c r="H12" s="59">
        <f t="shared" si="16"/>
        <v>3.88</v>
      </c>
      <c r="I12" s="60" t="str">
        <f t="shared" si="1"/>
        <v>B</v>
      </c>
      <c r="J12" s="56">
        <f>'2021 Расклад'!V10</f>
        <v>4.3841999999999999</v>
      </c>
      <c r="K12" s="59">
        <f t="shared" si="17"/>
        <v>4.1399999999999997</v>
      </c>
      <c r="L12" s="61" t="str">
        <f t="shared" si="2"/>
        <v>B</v>
      </c>
      <c r="M12" s="296" t="str">
        <f t="shared" si="3"/>
        <v>B</v>
      </c>
      <c r="N12" s="64">
        <f t="shared" si="4"/>
        <v>4.2</v>
      </c>
      <c r="O12" s="64">
        <f t="shared" si="5"/>
        <v>2.5</v>
      </c>
      <c r="P12" s="64">
        <f t="shared" si="6"/>
        <v>2.5</v>
      </c>
      <c r="Q12" s="78">
        <f t="shared" si="7"/>
        <v>3.0666666666666664</v>
      </c>
      <c r="R12" s="79">
        <f>'2021 Расклад'!AB10</f>
        <v>3.5138888888888888</v>
      </c>
      <c r="S12" s="55">
        <f t="shared" si="19"/>
        <v>3.43</v>
      </c>
      <c r="T12" s="61" t="str">
        <f t="shared" si="20"/>
        <v>B</v>
      </c>
      <c r="U12" s="182">
        <f>'2021 Расклад'!AH10</f>
        <v>3.8137931034482757</v>
      </c>
      <c r="V12" s="55">
        <f t="shared" si="21"/>
        <v>3.67</v>
      </c>
      <c r="W12" s="60" t="str">
        <f t="shared" si="22"/>
        <v>B</v>
      </c>
      <c r="X12" s="199" t="str">
        <f t="shared" si="9"/>
        <v>B</v>
      </c>
      <c r="Y12" s="205">
        <f t="shared" si="10"/>
        <v>2.5</v>
      </c>
      <c r="Z12" s="217">
        <f t="shared" si="11"/>
        <v>2.5</v>
      </c>
      <c r="AA12" s="211">
        <f t="shared" si="12"/>
        <v>2.5</v>
      </c>
      <c r="AB12" s="642">
        <f>'2021 Расклад'!AP10</f>
        <v>59.2</v>
      </c>
      <c r="AC12" s="141">
        <f t="shared" si="23"/>
        <v>56.84</v>
      </c>
      <c r="AD12" s="61" t="str">
        <f t="shared" si="24"/>
        <v>B</v>
      </c>
      <c r="AE12" s="266">
        <f>'2021 Расклад'!AX10</f>
        <v>73.051282051282058</v>
      </c>
      <c r="AF12" s="258">
        <f t="shared" si="25"/>
        <v>69.900000000000006</v>
      </c>
      <c r="AG12" s="60" t="str">
        <f t="shared" si="26"/>
        <v>A</v>
      </c>
      <c r="AH12" s="91" t="str">
        <f t="shared" si="13"/>
        <v>B</v>
      </c>
      <c r="AI12" s="85">
        <f t="shared" si="27"/>
        <v>2.5</v>
      </c>
      <c r="AJ12" s="85">
        <f t="shared" si="28"/>
        <v>4.2</v>
      </c>
      <c r="AK12" s="247">
        <f t="shared" si="29"/>
        <v>3.35</v>
      </c>
      <c r="AL12" s="91" t="str">
        <f t="shared" si="14"/>
        <v>B</v>
      </c>
      <c r="AM12" s="309">
        <f t="shared" si="8"/>
        <v>2.5</v>
      </c>
      <c r="AN12" s="307">
        <f t="shared" si="30"/>
        <v>2.5</v>
      </c>
      <c r="AO12" s="307">
        <f t="shared" si="31"/>
        <v>2.5</v>
      </c>
      <c r="AP12" s="308">
        <f t="shared" si="15"/>
        <v>2.5</v>
      </c>
    </row>
    <row r="13" spans="1:42" x14ac:dyDescent="0.25">
      <c r="A13" s="30">
        <v>4</v>
      </c>
      <c r="B13" s="49">
        <v>10004</v>
      </c>
      <c r="C13" s="26" t="s">
        <v>18</v>
      </c>
      <c r="D13" s="56">
        <f>'2021 Расклад'!J11</f>
        <v>4.8332999999999995</v>
      </c>
      <c r="E13" s="59">
        <f t="shared" si="18"/>
        <v>4.17</v>
      </c>
      <c r="F13" s="175" t="str">
        <f t="shared" si="0"/>
        <v>A</v>
      </c>
      <c r="G13" s="169">
        <f>'2021 Расклад'!P11</f>
        <v>4.3509000000000002</v>
      </c>
      <c r="H13" s="59">
        <f t="shared" si="16"/>
        <v>3.88</v>
      </c>
      <c r="I13" s="60" t="str">
        <f t="shared" si="1"/>
        <v>B</v>
      </c>
      <c r="J13" s="56">
        <f>'2021 Расклад'!V11</f>
        <v>4.5663999999999998</v>
      </c>
      <c r="K13" s="59">
        <f t="shared" si="17"/>
        <v>4.1399999999999997</v>
      </c>
      <c r="L13" s="61" t="str">
        <f t="shared" si="2"/>
        <v>A</v>
      </c>
      <c r="M13" s="296" t="str">
        <f t="shared" si="3"/>
        <v>A</v>
      </c>
      <c r="N13" s="64">
        <f t="shared" si="4"/>
        <v>4.2</v>
      </c>
      <c r="O13" s="64">
        <f t="shared" si="5"/>
        <v>2.5</v>
      </c>
      <c r="P13" s="64">
        <f t="shared" si="6"/>
        <v>4.2</v>
      </c>
      <c r="Q13" s="78">
        <f t="shared" si="7"/>
        <v>3.6333333333333333</v>
      </c>
      <c r="R13" s="79">
        <f>'2021 Расклад'!AB11</f>
        <v>3.8807339449541285</v>
      </c>
      <c r="S13" s="55">
        <f t="shared" si="19"/>
        <v>3.43</v>
      </c>
      <c r="T13" s="61" t="str">
        <f t="shared" si="20"/>
        <v>B</v>
      </c>
      <c r="U13" s="182">
        <f>'2021 Расклад'!AH11</f>
        <v>4.2110091743119265</v>
      </c>
      <c r="V13" s="55">
        <f t="shared" si="21"/>
        <v>3.67</v>
      </c>
      <c r="W13" s="60" t="str">
        <f t="shared" si="22"/>
        <v>B</v>
      </c>
      <c r="X13" s="199" t="str">
        <f t="shared" si="9"/>
        <v>B</v>
      </c>
      <c r="Y13" s="205">
        <f t="shared" si="10"/>
        <v>2.5</v>
      </c>
      <c r="Z13" s="217">
        <f t="shared" si="11"/>
        <v>2.5</v>
      </c>
      <c r="AA13" s="211">
        <f t="shared" si="12"/>
        <v>2.5</v>
      </c>
      <c r="AB13" s="642">
        <f>'2021 Расклад'!AP11</f>
        <v>68.898876404494388</v>
      </c>
      <c r="AC13" s="141">
        <f t="shared" si="23"/>
        <v>56.84</v>
      </c>
      <c r="AD13" s="61" t="str">
        <f t="shared" si="24"/>
        <v>A</v>
      </c>
      <c r="AE13" s="266">
        <f>'2021 Расклад'!AX11</f>
        <v>76.900000000000006</v>
      </c>
      <c r="AF13" s="258">
        <f t="shared" si="25"/>
        <v>69.900000000000006</v>
      </c>
      <c r="AG13" s="60" t="str">
        <f t="shared" si="26"/>
        <v>A</v>
      </c>
      <c r="AH13" s="91" t="str">
        <f t="shared" si="13"/>
        <v>A</v>
      </c>
      <c r="AI13" s="85">
        <f t="shared" si="27"/>
        <v>4.2</v>
      </c>
      <c r="AJ13" s="85">
        <f t="shared" si="28"/>
        <v>4.2</v>
      </c>
      <c r="AK13" s="247">
        <f t="shared" si="29"/>
        <v>4.2</v>
      </c>
      <c r="AL13" s="91" t="str">
        <f t="shared" si="14"/>
        <v>A</v>
      </c>
      <c r="AM13" s="309">
        <f t="shared" si="8"/>
        <v>4.2</v>
      </c>
      <c r="AN13" s="307">
        <f t="shared" si="30"/>
        <v>2.5</v>
      </c>
      <c r="AO13" s="307">
        <f t="shared" si="31"/>
        <v>4.2</v>
      </c>
      <c r="AP13" s="308">
        <f t="shared" si="15"/>
        <v>3.6333333333333333</v>
      </c>
    </row>
    <row r="14" spans="1:42" x14ac:dyDescent="0.25">
      <c r="A14" s="30">
        <v>5</v>
      </c>
      <c r="B14" s="49">
        <v>10001</v>
      </c>
      <c r="C14" s="26" t="s">
        <v>15</v>
      </c>
      <c r="D14" s="56">
        <f>'2021 Расклад'!J12</f>
        <v>4.4520000000000008</v>
      </c>
      <c r="E14" s="59">
        <f t="shared" si="18"/>
        <v>4.17</v>
      </c>
      <c r="F14" s="175" t="str">
        <f t="shared" si="0"/>
        <v>B</v>
      </c>
      <c r="G14" s="169">
        <f>'2021 Расклад'!P12</f>
        <v>4.2816999999999998</v>
      </c>
      <c r="H14" s="59">
        <f t="shared" si="16"/>
        <v>3.88</v>
      </c>
      <c r="I14" s="60" t="str">
        <f t="shared" si="1"/>
        <v>B</v>
      </c>
      <c r="J14" s="56">
        <f>'2021 Расклад'!V12</f>
        <v>4.3103999999999996</v>
      </c>
      <c r="K14" s="59">
        <f t="shared" si="17"/>
        <v>4.1399999999999997</v>
      </c>
      <c r="L14" s="61" t="str">
        <f t="shared" si="2"/>
        <v>B</v>
      </c>
      <c r="M14" s="296" t="str">
        <f t="shared" si="3"/>
        <v>B</v>
      </c>
      <c r="N14" s="64">
        <f t="shared" si="4"/>
        <v>2.5</v>
      </c>
      <c r="O14" s="64">
        <f t="shared" si="5"/>
        <v>2.5</v>
      </c>
      <c r="P14" s="64">
        <f t="shared" si="6"/>
        <v>2.5</v>
      </c>
      <c r="Q14" s="78">
        <f t="shared" si="7"/>
        <v>2.5</v>
      </c>
      <c r="R14" s="79">
        <f>'2021 Расклад'!AB12</f>
        <v>3.7397260273972601</v>
      </c>
      <c r="S14" s="55">
        <f t="shared" si="19"/>
        <v>3.43</v>
      </c>
      <c r="T14" s="61" t="str">
        <f t="shared" si="20"/>
        <v>B</v>
      </c>
      <c r="U14" s="182">
        <f>'2021 Расклад'!AH12</f>
        <v>4.0540540540540544</v>
      </c>
      <c r="V14" s="55">
        <f t="shared" si="21"/>
        <v>3.67</v>
      </c>
      <c r="W14" s="60" t="str">
        <f t="shared" si="22"/>
        <v>B</v>
      </c>
      <c r="X14" s="199" t="str">
        <f t="shared" si="9"/>
        <v>B</v>
      </c>
      <c r="Y14" s="205">
        <f t="shared" si="10"/>
        <v>2.5</v>
      </c>
      <c r="Z14" s="217">
        <f t="shared" si="11"/>
        <v>2.5</v>
      </c>
      <c r="AA14" s="211">
        <f t="shared" si="12"/>
        <v>2.5</v>
      </c>
      <c r="AB14" s="642">
        <f>'2021 Расклад'!AP12</f>
        <v>54.291666666666664</v>
      </c>
      <c r="AC14" s="141">
        <f t="shared" si="23"/>
        <v>56.84</v>
      </c>
      <c r="AD14" s="61" t="str">
        <f t="shared" si="24"/>
        <v>B</v>
      </c>
      <c r="AE14" s="266">
        <f>'2021 Расклад'!AX12</f>
        <v>71.794871794871796</v>
      </c>
      <c r="AF14" s="258">
        <f t="shared" si="25"/>
        <v>69.900000000000006</v>
      </c>
      <c r="AG14" s="60" t="str">
        <f t="shared" si="26"/>
        <v>B</v>
      </c>
      <c r="AH14" s="91" t="str">
        <f t="shared" si="13"/>
        <v>B</v>
      </c>
      <c r="AI14" s="85">
        <f t="shared" si="27"/>
        <v>2.5</v>
      </c>
      <c r="AJ14" s="85">
        <f t="shared" si="28"/>
        <v>2.5</v>
      </c>
      <c r="AK14" s="247">
        <f t="shared" si="29"/>
        <v>2.5</v>
      </c>
      <c r="AL14" s="91" t="str">
        <f t="shared" si="14"/>
        <v>B</v>
      </c>
      <c r="AM14" s="309">
        <f t="shared" si="8"/>
        <v>2.5</v>
      </c>
      <c r="AN14" s="307">
        <f t="shared" si="30"/>
        <v>2.5</v>
      </c>
      <c r="AO14" s="307">
        <f t="shared" si="31"/>
        <v>2.5</v>
      </c>
      <c r="AP14" s="308">
        <f t="shared" si="15"/>
        <v>2.5</v>
      </c>
    </row>
    <row r="15" spans="1:42" x14ac:dyDescent="0.25">
      <c r="A15" s="30">
        <v>6</v>
      </c>
      <c r="B15" s="49">
        <v>10120</v>
      </c>
      <c r="C15" s="26" t="s">
        <v>20</v>
      </c>
      <c r="D15" s="56">
        <f>'2021 Расклад'!J13</f>
        <v>3.9179999999999997</v>
      </c>
      <c r="E15" s="59">
        <f t="shared" si="18"/>
        <v>4.17</v>
      </c>
      <c r="F15" s="175" t="str">
        <f t="shared" si="0"/>
        <v>C</v>
      </c>
      <c r="G15" s="169">
        <f>'2021 Расклад'!P13</f>
        <v>3.6502999999999997</v>
      </c>
      <c r="H15" s="59">
        <f t="shared" si="16"/>
        <v>3.88</v>
      </c>
      <c r="I15" s="60" t="str">
        <f t="shared" si="1"/>
        <v>C</v>
      </c>
      <c r="J15" s="56">
        <f>'2021 Расклад'!V13</f>
        <v>3.9186000000000001</v>
      </c>
      <c r="K15" s="59">
        <f t="shared" si="17"/>
        <v>4.1399999999999997</v>
      </c>
      <c r="L15" s="61" t="str">
        <f t="shared" si="2"/>
        <v>C</v>
      </c>
      <c r="M15" s="296" t="str">
        <f t="shared" si="3"/>
        <v>C</v>
      </c>
      <c r="N15" s="64">
        <f t="shared" si="4"/>
        <v>2</v>
      </c>
      <c r="O15" s="64">
        <f t="shared" si="5"/>
        <v>2</v>
      </c>
      <c r="P15" s="64">
        <f t="shared" si="6"/>
        <v>2</v>
      </c>
      <c r="Q15" s="78">
        <f t="shared" si="7"/>
        <v>2</v>
      </c>
      <c r="R15" s="79">
        <f>'2021 Расклад'!AB13</f>
        <v>3.1029411764705883</v>
      </c>
      <c r="S15" s="55">
        <f t="shared" si="19"/>
        <v>3.43</v>
      </c>
      <c r="T15" s="61" t="str">
        <f t="shared" si="20"/>
        <v>D</v>
      </c>
      <c r="U15" s="182">
        <f>'2021 Расклад'!AH13</f>
        <v>3.4637681159420288</v>
      </c>
      <c r="V15" s="55">
        <f t="shared" si="21"/>
        <v>3.67</v>
      </c>
      <c r="W15" s="60" t="str">
        <f t="shared" si="22"/>
        <v>D</v>
      </c>
      <c r="X15" s="199" t="str">
        <f t="shared" si="9"/>
        <v>D</v>
      </c>
      <c r="Y15" s="205">
        <f t="shared" si="10"/>
        <v>1</v>
      </c>
      <c r="Z15" s="217">
        <f t="shared" si="11"/>
        <v>1</v>
      </c>
      <c r="AA15" s="211">
        <f t="shared" si="12"/>
        <v>1</v>
      </c>
      <c r="AB15" s="642">
        <f>'2021 Расклад'!AP13</f>
        <v>37.93333333333333</v>
      </c>
      <c r="AC15" s="141">
        <f t="shared" si="23"/>
        <v>56.84</v>
      </c>
      <c r="AD15" s="61" t="str">
        <f t="shared" si="24"/>
        <v>C</v>
      </c>
      <c r="AE15" s="266">
        <f>'2021 Расклад'!AX13</f>
        <v>63.641025641025642</v>
      </c>
      <c r="AF15" s="258">
        <f t="shared" si="25"/>
        <v>69.900000000000006</v>
      </c>
      <c r="AG15" s="60" t="str">
        <f t="shared" si="26"/>
        <v>B</v>
      </c>
      <c r="AH15" s="91" t="str">
        <f t="shared" si="13"/>
        <v>C</v>
      </c>
      <c r="AI15" s="85">
        <f t="shared" si="27"/>
        <v>2</v>
      </c>
      <c r="AJ15" s="85">
        <f t="shared" si="28"/>
        <v>2.5</v>
      </c>
      <c r="AK15" s="247">
        <f t="shared" si="29"/>
        <v>2.25</v>
      </c>
      <c r="AL15" s="91" t="str">
        <f t="shared" si="14"/>
        <v>C</v>
      </c>
      <c r="AM15" s="309">
        <f t="shared" si="8"/>
        <v>2</v>
      </c>
      <c r="AN15" s="307">
        <f t="shared" si="30"/>
        <v>1</v>
      </c>
      <c r="AO15" s="307">
        <f t="shared" si="31"/>
        <v>2</v>
      </c>
      <c r="AP15" s="308">
        <f t="shared" si="15"/>
        <v>1.6666666666666667</v>
      </c>
    </row>
    <row r="16" spans="1:42" x14ac:dyDescent="0.25">
      <c r="A16" s="30">
        <v>7</v>
      </c>
      <c r="B16" s="49">
        <v>10190</v>
      </c>
      <c r="C16" s="26" t="s">
        <v>21</v>
      </c>
      <c r="D16" s="56">
        <f>'2021 Расклад'!J14</f>
        <v>4.5124000000000004</v>
      </c>
      <c r="E16" s="59">
        <f t="shared" si="18"/>
        <v>4.17</v>
      </c>
      <c r="F16" s="175" t="str">
        <f t="shared" si="0"/>
        <v>A</v>
      </c>
      <c r="G16" s="169">
        <f>'2021 Расклад'!P14</f>
        <v>4.0256999999999996</v>
      </c>
      <c r="H16" s="59">
        <f t="shared" si="16"/>
        <v>3.88</v>
      </c>
      <c r="I16" s="60" t="str">
        <f t="shared" si="1"/>
        <v>B</v>
      </c>
      <c r="J16" s="56">
        <f>'2021 Расклад'!V14</f>
        <v>4.1464999999999996</v>
      </c>
      <c r="K16" s="59">
        <f t="shared" si="17"/>
        <v>4.1399999999999997</v>
      </c>
      <c r="L16" s="61" t="str">
        <f t="shared" si="2"/>
        <v>B</v>
      </c>
      <c r="M16" s="296" t="str">
        <f t="shared" si="3"/>
        <v>B</v>
      </c>
      <c r="N16" s="64">
        <f t="shared" si="4"/>
        <v>4.2</v>
      </c>
      <c r="O16" s="64">
        <f t="shared" si="5"/>
        <v>2.5</v>
      </c>
      <c r="P16" s="64">
        <f t="shared" si="6"/>
        <v>2.5</v>
      </c>
      <c r="Q16" s="78">
        <f t="shared" si="7"/>
        <v>3.0666666666666664</v>
      </c>
      <c r="R16" s="79">
        <f>'2021 Расклад'!AB14</f>
        <v>3.3047619047619046</v>
      </c>
      <c r="S16" s="55">
        <f t="shared" si="19"/>
        <v>3.43</v>
      </c>
      <c r="T16" s="61" t="str">
        <f t="shared" si="20"/>
        <v>D</v>
      </c>
      <c r="U16" s="182">
        <f>'2021 Расклад'!AH14</f>
        <v>3.641509433962264</v>
      </c>
      <c r="V16" s="55">
        <f t="shared" si="21"/>
        <v>3.67</v>
      </c>
      <c r="W16" s="60" t="str">
        <f t="shared" si="22"/>
        <v>B</v>
      </c>
      <c r="X16" s="199" t="str">
        <f t="shared" si="9"/>
        <v>C</v>
      </c>
      <c r="Y16" s="205">
        <f t="shared" si="10"/>
        <v>1</v>
      </c>
      <c r="Z16" s="217">
        <f t="shared" si="11"/>
        <v>2.5</v>
      </c>
      <c r="AA16" s="211">
        <f t="shared" si="12"/>
        <v>1.75</v>
      </c>
      <c r="AB16" s="642">
        <f>'2021 Расклад'!AP14</f>
        <v>55.1875</v>
      </c>
      <c r="AC16" s="141">
        <f t="shared" si="23"/>
        <v>56.84</v>
      </c>
      <c r="AD16" s="61" t="str">
        <f t="shared" si="24"/>
        <v>B</v>
      </c>
      <c r="AE16" s="266">
        <f>'2021 Расклад'!AX14</f>
        <v>71.030303030303031</v>
      </c>
      <c r="AF16" s="258">
        <f t="shared" si="25"/>
        <v>69.900000000000006</v>
      </c>
      <c r="AG16" s="60" t="str">
        <f t="shared" si="26"/>
        <v>B</v>
      </c>
      <c r="AH16" s="91" t="str">
        <f t="shared" si="13"/>
        <v>B</v>
      </c>
      <c r="AI16" s="85">
        <f t="shared" si="27"/>
        <v>2.5</v>
      </c>
      <c r="AJ16" s="85">
        <f t="shared" si="28"/>
        <v>2.5</v>
      </c>
      <c r="AK16" s="247">
        <f t="shared" si="29"/>
        <v>2.5</v>
      </c>
      <c r="AL16" s="91" t="str">
        <f t="shared" si="14"/>
        <v>B</v>
      </c>
      <c r="AM16" s="309">
        <f t="shared" si="8"/>
        <v>2.5</v>
      </c>
      <c r="AN16" s="307">
        <f t="shared" si="30"/>
        <v>2</v>
      </c>
      <c r="AO16" s="307">
        <f t="shared" si="31"/>
        <v>2.5</v>
      </c>
      <c r="AP16" s="308">
        <f t="shared" si="15"/>
        <v>2.3333333333333335</v>
      </c>
    </row>
    <row r="17" spans="1:42" x14ac:dyDescent="0.25">
      <c r="A17" s="30">
        <v>8</v>
      </c>
      <c r="B17" s="49">
        <v>10320</v>
      </c>
      <c r="C17" s="26" t="s">
        <v>22</v>
      </c>
      <c r="D17" s="56">
        <f>'2021 Расклад'!J15</f>
        <v>3.77</v>
      </c>
      <c r="E17" s="59">
        <f t="shared" si="18"/>
        <v>4.17</v>
      </c>
      <c r="F17" s="175" t="str">
        <f t="shared" si="0"/>
        <v>C</v>
      </c>
      <c r="G17" s="169">
        <f>'2021 Расклад'!P15</f>
        <v>3.4138000000000006</v>
      </c>
      <c r="H17" s="59">
        <f t="shared" si="16"/>
        <v>3.88</v>
      </c>
      <c r="I17" s="60" t="str">
        <f t="shared" si="1"/>
        <v>D</v>
      </c>
      <c r="J17" s="56">
        <f>'2021 Расклад'!V15</f>
        <v>4.1616</v>
      </c>
      <c r="K17" s="59">
        <f t="shared" si="17"/>
        <v>4.1399999999999997</v>
      </c>
      <c r="L17" s="61" t="str">
        <f t="shared" si="2"/>
        <v>B</v>
      </c>
      <c r="M17" s="296" t="str">
        <f t="shared" si="3"/>
        <v>C</v>
      </c>
      <c r="N17" s="64">
        <f t="shared" si="4"/>
        <v>2</v>
      </c>
      <c r="O17" s="64">
        <f t="shared" si="5"/>
        <v>1</v>
      </c>
      <c r="P17" s="64">
        <f t="shared" si="6"/>
        <v>2.5</v>
      </c>
      <c r="Q17" s="78">
        <f t="shared" si="7"/>
        <v>1.8333333333333333</v>
      </c>
      <c r="R17" s="79">
        <f>'2021 Расклад'!AB15</f>
        <v>3.2</v>
      </c>
      <c r="S17" s="55">
        <f t="shared" si="19"/>
        <v>3.43</v>
      </c>
      <c r="T17" s="61" t="str">
        <f t="shared" si="20"/>
        <v>D</v>
      </c>
      <c r="U17" s="182">
        <f>'2021 Расклад'!AH15</f>
        <v>3.4130434782608696</v>
      </c>
      <c r="V17" s="55">
        <f t="shared" si="21"/>
        <v>3.67</v>
      </c>
      <c r="W17" s="60" t="str">
        <f t="shared" si="22"/>
        <v>D</v>
      </c>
      <c r="X17" s="199" t="str">
        <f t="shared" si="9"/>
        <v>D</v>
      </c>
      <c r="Y17" s="205">
        <f t="shared" si="10"/>
        <v>1</v>
      </c>
      <c r="Z17" s="217">
        <f t="shared" si="11"/>
        <v>1</v>
      </c>
      <c r="AA17" s="211">
        <f t="shared" si="12"/>
        <v>1</v>
      </c>
      <c r="AB17" s="642">
        <f>'2021 Расклад'!AP15</f>
        <v>53.041666666666664</v>
      </c>
      <c r="AC17" s="141">
        <f t="shared" si="23"/>
        <v>56.84</v>
      </c>
      <c r="AD17" s="61" t="str">
        <f t="shared" si="24"/>
        <v>B</v>
      </c>
      <c r="AE17" s="266">
        <f>'2021 Расклад'!AX15</f>
        <v>62.564102564102562</v>
      </c>
      <c r="AF17" s="258">
        <f t="shared" si="25"/>
        <v>69.900000000000006</v>
      </c>
      <c r="AG17" s="60" t="str">
        <f t="shared" si="26"/>
        <v>B</v>
      </c>
      <c r="AH17" s="91" t="str">
        <f t="shared" si="13"/>
        <v>B</v>
      </c>
      <c r="AI17" s="85">
        <f t="shared" si="27"/>
        <v>2.5</v>
      </c>
      <c r="AJ17" s="85">
        <f t="shared" si="28"/>
        <v>2.5</v>
      </c>
      <c r="AK17" s="247">
        <f t="shared" si="29"/>
        <v>2.5</v>
      </c>
      <c r="AL17" s="91" t="str">
        <f t="shared" si="14"/>
        <v>C</v>
      </c>
      <c r="AM17" s="309">
        <f t="shared" si="8"/>
        <v>2</v>
      </c>
      <c r="AN17" s="307">
        <f t="shared" si="30"/>
        <v>1</v>
      </c>
      <c r="AO17" s="307">
        <f t="shared" si="31"/>
        <v>2.5</v>
      </c>
      <c r="AP17" s="308">
        <f t="shared" si="15"/>
        <v>1.8333333333333333</v>
      </c>
    </row>
    <row r="18" spans="1:42" ht="15.75" thickBot="1" x14ac:dyDescent="0.3">
      <c r="A18" s="33">
        <v>9</v>
      </c>
      <c r="B18" s="50">
        <v>10860</v>
      </c>
      <c r="C18" s="27" t="s">
        <v>134</v>
      </c>
      <c r="D18" s="77">
        <f>'2021 Расклад'!J16</f>
        <v>4.07</v>
      </c>
      <c r="E18" s="149">
        <f t="shared" si="18"/>
        <v>4.17</v>
      </c>
      <c r="F18" s="176" t="str">
        <f t="shared" si="0"/>
        <v>C</v>
      </c>
      <c r="G18" s="170">
        <f>'2021 Расклад'!P16</f>
        <v>3.6629</v>
      </c>
      <c r="H18" s="149">
        <f t="shared" si="16"/>
        <v>3.88</v>
      </c>
      <c r="I18" s="62" t="str">
        <f t="shared" si="1"/>
        <v>C</v>
      </c>
      <c r="J18" s="77">
        <f>'2021 Расклад'!V16</f>
        <v>3.9010000000000002</v>
      </c>
      <c r="K18" s="149">
        <f t="shared" si="17"/>
        <v>4.1399999999999997</v>
      </c>
      <c r="L18" s="63" t="str">
        <f t="shared" si="2"/>
        <v>C</v>
      </c>
      <c r="M18" s="297" t="str">
        <f t="shared" si="3"/>
        <v>C</v>
      </c>
      <c r="N18" s="85">
        <f t="shared" si="4"/>
        <v>2</v>
      </c>
      <c r="O18" s="85">
        <f t="shared" si="5"/>
        <v>2</v>
      </c>
      <c r="P18" s="85">
        <f t="shared" si="6"/>
        <v>2</v>
      </c>
      <c r="Q18" s="86">
        <f t="shared" si="7"/>
        <v>2</v>
      </c>
      <c r="R18" s="81">
        <f>'2021 Расклад'!AB16</f>
        <v>3.3</v>
      </c>
      <c r="S18" s="150">
        <f t="shared" si="19"/>
        <v>3.43</v>
      </c>
      <c r="T18" s="63" t="str">
        <f t="shared" si="20"/>
        <v>D</v>
      </c>
      <c r="U18" s="183">
        <f>'2021 Расклад'!AH16</f>
        <v>3.8644067796610169</v>
      </c>
      <c r="V18" s="150">
        <f t="shared" si="21"/>
        <v>3.67</v>
      </c>
      <c r="W18" s="62" t="str">
        <f t="shared" si="22"/>
        <v>B</v>
      </c>
      <c r="X18" s="200" t="str">
        <f t="shared" si="9"/>
        <v>C</v>
      </c>
      <c r="Y18" s="206">
        <f t="shared" si="10"/>
        <v>1</v>
      </c>
      <c r="Z18" s="218">
        <f t="shared" si="11"/>
        <v>2.5</v>
      </c>
      <c r="AA18" s="212">
        <f t="shared" si="12"/>
        <v>1.75</v>
      </c>
      <c r="AB18" s="643">
        <f>'2021 Расклад'!AP16</f>
        <v>51.294117647058826</v>
      </c>
      <c r="AC18" s="151">
        <f t="shared" si="23"/>
        <v>56.84</v>
      </c>
      <c r="AD18" s="63" t="str">
        <f t="shared" si="24"/>
        <v>B</v>
      </c>
      <c r="AE18" s="290">
        <f>'2021 Расклад'!AX16</f>
        <v>69.121212121212125</v>
      </c>
      <c r="AF18" s="260">
        <f t="shared" si="25"/>
        <v>69.900000000000006</v>
      </c>
      <c r="AG18" s="62" t="str">
        <f t="shared" si="26"/>
        <v>B</v>
      </c>
      <c r="AH18" s="153" t="str">
        <f t="shared" si="13"/>
        <v>B</v>
      </c>
      <c r="AI18" s="85">
        <f t="shared" si="27"/>
        <v>2.5</v>
      </c>
      <c r="AJ18" s="85">
        <f t="shared" si="28"/>
        <v>2.5</v>
      </c>
      <c r="AK18" s="247">
        <f t="shared" si="29"/>
        <v>2.5</v>
      </c>
      <c r="AL18" s="153" t="str">
        <f t="shared" si="14"/>
        <v>C</v>
      </c>
      <c r="AM18" s="309">
        <f t="shared" si="8"/>
        <v>2</v>
      </c>
      <c r="AN18" s="307">
        <f t="shared" si="30"/>
        <v>2</v>
      </c>
      <c r="AO18" s="307">
        <f t="shared" si="31"/>
        <v>2.5</v>
      </c>
      <c r="AP18" s="308">
        <f t="shared" si="15"/>
        <v>2.1666666666666665</v>
      </c>
    </row>
    <row r="19" spans="1:42" ht="15.75" thickBot="1" x14ac:dyDescent="0.3">
      <c r="A19" s="40"/>
      <c r="B19" s="51"/>
      <c r="C19" s="39" t="s">
        <v>129</v>
      </c>
      <c r="D19" s="69">
        <f>AVERAGE(D20:D31)</f>
        <v>3.8818749999999995</v>
      </c>
      <c r="E19" s="67"/>
      <c r="F19" s="172" t="str">
        <f t="shared" si="0"/>
        <v>C</v>
      </c>
      <c r="G19" s="168">
        <f>AVERAGE(G20:G31)</f>
        <v>3.8766000000000003</v>
      </c>
      <c r="H19" s="145"/>
      <c r="I19" s="65" t="str">
        <f t="shared" si="1"/>
        <v>B</v>
      </c>
      <c r="J19" s="69">
        <f>AVERAGE(J20:J31)</f>
        <v>4.1372333333333335</v>
      </c>
      <c r="K19" s="145"/>
      <c r="L19" s="66" t="str">
        <f t="shared" si="2"/>
        <v>B</v>
      </c>
      <c r="M19" s="294" t="str">
        <f t="shared" si="3"/>
        <v>C</v>
      </c>
      <c r="N19" s="87">
        <f t="shared" si="4"/>
        <v>2</v>
      </c>
      <c r="O19" s="88">
        <f t="shared" si="5"/>
        <v>2.5</v>
      </c>
      <c r="P19" s="88">
        <f t="shared" si="6"/>
        <v>2.5</v>
      </c>
      <c r="Q19" s="180">
        <f t="shared" si="7"/>
        <v>2.3333333333333335</v>
      </c>
      <c r="R19" s="68">
        <f>AVERAGE(R20:R31)</f>
        <v>3.315691603065829</v>
      </c>
      <c r="S19" s="146"/>
      <c r="T19" s="66" t="str">
        <f t="shared" si="20"/>
        <v>D</v>
      </c>
      <c r="U19" s="168">
        <f>AVERAGE(U20:U31)</f>
        <v>3.5876578801287287</v>
      </c>
      <c r="V19" s="146"/>
      <c r="W19" s="65" t="str">
        <f t="shared" si="22"/>
        <v>C</v>
      </c>
      <c r="X19" s="196" t="str">
        <f t="shared" si="9"/>
        <v>C</v>
      </c>
      <c r="Y19" s="202">
        <f t="shared" si="10"/>
        <v>1</v>
      </c>
      <c r="Z19" s="214">
        <f t="shared" si="11"/>
        <v>2</v>
      </c>
      <c r="AA19" s="208">
        <f t="shared" si="12"/>
        <v>1.5</v>
      </c>
      <c r="AB19" s="84">
        <f>AVERAGE(AB20:AB31)</f>
        <v>53.266666666666673</v>
      </c>
      <c r="AC19" s="147"/>
      <c r="AD19" s="66" t="str">
        <f t="shared" si="24"/>
        <v>B</v>
      </c>
      <c r="AE19" s="84">
        <f>AVERAGE(AE20:AE31)</f>
        <v>65.583333333333329</v>
      </c>
      <c r="AF19" s="148"/>
      <c r="AG19" s="65" t="str">
        <f t="shared" si="26"/>
        <v>B</v>
      </c>
      <c r="AH19" s="133" t="str">
        <f t="shared" si="13"/>
        <v>B</v>
      </c>
      <c r="AI19" s="88">
        <f t="shared" si="27"/>
        <v>2.5</v>
      </c>
      <c r="AJ19" s="88">
        <f t="shared" si="28"/>
        <v>2.5</v>
      </c>
      <c r="AK19" s="246">
        <f t="shared" si="29"/>
        <v>2.5</v>
      </c>
      <c r="AL19" s="133" t="str">
        <f t="shared" si="14"/>
        <v>C</v>
      </c>
      <c r="AM19" s="309">
        <f t="shared" si="8"/>
        <v>2</v>
      </c>
      <c r="AN19" s="307">
        <f t="shared" si="30"/>
        <v>2</v>
      </c>
      <c r="AO19" s="307">
        <f t="shared" si="31"/>
        <v>2.5</v>
      </c>
      <c r="AP19" s="308">
        <f t="shared" si="15"/>
        <v>2.1666666666666665</v>
      </c>
    </row>
    <row r="20" spans="1:42" x14ac:dyDescent="0.25">
      <c r="A20" s="32">
        <v>1</v>
      </c>
      <c r="B20" s="48">
        <v>20040</v>
      </c>
      <c r="C20" s="16" t="s">
        <v>23</v>
      </c>
      <c r="D20" s="56">
        <f>'2021 Расклад'!J17</f>
        <v>4.3214999999999995</v>
      </c>
      <c r="E20" s="142">
        <f t="shared" ref="E20:E31" si="32">$D$128</f>
        <v>4.17</v>
      </c>
      <c r="F20" s="174" t="str">
        <f t="shared" si="0"/>
        <v>B</v>
      </c>
      <c r="G20" s="169">
        <f>'2021 Расклад'!P17</f>
        <v>3.8597000000000001</v>
      </c>
      <c r="H20" s="142">
        <f t="shared" ref="H20:H31" si="33">$G$128</f>
        <v>3.88</v>
      </c>
      <c r="I20" s="57" t="str">
        <f t="shared" si="1"/>
        <v>B</v>
      </c>
      <c r="J20" s="56">
        <f>'2021 Расклад'!V17</f>
        <v>4.3614999999999995</v>
      </c>
      <c r="K20" s="142">
        <f t="shared" ref="K20:K31" si="34">$J$128</f>
        <v>4.1399999999999997</v>
      </c>
      <c r="L20" s="58" t="str">
        <f t="shared" si="2"/>
        <v>B</v>
      </c>
      <c r="M20" s="296" t="str">
        <f t="shared" si="3"/>
        <v>B</v>
      </c>
      <c r="N20" s="64">
        <f t="shared" si="4"/>
        <v>2.5</v>
      </c>
      <c r="O20" s="64">
        <f t="shared" si="5"/>
        <v>2.5</v>
      </c>
      <c r="P20" s="64">
        <f t="shared" si="6"/>
        <v>2.5</v>
      </c>
      <c r="Q20" s="78">
        <f t="shared" si="7"/>
        <v>2.5</v>
      </c>
      <c r="R20" s="82">
        <f>'2021 Расклад'!AB17</f>
        <v>3.4464285714285716</v>
      </c>
      <c r="S20" s="143">
        <f t="shared" ref="S20:S31" si="35">$R$128</f>
        <v>3.43</v>
      </c>
      <c r="T20" s="58" t="str">
        <f t="shared" si="20"/>
        <v>B</v>
      </c>
      <c r="U20" s="184">
        <f>'2021 Расклад'!AH17</f>
        <v>3.6607142857142856</v>
      </c>
      <c r="V20" s="143">
        <f t="shared" ref="V20:V31" si="36">$U$128</f>
        <v>3.67</v>
      </c>
      <c r="W20" s="57" t="str">
        <f t="shared" si="22"/>
        <v>B</v>
      </c>
      <c r="X20" s="198" t="str">
        <f t="shared" si="9"/>
        <v>B</v>
      </c>
      <c r="Y20" s="204">
        <f t="shared" si="10"/>
        <v>2.5</v>
      </c>
      <c r="Z20" s="216">
        <f t="shared" si="11"/>
        <v>2.5</v>
      </c>
      <c r="AA20" s="210">
        <f t="shared" si="12"/>
        <v>2.5</v>
      </c>
      <c r="AB20" s="644">
        <f>'2021 Расклад'!AP17</f>
        <v>52.3</v>
      </c>
      <c r="AC20" s="144">
        <f t="shared" ref="AC20:AC31" si="37">$AB$128</f>
        <v>56.84</v>
      </c>
      <c r="AD20" s="58" t="str">
        <f t="shared" si="24"/>
        <v>B</v>
      </c>
      <c r="AE20" s="256">
        <f>'2021 Расклад'!AX17</f>
        <v>69.900000000000006</v>
      </c>
      <c r="AF20" s="257">
        <f t="shared" ref="AF20:AF31" si="38">$AE$128</f>
        <v>69.900000000000006</v>
      </c>
      <c r="AG20" s="57" t="str">
        <f t="shared" si="26"/>
        <v>B</v>
      </c>
      <c r="AH20" s="155" t="str">
        <f t="shared" si="13"/>
        <v>B</v>
      </c>
      <c r="AI20" s="85">
        <f t="shared" si="27"/>
        <v>2.5</v>
      </c>
      <c r="AJ20" s="85">
        <f t="shared" si="28"/>
        <v>2.5</v>
      </c>
      <c r="AK20" s="247">
        <f t="shared" si="29"/>
        <v>2.5</v>
      </c>
      <c r="AL20" s="155" t="str">
        <f t="shared" si="14"/>
        <v>B</v>
      </c>
      <c r="AM20" s="309">
        <f t="shared" si="8"/>
        <v>2.5</v>
      </c>
      <c r="AN20" s="307">
        <f t="shared" si="30"/>
        <v>2.5</v>
      </c>
      <c r="AO20" s="307">
        <f t="shared" si="31"/>
        <v>2.5</v>
      </c>
      <c r="AP20" s="308">
        <f t="shared" si="15"/>
        <v>2.5</v>
      </c>
    </row>
    <row r="21" spans="1:42" x14ac:dyDescent="0.25">
      <c r="A21" s="30">
        <v>2</v>
      </c>
      <c r="B21" s="49">
        <v>20061</v>
      </c>
      <c r="C21" s="26" t="s">
        <v>24</v>
      </c>
      <c r="D21" s="56">
        <f>'2021 Расклад'!J18</f>
        <v>4.2253999999999996</v>
      </c>
      <c r="E21" s="59">
        <f t="shared" si="32"/>
        <v>4.17</v>
      </c>
      <c r="F21" s="175" t="str">
        <f t="shared" si="0"/>
        <v>B</v>
      </c>
      <c r="G21" s="169">
        <f>'2021 Расклад'!P18</f>
        <v>4.0151000000000003</v>
      </c>
      <c r="H21" s="59">
        <f t="shared" si="33"/>
        <v>3.88</v>
      </c>
      <c r="I21" s="60" t="str">
        <f t="shared" si="1"/>
        <v>B</v>
      </c>
      <c r="J21" s="56">
        <f>'2021 Расклад'!V18</f>
        <v>4.1911000000000005</v>
      </c>
      <c r="K21" s="59">
        <f t="shared" si="34"/>
        <v>4.1399999999999997</v>
      </c>
      <c r="L21" s="61" t="str">
        <f t="shared" si="2"/>
        <v>B</v>
      </c>
      <c r="M21" s="296" t="str">
        <f t="shared" si="3"/>
        <v>B</v>
      </c>
      <c r="N21" s="64">
        <f t="shared" si="4"/>
        <v>2.5</v>
      </c>
      <c r="O21" s="64">
        <f t="shared" si="5"/>
        <v>2.5</v>
      </c>
      <c r="P21" s="64">
        <f t="shared" si="6"/>
        <v>2.5</v>
      </c>
      <c r="Q21" s="78">
        <f t="shared" si="7"/>
        <v>2.5</v>
      </c>
      <c r="R21" s="82">
        <f>'2021 Расклад'!AB18</f>
        <v>3.5862068965517242</v>
      </c>
      <c r="S21" s="55">
        <f t="shared" si="35"/>
        <v>3.43</v>
      </c>
      <c r="T21" s="61" t="str">
        <f t="shared" si="20"/>
        <v>B</v>
      </c>
      <c r="U21" s="184">
        <f>'2021 Расклад'!AH18</f>
        <v>4.1355932203389827</v>
      </c>
      <c r="V21" s="55">
        <f t="shared" si="36"/>
        <v>3.67</v>
      </c>
      <c r="W21" s="60" t="str">
        <f t="shared" si="22"/>
        <v>B</v>
      </c>
      <c r="X21" s="198" t="str">
        <f t="shared" si="9"/>
        <v>B</v>
      </c>
      <c r="Y21" s="204">
        <f t="shared" si="10"/>
        <v>2.5</v>
      </c>
      <c r="Z21" s="216">
        <f t="shared" si="11"/>
        <v>2.5</v>
      </c>
      <c r="AA21" s="210">
        <f t="shared" si="12"/>
        <v>2.5</v>
      </c>
      <c r="AB21" s="644">
        <f>'2021 Расклад'!AP18</f>
        <v>58.7</v>
      </c>
      <c r="AC21" s="141">
        <f t="shared" si="37"/>
        <v>56.84</v>
      </c>
      <c r="AD21" s="61" t="str">
        <f t="shared" si="24"/>
        <v>B</v>
      </c>
      <c r="AE21" s="256">
        <f>'2021 Расклад'!AX18</f>
        <v>74.3</v>
      </c>
      <c r="AF21" s="258">
        <f t="shared" si="38"/>
        <v>69.900000000000006</v>
      </c>
      <c r="AG21" s="60" t="str">
        <f t="shared" si="26"/>
        <v>A</v>
      </c>
      <c r="AH21" s="91" t="str">
        <f t="shared" si="13"/>
        <v>B</v>
      </c>
      <c r="AI21" s="85">
        <f t="shared" si="27"/>
        <v>2.5</v>
      </c>
      <c r="AJ21" s="85">
        <f t="shared" si="28"/>
        <v>4.2</v>
      </c>
      <c r="AK21" s="247">
        <f t="shared" si="29"/>
        <v>3.35</v>
      </c>
      <c r="AL21" s="91" t="str">
        <f t="shared" si="14"/>
        <v>B</v>
      </c>
      <c r="AM21" s="309">
        <f t="shared" si="8"/>
        <v>2.5</v>
      </c>
      <c r="AN21" s="307">
        <f t="shared" si="30"/>
        <v>2.5</v>
      </c>
      <c r="AO21" s="307">
        <f t="shared" si="31"/>
        <v>2.5</v>
      </c>
      <c r="AP21" s="308">
        <f t="shared" si="15"/>
        <v>2.5</v>
      </c>
    </row>
    <row r="22" spans="1:42" x14ac:dyDescent="0.25">
      <c r="A22" s="30">
        <v>3</v>
      </c>
      <c r="B22" s="49">
        <v>21020</v>
      </c>
      <c r="C22" s="26" t="s">
        <v>32</v>
      </c>
      <c r="D22" s="56">
        <f>'2021 Расклад'!J19</f>
        <v>4.4737</v>
      </c>
      <c r="E22" s="59">
        <f t="shared" si="32"/>
        <v>4.17</v>
      </c>
      <c r="F22" s="175" t="str">
        <f t="shared" si="0"/>
        <v>B</v>
      </c>
      <c r="G22" s="169">
        <f>'2021 Расклад'!P19</f>
        <v>4.1808999999999994</v>
      </c>
      <c r="H22" s="59">
        <f t="shared" si="33"/>
        <v>3.88</v>
      </c>
      <c r="I22" s="60" t="str">
        <f t="shared" si="1"/>
        <v>B</v>
      </c>
      <c r="J22" s="56">
        <f>'2021 Расклад'!V19</f>
        <v>4.3898999999999999</v>
      </c>
      <c r="K22" s="59">
        <f t="shared" si="34"/>
        <v>4.1399999999999997</v>
      </c>
      <c r="L22" s="61" t="str">
        <f t="shared" si="2"/>
        <v>B</v>
      </c>
      <c r="M22" s="296" t="str">
        <f t="shared" si="3"/>
        <v>B</v>
      </c>
      <c r="N22" s="64">
        <f t="shared" si="4"/>
        <v>2.5</v>
      </c>
      <c r="O22" s="64">
        <f t="shared" si="5"/>
        <v>2.5</v>
      </c>
      <c r="P22" s="64">
        <f t="shared" si="6"/>
        <v>2.5</v>
      </c>
      <c r="Q22" s="78">
        <f t="shared" si="7"/>
        <v>2.5</v>
      </c>
      <c r="R22" s="82">
        <f>'2021 Расклад'!AB19</f>
        <v>3.3846153846153846</v>
      </c>
      <c r="S22" s="55">
        <f t="shared" si="35"/>
        <v>3.43</v>
      </c>
      <c r="T22" s="61" t="str">
        <f t="shared" si="20"/>
        <v>B</v>
      </c>
      <c r="U22" s="184">
        <f>'2021 Расклад'!AH19</f>
        <v>3.858974358974359</v>
      </c>
      <c r="V22" s="55">
        <f t="shared" si="36"/>
        <v>3.67</v>
      </c>
      <c r="W22" s="60" t="str">
        <f t="shared" si="22"/>
        <v>B</v>
      </c>
      <c r="X22" s="198" t="str">
        <f t="shared" si="9"/>
        <v>B</v>
      </c>
      <c r="Y22" s="204">
        <f t="shared" si="10"/>
        <v>2.5</v>
      </c>
      <c r="Z22" s="216">
        <f t="shared" si="11"/>
        <v>2.5</v>
      </c>
      <c r="AA22" s="210">
        <f t="shared" si="12"/>
        <v>2.5</v>
      </c>
      <c r="AB22" s="644">
        <f>'2021 Расклад'!AP19</f>
        <v>58.3</v>
      </c>
      <c r="AC22" s="141">
        <f t="shared" si="37"/>
        <v>56.84</v>
      </c>
      <c r="AD22" s="61" t="str">
        <f t="shared" si="24"/>
        <v>B</v>
      </c>
      <c r="AE22" s="256">
        <f>'2021 Расклад'!AX19</f>
        <v>75.900000000000006</v>
      </c>
      <c r="AF22" s="258">
        <f t="shared" si="38"/>
        <v>69.900000000000006</v>
      </c>
      <c r="AG22" s="60" t="str">
        <f t="shared" si="26"/>
        <v>A</v>
      </c>
      <c r="AH22" s="91" t="str">
        <f t="shared" si="13"/>
        <v>B</v>
      </c>
      <c r="AI22" s="85">
        <f t="shared" si="27"/>
        <v>2.5</v>
      </c>
      <c r="AJ22" s="85">
        <f t="shared" si="28"/>
        <v>4.2</v>
      </c>
      <c r="AK22" s="247">
        <f t="shared" si="29"/>
        <v>3.35</v>
      </c>
      <c r="AL22" s="91" t="str">
        <f t="shared" si="14"/>
        <v>B</v>
      </c>
      <c r="AM22" s="309">
        <f t="shared" si="8"/>
        <v>2.5</v>
      </c>
      <c r="AN22" s="307">
        <f t="shared" si="30"/>
        <v>2.5</v>
      </c>
      <c r="AO22" s="307">
        <f t="shared" si="31"/>
        <v>2.5</v>
      </c>
      <c r="AP22" s="308">
        <f t="shared" si="15"/>
        <v>2.5</v>
      </c>
    </row>
    <row r="23" spans="1:42" x14ac:dyDescent="0.25">
      <c r="A23" s="30">
        <v>4</v>
      </c>
      <c r="B23" s="48">
        <v>20060</v>
      </c>
      <c r="C23" s="16" t="s">
        <v>172</v>
      </c>
      <c r="D23" s="56">
        <f>'2021 Расклад'!J20</f>
        <v>4.5900999999999996</v>
      </c>
      <c r="E23" s="59">
        <f t="shared" si="32"/>
        <v>4.17</v>
      </c>
      <c r="F23" s="175" t="str">
        <f t="shared" si="0"/>
        <v>A</v>
      </c>
      <c r="G23" s="169">
        <f>'2021 Расклад'!P20</f>
        <v>4.3038999999999996</v>
      </c>
      <c r="H23" s="59">
        <f t="shared" si="33"/>
        <v>3.88</v>
      </c>
      <c r="I23" s="60" t="str">
        <f t="shared" si="1"/>
        <v>B</v>
      </c>
      <c r="J23" s="56">
        <f>'2021 Расклад'!V20</f>
        <v>4.5158000000000005</v>
      </c>
      <c r="K23" s="59">
        <f t="shared" si="34"/>
        <v>4.1399999999999997</v>
      </c>
      <c r="L23" s="61" t="str">
        <f t="shared" si="2"/>
        <v>A</v>
      </c>
      <c r="M23" s="296" t="str">
        <f t="shared" si="3"/>
        <v>A</v>
      </c>
      <c r="N23" s="64">
        <f t="shared" si="4"/>
        <v>4.2</v>
      </c>
      <c r="O23" s="64">
        <f t="shared" si="5"/>
        <v>2.5</v>
      </c>
      <c r="P23" s="64">
        <f t="shared" si="6"/>
        <v>4.2</v>
      </c>
      <c r="Q23" s="78">
        <f t="shared" si="7"/>
        <v>3.6333333333333333</v>
      </c>
      <c r="R23" s="82">
        <f>'2021 Расклад'!AB20</f>
        <v>3.6709677419354838</v>
      </c>
      <c r="S23" s="55">
        <f t="shared" si="35"/>
        <v>3.43</v>
      </c>
      <c r="T23" s="61" t="str">
        <f t="shared" si="20"/>
        <v>B</v>
      </c>
      <c r="U23" s="184">
        <f>'2021 Расклад'!AH20</f>
        <v>3.8506493506493507</v>
      </c>
      <c r="V23" s="55">
        <f t="shared" si="36"/>
        <v>3.67</v>
      </c>
      <c r="W23" s="60" t="str">
        <f t="shared" si="22"/>
        <v>B</v>
      </c>
      <c r="X23" s="198" t="str">
        <f t="shared" si="9"/>
        <v>B</v>
      </c>
      <c r="Y23" s="204">
        <f t="shared" si="10"/>
        <v>2.5</v>
      </c>
      <c r="Z23" s="216">
        <f t="shared" si="11"/>
        <v>2.5</v>
      </c>
      <c r="AA23" s="210">
        <f t="shared" si="12"/>
        <v>2.5</v>
      </c>
      <c r="AB23" s="644">
        <f>'2021 Расклад'!AP20</f>
        <v>66.900000000000006</v>
      </c>
      <c r="AC23" s="141">
        <f t="shared" si="37"/>
        <v>56.84</v>
      </c>
      <c r="AD23" s="61" t="str">
        <f t="shared" si="24"/>
        <v>B</v>
      </c>
      <c r="AE23" s="256">
        <f>'2021 Расклад'!AX20</f>
        <v>73.099999999999994</v>
      </c>
      <c r="AF23" s="258">
        <f t="shared" si="38"/>
        <v>69.900000000000006</v>
      </c>
      <c r="AG23" s="60" t="str">
        <f t="shared" si="26"/>
        <v>A</v>
      </c>
      <c r="AH23" s="91" t="str">
        <f t="shared" si="13"/>
        <v>B</v>
      </c>
      <c r="AI23" s="85">
        <f t="shared" si="27"/>
        <v>2.5</v>
      </c>
      <c r="AJ23" s="85">
        <f t="shared" si="28"/>
        <v>4.2</v>
      </c>
      <c r="AK23" s="247">
        <f t="shared" si="29"/>
        <v>3.35</v>
      </c>
      <c r="AL23" s="91" t="str">
        <f t="shared" si="14"/>
        <v>B</v>
      </c>
      <c r="AM23" s="309">
        <f t="shared" si="8"/>
        <v>4.2</v>
      </c>
      <c r="AN23" s="307">
        <f t="shared" si="30"/>
        <v>2.5</v>
      </c>
      <c r="AO23" s="307">
        <f t="shared" si="31"/>
        <v>2.5</v>
      </c>
      <c r="AP23" s="308">
        <f t="shared" si="15"/>
        <v>3.0666666666666664</v>
      </c>
    </row>
    <row r="24" spans="1:42" x14ac:dyDescent="0.25">
      <c r="A24" s="30">
        <v>5</v>
      </c>
      <c r="B24" s="49">
        <v>20400</v>
      </c>
      <c r="C24" s="123" t="s">
        <v>26</v>
      </c>
      <c r="D24" s="56">
        <f>'2021 Расклад'!J21</f>
        <v>4.4404999999999992</v>
      </c>
      <c r="E24" s="59">
        <f t="shared" si="32"/>
        <v>4.17</v>
      </c>
      <c r="F24" s="175" t="str">
        <f t="shared" si="0"/>
        <v>B</v>
      </c>
      <c r="G24" s="169">
        <f>'2021 Расклад'!P21</f>
        <v>4.2082999999999995</v>
      </c>
      <c r="H24" s="59">
        <f t="shared" si="33"/>
        <v>3.88</v>
      </c>
      <c r="I24" s="60" t="str">
        <f t="shared" si="1"/>
        <v>B</v>
      </c>
      <c r="J24" s="56">
        <f>'2021 Расклад'!V21</f>
        <v>4.3675999999999995</v>
      </c>
      <c r="K24" s="59">
        <f t="shared" si="34"/>
        <v>4.1399999999999997</v>
      </c>
      <c r="L24" s="61" t="str">
        <f t="shared" si="2"/>
        <v>B</v>
      </c>
      <c r="M24" s="296" t="str">
        <f t="shared" si="3"/>
        <v>B</v>
      </c>
      <c r="N24" s="64">
        <f t="shared" si="4"/>
        <v>2.5</v>
      </c>
      <c r="O24" s="64">
        <f t="shared" si="5"/>
        <v>2.5</v>
      </c>
      <c r="P24" s="64">
        <f t="shared" si="6"/>
        <v>2.5</v>
      </c>
      <c r="Q24" s="78">
        <f t="shared" si="7"/>
        <v>2.5</v>
      </c>
      <c r="R24" s="82">
        <f>'2021 Расклад'!AB21</f>
        <v>3.4344262295081966</v>
      </c>
      <c r="S24" s="55">
        <f t="shared" si="35"/>
        <v>3.43</v>
      </c>
      <c r="T24" s="61" t="str">
        <f t="shared" si="20"/>
        <v>B</v>
      </c>
      <c r="U24" s="184">
        <f>'2021 Расклад'!AH21</f>
        <v>3.8</v>
      </c>
      <c r="V24" s="55">
        <f t="shared" si="36"/>
        <v>3.67</v>
      </c>
      <c r="W24" s="60" t="str">
        <f t="shared" si="22"/>
        <v>B</v>
      </c>
      <c r="X24" s="198" t="str">
        <f t="shared" si="9"/>
        <v>B</v>
      </c>
      <c r="Y24" s="204">
        <f t="shared" si="10"/>
        <v>2.5</v>
      </c>
      <c r="Z24" s="216">
        <f t="shared" si="11"/>
        <v>2.5</v>
      </c>
      <c r="AA24" s="210">
        <f t="shared" si="12"/>
        <v>2.5</v>
      </c>
      <c r="AB24" s="644">
        <f>'2021 Расклад'!AP21</f>
        <v>59.5</v>
      </c>
      <c r="AC24" s="141">
        <f t="shared" si="37"/>
        <v>56.84</v>
      </c>
      <c r="AD24" s="61" t="str">
        <f t="shared" si="24"/>
        <v>B</v>
      </c>
      <c r="AE24" s="256">
        <f>'2021 Расклад'!AX21</f>
        <v>71.5</v>
      </c>
      <c r="AF24" s="258">
        <f t="shared" si="38"/>
        <v>69.900000000000006</v>
      </c>
      <c r="AG24" s="60" t="str">
        <f t="shared" si="26"/>
        <v>B</v>
      </c>
      <c r="AH24" s="91" t="str">
        <f t="shared" si="13"/>
        <v>B</v>
      </c>
      <c r="AI24" s="85">
        <f t="shared" si="27"/>
        <v>2.5</v>
      </c>
      <c r="AJ24" s="85">
        <f t="shared" si="28"/>
        <v>2.5</v>
      </c>
      <c r="AK24" s="247">
        <f t="shared" si="29"/>
        <v>2.5</v>
      </c>
      <c r="AL24" s="91" t="str">
        <f t="shared" si="14"/>
        <v>B</v>
      </c>
      <c r="AM24" s="309">
        <f t="shared" si="8"/>
        <v>2.5</v>
      </c>
      <c r="AN24" s="307">
        <f t="shared" si="30"/>
        <v>2.5</v>
      </c>
      <c r="AO24" s="307">
        <f t="shared" si="31"/>
        <v>2.5</v>
      </c>
      <c r="AP24" s="308">
        <f t="shared" si="15"/>
        <v>2.5</v>
      </c>
    </row>
    <row r="25" spans="1:42" x14ac:dyDescent="0.25">
      <c r="A25" s="30">
        <v>6</v>
      </c>
      <c r="B25" s="49">
        <v>20080</v>
      </c>
      <c r="C25" s="26" t="s">
        <v>25</v>
      </c>
      <c r="D25" s="56">
        <f>'2021 Расклад'!J22</f>
        <v>3.9758</v>
      </c>
      <c r="E25" s="59">
        <f t="shared" si="32"/>
        <v>4.17</v>
      </c>
      <c r="F25" s="175" t="str">
        <f t="shared" si="0"/>
        <v>C</v>
      </c>
      <c r="G25" s="169">
        <f>'2021 Расклад'!P22</f>
        <v>3.6124999999999998</v>
      </c>
      <c r="H25" s="59">
        <f t="shared" si="33"/>
        <v>3.88</v>
      </c>
      <c r="I25" s="60" t="str">
        <f t="shared" si="1"/>
        <v>C</v>
      </c>
      <c r="J25" s="56">
        <f>'2021 Расклад'!V22</f>
        <v>3.9750000000000001</v>
      </c>
      <c r="K25" s="59">
        <f t="shared" si="34"/>
        <v>4.1399999999999997</v>
      </c>
      <c r="L25" s="61" t="str">
        <f t="shared" si="2"/>
        <v>C</v>
      </c>
      <c r="M25" s="296" t="str">
        <f t="shared" si="3"/>
        <v>C</v>
      </c>
      <c r="N25" s="64">
        <f t="shared" si="4"/>
        <v>2</v>
      </c>
      <c r="O25" s="64">
        <f t="shared" si="5"/>
        <v>2</v>
      </c>
      <c r="P25" s="64">
        <f t="shared" si="6"/>
        <v>2</v>
      </c>
      <c r="Q25" s="78">
        <f t="shared" si="7"/>
        <v>2</v>
      </c>
      <c r="R25" s="82">
        <f>'2021 Расклад'!AB22</f>
        <v>3.2749999999999999</v>
      </c>
      <c r="S25" s="55">
        <f t="shared" si="35"/>
        <v>3.43</v>
      </c>
      <c r="T25" s="61" t="str">
        <f t="shared" si="20"/>
        <v>D</v>
      </c>
      <c r="U25" s="184">
        <f>'2021 Расклад'!AH22</f>
        <v>3.5</v>
      </c>
      <c r="V25" s="55">
        <f t="shared" si="36"/>
        <v>3.67</v>
      </c>
      <c r="W25" s="60" t="str">
        <f t="shared" si="22"/>
        <v>C</v>
      </c>
      <c r="X25" s="198" t="str">
        <f t="shared" si="9"/>
        <v>C</v>
      </c>
      <c r="Y25" s="204">
        <f t="shared" si="10"/>
        <v>1</v>
      </c>
      <c r="Z25" s="216">
        <f t="shared" si="11"/>
        <v>2</v>
      </c>
      <c r="AA25" s="210">
        <f t="shared" si="12"/>
        <v>1.5</v>
      </c>
      <c r="AB25" s="644">
        <f>'2021 Расклад'!AP22</f>
        <v>58.4</v>
      </c>
      <c r="AC25" s="141">
        <f t="shared" si="37"/>
        <v>56.84</v>
      </c>
      <c r="AD25" s="61" t="str">
        <f t="shared" si="24"/>
        <v>B</v>
      </c>
      <c r="AE25" s="256">
        <f>'2021 Расклад'!AX22</f>
        <v>58.4</v>
      </c>
      <c r="AF25" s="258">
        <f t="shared" si="38"/>
        <v>69.900000000000006</v>
      </c>
      <c r="AG25" s="60" t="str">
        <f t="shared" si="26"/>
        <v>B</v>
      </c>
      <c r="AH25" s="91" t="str">
        <f t="shared" si="13"/>
        <v>B</v>
      </c>
      <c r="AI25" s="85">
        <f t="shared" si="27"/>
        <v>2.5</v>
      </c>
      <c r="AJ25" s="85">
        <f t="shared" si="28"/>
        <v>2.5</v>
      </c>
      <c r="AK25" s="247">
        <f t="shared" si="29"/>
        <v>2.5</v>
      </c>
      <c r="AL25" s="91" t="str">
        <f t="shared" si="14"/>
        <v>C</v>
      </c>
      <c r="AM25" s="309">
        <f t="shared" si="8"/>
        <v>2</v>
      </c>
      <c r="AN25" s="307">
        <f t="shared" si="30"/>
        <v>2</v>
      </c>
      <c r="AO25" s="307">
        <f t="shared" si="31"/>
        <v>2.5</v>
      </c>
      <c r="AP25" s="308">
        <f t="shared" si="15"/>
        <v>2.1666666666666665</v>
      </c>
    </row>
    <row r="26" spans="1:42" x14ac:dyDescent="0.25">
      <c r="A26" s="30">
        <v>7</v>
      </c>
      <c r="B26" s="49">
        <v>20460</v>
      </c>
      <c r="C26" s="26" t="s">
        <v>27</v>
      </c>
      <c r="D26" s="56">
        <f>'2021 Расклад'!J23</f>
        <v>3.9813999999999998</v>
      </c>
      <c r="E26" s="59">
        <f t="shared" si="32"/>
        <v>4.17</v>
      </c>
      <c r="F26" s="175" t="str">
        <f t="shared" si="0"/>
        <v>C</v>
      </c>
      <c r="G26" s="169">
        <f>'2021 Расклад'!P23</f>
        <v>3.58</v>
      </c>
      <c r="H26" s="59">
        <f t="shared" si="33"/>
        <v>3.88</v>
      </c>
      <c r="I26" s="60" t="str">
        <f t="shared" si="1"/>
        <v>C</v>
      </c>
      <c r="J26" s="56">
        <f>'2021 Расклад'!V23</f>
        <v>4.0193999999999992</v>
      </c>
      <c r="K26" s="59">
        <f t="shared" si="34"/>
        <v>4.1399999999999997</v>
      </c>
      <c r="L26" s="61" t="str">
        <f t="shared" si="2"/>
        <v>C</v>
      </c>
      <c r="M26" s="296" t="str">
        <f t="shared" si="3"/>
        <v>C</v>
      </c>
      <c r="N26" s="64">
        <f t="shared" si="4"/>
        <v>2</v>
      </c>
      <c r="O26" s="64">
        <f t="shared" si="5"/>
        <v>2</v>
      </c>
      <c r="P26" s="64">
        <f t="shared" si="6"/>
        <v>2</v>
      </c>
      <c r="Q26" s="78">
        <f t="shared" si="7"/>
        <v>2</v>
      </c>
      <c r="R26" s="82">
        <f>'2021 Расклад'!AB23</f>
        <v>3.2413793103448274</v>
      </c>
      <c r="S26" s="55">
        <f t="shared" si="35"/>
        <v>3.43</v>
      </c>
      <c r="T26" s="61" t="str">
        <f t="shared" si="20"/>
        <v>D</v>
      </c>
      <c r="U26" s="184">
        <f>'2021 Расклад'!AH23</f>
        <v>3.4</v>
      </c>
      <c r="V26" s="55">
        <f t="shared" si="36"/>
        <v>3.67</v>
      </c>
      <c r="W26" s="60" t="str">
        <f t="shared" si="22"/>
        <v>D</v>
      </c>
      <c r="X26" s="198" t="str">
        <f t="shared" si="9"/>
        <v>D</v>
      </c>
      <c r="Y26" s="204">
        <f t="shared" si="10"/>
        <v>1</v>
      </c>
      <c r="Z26" s="216">
        <f t="shared" si="11"/>
        <v>1</v>
      </c>
      <c r="AA26" s="210">
        <f t="shared" si="12"/>
        <v>1</v>
      </c>
      <c r="AB26" s="644">
        <f>'2021 Расклад'!AP23</f>
        <v>51.8</v>
      </c>
      <c r="AC26" s="141">
        <f t="shared" si="37"/>
        <v>56.84</v>
      </c>
      <c r="AD26" s="61" t="str">
        <f t="shared" si="24"/>
        <v>B</v>
      </c>
      <c r="AE26" s="256">
        <f>'2021 Расклад'!AX23</f>
        <v>66.599999999999994</v>
      </c>
      <c r="AF26" s="258">
        <f t="shared" si="38"/>
        <v>69.900000000000006</v>
      </c>
      <c r="AG26" s="60" t="str">
        <f t="shared" si="26"/>
        <v>B</v>
      </c>
      <c r="AH26" s="91" t="str">
        <f t="shared" si="13"/>
        <v>B</v>
      </c>
      <c r="AI26" s="85">
        <f t="shared" si="27"/>
        <v>2.5</v>
      </c>
      <c r="AJ26" s="85">
        <f t="shared" si="28"/>
        <v>2.5</v>
      </c>
      <c r="AK26" s="247">
        <f t="shared" si="29"/>
        <v>2.5</v>
      </c>
      <c r="AL26" s="91" t="str">
        <f t="shared" si="14"/>
        <v>C</v>
      </c>
      <c r="AM26" s="309">
        <f t="shared" si="8"/>
        <v>2</v>
      </c>
      <c r="AN26" s="307">
        <f t="shared" si="30"/>
        <v>1</v>
      </c>
      <c r="AO26" s="307">
        <f t="shared" si="31"/>
        <v>2.5</v>
      </c>
      <c r="AP26" s="308">
        <f t="shared" si="15"/>
        <v>1.8333333333333333</v>
      </c>
    </row>
    <row r="27" spans="1:42" x14ac:dyDescent="0.25">
      <c r="A27" s="502">
        <v>8</v>
      </c>
      <c r="B27" s="49">
        <v>20550</v>
      </c>
      <c r="C27" s="26" t="s">
        <v>28</v>
      </c>
      <c r="D27" s="56">
        <f>'2021 Расклад'!J24</f>
        <v>0</v>
      </c>
      <c r="E27" s="59">
        <f t="shared" si="32"/>
        <v>4.17</v>
      </c>
      <c r="F27" s="175" t="str">
        <f t="shared" si="0"/>
        <v>D</v>
      </c>
      <c r="G27" s="169">
        <f>'2021 Расклад'!P24</f>
        <v>3.6021000000000005</v>
      </c>
      <c r="H27" s="59">
        <f t="shared" si="33"/>
        <v>3.88</v>
      </c>
      <c r="I27" s="60" t="str">
        <f t="shared" si="1"/>
        <v>C</v>
      </c>
      <c r="J27" s="56">
        <f>'2021 Расклад'!V24</f>
        <v>4.1981999999999999</v>
      </c>
      <c r="K27" s="59">
        <f t="shared" si="34"/>
        <v>4.1399999999999997</v>
      </c>
      <c r="L27" s="61" t="str">
        <f t="shared" si="2"/>
        <v>B</v>
      </c>
      <c r="M27" s="296" t="str">
        <f t="shared" si="3"/>
        <v>C</v>
      </c>
      <c r="N27" s="64">
        <f t="shared" si="4"/>
        <v>1</v>
      </c>
      <c r="O27" s="64">
        <f t="shared" si="5"/>
        <v>2</v>
      </c>
      <c r="P27" s="64">
        <f t="shared" si="6"/>
        <v>2.5</v>
      </c>
      <c r="Q27" s="78">
        <f t="shared" si="7"/>
        <v>1.8333333333333333</v>
      </c>
      <c r="R27" s="82">
        <f>'2021 Расклад'!AB24</f>
        <v>3.0588235294117645</v>
      </c>
      <c r="S27" s="55">
        <f t="shared" si="35"/>
        <v>3.43</v>
      </c>
      <c r="T27" s="61" t="str">
        <f t="shared" si="20"/>
        <v>D</v>
      </c>
      <c r="U27" s="184">
        <f>'2021 Расклад'!AH24</f>
        <v>3.4482758620689653</v>
      </c>
      <c r="V27" s="55">
        <f t="shared" si="36"/>
        <v>3.67</v>
      </c>
      <c r="W27" s="60" t="str">
        <f t="shared" si="22"/>
        <v>D</v>
      </c>
      <c r="X27" s="198" t="str">
        <f t="shared" si="9"/>
        <v>D</v>
      </c>
      <c r="Y27" s="204">
        <f t="shared" si="10"/>
        <v>1</v>
      </c>
      <c r="Z27" s="216">
        <f t="shared" si="11"/>
        <v>1</v>
      </c>
      <c r="AA27" s="210">
        <f t="shared" si="12"/>
        <v>1</v>
      </c>
      <c r="AB27" s="644">
        <f>'2021 Расклад'!AP24</f>
        <v>48.1</v>
      </c>
      <c r="AC27" s="141">
        <f t="shared" si="37"/>
        <v>56.84</v>
      </c>
      <c r="AD27" s="61" t="str">
        <f t="shared" si="24"/>
        <v>C</v>
      </c>
      <c r="AE27" s="256">
        <f>'2021 Расклад'!AX24</f>
        <v>61.7</v>
      </c>
      <c r="AF27" s="258">
        <f t="shared" si="38"/>
        <v>69.900000000000006</v>
      </c>
      <c r="AG27" s="60" t="str">
        <f t="shared" si="26"/>
        <v>B</v>
      </c>
      <c r="AH27" s="91" t="str">
        <f t="shared" si="13"/>
        <v>C</v>
      </c>
      <c r="AI27" s="85">
        <f t="shared" si="27"/>
        <v>2</v>
      </c>
      <c r="AJ27" s="85">
        <f t="shared" si="28"/>
        <v>2.5</v>
      </c>
      <c r="AK27" s="247">
        <f t="shared" si="29"/>
        <v>2.25</v>
      </c>
      <c r="AL27" s="91" t="str">
        <f t="shared" si="14"/>
        <v>C</v>
      </c>
      <c r="AM27" s="309">
        <f t="shared" si="8"/>
        <v>2</v>
      </c>
      <c r="AN27" s="307">
        <f t="shared" si="30"/>
        <v>1</v>
      </c>
      <c r="AO27" s="307">
        <f t="shared" si="31"/>
        <v>2</v>
      </c>
      <c r="AP27" s="308">
        <f t="shared" si="15"/>
        <v>1.6666666666666667</v>
      </c>
    </row>
    <row r="28" spans="1:42" x14ac:dyDescent="0.25">
      <c r="A28" s="502">
        <v>9</v>
      </c>
      <c r="B28" s="49">
        <v>20630</v>
      </c>
      <c r="C28" s="26" t="s">
        <v>29</v>
      </c>
      <c r="D28" s="56">
        <f>'2021 Расклад'!J25</f>
        <v>4.1793000000000005</v>
      </c>
      <c r="E28" s="59">
        <f t="shared" si="32"/>
        <v>4.17</v>
      </c>
      <c r="F28" s="175" t="str">
        <f t="shared" si="0"/>
        <v>B</v>
      </c>
      <c r="G28" s="169">
        <f>'2021 Расклад'!P25</f>
        <v>3.7960000000000003</v>
      </c>
      <c r="H28" s="59">
        <f t="shared" si="33"/>
        <v>3.88</v>
      </c>
      <c r="I28" s="60" t="str">
        <f t="shared" si="1"/>
        <v>C</v>
      </c>
      <c r="J28" s="56">
        <f>'2021 Расклад'!V25</f>
        <v>3.9908000000000006</v>
      </c>
      <c r="K28" s="59">
        <f t="shared" si="34"/>
        <v>4.1399999999999997</v>
      </c>
      <c r="L28" s="61" t="str">
        <f t="shared" si="2"/>
        <v>C</v>
      </c>
      <c r="M28" s="296" t="str">
        <f t="shared" si="3"/>
        <v>C</v>
      </c>
      <c r="N28" s="64">
        <f t="shared" si="4"/>
        <v>2.5</v>
      </c>
      <c r="O28" s="64">
        <f t="shared" si="5"/>
        <v>2</v>
      </c>
      <c r="P28" s="64">
        <f t="shared" si="6"/>
        <v>2</v>
      </c>
      <c r="Q28" s="78">
        <f t="shared" si="7"/>
        <v>2.1666666666666665</v>
      </c>
      <c r="R28" s="82">
        <f>'2021 Расклад'!AB25</f>
        <v>3.5</v>
      </c>
      <c r="S28" s="55">
        <f t="shared" si="35"/>
        <v>3.43</v>
      </c>
      <c r="T28" s="61" t="str">
        <f t="shared" si="20"/>
        <v>B</v>
      </c>
      <c r="U28" s="184">
        <f>'2021 Расклад'!AH25</f>
        <v>3.2075471698113209</v>
      </c>
      <c r="V28" s="55">
        <f t="shared" si="36"/>
        <v>3.67</v>
      </c>
      <c r="W28" s="60" t="str">
        <f t="shared" si="22"/>
        <v>D</v>
      </c>
      <c r="X28" s="198" t="str">
        <f t="shared" si="9"/>
        <v>C</v>
      </c>
      <c r="Y28" s="204">
        <f t="shared" si="10"/>
        <v>2.5</v>
      </c>
      <c r="Z28" s="216">
        <f t="shared" si="11"/>
        <v>1</v>
      </c>
      <c r="AA28" s="210">
        <f t="shared" si="12"/>
        <v>1.75</v>
      </c>
      <c r="AB28" s="644">
        <f>'2021 Расклад'!AP25</f>
        <v>51.5</v>
      </c>
      <c r="AC28" s="141">
        <f t="shared" si="37"/>
        <v>56.84</v>
      </c>
      <c r="AD28" s="61" t="str">
        <f t="shared" si="24"/>
        <v>B</v>
      </c>
      <c r="AE28" s="256">
        <f>'2021 Расклад'!AX25</f>
        <v>59.9</v>
      </c>
      <c r="AF28" s="258">
        <f t="shared" si="38"/>
        <v>69.900000000000006</v>
      </c>
      <c r="AG28" s="60" t="str">
        <f t="shared" si="26"/>
        <v>B</v>
      </c>
      <c r="AH28" s="91" t="str">
        <f t="shared" si="13"/>
        <v>B</v>
      </c>
      <c r="AI28" s="85">
        <f t="shared" si="27"/>
        <v>2.5</v>
      </c>
      <c r="AJ28" s="85">
        <f t="shared" si="28"/>
        <v>2.5</v>
      </c>
      <c r="AK28" s="247">
        <f t="shared" si="29"/>
        <v>2.5</v>
      </c>
      <c r="AL28" s="91" t="str">
        <f t="shared" si="14"/>
        <v>C</v>
      </c>
      <c r="AM28" s="309">
        <f t="shared" si="8"/>
        <v>2</v>
      </c>
      <c r="AN28" s="307">
        <f t="shared" si="30"/>
        <v>2</v>
      </c>
      <c r="AO28" s="307">
        <f t="shared" si="31"/>
        <v>2.5</v>
      </c>
      <c r="AP28" s="308">
        <f t="shared" si="15"/>
        <v>2.1666666666666665</v>
      </c>
    </row>
    <row r="29" spans="1:42" x14ac:dyDescent="0.25">
      <c r="A29" s="502">
        <v>10</v>
      </c>
      <c r="B29" s="49">
        <v>20810</v>
      </c>
      <c r="C29" s="26" t="s">
        <v>30</v>
      </c>
      <c r="D29" s="56">
        <f>'2021 Расклад'!J26</f>
        <v>4.0114000000000001</v>
      </c>
      <c r="E29" s="59">
        <f t="shared" si="32"/>
        <v>4.17</v>
      </c>
      <c r="F29" s="175" t="str">
        <f t="shared" si="0"/>
        <v>C</v>
      </c>
      <c r="G29" s="169">
        <f>'2021 Расклад'!P26</f>
        <v>3.5505</v>
      </c>
      <c r="H29" s="59">
        <f t="shared" si="33"/>
        <v>3.88</v>
      </c>
      <c r="I29" s="60" t="str">
        <f t="shared" si="1"/>
        <v>C</v>
      </c>
      <c r="J29" s="56">
        <f>'2021 Расклад'!V26</f>
        <v>3.5448000000000004</v>
      </c>
      <c r="K29" s="59">
        <f t="shared" si="34"/>
        <v>4.1399999999999997</v>
      </c>
      <c r="L29" s="61" t="str">
        <f t="shared" si="2"/>
        <v>C</v>
      </c>
      <c r="M29" s="296" t="str">
        <f t="shared" si="3"/>
        <v>C</v>
      </c>
      <c r="N29" s="64">
        <f t="shared" si="4"/>
        <v>2</v>
      </c>
      <c r="O29" s="64">
        <f t="shared" si="5"/>
        <v>2</v>
      </c>
      <c r="P29" s="64">
        <f t="shared" si="6"/>
        <v>2</v>
      </c>
      <c r="Q29" s="78">
        <f t="shared" si="7"/>
        <v>2</v>
      </c>
      <c r="R29" s="82">
        <f>'2021 Расклад'!AB26</f>
        <v>2.8374999999999999</v>
      </c>
      <c r="S29" s="55">
        <f t="shared" si="35"/>
        <v>3.43</v>
      </c>
      <c r="T29" s="61" t="str">
        <f t="shared" si="20"/>
        <v>D</v>
      </c>
      <c r="U29" s="184">
        <f>'2021 Расклад'!AH26</f>
        <v>3.2469135802469138</v>
      </c>
      <c r="V29" s="55">
        <f t="shared" si="36"/>
        <v>3.67</v>
      </c>
      <c r="W29" s="60" t="str">
        <f t="shared" si="22"/>
        <v>D</v>
      </c>
      <c r="X29" s="198" t="str">
        <f t="shared" si="9"/>
        <v>D</v>
      </c>
      <c r="Y29" s="204">
        <f t="shared" si="10"/>
        <v>1</v>
      </c>
      <c r="Z29" s="216">
        <f t="shared" si="11"/>
        <v>1</v>
      </c>
      <c r="AA29" s="210">
        <f t="shared" si="12"/>
        <v>1</v>
      </c>
      <c r="AB29" s="644">
        <f>'2021 Расклад'!AP26</f>
        <v>35.700000000000003</v>
      </c>
      <c r="AC29" s="141">
        <f t="shared" si="37"/>
        <v>56.84</v>
      </c>
      <c r="AD29" s="61" t="str">
        <f t="shared" si="24"/>
        <v>C</v>
      </c>
      <c r="AE29" s="256">
        <f>'2021 Расклад'!AX26</f>
        <v>52.5</v>
      </c>
      <c r="AF29" s="258">
        <f t="shared" si="38"/>
        <v>69.900000000000006</v>
      </c>
      <c r="AG29" s="60" t="str">
        <f t="shared" si="26"/>
        <v>C</v>
      </c>
      <c r="AH29" s="91" t="str">
        <f t="shared" si="13"/>
        <v>C</v>
      </c>
      <c r="AI29" s="85">
        <f t="shared" si="27"/>
        <v>2</v>
      </c>
      <c r="AJ29" s="85">
        <f t="shared" si="28"/>
        <v>2</v>
      </c>
      <c r="AK29" s="247">
        <f t="shared" si="29"/>
        <v>2</v>
      </c>
      <c r="AL29" s="91" t="str">
        <f t="shared" si="14"/>
        <v>C</v>
      </c>
      <c r="AM29" s="309">
        <f t="shared" si="8"/>
        <v>2</v>
      </c>
      <c r="AN29" s="307">
        <f t="shared" si="30"/>
        <v>1</v>
      </c>
      <c r="AO29" s="307">
        <f t="shared" si="31"/>
        <v>2</v>
      </c>
      <c r="AP29" s="308">
        <f t="shared" si="15"/>
        <v>1.6666666666666667</v>
      </c>
    </row>
    <row r="30" spans="1:42" x14ac:dyDescent="0.25">
      <c r="A30" s="502">
        <v>11</v>
      </c>
      <c r="B30" s="49">
        <v>20900</v>
      </c>
      <c r="C30" s="26" t="s">
        <v>31</v>
      </c>
      <c r="D30" s="56">
        <f>'2021 Расклад'!J27</f>
        <v>4.3654999999999999</v>
      </c>
      <c r="E30" s="59">
        <f t="shared" si="32"/>
        <v>4.17</v>
      </c>
      <c r="F30" s="175" t="str">
        <f t="shared" si="0"/>
        <v>B</v>
      </c>
      <c r="G30" s="169">
        <f>'2021 Расклад'!P27</f>
        <v>3.9681000000000002</v>
      </c>
      <c r="H30" s="59">
        <f t="shared" si="33"/>
        <v>3.88</v>
      </c>
      <c r="I30" s="60" t="str">
        <f t="shared" si="1"/>
        <v>B</v>
      </c>
      <c r="J30" s="56">
        <f>'2021 Расклад'!V27</f>
        <v>4.1101999999999999</v>
      </c>
      <c r="K30" s="59">
        <f t="shared" si="34"/>
        <v>4.1399999999999997</v>
      </c>
      <c r="L30" s="61" t="str">
        <f t="shared" si="2"/>
        <v>B</v>
      </c>
      <c r="M30" s="296" t="str">
        <f t="shared" si="3"/>
        <v>B</v>
      </c>
      <c r="N30" s="64">
        <f t="shared" si="4"/>
        <v>2.5</v>
      </c>
      <c r="O30" s="64">
        <f t="shared" si="5"/>
        <v>2.5</v>
      </c>
      <c r="P30" s="64">
        <f t="shared" si="6"/>
        <v>2.5</v>
      </c>
      <c r="Q30" s="78">
        <f t="shared" si="7"/>
        <v>2.5</v>
      </c>
      <c r="R30" s="82">
        <f>'2021 Расклад'!AB27</f>
        <v>3.1138211382113821</v>
      </c>
      <c r="S30" s="55">
        <f t="shared" si="35"/>
        <v>3.43</v>
      </c>
      <c r="T30" s="61" t="str">
        <f t="shared" si="20"/>
        <v>D</v>
      </c>
      <c r="U30" s="184">
        <f>'2021 Расклад'!AH27</f>
        <v>3.4214876033057853</v>
      </c>
      <c r="V30" s="55">
        <f t="shared" si="36"/>
        <v>3.67</v>
      </c>
      <c r="W30" s="60" t="str">
        <f t="shared" si="22"/>
        <v>D</v>
      </c>
      <c r="X30" s="198" t="str">
        <f t="shared" si="9"/>
        <v>D</v>
      </c>
      <c r="Y30" s="204">
        <f t="shared" si="10"/>
        <v>1</v>
      </c>
      <c r="Z30" s="216">
        <f t="shared" si="11"/>
        <v>1</v>
      </c>
      <c r="AA30" s="210">
        <f t="shared" si="12"/>
        <v>1</v>
      </c>
      <c r="AB30" s="644">
        <f>'2021 Расклад'!AP27</f>
        <v>53</v>
      </c>
      <c r="AC30" s="141">
        <f t="shared" si="37"/>
        <v>56.84</v>
      </c>
      <c r="AD30" s="61" t="str">
        <f t="shared" si="24"/>
        <v>B</v>
      </c>
      <c r="AE30" s="256">
        <f>'2021 Расклад'!AX27</f>
        <v>62.9</v>
      </c>
      <c r="AF30" s="258">
        <f t="shared" si="38"/>
        <v>69.900000000000006</v>
      </c>
      <c r="AG30" s="60" t="str">
        <f t="shared" si="26"/>
        <v>B</v>
      </c>
      <c r="AH30" s="91" t="str">
        <f t="shared" si="13"/>
        <v>B</v>
      </c>
      <c r="AI30" s="85">
        <f t="shared" si="27"/>
        <v>2.5</v>
      </c>
      <c r="AJ30" s="85">
        <f t="shared" si="28"/>
        <v>2.5</v>
      </c>
      <c r="AK30" s="247">
        <f t="shared" si="29"/>
        <v>2.5</v>
      </c>
      <c r="AL30" s="91" t="str">
        <f t="shared" si="14"/>
        <v>C</v>
      </c>
      <c r="AM30" s="309">
        <f t="shared" si="8"/>
        <v>2.5</v>
      </c>
      <c r="AN30" s="307">
        <f t="shared" si="30"/>
        <v>1</v>
      </c>
      <c r="AO30" s="307">
        <f t="shared" si="31"/>
        <v>2.5</v>
      </c>
      <c r="AP30" s="308">
        <f t="shared" si="15"/>
        <v>2</v>
      </c>
    </row>
    <row r="31" spans="1:42" ht="15.75" thickBot="1" x14ac:dyDescent="0.3">
      <c r="A31" s="502">
        <v>12</v>
      </c>
      <c r="B31" s="52">
        <v>21350</v>
      </c>
      <c r="C31" s="27" t="s">
        <v>33</v>
      </c>
      <c r="D31" s="77">
        <f>'2021 Расклад'!J28</f>
        <v>4.0179</v>
      </c>
      <c r="E31" s="149">
        <f t="shared" si="32"/>
        <v>4.17</v>
      </c>
      <c r="F31" s="176" t="str">
        <f t="shared" si="0"/>
        <v>C</v>
      </c>
      <c r="G31" s="170">
        <f>'2021 Расклад'!P28</f>
        <v>3.8421000000000003</v>
      </c>
      <c r="H31" s="149">
        <f t="shared" si="33"/>
        <v>3.88</v>
      </c>
      <c r="I31" s="62" t="str">
        <f t="shared" si="1"/>
        <v>B</v>
      </c>
      <c r="J31" s="77">
        <f>'2021 Расклад'!V28</f>
        <v>3.9824999999999999</v>
      </c>
      <c r="K31" s="149">
        <f t="shared" si="34"/>
        <v>4.1399999999999997</v>
      </c>
      <c r="L31" s="63" t="str">
        <f t="shared" si="2"/>
        <v>C</v>
      </c>
      <c r="M31" s="297" t="str">
        <f t="shared" si="3"/>
        <v>C</v>
      </c>
      <c r="N31" s="85">
        <f t="shared" si="4"/>
        <v>2</v>
      </c>
      <c r="O31" s="85">
        <f t="shared" si="5"/>
        <v>2.5</v>
      </c>
      <c r="P31" s="85">
        <f t="shared" si="6"/>
        <v>2</v>
      </c>
      <c r="Q31" s="86">
        <f t="shared" si="7"/>
        <v>2.1666666666666665</v>
      </c>
      <c r="R31" s="152">
        <f>'2021 Расклад'!AB28</f>
        <v>3.2391304347826089</v>
      </c>
      <c r="S31" s="150">
        <f t="shared" si="35"/>
        <v>3.43</v>
      </c>
      <c r="T31" s="63" t="str">
        <f t="shared" si="20"/>
        <v>D</v>
      </c>
      <c r="U31" s="185">
        <f>'2021 Расклад'!AH28</f>
        <v>3.5217391304347827</v>
      </c>
      <c r="V31" s="150">
        <f t="shared" si="36"/>
        <v>3.67</v>
      </c>
      <c r="W31" s="62" t="str">
        <f t="shared" si="22"/>
        <v>C</v>
      </c>
      <c r="X31" s="201" t="str">
        <f t="shared" si="9"/>
        <v>C</v>
      </c>
      <c r="Y31" s="207">
        <f t="shared" si="10"/>
        <v>1</v>
      </c>
      <c r="Z31" s="219">
        <f t="shared" si="11"/>
        <v>2</v>
      </c>
      <c r="AA31" s="213">
        <f t="shared" si="12"/>
        <v>1.5</v>
      </c>
      <c r="AB31" s="645">
        <f>'2021 Расклад'!AP28</f>
        <v>45</v>
      </c>
      <c r="AC31" s="151">
        <f t="shared" si="37"/>
        <v>56.84</v>
      </c>
      <c r="AD31" s="63" t="str">
        <f t="shared" si="24"/>
        <v>C</v>
      </c>
      <c r="AE31" s="259">
        <f>'2021 Расклад'!AX28</f>
        <v>60.3</v>
      </c>
      <c r="AF31" s="260">
        <f t="shared" si="38"/>
        <v>69.900000000000006</v>
      </c>
      <c r="AG31" s="62" t="str">
        <f t="shared" si="26"/>
        <v>B</v>
      </c>
      <c r="AH31" s="153" t="str">
        <f t="shared" si="13"/>
        <v>C</v>
      </c>
      <c r="AI31" s="85">
        <f t="shared" si="27"/>
        <v>2</v>
      </c>
      <c r="AJ31" s="85">
        <f t="shared" si="28"/>
        <v>2.5</v>
      </c>
      <c r="AK31" s="247">
        <f t="shared" si="29"/>
        <v>2.25</v>
      </c>
      <c r="AL31" s="153" t="str">
        <f t="shared" si="14"/>
        <v>C</v>
      </c>
      <c r="AM31" s="309">
        <f t="shared" si="8"/>
        <v>2</v>
      </c>
      <c r="AN31" s="307">
        <f t="shared" si="30"/>
        <v>2</v>
      </c>
      <c r="AO31" s="307">
        <f t="shared" si="31"/>
        <v>2</v>
      </c>
      <c r="AP31" s="308">
        <f t="shared" si="15"/>
        <v>2</v>
      </c>
    </row>
    <row r="32" spans="1:42" ht="15.75" thickBot="1" x14ac:dyDescent="0.3">
      <c r="A32" s="40"/>
      <c r="B32" s="47"/>
      <c r="C32" s="39" t="s">
        <v>130</v>
      </c>
      <c r="D32" s="69">
        <f>AVERAGE(D33:D49)</f>
        <v>4.0085352941176469</v>
      </c>
      <c r="E32" s="145"/>
      <c r="F32" s="172" t="str">
        <f t="shared" si="0"/>
        <v>C</v>
      </c>
      <c r="G32" s="168">
        <f>AVERAGE(G33:G49)</f>
        <v>3.6757823529411766</v>
      </c>
      <c r="H32" s="145"/>
      <c r="I32" s="65" t="str">
        <f t="shared" si="1"/>
        <v>C</v>
      </c>
      <c r="J32" s="69">
        <f>AVERAGE(J33:J49)</f>
        <v>3.9048000000000012</v>
      </c>
      <c r="K32" s="145"/>
      <c r="L32" s="66" t="str">
        <f t="shared" si="2"/>
        <v>C</v>
      </c>
      <c r="M32" s="294" t="str">
        <f t="shared" si="3"/>
        <v>C</v>
      </c>
      <c r="N32" s="87">
        <f t="shared" si="4"/>
        <v>2</v>
      </c>
      <c r="O32" s="88">
        <f t="shared" si="5"/>
        <v>2</v>
      </c>
      <c r="P32" s="88">
        <f t="shared" si="6"/>
        <v>2</v>
      </c>
      <c r="Q32" s="180">
        <f t="shared" si="7"/>
        <v>2</v>
      </c>
      <c r="R32" s="68">
        <f>AVERAGE(R33:R49)</f>
        <v>3.2040700443949901</v>
      </c>
      <c r="S32" s="146"/>
      <c r="T32" s="66" t="str">
        <f t="shared" si="20"/>
        <v>D</v>
      </c>
      <c r="U32" s="168">
        <f>AVERAGE(U33:U49)</f>
        <v>3.407135603823102</v>
      </c>
      <c r="V32" s="146"/>
      <c r="W32" s="65" t="str">
        <f t="shared" si="22"/>
        <v>D</v>
      </c>
      <c r="X32" s="196" t="str">
        <f t="shared" si="9"/>
        <v>D</v>
      </c>
      <c r="Y32" s="202">
        <f t="shared" si="10"/>
        <v>1</v>
      </c>
      <c r="Z32" s="214">
        <f t="shared" si="11"/>
        <v>1</v>
      </c>
      <c r="AA32" s="208">
        <f t="shared" si="12"/>
        <v>1</v>
      </c>
      <c r="AB32" s="84">
        <f>AVERAGE(AB33:AB49)</f>
        <v>54.24</v>
      </c>
      <c r="AC32" s="147"/>
      <c r="AD32" s="66" t="str">
        <f t="shared" si="24"/>
        <v>B</v>
      </c>
      <c r="AE32" s="84">
        <f>AVERAGE(AE33:AE49)</f>
        <v>66.833333333333329</v>
      </c>
      <c r="AF32" s="148"/>
      <c r="AG32" s="65" t="str">
        <f t="shared" si="26"/>
        <v>B</v>
      </c>
      <c r="AH32" s="133" t="str">
        <f t="shared" si="13"/>
        <v>B</v>
      </c>
      <c r="AI32" s="88">
        <f t="shared" si="27"/>
        <v>2.5</v>
      </c>
      <c r="AJ32" s="88">
        <f t="shared" si="28"/>
        <v>2.5</v>
      </c>
      <c r="AK32" s="246">
        <f t="shared" si="29"/>
        <v>2.5</v>
      </c>
      <c r="AL32" s="133" t="str">
        <f t="shared" si="14"/>
        <v>C</v>
      </c>
      <c r="AM32" s="309">
        <f t="shared" si="8"/>
        <v>2</v>
      </c>
      <c r="AN32" s="307">
        <f t="shared" si="30"/>
        <v>1</v>
      </c>
      <c r="AO32" s="307">
        <f t="shared" si="31"/>
        <v>2.5</v>
      </c>
      <c r="AP32" s="308">
        <f t="shared" si="15"/>
        <v>1.8333333333333333</v>
      </c>
    </row>
    <row r="33" spans="1:42" x14ac:dyDescent="0.25">
      <c r="A33" s="32">
        <v>1</v>
      </c>
      <c r="B33" s="48">
        <v>30070</v>
      </c>
      <c r="C33" s="16" t="s">
        <v>35</v>
      </c>
      <c r="D33" s="56">
        <f>'2021 Расклад'!J29</f>
        <v>4.4103999999999992</v>
      </c>
      <c r="E33" s="142">
        <f t="shared" ref="E33:E49" si="39">$D$128</f>
        <v>4.17</v>
      </c>
      <c r="F33" s="174" t="str">
        <f t="shared" si="0"/>
        <v>B</v>
      </c>
      <c r="G33" s="169">
        <f>'2021 Расклад'!P29</f>
        <v>3.8358999999999996</v>
      </c>
      <c r="H33" s="142">
        <f t="shared" ref="H33:H49" si="40">$G$128</f>
        <v>3.88</v>
      </c>
      <c r="I33" s="57" t="str">
        <f t="shared" si="1"/>
        <v>C</v>
      </c>
      <c r="J33" s="56">
        <f>'2021 Расклад'!V29</f>
        <v>4.0222999999999995</v>
      </c>
      <c r="K33" s="142">
        <f t="shared" ref="K33:K49" si="41">$J$128</f>
        <v>4.1399999999999997</v>
      </c>
      <c r="L33" s="58" t="str">
        <f t="shared" si="2"/>
        <v>C</v>
      </c>
      <c r="M33" s="296" t="str">
        <f t="shared" si="3"/>
        <v>C</v>
      </c>
      <c r="N33" s="64">
        <f t="shared" si="4"/>
        <v>2.5</v>
      </c>
      <c r="O33" s="64">
        <f t="shared" si="5"/>
        <v>2</v>
      </c>
      <c r="P33" s="64">
        <f t="shared" si="6"/>
        <v>2</v>
      </c>
      <c r="Q33" s="78">
        <f t="shared" si="7"/>
        <v>2.1666666666666665</v>
      </c>
      <c r="R33" s="82">
        <f>'2021 Расклад'!AB29</f>
        <v>3.5210084033613445</v>
      </c>
      <c r="S33" s="143">
        <f t="shared" ref="S33:S49" si="42">$R$128</f>
        <v>3.43</v>
      </c>
      <c r="T33" s="58" t="str">
        <f t="shared" si="20"/>
        <v>B</v>
      </c>
      <c r="U33" s="184">
        <f>'2021 Расклад'!AH29</f>
        <v>3.7142857142857144</v>
      </c>
      <c r="V33" s="143">
        <f t="shared" ref="V33:V49" si="43">$U$128</f>
        <v>3.67</v>
      </c>
      <c r="W33" s="57" t="str">
        <f t="shared" si="22"/>
        <v>B</v>
      </c>
      <c r="X33" s="198" t="str">
        <f t="shared" si="9"/>
        <v>B</v>
      </c>
      <c r="Y33" s="204">
        <f t="shared" si="10"/>
        <v>2.5</v>
      </c>
      <c r="Z33" s="216">
        <f t="shared" si="11"/>
        <v>2.5</v>
      </c>
      <c r="AA33" s="210">
        <f t="shared" si="12"/>
        <v>2.5</v>
      </c>
      <c r="AB33" s="646">
        <f>'2021 Расклад'!AP29</f>
        <v>58.8</v>
      </c>
      <c r="AC33" s="144">
        <f t="shared" ref="AC33:AC49" si="44">$AB$128</f>
        <v>56.84</v>
      </c>
      <c r="AD33" s="58" t="str">
        <f t="shared" si="24"/>
        <v>B</v>
      </c>
      <c r="AE33" s="261">
        <f>'2021 Расклад'!AX29</f>
        <v>71.599999999999994</v>
      </c>
      <c r="AF33" s="257">
        <f t="shared" ref="AF33:AF49" si="45">$AE$128</f>
        <v>69.900000000000006</v>
      </c>
      <c r="AG33" s="57" t="str">
        <f t="shared" si="26"/>
        <v>B</v>
      </c>
      <c r="AH33" s="155" t="str">
        <f t="shared" si="13"/>
        <v>B</v>
      </c>
      <c r="AI33" s="85">
        <f t="shared" si="27"/>
        <v>2.5</v>
      </c>
      <c r="AJ33" s="85">
        <f t="shared" si="28"/>
        <v>2.5</v>
      </c>
      <c r="AK33" s="247">
        <f t="shared" si="29"/>
        <v>2.5</v>
      </c>
      <c r="AL33" s="155" t="str">
        <f t="shared" si="14"/>
        <v>B</v>
      </c>
      <c r="AM33" s="309">
        <f t="shared" si="8"/>
        <v>2</v>
      </c>
      <c r="AN33" s="307">
        <f t="shared" si="30"/>
        <v>2.5</v>
      </c>
      <c r="AO33" s="307">
        <f t="shared" si="31"/>
        <v>2.5</v>
      </c>
      <c r="AP33" s="308">
        <f t="shared" si="15"/>
        <v>2.3333333333333335</v>
      </c>
    </row>
    <row r="34" spans="1:42" x14ac:dyDescent="0.25">
      <c r="A34" s="30">
        <v>2</v>
      </c>
      <c r="B34" s="49">
        <v>30480</v>
      </c>
      <c r="C34" s="26" t="s">
        <v>119</v>
      </c>
      <c r="D34" s="56">
        <f>'2021 Расклад'!J30</f>
        <v>4.1945999999999994</v>
      </c>
      <c r="E34" s="59">
        <f t="shared" si="39"/>
        <v>4.17</v>
      </c>
      <c r="F34" s="175" t="str">
        <f t="shared" si="0"/>
        <v>B</v>
      </c>
      <c r="G34" s="169">
        <f>'2021 Расклад'!P30</f>
        <v>3.7804000000000002</v>
      </c>
      <c r="H34" s="59">
        <f t="shared" si="40"/>
        <v>3.88</v>
      </c>
      <c r="I34" s="60" t="str">
        <f t="shared" si="1"/>
        <v>C</v>
      </c>
      <c r="J34" s="56">
        <f>'2021 Расклад'!V30</f>
        <v>4.1628000000000007</v>
      </c>
      <c r="K34" s="59">
        <f t="shared" si="41"/>
        <v>4.1399999999999997</v>
      </c>
      <c r="L34" s="61" t="str">
        <f t="shared" si="2"/>
        <v>B</v>
      </c>
      <c r="M34" s="296" t="str">
        <f t="shared" si="3"/>
        <v>C</v>
      </c>
      <c r="N34" s="64">
        <f t="shared" si="4"/>
        <v>2.5</v>
      </c>
      <c r="O34" s="64">
        <f t="shared" si="5"/>
        <v>2</v>
      </c>
      <c r="P34" s="64">
        <f t="shared" si="6"/>
        <v>2.5</v>
      </c>
      <c r="Q34" s="78">
        <f t="shared" si="7"/>
        <v>2.3333333333333335</v>
      </c>
      <c r="R34" s="82">
        <f>'2021 Расклад'!AB30</f>
        <v>3.6086956521739131</v>
      </c>
      <c r="S34" s="55">
        <f t="shared" si="42"/>
        <v>3.43</v>
      </c>
      <c r="T34" s="61" t="str">
        <f t="shared" si="20"/>
        <v>B</v>
      </c>
      <c r="U34" s="184">
        <f>'2021 Расклад'!AH30</f>
        <v>3.7934782608695654</v>
      </c>
      <c r="V34" s="55">
        <f t="shared" si="43"/>
        <v>3.67</v>
      </c>
      <c r="W34" s="60" t="str">
        <f t="shared" si="22"/>
        <v>B</v>
      </c>
      <c r="X34" s="198" t="str">
        <f t="shared" si="9"/>
        <v>B</v>
      </c>
      <c r="Y34" s="204">
        <f t="shared" si="10"/>
        <v>2.5</v>
      </c>
      <c r="Z34" s="216">
        <f t="shared" si="11"/>
        <v>2.5</v>
      </c>
      <c r="AA34" s="210">
        <f t="shared" si="12"/>
        <v>2.5</v>
      </c>
      <c r="AB34" s="646">
        <f>'2021 Расклад'!AP30</f>
        <v>59.6</v>
      </c>
      <c r="AC34" s="141">
        <f t="shared" si="44"/>
        <v>56.84</v>
      </c>
      <c r="AD34" s="61" t="str">
        <f t="shared" si="24"/>
        <v>B</v>
      </c>
      <c r="AE34" s="261">
        <f>'2021 Расклад'!AX30</f>
        <v>70.099999999999994</v>
      </c>
      <c r="AF34" s="258">
        <f t="shared" si="45"/>
        <v>69.900000000000006</v>
      </c>
      <c r="AG34" s="60" t="str">
        <f t="shared" si="26"/>
        <v>B</v>
      </c>
      <c r="AH34" s="91" t="str">
        <f t="shared" si="13"/>
        <v>B</v>
      </c>
      <c r="AI34" s="85">
        <f t="shared" si="27"/>
        <v>2.5</v>
      </c>
      <c r="AJ34" s="85">
        <f t="shared" si="28"/>
        <v>2.5</v>
      </c>
      <c r="AK34" s="247">
        <f t="shared" si="29"/>
        <v>2.5</v>
      </c>
      <c r="AL34" s="91" t="str">
        <f t="shared" si="14"/>
        <v>B</v>
      </c>
      <c r="AM34" s="309">
        <f t="shared" si="8"/>
        <v>2</v>
      </c>
      <c r="AN34" s="307">
        <f t="shared" si="30"/>
        <v>2.5</v>
      </c>
      <c r="AO34" s="307">
        <f t="shared" si="31"/>
        <v>2.5</v>
      </c>
      <c r="AP34" s="308">
        <f t="shared" si="15"/>
        <v>2.3333333333333335</v>
      </c>
    </row>
    <row r="35" spans="1:42" x14ac:dyDescent="0.25">
      <c r="A35" s="30">
        <v>3</v>
      </c>
      <c r="B35" s="49">
        <v>30460</v>
      </c>
      <c r="C35" s="26" t="s">
        <v>40</v>
      </c>
      <c r="D35" s="56">
        <f>'2021 Расклад'!J31</f>
        <v>3.9731999999999998</v>
      </c>
      <c r="E35" s="59">
        <f t="shared" si="39"/>
        <v>4.17</v>
      </c>
      <c r="F35" s="175" t="str">
        <f t="shared" si="0"/>
        <v>C</v>
      </c>
      <c r="G35" s="169">
        <f>'2021 Расклад'!P31</f>
        <v>3.7456</v>
      </c>
      <c r="H35" s="59">
        <f t="shared" si="40"/>
        <v>3.88</v>
      </c>
      <c r="I35" s="60" t="str">
        <f t="shared" si="1"/>
        <v>C</v>
      </c>
      <c r="J35" s="56">
        <f>'2021 Расклад'!V31</f>
        <v>4.0796999999999999</v>
      </c>
      <c r="K35" s="59">
        <f t="shared" si="41"/>
        <v>4.1399999999999997</v>
      </c>
      <c r="L35" s="61" t="str">
        <f t="shared" si="2"/>
        <v>B</v>
      </c>
      <c r="M35" s="296" t="str">
        <f t="shared" si="3"/>
        <v>C</v>
      </c>
      <c r="N35" s="64">
        <f t="shared" si="4"/>
        <v>2</v>
      </c>
      <c r="O35" s="64">
        <f t="shared" si="5"/>
        <v>2</v>
      </c>
      <c r="P35" s="64">
        <f t="shared" si="6"/>
        <v>2.5</v>
      </c>
      <c r="Q35" s="78">
        <f t="shared" si="7"/>
        <v>2.1666666666666665</v>
      </c>
      <c r="R35" s="82">
        <f>'2021 Расклад'!AB31</f>
        <v>3.1485148514851486</v>
      </c>
      <c r="S35" s="55">
        <f t="shared" si="42"/>
        <v>3.43</v>
      </c>
      <c r="T35" s="61" t="str">
        <f t="shared" si="20"/>
        <v>D</v>
      </c>
      <c r="U35" s="184">
        <f>'2021 Расклад'!AH31</f>
        <v>3.4133333333333336</v>
      </c>
      <c r="V35" s="55">
        <f t="shared" si="43"/>
        <v>3.67</v>
      </c>
      <c r="W35" s="60" t="str">
        <f t="shared" si="22"/>
        <v>D</v>
      </c>
      <c r="X35" s="198" t="str">
        <f t="shared" si="9"/>
        <v>D</v>
      </c>
      <c r="Y35" s="204">
        <f t="shared" si="10"/>
        <v>1</v>
      </c>
      <c r="Z35" s="216">
        <f t="shared" si="11"/>
        <v>1</v>
      </c>
      <c r="AA35" s="210">
        <f t="shared" si="12"/>
        <v>1</v>
      </c>
      <c r="AB35" s="646">
        <f>'2021 Расклад'!AP31</f>
        <v>54.1</v>
      </c>
      <c r="AC35" s="141">
        <f t="shared" si="44"/>
        <v>56.84</v>
      </c>
      <c r="AD35" s="61" t="str">
        <f t="shared" si="24"/>
        <v>B</v>
      </c>
      <c r="AE35" s="261">
        <f>'2021 Расклад'!AX31</f>
        <v>71.7</v>
      </c>
      <c r="AF35" s="258">
        <f t="shared" si="45"/>
        <v>69.900000000000006</v>
      </c>
      <c r="AG35" s="60" t="str">
        <f t="shared" si="26"/>
        <v>B</v>
      </c>
      <c r="AH35" s="91" t="str">
        <f t="shared" si="13"/>
        <v>B</v>
      </c>
      <c r="AI35" s="85">
        <f t="shared" si="27"/>
        <v>2.5</v>
      </c>
      <c r="AJ35" s="85">
        <f t="shared" si="28"/>
        <v>2.5</v>
      </c>
      <c r="AK35" s="247">
        <f t="shared" si="29"/>
        <v>2.5</v>
      </c>
      <c r="AL35" s="91" t="str">
        <f t="shared" si="14"/>
        <v>C</v>
      </c>
      <c r="AM35" s="309">
        <f t="shared" si="8"/>
        <v>2</v>
      </c>
      <c r="AN35" s="307">
        <f t="shared" si="30"/>
        <v>1</v>
      </c>
      <c r="AO35" s="307">
        <f t="shared" si="31"/>
        <v>2.5</v>
      </c>
      <c r="AP35" s="308">
        <f t="shared" si="15"/>
        <v>1.8333333333333333</v>
      </c>
    </row>
    <row r="36" spans="1:42" x14ac:dyDescent="0.25">
      <c r="A36" s="30">
        <v>4</v>
      </c>
      <c r="B36" s="49">
        <v>30030</v>
      </c>
      <c r="C36" s="26" t="s">
        <v>34</v>
      </c>
      <c r="D36" s="56">
        <f>'2021 Расклад'!J32</f>
        <v>4.3099999999999996</v>
      </c>
      <c r="E36" s="59">
        <f t="shared" si="39"/>
        <v>4.17</v>
      </c>
      <c r="F36" s="175" t="str">
        <f t="shared" si="0"/>
        <v>B</v>
      </c>
      <c r="G36" s="169">
        <f>'2021 Расклад'!P32</f>
        <v>3.8906999999999998</v>
      </c>
      <c r="H36" s="59">
        <f t="shared" si="40"/>
        <v>3.88</v>
      </c>
      <c r="I36" s="60" t="str">
        <f t="shared" si="1"/>
        <v>B</v>
      </c>
      <c r="J36" s="56">
        <f>'2021 Расклад'!V32</f>
        <v>4.1484999999999994</v>
      </c>
      <c r="K36" s="59">
        <f t="shared" si="41"/>
        <v>4.1399999999999997</v>
      </c>
      <c r="L36" s="61" t="str">
        <f t="shared" si="2"/>
        <v>B</v>
      </c>
      <c r="M36" s="296" t="str">
        <f t="shared" si="3"/>
        <v>B</v>
      </c>
      <c r="N36" s="64">
        <f t="shared" si="4"/>
        <v>2.5</v>
      </c>
      <c r="O36" s="64">
        <f t="shared" si="5"/>
        <v>2.5</v>
      </c>
      <c r="P36" s="64">
        <f t="shared" si="6"/>
        <v>2.5</v>
      </c>
      <c r="Q36" s="78">
        <f t="shared" si="7"/>
        <v>2.5</v>
      </c>
      <c r="R36" s="82">
        <f>'2021 Расклад'!AB32</f>
        <v>3.5333333333333332</v>
      </c>
      <c r="S36" s="55">
        <f t="shared" si="42"/>
        <v>3.43</v>
      </c>
      <c r="T36" s="61" t="str">
        <f t="shared" si="20"/>
        <v>B</v>
      </c>
      <c r="U36" s="184">
        <f>'2021 Расклад'!AH32</f>
        <v>3.3846153846153846</v>
      </c>
      <c r="V36" s="55">
        <f t="shared" si="43"/>
        <v>3.67</v>
      </c>
      <c r="W36" s="60" t="str">
        <f t="shared" si="22"/>
        <v>D</v>
      </c>
      <c r="X36" s="198" t="str">
        <f t="shared" si="9"/>
        <v>C</v>
      </c>
      <c r="Y36" s="204">
        <f t="shared" si="10"/>
        <v>2.5</v>
      </c>
      <c r="Z36" s="216">
        <f t="shared" si="11"/>
        <v>1</v>
      </c>
      <c r="AA36" s="210">
        <f t="shared" si="12"/>
        <v>1.75</v>
      </c>
      <c r="AB36" s="646">
        <f>'2021 Расклад'!AP32</f>
        <v>65</v>
      </c>
      <c r="AC36" s="141">
        <f t="shared" si="44"/>
        <v>56.84</v>
      </c>
      <c r="AD36" s="61" t="str">
        <f t="shared" si="24"/>
        <v>B</v>
      </c>
      <c r="AE36" s="261">
        <f>'2021 Расклад'!AX32</f>
        <v>68.8</v>
      </c>
      <c r="AF36" s="258">
        <f t="shared" si="45"/>
        <v>69.900000000000006</v>
      </c>
      <c r="AG36" s="60" t="str">
        <f t="shared" si="26"/>
        <v>B</v>
      </c>
      <c r="AH36" s="91" t="str">
        <f t="shared" si="13"/>
        <v>B</v>
      </c>
      <c r="AI36" s="85">
        <f t="shared" si="27"/>
        <v>2.5</v>
      </c>
      <c r="AJ36" s="85">
        <f t="shared" si="28"/>
        <v>2.5</v>
      </c>
      <c r="AK36" s="247">
        <f t="shared" si="29"/>
        <v>2.5</v>
      </c>
      <c r="AL36" s="91" t="str">
        <f t="shared" si="14"/>
        <v>B</v>
      </c>
      <c r="AM36" s="309">
        <f t="shared" si="8"/>
        <v>2.5</v>
      </c>
      <c r="AN36" s="307">
        <f t="shared" si="30"/>
        <v>2</v>
      </c>
      <c r="AO36" s="307">
        <f t="shared" si="31"/>
        <v>2.5</v>
      </c>
      <c r="AP36" s="308">
        <f t="shared" si="15"/>
        <v>2.3333333333333335</v>
      </c>
    </row>
    <row r="37" spans="1:42" x14ac:dyDescent="0.25">
      <c r="A37" s="30">
        <v>5</v>
      </c>
      <c r="B37" s="49">
        <v>31000</v>
      </c>
      <c r="C37" s="26" t="s">
        <v>48</v>
      </c>
      <c r="D37" s="56">
        <f>'2021 Расклад'!J33</f>
        <v>4.07</v>
      </c>
      <c r="E37" s="59">
        <f t="shared" si="39"/>
        <v>4.17</v>
      </c>
      <c r="F37" s="175" t="str">
        <f t="shared" si="0"/>
        <v>C</v>
      </c>
      <c r="G37" s="169">
        <f>'2021 Расклад'!P33</f>
        <v>3.5754000000000001</v>
      </c>
      <c r="H37" s="59">
        <f t="shared" si="40"/>
        <v>3.88</v>
      </c>
      <c r="I37" s="60" t="str">
        <f t="shared" si="1"/>
        <v>C</v>
      </c>
      <c r="J37" s="56">
        <f>'2021 Расклад'!V33</f>
        <v>3.8910999999999998</v>
      </c>
      <c r="K37" s="59">
        <f t="shared" si="41"/>
        <v>4.1399999999999997</v>
      </c>
      <c r="L37" s="61" t="str">
        <f t="shared" si="2"/>
        <v>C</v>
      </c>
      <c r="M37" s="296" t="str">
        <f t="shared" si="3"/>
        <v>C</v>
      </c>
      <c r="N37" s="64">
        <f t="shared" si="4"/>
        <v>2</v>
      </c>
      <c r="O37" s="64">
        <f t="shared" si="5"/>
        <v>2</v>
      </c>
      <c r="P37" s="64">
        <f t="shared" si="6"/>
        <v>2</v>
      </c>
      <c r="Q37" s="78">
        <f t="shared" si="7"/>
        <v>2</v>
      </c>
      <c r="R37" s="82">
        <f>'2021 Расклад'!AB33</f>
        <v>3.2307692307692308</v>
      </c>
      <c r="S37" s="55">
        <f t="shared" si="42"/>
        <v>3.43</v>
      </c>
      <c r="T37" s="61" t="str">
        <f t="shared" si="20"/>
        <v>D</v>
      </c>
      <c r="U37" s="184">
        <f>'2021 Расклад'!AH33</f>
        <v>3.4757281553398056</v>
      </c>
      <c r="V37" s="55">
        <f t="shared" si="43"/>
        <v>3.67</v>
      </c>
      <c r="W37" s="60" t="str">
        <f t="shared" si="22"/>
        <v>D</v>
      </c>
      <c r="X37" s="198" t="str">
        <f t="shared" si="9"/>
        <v>D</v>
      </c>
      <c r="Y37" s="204">
        <f t="shared" si="10"/>
        <v>1</v>
      </c>
      <c r="Z37" s="216">
        <f t="shared" si="11"/>
        <v>1</v>
      </c>
      <c r="AA37" s="210">
        <f t="shared" si="12"/>
        <v>1</v>
      </c>
      <c r="AB37" s="646">
        <f>'2021 Расклад'!AP33</f>
        <v>52.8</v>
      </c>
      <c r="AC37" s="141">
        <f t="shared" si="44"/>
        <v>56.84</v>
      </c>
      <c r="AD37" s="61" t="str">
        <f t="shared" si="24"/>
        <v>B</v>
      </c>
      <c r="AE37" s="261">
        <f>'2021 Расклад'!AX33</f>
        <v>64.099999999999994</v>
      </c>
      <c r="AF37" s="258">
        <f t="shared" si="45"/>
        <v>69.900000000000006</v>
      </c>
      <c r="AG37" s="60" t="str">
        <f t="shared" si="26"/>
        <v>B</v>
      </c>
      <c r="AH37" s="91" t="str">
        <f t="shared" si="13"/>
        <v>B</v>
      </c>
      <c r="AI37" s="85">
        <f t="shared" si="27"/>
        <v>2.5</v>
      </c>
      <c r="AJ37" s="85">
        <f t="shared" si="28"/>
        <v>2.5</v>
      </c>
      <c r="AK37" s="247">
        <f t="shared" si="29"/>
        <v>2.5</v>
      </c>
      <c r="AL37" s="91" t="str">
        <f t="shared" si="14"/>
        <v>C</v>
      </c>
      <c r="AM37" s="309">
        <f t="shared" si="8"/>
        <v>2</v>
      </c>
      <c r="AN37" s="307">
        <f t="shared" si="30"/>
        <v>1</v>
      </c>
      <c r="AO37" s="307">
        <f t="shared" si="31"/>
        <v>2.5</v>
      </c>
      <c r="AP37" s="308">
        <f t="shared" si="15"/>
        <v>1.8333333333333333</v>
      </c>
    </row>
    <row r="38" spans="1:42" x14ac:dyDescent="0.25">
      <c r="A38" s="30">
        <v>6</v>
      </c>
      <c r="B38" s="49">
        <v>30130</v>
      </c>
      <c r="C38" s="26" t="s">
        <v>36</v>
      </c>
      <c r="D38" s="56">
        <f>'2021 Расклад'!J34</f>
        <v>3.8305999999999996</v>
      </c>
      <c r="E38" s="59">
        <f t="shared" si="39"/>
        <v>4.17</v>
      </c>
      <c r="F38" s="175" t="str">
        <f t="shared" si="0"/>
        <v>C</v>
      </c>
      <c r="G38" s="169">
        <f>'2021 Расклад'!P34</f>
        <v>3.5326</v>
      </c>
      <c r="H38" s="59">
        <f t="shared" si="40"/>
        <v>3.88</v>
      </c>
      <c r="I38" s="60" t="str">
        <f t="shared" si="1"/>
        <v>C</v>
      </c>
      <c r="J38" s="56">
        <f>'2021 Расклад'!V34</f>
        <v>3.4141000000000004</v>
      </c>
      <c r="K38" s="59">
        <f t="shared" si="41"/>
        <v>4.1399999999999997</v>
      </c>
      <c r="L38" s="61" t="str">
        <f t="shared" si="2"/>
        <v>D</v>
      </c>
      <c r="M38" s="296" t="str">
        <f t="shared" si="3"/>
        <v>C</v>
      </c>
      <c r="N38" s="64">
        <f t="shared" si="4"/>
        <v>2</v>
      </c>
      <c r="O38" s="64">
        <f t="shared" si="5"/>
        <v>2</v>
      </c>
      <c r="P38" s="64">
        <f t="shared" si="6"/>
        <v>1</v>
      </c>
      <c r="Q38" s="78">
        <f t="shared" si="7"/>
        <v>1.6666666666666667</v>
      </c>
      <c r="R38" s="82">
        <f>'2021 Расклад'!AB34</f>
        <v>3.3846153846153846</v>
      </c>
      <c r="S38" s="55">
        <f t="shared" si="42"/>
        <v>3.43</v>
      </c>
      <c r="T38" s="61" t="str">
        <f t="shared" si="20"/>
        <v>B</v>
      </c>
      <c r="U38" s="184">
        <f>'2021 Расклад'!AH34</f>
        <v>3.3378378378378377</v>
      </c>
      <c r="V38" s="55">
        <f t="shared" si="43"/>
        <v>3.67</v>
      </c>
      <c r="W38" s="60" t="str">
        <f t="shared" si="22"/>
        <v>D</v>
      </c>
      <c r="X38" s="198" t="str">
        <f t="shared" si="9"/>
        <v>C</v>
      </c>
      <c r="Y38" s="204">
        <f t="shared" si="10"/>
        <v>2.5</v>
      </c>
      <c r="Z38" s="216">
        <f t="shared" si="11"/>
        <v>1</v>
      </c>
      <c r="AA38" s="210">
        <f t="shared" si="12"/>
        <v>1.75</v>
      </c>
      <c r="AB38" s="646"/>
      <c r="AC38" s="141">
        <f t="shared" si="44"/>
        <v>56.84</v>
      </c>
      <c r="AD38" s="61"/>
      <c r="AE38" s="261"/>
      <c r="AF38" s="258">
        <f t="shared" si="45"/>
        <v>69.900000000000006</v>
      </c>
      <c r="AG38" s="60"/>
      <c r="AH38" s="91"/>
      <c r="AI38" s="85"/>
      <c r="AJ38" s="85"/>
      <c r="AK38" s="247"/>
      <c r="AL38" s="91" t="str">
        <f t="shared" si="14"/>
        <v>C</v>
      </c>
      <c r="AM38" s="309">
        <f t="shared" si="8"/>
        <v>2</v>
      </c>
      <c r="AN38" s="307">
        <f t="shared" si="30"/>
        <v>2</v>
      </c>
      <c r="AO38" s="307"/>
      <c r="AP38" s="308">
        <f t="shared" si="15"/>
        <v>2</v>
      </c>
    </row>
    <row r="39" spans="1:42" x14ac:dyDescent="0.25">
      <c r="A39" s="30">
        <v>7</v>
      </c>
      <c r="B39" s="49">
        <v>30160</v>
      </c>
      <c r="C39" s="26" t="s">
        <v>37</v>
      </c>
      <c r="D39" s="56">
        <f>'2021 Расклад'!J35</f>
        <v>3.8961000000000001</v>
      </c>
      <c r="E39" s="59">
        <f t="shared" si="39"/>
        <v>4.17</v>
      </c>
      <c r="F39" s="175" t="str">
        <f t="shared" ref="F39:F70" si="46">IF(D39&gt;=$D$129,"A",IF(D39&gt;=$D$130,"B",IF(D39&gt;=$D$131,"C","D")))</f>
        <v>C</v>
      </c>
      <c r="G39" s="169">
        <f>'2021 Расклад'!P35</f>
        <v>3.5625999999999998</v>
      </c>
      <c r="H39" s="59">
        <f t="shared" si="40"/>
        <v>3.88</v>
      </c>
      <c r="I39" s="60" t="str">
        <f t="shared" ref="I39:I70" si="47">IF(G39&gt;=$G$129,"A",IF(G39&gt;=$G$130,"B",IF(G39&gt;=$G$131,"C","D")))</f>
        <v>C</v>
      </c>
      <c r="J39" s="56">
        <f>'2021 Расклад'!V35</f>
        <v>3.8376999999999999</v>
      </c>
      <c r="K39" s="59">
        <f t="shared" si="41"/>
        <v>4.1399999999999997</v>
      </c>
      <c r="L39" s="61" t="str">
        <f t="shared" ref="L39:L70" si="48">IF(J39&gt;=$J$129,"A",IF(J39&gt;=$J$130,"B",IF(J39&gt;=$J$131,"C","D")))</f>
        <v>C</v>
      </c>
      <c r="M39" s="296" t="str">
        <f t="shared" ref="M39:M70" si="49">IF(Q39&gt;=3.5,"A",IF(Q39&gt;=2.5,"B",IF(Q39&gt;=1.5,"C","D")))</f>
        <v>C</v>
      </c>
      <c r="N39" s="64">
        <f t="shared" ref="N39:N70" si="50">IF(F39="A",4.2,IF(F39="B",2.5,IF(F39="C",2,1)))</f>
        <v>2</v>
      </c>
      <c r="O39" s="64">
        <f t="shared" ref="O39:O70" si="51">IF(I39="A",4.2,IF(I39="B",2.5,IF(I39="C",2,1)))</f>
        <v>2</v>
      </c>
      <c r="P39" s="64">
        <f t="shared" ref="P39:P70" si="52">IF(L39="A",4.2,IF(L39="B",2.5,IF(L39="C",2,1)))</f>
        <v>2</v>
      </c>
      <c r="Q39" s="78">
        <f t="shared" ref="Q39:Q70" si="53">AVERAGE(N39:P39)</f>
        <v>2</v>
      </c>
      <c r="R39" s="82">
        <f>'2021 Расклад'!AB35</f>
        <v>3.1805555555555554</v>
      </c>
      <c r="S39" s="55">
        <f t="shared" si="42"/>
        <v>3.43</v>
      </c>
      <c r="T39" s="61" t="str">
        <f t="shared" si="20"/>
        <v>D</v>
      </c>
      <c r="U39" s="184">
        <f>'2021 Расклад'!AH35</f>
        <v>2.9347826086956523</v>
      </c>
      <c r="V39" s="55">
        <f t="shared" si="43"/>
        <v>3.67</v>
      </c>
      <c r="W39" s="60" t="str">
        <f t="shared" si="22"/>
        <v>D</v>
      </c>
      <c r="X39" s="198" t="str">
        <f t="shared" si="9"/>
        <v>D</v>
      </c>
      <c r="Y39" s="204">
        <f t="shared" si="10"/>
        <v>1</v>
      </c>
      <c r="Z39" s="216">
        <f t="shared" si="11"/>
        <v>1</v>
      </c>
      <c r="AA39" s="210">
        <f t="shared" si="12"/>
        <v>1</v>
      </c>
      <c r="AB39" s="646">
        <f>'2021 Расклад'!AP35</f>
        <v>55.5</v>
      </c>
      <c r="AC39" s="141">
        <f t="shared" si="44"/>
        <v>56.84</v>
      </c>
      <c r="AD39" s="61" t="str">
        <f t="shared" si="24"/>
        <v>B</v>
      </c>
      <c r="AE39" s="261">
        <f>'2021 Расклад'!AX35</f>
        <v>63.5</v>
      </c>
      <c r="AF39" s="258">
        <f t="shared" si="45"/>
        <v>69.900000000000006</v>
      </c>
      <c r="AG39" s="60" t="str">
        <f t="shared" si="26"/>
        <v>B</v>
      </c>
      <c r="AH39" s="91" t="str">
        <f t="shared" si="13"/>
        <v>B</v>
      </c>
      <c r="AI39" s="85">
        <f>IF(AD39="A",4.2,IF(AD39="B",2.5,IF(AD39="C",2,1)))</f>
        <v>2.5</v>
      </c>
      <c r="AJ39" s="85">
        <f>IF(AG39="A",4.2,IF(AG39="B",2.5,IF(AG39="C",2,1)))</f>
        <v>2.5</v>
      </c>
      <c r="AK39" s="247">
        <f>AVERAGE(AI39:AJ39)</f>
        <v>2.5</v>
      </c>
      <c r="AL39" s="91" t="str">
        <f t="shared" si="14"/>
        <v>C</v>
      </c>
      <c r="AM39" s="309">
        <f t="shared" ref="AM39:AM70" si="54">IF(M39="A",4.2,IF(M39="B",2.5,IF(M39="C",2,1)))</f>
        <v>2</v>
      </c>
      <c r="AN39" s="307">
        <f t="shared" si="30"/>
        <v>1</v>
      </c>
      <c r="AO39" s="307">
        <f>IF(AH39="A",4.2,IF(AH39="B",2.5,IF(AH39="C",2,1)))</f>
        <v>2.5</v>
      </c>
      <c r="AP39" s="308">
        <f t="shared" si="15"/>
        <v>1.8333333333333333</v>
      </c>
    </row>
    <row r="40" spans="1:42" x14ac:dyDescent="0.25">
      <c r="A40" s="30">
        <v>8</v>
      </c>
      <c r="B40" s="49">
        <v>30310</v>
      </c>
      <c r="C40" s="26" t="s">
        <v>38</v>
      </c>
      <c r="D40" s="56">
        <f>'2021 Расклад'!J36</f>
        <v>3.8337000000000008</v>
      </c>
      <c r="E40" s="59">
        <f t="shared" si="39"/>
        <v>4.17</v>
      </c>
      <c r="F40" s="175" t="str">
        <f t="shared" si="46"/>
        <v>C</v>
      </c>
      <c r="G40" s="169">
        <f>'2021 Расклад'!P36</f>
        <v>3.4921999999999995</v>
      </c>
      <c r="H40" s="59">
        <f t="shared" si="40"/>
        <v>3.88</v>
      </c>
      <c r="I40" s="60" t="str">
        <f t="shared" si="47"/>
        <v>D</v>
      </c>
      <c r="J40" s="56">
        <f>'2021 Расклад'!V36</f>
        <v>3.8489000000000004</v>
      </c>
      <c r="K40" s="59">
        <f t="shared" si="41"/>
        <v>4.1399999999999997</v>
      </c>
      <c r="L40" s="61" t="str">
        <f t="shared" si="48"/>
        <v>C</v>
      </c>
      <c r="M40" s="296" t="str">
        <f t="shared" si="49"/>
        <v>C</v>
      </c>
      <c r="N40" s="64">
        <f t="shared" si="50"/>
        <v>2</v>
      </c>
      <c r="O40" s="64">
        <f t="shared" si="51"/>
        <v>1</v>
      </c>
      <c r="P40" s="64">
        <f t="shared" si="52"/>
        <v>2</v>
      </c>
      <c r="Q40" s="78">
        <f t="shared" si="53"/>
        <v>1.6666666666666667</v>
      </c>
      <c r="R40" s="82">
        <f>'2021 Расклад'!AB36</f>
        <v>2.8888888888888888</v>
      </c>
      <c r="S40" s="55">
        <f t="shared" si="42"/>
        <v>3.43</v>
      </c>
      <c r="T40" s="61" t="str">
        <f t="shared" si="20"/>
        <v>D</v>
      </c>
      <c r="U40" s="184">
        <f>'2021 Расклад'!AH36</f>
        <v>3.2714285714285714</v>
      </c>
      <c r="V40" s="55">
        <f t="shared" si="43"/>
        <v>3.67</v>
      </c>
      <c r="W40" s="60" t="str">
        <f t="shared" si="22"/>
        <v>D</v>
      </c>
      <c r="X40" s="198" t="str">
        <f t="shared" si="9"/>
        <v>D</v>
      </c>
      <c r="Y40" s="204">
        <f t="shared" si="10"/>
        <v>1</v>
      </c>
      <c r="Z40" s="216">
        <f t="shared" si="11"/>
        <v>1</v>
      </c>
      <c r="AA40" s="210">
        <f t="shared" si="12"/>
        <v>1</v>
      </c>
      <c r="AB40" s="646"/>
      <c r="AC40" s="141">
        <f t="shared" si="44"/>
        <v>56.84</v>
      </c>
      <c r="AD40" s="61"/>
      <c r="AE40" s="261"/>
      <c r="AF40" s="258">
        <f t="shared" si="45"/>
        <v>69.900000000000006</v>
      </c>
      <c r="AG40" s="60"/>
      <c r="AH40" s="91"/>
      <c r="AI40" s="85"/>
      <c r="AJ40" s="85"/>
      <c r="AK40" s="247"/>
      <c r="AL40" s="91" t="str">
        <f t="shared" si="14"/>
        <v>C</v>
      </c>
      <c r="AM40" s="309">
        <f t="shared" si="54"/>
        <v>2</v>
      </c>
      <c r="AN40" s="307">
        <f t="shared" si="30"/>
        <v>1</v>
      </c>
      <c r="AO40" s="307"/>
      <c r="AP40" s="308">
        <f t="shared" si="15"/>
        <v>1.5</v>
      </c>
    </row>
    <row r="41" spans="1:42" x14ac:dyDescent="0.25">
      <c r="A41" s="30">
        <v>9</v>
      </c>
      <c r="B41" s="49">
        <v>30440</v>
      </c>
      <c r="C41" s="26" t="s">
        <v>39</v>
      </c>
      <c r="D41" s="56">
        <f>'2021 Расклад'!J37</f>
        <v>3.9251</v>
      </c>
      <c r="E41" s="59">
        <f t="shared" si="39"/>
        <v>4.17</v>
      </c>
      <c r="F41" s="175" t="str">
        <f t="shared" si="46"/>
        <v>C</v>
      </c>
      <c r="G41" s="169">
        <f>'2021 Расклад'!P37</f>
        <v>3.3980999999999999</v>
      </c>
      <c r="H41" s="59">
        <f t="shared" si="40"/>
        <v>3.88</v>
      </c>
      <c r="I41" s="60" t="str">
        <f t="shared" si="47"/>
        <v>D</v>
      </c>
      <c r="J41" s="56">
        <f>'2021 Расклад'!V37</f>
        <v>3.5976999999999997</v>
      </c>
      <c r="K41" s="59">
        <f t="shared" si="41"/>
        <v>4.1399999999999997</v>
      </c>
      <c r="L41" s="61" t="str">
        <f t="shared" si="48"/>
        <v>C</v>
      </c>
      <c r="M41" s="296" t="str">
        <f t="shared" si="49"/>
        <v>C</v>
      </c>
      <c r="N41" s="64">
        <f t="shared" si="50"/>
        <v>2</v>
      </c>
      <c r="O41" s="64">
        <f t="shared" si="51"/>
        <v>1</v>
      </c>
      <c r="P41" s="64">
        <f t="shared" si="52"/>
        <v>2</v>
      </c>
      <c r="Q41" s="78">
        <f t="shared" si="53"/>
        <v>1.6666666666666667</v>
      </c>
      <c r="R41" s="82">
        <f>'2021 Расклад'!AB37</f>
        <v>2.9285714285714284</v>
      </c>
      <c r="S41" s="55">
        <f t="shared" si="42"/>
        <v>3.43</v>
      </c>
      <c r="T41" s="61" t="str">
        <f t="shared" si="20"/>
        <v>D</v>
      </c>
      <c r="U41" s="184">
        <f>'2021 Расклад'!AH37</f>
        <v>3.4257425742574257</v>
      </c>
      <c r="V41" s="55">
        <f t="shared" si="43"/>
        <v>3.67</v>
      </c>
      <c r="W41" s="60" t="str">
        <f t="shared" si="22"/>
        <v>D</v>
      </c>
      <c r="X41" s="198" t="str">
        <f t="shared" si="9"/>
        <v>D</v>
      </c>
      <c r="Y41" s="204">
        <f t="shared" si="10"/>
        <v>1</v>
      </c>
      <c r="Z41" s="216">
        <f t="shared" si="11"/>
        <v>1</v>
      </c>
      <c r="AA41" s="210">
        <f t="shared" si="12"/>
        <v>1</v>
      </c>
      <c r="AB41" s="646">
        <f>'2021 Расклад'!AP37</f>
        <v>53.7</v>
      </c>
      <c r="AC41" s="141">
        <f t="shared" si="44"/>
        <v>56.84</v>
      </c>
      <c r="AD41" s="61" t="str">
        <f t="shared" si="24"/>
        <v>B</v>
      </c>
      <c r="AE41" s="261">
        <f>'2021 Расклад'!AX37</f>
        <v>70.099999999999994</v>
      </c>
      <c r="AF41" s="258">
        <f t="shared" si="45"/>
        <v>69.900000000000006</v>
      </c>
      <c r="AG41" s="60" t="str">
        <f t="shared" si="26"/>
        <v>B</v>
      </c>
      <c r="AH41" s="91" t="str">
        <f t="shared" si="13"/>
        <v>B</v>
      </c>
      <c r="AI41" s="85">
        <f t="shared" ref="AI41:AI58" si="55">IF(AD41="A",4.2,IF(AD41="B",2.5,IF(AD41="C",2,1)))</f>
        <v>2.5</v>
      </c>
      <c r="AJ41" s="85">
        <f t="shared" ref="AJ41:AJ58" si="56">IF(AG41="A",4.2,IF(AG41="B",2.5,IF(AG41="C",2,1)))</f>
        <v>2.5</v>
      </c>
      <c r="AK41" s="247">
        <f t="shared" ref="AK41:AK58" si="57">AVERAGE(AI41:AJ41)</f>
        <v>2.5</v>
      </c>
      <c r="AL41" s="91" t="str">
        <f t="shared" si="14"/>
        <v>C</v>
      </c>
      <c r="AM41" s="309">
        <f t="shared" si="54"/>
        <v>2</v>
      </c>
      <c r="AN41" s="307">
        <f t="shared" si="30"/>
        <v>1</v>
      </c>
      <c r="AO41" s="307">
        <f t="shared" ref="AO41:AO58" si="58">IF(AH41="A",4.2,IF(AH41="B",2.5,IF(AH41="C",2,1)))</f>
        <v>2.5</v>
      </c>
      <c r="AP41" s="308">
        <f t="shared" si="15"/>
        <v>1.8333333333333333</v>
      </c>
    </row>
    <row r="42" spans="1:42" x14ac:dyDescent="0.25">
      <c r="A42" s="502">
        <v>10</v>
      </c>
      <c r="B42" s="49">
        <v>30500</v>
      </c>
      <c r="C42" s="26" t="s">
        <v>41</v>
      </c>
      <c r="D42" s="56">
        <f>'2021 Расклад'!J38</f>
        <v>3.6667000000000001</v>
      </c>
      <c r="E42" s="59">
        <f t="shared" si="39"/>
        <v>4.17</v>
      </c>
      <c r="F42" s="175" t="str">
        <f t="shared" si="46"/>
        <v>C</v>
      </c>
      <c r="G42" s="169">
        <f>'2021 Расклад'!P38</f>
        <v>3.7</v>
      </c>
      <c r="H42" s="59">
        <f t="shared" si="40"/>
        <v>3.88</v>
      </c>
      <c r="I42" s="60" t="str">
        <f t="shared" si="47"/>
        <v>C</v>
      </c>
      <c r="J42" s="56">
        <f>'2021 Расклад'!V38</f>
        <v>3.9048000000000003</v>
      </c>
      <c r="K42" s="59">
        <f t="shared" si="41"/>
        <v>4.1399999999999997</v>
      </c>
      <c r="L42" s="61" t="str">
        <f t="shared" si="48"/>
        <v>C</v>
      </c>
      <c r="M42" s="296" t="str">
        <f t="shared" si="49"/>
        <v>C</v>
      </c>
      <c r="N42" s="64">
        <f t="shared" si="50"/>
        <v>2</v>
      </c>
      <c r="O42" s="64">
        <f t="shared" si="51"/>
        <v>2</v>
      </c>
      <c r="P42" s="64">
        <f t="shared" si="52"/>
        <v>2</v>
      </c>
      <c r="Q42" s="78">
        <f t="shared" si="53"/>
        <v>2</v>
      </c>
      <c r="R42" s="82">
        <f>'2021 Расклад'!AB38</f>
        <v>3.0857142857142859</v>
      </c>
      <c r="S42" s="55">
        <f t="shared" si="42"/>
        <v>3.43</v>
      </c>
      <c r="T42" s="61" t="str">
        <f t="shared" si="20"/>
        <v>D</v>
      </c>
      <c r="U42" s="184">
        <f>'2021 Расклад'!AH38</f>
        <v>3.0285714285714285</v>
      </c>
      <c r="V42" s="55">
        <f t="shared" si="43"/>
        <v>3.67</v>
      </c>
      <c r="W42" s="60" t="str">
        <f t="shared" si="22"/>
        <v>D</v>
      </c>
      <c r="X42" s="198" t="str">
        <f t="shared" si="9"/>
        <v>D</v>
      </c>
      <c r="Y42" s="204">
        <f t="shared" si="10"/>
        <v>1</v>
      </c>
      <c r="Z42" s="216">
        <f t="shared" si="11"/>
        <v>1</v>
      </c>
      <c r="AA42" s="210">
        <f t="shared" si="12"/>
        <v>1</v>
      </c>
      <c r="AB42" s="646">
        <f>'2021 Расклад'!AP38</f>
        <v>44</v>
      </c>
      <c r="AC42" s="141">
        <f t="shared" si="44"/>
        <v>56.84</v>
      </c>
      <c r="AD42" s="61" t="str">
        <f t="shared" si="24"/>
        <v>C</v>
      </c>
      <c r="AE42" s="261">
        <f>'2021 Расклад'!AX38</f>
        <v>66.099999999999994</v>
      </c>
      <c r="AF42" s="258">
        <f t="shared" si="45"/>
        <v>69.900000000000006</v>
      </c>
      <c r="AG42" s="60" t="str">
        <f t="shared" si="26"/>
        <v>B</v>
      </c>
      <c r="AH42" s="91" t="str">
        <f t="shared" si="13"/>
        <v>C</v>
      </c>
      <c r="AI42" s="85">
        <f t="shared" si="55"/>
        <v>2</v>
      </c>
      <c r="AJ42" s="85">
        <f t="shared" si="56"/>
        <v>2.5</v>
      </c>
      <c r="AK42" s="247">
        <f t="shared" si="57"/>
        <v>2.25</v>
      </c>
      <c r="AL42" s="91" t="str">
        <f t="shared" si="14"/>
        <v>C</v>
      </c>
      <c r="AM42" s="309">
        <f t="shared" si="54"/>
        <v>2</v>
      </c>
      <c r="AN42" s="307">
        <f t="shared" si="30"/>
        <v>1</v>
      </c>
      <c r="AO42" s="307">
        <f t="shared" si="58"/>
        <v>2</v>
      </c>
      <c r="AP42" s="308">
        <f t="shared" si="15"/>
        <v>1.6666666666666667</v>
      </c>
    </row>
    <row r="43" spans="1:42" x14ac:dyDescent="0.25">
      <c r="A43" s="502">
        <v>11</v>
      </c>
      <c r="B43" s="49">
        <v>30530</v>
      </c>
      <c r="C43" s="26" t="s">
        <v>42</v>
      </c>
      <c r="D43" s="56">
        <f>'2021 Расклад'!J39</f>
        <v>3.8761999999999999</v>
      </c>
      <c r="E43" s="59">
        <f t="shared" si="39"/>
        <v>4.17</v>
      </c>
      <c r="F43" s="175" t="str">
        <f t="shared" si="46"/>
        <v>C</v>
      </c>
      <c r="G43" s="169">
        <f>'2021 Расклад'!P39</f>
        <v>3.4794000000000005</v>
      </c>
      <c r="H43" s="59">
        <f t="shared" si="40"/>
        <v>3.88</v>
      </c>
      <c r="I43" s="60" t="str">
        <f t="shared" si="47"/>
        <v>D</v>
      </c>
      <c r="J43" s="56">
        <f>'2021 Расклад'!V39</f>
        <v>3.7749000000000001</v>
      </c>
      <c r="K43" s="59">
        <f t="shared" si="41"/>
        <v>4.1399999999999997</v>
      </c>
      <c r="L43" s="61" t="str">
        <f t="shared" si="48"/>
        <v>C</v>
      </c>
      <c r="M43" s="296" t="str">
        <f t="shared" si="49"/>
        <v>C</v>
      </c>
      <c r="N43" s="64">
        <f t="shared" si="50"/>
        <v>2</v>
      </c>
      <c r="O43" s="64">
        <f t="shared" si="51"/>
        <v>1</v>
      </c>
      <c r="P43" s="64">
        <f t="shared" si="52"/>
        <v>2</v>
      </c>
      <c r="Q43" s="78">
        <f t="shared" si="53"/>
        <v>1.6666666666666667</v>
      </c>
      <c r="R43" s="82">
        <f>'2021 Расклад'!AB39</f>
        <v>3.2061855670103094</v>
      </c>
      <c r="S43" s="55">
        <f t="shared" si="42"/>
        <v>3.43</v>
      </c>
      <c r="T43" s="61" t="str">
        <f t="shared" ref="T43:T74" si="59">IF(R43&gt;=$R$129,"A",IF(R43&gt;=$R$130,"B",IF(R43&gt;=$R$131,"C","D")))</f>
        <v>D</v>
      </c>
      <c r="U43" s="184">
        <f>'2021 Расклад'!AH39</f>
        <v>3.5208333333333335</v>
      </c>
      <c r="V43" s="55">
        <f t="shared" si="43"/>
        <v>3.67</v>
      </c>
      <c r="W43" s="60" t="str">
        <f t="shared" ref="W43:W74" si="60">IF(U43&gt;=$U$129,"A",IF(U43&gt;=$U$130,"B",IF(U43&gt;=$U$131,"C","D")))</f>
        <v>C</v>
      </c>
      <c r="X43" s="198" t="str">
        <f t="shared" si="9"/>
        <v>C</v>
      </c>
      <c r="Y43" s="204">
        <f t="shared" si="10"/>
        <v>1</v>
      </c>
      <c r="Z43" s="216">
        <f t="shared" si="11"/>
        <v>2</v>
      </c>
      <c r="AA43" s="210">
        <f t="shared" si="12"/>
        <v>1.5</v>
      </c>
      <c r="AB43" s="646">
        <f>'2021 Расклад'!AP39</f>
        <v>51.3</v>
      </c>
      <c r="AC43" s="141">
        <f t="shared" si="44"/>
        <v>56.84</v>
      </c>
      <c r="AD43" s="61" t="str">
        <f t="shared" ref="AD43:AD62" si="61">IF(AB43&gt;=$AB$129,"A",IF(AB43&gt;=$AB$130,"B",IF(AB43&gt;=$AB$131,"C","D")))</f>
        <v>B</v>
      </c>
      <c r="AE43" s="261">
        <f>'2021 Расклад'!AX39</f>
        <v>63.4</v>
      </c>
      <c r="AF43" s="258">
        <f t="shared" si="45"/>
        <v>69.900000000000006</v>
      </c>
      <c r="AG43" s="60" t="str">
        <f t="shared" ref="AG43:AG60" si="62">IF(AE43&gt;=$AE$129,"A",IF(AE43&gt;=$AE$130,"B",IF(AE43&gt;=$AE$131,"C","D")))</f>
        <v>B</v>
      </c>
      <c r="AH43" s="91" t="str">
        <f t="shared" si="13"/>
        <v>B</v>
      </c>
      <c r="AI43" s="85">
        <f t="shared" si="55"/>
        <v>2.5</v>
      </c>
      <c r="AJ43" s="85">
        <f t="shared" si="56"/>
        <v>2.5</v>
      </c>
      <c r="AK43" s="247">
        <f t="shared" si="57"/>
        <v>2.5</v>
      </c>
      <c r="AL43" s="91" t="str">
        <f t="shared" si="14"/>
        <v>C</v>
      </c>
      <c r="AM43" s="309">
        <f t="shared" si="54"/>
        <v>2</v>
      </c>
      <c r="AN43" s="307">
        <f t="shared" ref="AN43:AN74" si="63">IF(X43="A",4.2,IF(X43="B",2.5,IF(X43="C",2,1)))</f>
        <v>2</v>
      </c>
      <c r="AO43" s="307">
        <f t="shared" si="58"/>
        <v>2.5</v>
      </c>
      <c r="AP43" s="308">
        <f t="shared" si="15"/>
        <v>2.1666666666666665</v>
      </c>
    </row>
    <row r="44" spans="1:42" x14ac:dyDescent="0.25">
      <c r="A44" s="502">
        <v>12</v>
      </c>
      <c r="B44" s="49">
        <v>30640</v>
      </c>
      <c r="C44" s="26" t="s">
        <v>43</v>
      </c>
      <c r="D44" s="56">
        <f>'2021 Расклад'!J40</f>
        <v>4.0599999999999996</v>
      </c>
      <c r="E44" s="59">
        <f t="shared" si="39"/>
        <v>4.17</v>
      </c>
      <c r="F44" s="175" t="str">
        <f t="shared" si="46"/>
        <v>C</v>
      </c>
      <c r="G44" s="169">
        <f>'2021 Расклад'!P40</f>
        <v>3.9163000000000001</v>
      </c>
      <c r="H44" s="59">
        <f t="shared" si="40"/>
        <v>3.88</v>
      </c>
      <c r="I44" s="60" t="str">
        <f t="shared" si="47"/>
        <v>B</v>
      </c>
      <c r="J44" s="56">
        <f>'2021 Расклад'!V40</f>
        <v>3.9091000000000005</v>
      </c>
      <c r="K44" s="59">
        <f t="shared" si="41"/>
        <v>4.1399999999999997</v>
      </c>
      <c r="L44" s="61" t="str">
        <f t="shared" si="48"/>
        <v>C</v>
      </c>
      <c r="M44" s="296" t="str">
        <f t="shared" si="49"/>
        <v>C</v>
      </c>
      <c r="N44" s="64">
        <f t="shared" si="50"/>
        <v>2</v>
      </c>
      <c r="O44" s="64">
        <f t="shared" si="51"/>
        <v>2.5</v>
      </c>
      <c r="P44" s="64">
        <f t="shared" si="52"/>
        <v>2</v>
      </c>
      <c r="Q44" s="78">
        <f t="shared" si="53"/>
        <v>2.1666666666666665</v>
      </c>
      <c r="R44" s="82">
        <f>'2021 Расклад'!AB40</f>
        <v>3.1447368421052633</v>
      </c>
      <c r="S44" s="55">
        <f t="shared" si="42"/>
        <v>3.43</v>
      </c>
      <c r="T44" s="61" t="str">
        <f t="shared" si="59"/>
        <v>D</v>
      </c>
      <c r="U44" s="184">
        <f>'2021 Расклад'!AH40</f>
        <v>3.6753246753246751</v>
      </c>
      <c r="V44" s="55">
        <f t="shared" si="43"/>
        <v>3.67</v>
      </c>
      <c r="W44" s="60" t="str">
        <f t="shared" si="60"/>
        <v>B</v>
      </c>
      <c r="X44" s="198" t="str">
        <f t="shared" si="9"/>
        <v>C</v>
      </c>
      <c r="Y44" s="204">
        <f t="shared" si="10"/>
        <v>1</v>
      </c>
      <c r="Z44" s="216">
        <f t="shared" si="11"/>
        <v>2.5</v>
      </c>
      <c r="AA44" s="210">
        <f t="shared" si="12"/>
        <v>1.75</v>
      </c>
      <c r="AB44" s="646">
        <f>'2021 Расклад'!AP40</f>
        <v>66.400000000000006</v>
      </c>
      <c r="AC44" s="141">
        <f t="shared" si="44"/>
        <v>56.84</v>
      </c>
      <c r="AD44" s="61" t="str">
        <f t="shared" si="61"/>
        <v>B</v>
      </c>
      <c r="AE44" s="261">
        <f>'2021 Расклад'!AX40</f>
        <v>75.5</v>
      </c>
      <c r="AF44" s="258">
        <f t="shared" si="45"/>
        <v>69.900000000000006</v>
      </c>
      <c r="AG44" s="60" t="str">
        <f t="shared" si="62"/>
        <v>A</v>
      </c>
      <c r="AH44" s="91" t="str">
        <f t="shared" si="13"/>
        <v>B</v>
      </c>
      <c r="AI44" s="85">
        <f t="shared" si="55"/>
        <v>2.5</v>
      </c>
      <c r="AJ44" s="85">
        <f t="shared" si="56"/>
        <v>4.2</v>
      </c>
      <c r="AK44" s="247">
        <f t="shared" si="57"/>
        <v>3.35</v>
      </c>
      <c r="AL44" s="91" t="str">
        <f t="shared" si="14"/>
        <v>C</v>
      </c>
      <c r="AM44" s="309">
        <f t="shared" si="54"/>
        <v>2</v>
      </c>
      <c r="AN44" s="307">
        <f t="shared" si="63"/>
        <v>2</v>
      </c>
      <c r="AO44" s="307">
        <f t="shared" si="58"/>
        <v>2.5</v>
      </c>
      <c r="AP44" s="308">
        <f t="shared" si="15"/>
        <v>2.1666666666666665</v>
      </c>
    </row>
    <row r="45" spans="1:42" x14ac:dyDescent="0.25">
      <c r="A45" s="502">
        <v>13</v>
      </c>
      <c r="B45" s="49">
        <v>30650</v>
      </c>
      <c r="C45" s="26" t="s">
        <v>44</v>
      </c>
      <c r="D45" s="56">
        <f>'2021 Расклад'!J41</f>
        <v>3.9171000000000005</v>
      </c>
      <c r="E45" s="59">
        <f t="shared" si="39"/>
        <v>4.17</v>
      </c>
      <c r="F45" s="175" t="str">
        <f t="shared" si="46"/>
        <v>C</v>
      </c>
      <c r="G45" s="169">
        <f>'2021 Расклад'!P41</f>
        <v>3.7664</v>
      </c>
      <c r="H45" s="59">
        <f t="shared" si="40"/>
        <v>3.88</v>
      </c>
      <c r="I45" s="60" t="str">
        <f t="shared" si="47"/>
        <v>C</v>
      </c>
      <c r="J45" s="56">
        <f>'2021 Расклад'!V41</f>
        <v>3.9424999999999999</v>
      </c>
      <c r="K45" s="59">
        <f t="shared" si="41"/>
        <v>4.1399999999999997</v>
      </c>
      <c r="L45" s="61" t="str">
        <f t="shared" si="48"/>
        <v>C</v>
      </c>
      <c r="M45" s="296" t="str">
        <f t="shared" si="49"/>
        <v>C</v>
      </c>
      <c r="N45" s="64">
        <f t="shared" si="50"/>
        <v>2</v>
      </c>
      <c r="O45" s="64">
        <f t="shared" si="51"/>
        <v>2</v>
      </c>
      <c r="P45" s="64">
        <f t="shared" si="52"/>
        <v>2</v>
      </c>
      <c r="Q45" s="78">
        <f t="shared" si="53"/>
        <v>2</v>
      </c>
      <c r="R45" s="82">
        <f>'2021 Расклад'!AB41</f>
        <v>2.9074074074074074</v>
      </c>
      <c r="S45" s="55">
        <f t="shared" si="42"/>
        <v>3.43</v>
      </c>
      <c r="T45" s="61" t="str">
        <f t="shared" si="59"/>
        <v>D</v>
      </c>
      <c r="U45" s="184">
        <f>'2021 Расклад'!AH41</f>
        <v>3.0370370370370372</v>
      </c>
      <c r="V45" s="55">
        <f t="shared" si="43"/>
        <v>3.67</v>
      </c>
      <c r="W45" s="60" t="str">
        <f t="shared" si="60"/>
        <v>D</v>
      </c>
      <c r="X45" s="198" t="str">
        <f t="shared" si="9"/>
        <v>D</v>
      </c>
      <c r="Y45" s="204">
        <f t="shared" si="10"/>
        <v>1</v>
      </c>
      <c r="Z45" s="216">
        <f t="shared" si="11"/>
        <v>1</v>
      </c>
      <c r="AA45" s="210">
        <f t="shared" si="12"/>
        <v>1</v>
      </c>
      <c r="AB45" s="646">
        <f>'2021 Расклад'!AP41</f>
        <v>48.7</v>
      </c>
      <c r="AC45" s="141">
        <f t="shared" si="44"/>
        <v>56.84</v>
      </c>
      <c r="AD45" s="61" t="str">
        <f t="shared" si="61"/>
        <v>C</v>
      </c>
      <c r="AE45" s="261">
        <f>'2021 Расклад'!AX41</f>
        <v>61.6</v>
      </c>
      <c r="AF45" s="258">
        <f t="shared" si="45"/>
        <v>69.900000000000006</v>
      </c>
      <c r="AG45" s="60" t="str">
        <f t="shared" si="62"/>
        <v>B</v>
      </c>
      <c r="AH45" s="91" t="str">
        <f t="shared" si="13"/>
        <v>C</v>
      </c>
      <c r="AI45" s="85">
        <f t="shared" si="55"/>
        <v>2</v>
      </c>
      <c r="AJ45" s="85">
        <f t="shared" si="56"/>
        <v>2.5</v>
      </c>
      <c r="AK45" s="247">
        <f t="shared" si="57"/>
        <v>2.25</v>
      </c>
      <c r="AL45" s="91" t="str">
        <f t="shared" si="14"/>
        <v>C</v>
      </c>
      <c r="AM45" s="309">
        <f t="shared" si="54"/>
        <v>2</v>
      </c>
      <c r="AN45" s="307">
        <f t="shared" si="63"/>
        <v>1</v>
      </c>
      <c r="AO45" s="307">
        <f t="shared" si="58"/>
        <v>2</v>
      </c>
      <c r="AP45" s="308">
        <f t="shared" si="15"/>
        <v>1.6666666666666667</v>
      </c>
    </row>
    <row r="46" spans="1:42" x14ac:dyDescent="0.25">
      <c r="A46" s="502">
        <v>14</v>
      </c>
      <c r="B46" s="48">
        <v>30790</v>
      </c>
      <c r="C46" s="16" t="s">
        <v>45</v>
      </c>
      <c r="D46" s="56">
        <f>'2021 Расклад'!J42</f>
        <v>4.1336000000000004</v>
      </c>
      <c r="E46" s="59">
        <f t="shared" si="39"/>
        <v>4.17</v>
      </c>
      <c r="F46" s="175" t="str">
        <f t="shared" si="46"/>
        <v>C</v>
      </c>
      <c r="G46" s="169">
        <f>'2021 Расклад'!P42</f>
        <v>3.7609000000000004</v>
      </c>
      <c r="H46" s="59">
        <f t="shared" si="40"/>
        <v>3.88</v>
      </c>
      <c r="I46" s="60" t="str">
        <f t="shared" si="47"/>
        <v>C</v>
      </c>
      <c r="J46" s="56">
        <f>'2021 Расклад'!V42</f>
        <v>3.8867000000000003</v>
      </c>
      <c r="K46" s="59">
        <f t="shared" si="41"/>
        <v>4.1399999999999997</v>
      </c>
      <c r="L46" s="61" t="str">
        <f t="shared" si="48"/>
        <v>C</v>
      </c>
      <c r="M46" s="296" t="str">
        <f t="shared" si="49"/>
        <v>C</v>
      </c>
      <c r="N46" s="64">
        <f t="shared" si="50"/>
        <v>2</v>
      </c>
      <c r="O46" s="64">
        <f t="shared" si="51"/>
        <v>2</v>
      </c>
      <c r="P46" s="64">
        <f t="shared" si="52"/>
        <v>2</v>
      </c>
      <c r="Q46" s="78">
        <f t="shared" si="53"/>
        <v>2</v>
      </c>
      <c r="R46" s="82">
        <f>'2021 Расклад'!AB42</f>
        <v>3.1282051282051282</v>
      </c>
      <c r="S46" s="55">
        <f t="shared" si="42"/>
        <v>3.43</v>
      </c>
      <c r="T46" s="61" t="str">
        <f t="shared" si="59"/>
        <v>D</v>
      </c>
      <c r="U46" s="184">
        <f>'2021 Расклад'!AH42</f>
        <v>3.5249999999999999</v>
      </c>
      <c r="V46" s="55">
        <f t="shared" si="43"/>
        <v>3.67</v>
      </c>
      <c r="W46" s="60" t="str">
        <f t="shared" si="60"/>
        <v>C</v>
      </c>
      <c r="X46" s="198" t="str">
        <f t="shared" si="9"/>
        <v>C</v>
      </c>
      <c r="Y46" s="204">
        <f t="shared" si="10"/>
        <v>1</v>
      </c>
      <c r="Z46" s="216">
        <f t="shared" si="11"/>
        <v>2</v>
      </c>
      <c r="AA46" s="210">
        <f t="shared" si="12"/>
        <v>1.5</v>
      </c>
      <c r="AB46" s="646">
        <f>'2021 Расклад'!AP42</f>
        <v>52</v>
      </c>
      <c r="AC46" s="141">
        <f t="shared" si="44"/>
        <v>56.84</v>
      </c>
      <c r="AD46" s="61" t="str">
        <f t="shared" si="61"/>
        <v>B</v>
      </c>
      <c r="AE46" s="261">
        <f>'2021 Расклад'!AX42</f>
        <v>62.3</v>
      </c>
      <c r="AF46" s="258">
        <f t="shared" si="45"/>
        <v>69.900000000000006</v>
      </c>
      <c r="AG46" s="60" t="str">
        <f t="shared" si="62"/>
        <v>B</v>
      </c>
      <c r="AH46" s="91" t="str">
        <f t="shared" si="13"/>
        <v>B</v>
      </c>
      <c r="AI46" s="85">
        <f t="shared" si="55"/>
        <v>2.5</v>
      </c>
      <c r="AJ46" s="85">
        <f t="shared" si="56"/>
        <v>2.5</v>
      </c>
      <c r="AK46" s="247">
        <f t="shared" si="57"/>
        <v>2.5</v>
      </c>
      <c r="AL46" s="91" t="str">
        <f t="shared" si="14"/>
        <v>C</v>
      </c>
      <c r="AM46" s="309">
        <f t="shared" si="54"/>
        <v>2</v>
      </c>
      <c r="AN46" s="307">
        <f t="shared" si="63"/>
        <v>2</v>
      </c>
      <c r="AO46" s="307">
        <f t="shared" si="58"/>
        <v>2.5</v>
      </c>
      <c r="AP46" s="308">
        <f t="shared" si="15"/>
        <v>2.1666666666666665</v>
      </c>
    </row>
    <row r="47" spans="1:42" x14ac:dyDescent="0.25">
      <c r="A47" s="502">
        <v>15</v>
      </c>
      <c r="B47" s="49">
        <v>30890</v>
      </c>
      <c r="C47" s="26" t="s">
        <v>46</v>
      </c>
      <c r="D47" s="56">
        <f>'2021 Расклад'!J43</f>
        <v>3.7414000000000001</v>
      </c>
      <c r="E47" s="59">
        <f t="shared" si="39"/>
        <v>4.17</v>
      </c>
      <c r="F47" s="175" t="str">
        <f t="shared" si="46"/>
        <v>C</v>
      </c>
      <c r="G47" s="169">
        <f>'2021 Расклад'!P43</f>
        <v>3.5087999999999999</v>
      </c>
      <c r="H47" s="59">
        <f t="shared" si="40"/>
        <v>3.88</v>
      </c>
      <c r="I47" s="60" t="str">
        <f t="shared" si="47"/>
        <v>C</v>
      </c>
      <c r="J47" s="56">
        <f>'2021 Расклад'!V43</f>
        <v>3.6949999999999998</v>
      </c>
      <c r="K47" s="59">
        <f t="shared" si="41"/>
        <v>4.1399999999999997</v>
      </c>
      <c r="L47" s="61" t="str">
        <f t="shared" si="48"/>
        <v>C</v>
      </c>
      <c r="M47" s="296" t="str">
        <f t="shared" si="49"/>
        <v>C</v>
      </c>
      <c r="N47" s="64">
        <f t="shared" si="50"/>
        <v>2</v>
      </c>
      <c r="O47" s="64">
        <f t="shared" si="51"/>
        <v>2</v>
      </c>
      <c r="P47" s="64">
        <f t="shared" si="52"/>
        <v>2</v>
      </c>
      <c r="Q47" s="78">
        <f t="shared" si="53"/>
        <v>2</v>
      </c>
      <c r="R47" s="82">
        <f>'2021 Расклад'!AB43</f>
        <v>2.8823529411764706</v>
      </c>
      <c r="S47" s="55">
        <f t="shared" si="42"/>
        <v>3.43</v>
      </c>
      <c r="T47" s="61" t="str">
        <f t="shared" si="59"/>
        <v>D</v>
      </c>
      <c r="U47" s="184">
        <f>'2021 Расклад'!AH43</f>
        <v>3.2352941176470589</v>
      </c>
      <c r="V47" s="55">
        <f t="shared" si="43"/>
        <v>3.67</v>
      </c>
      <c r="W47" s="60" t="str">
        <f t="shared" si="60"/>
        <v>D</v>
      </c>
      <c r="X47" s="198" t="str">
        <f t="shared" si="9"/>
        <v>D</v>
      </c>
      <c r="Y47" s="204">
        <f t="shared" si="10"/>
        <v>1</v>
      </c>
      <c r="Z47" s="216">
        <f t="shared" si="11"/>
        <v>1</v>
      </c>
      <c r="AA47" s="210">
        <f t="shared" si="12"/>
        <v>1</v>
      </c>
      <c r="AB47" s="646">
        <f>'2021 Расклад'!AP43</f>
        <v>50.3</v>
      </c>
      <c r="AC47" s="141">
        <f t="shared" si="44"/>
        <v>56.84</v>
      </c>
      <c r="AD47" s="61" t="str">
        <f t="shared" si="61"/>
        <v>B</v>
      </c>
      <c r="AE47" s="261">
        <f>'2021 Расклад'!AX43</f>
        <v>62</v>
      </c>
      <c r="AF47" s="258">
        <f t="shared" si="45"/>
        <v>69.900000000000006</v>
      </c>
      <c r="AG47" s="60" t="str">
        <f t="shared" si="62"/>
        <v>B</v>
      </c>
      <c r="AH47" s="91" t="str">
        <f t="shared" si="13"/>
        <v>B</v>
      </c>
      <c r="AI47" s="85">
        <f t="shared" si="55"/>
        <v>2.5</v>
      </c>
      <c r="AJ47" s="85">
        <f t="shared" si="56"/>
        <v>2.5</v>
      </c>
      <c r="AK47" s="247">
        <f t="shared" si="57"/>
        <v>2.5</v>
      </c>
      <c r="AL47" s="91" t="str">
        <f t="shared" si="14"/>
        <v>C</v>
      </c>
      <c r="AM47" s="309">
        <f t="shared" si="54"/>
        <v>2</v>
      </c>
      <c r="AN47" s="307">
        <f t="shared" si="63"/>
        <v>1</v>
      </c>
      <c r="AO47" s="307">
        <f t="shared" si="58"/>
        <v>2.5</v>
      </c>
      <c r="AP47" s="308">
        <f t="shared" si="15"/>
        <v>1.8333333333333333</v>
      </c>
    </row>
    <row r="48" spans="1:42" x14ac:dyDescent="0.25">
      <c r="A48" s="502">
        <v>16</v>
      </c>
      <c r="B48" s="49">
        <v>30940</v>
      </c>
      <c r="C48" s="26" t="s">
        <v>47</v>
      </c>
      <c r="D48" s="56">
        <f>'2021 Расклад'!J44</f>
        <v>3.9154999999999998</v>
      </c>
      <c r="E48" s="59">
        <f t="shared" si="39"/>
        <v>4.17</v>
      </c>
      <c r="F48" s="175" t="str">
        <f t="shared" si="46"/>
        <v>C</v>
      </c>
      <c r="G48" s="169">
        <f>'2021 Расклад'!P44</f>
        <v>3.5049000000000001</v>
      </c>
      <c r="H48" s="59">
        <f t="shared" si="40"/>
        <v>3.88</v>
      </c>
      <c r="I48" s="60" t="str">
        <f t="shared" si="47"/>
        <v>C</v>
      </c>
      <c r="J48" s="56">
        <f>'2021 Расклад'!V44</f>
        <v>4.0281000000000002</v>
      </c>
      <c r="K48" s="59">
        <f t="shared" si="41"/>
        <v>4.1399999999999997</v>
      </c>
      <c r="L48" s="61" t="str">
        <f t="shared" si="48"/>
        <v>C</v>
      </c>
      <c r="M48" s="296" t="str">
        <f t="shared" si="49"/>
        <v>C</v>
      </c>
      <c r="N48" s="64">
        <f t="shared" si="50"/>
        <v>2</v>
      </c>
      <c r="O48" s="64">
        <f t="shared" si="51"/>
        <v>2</v>
      </c>
      <c r="P48" s="64">
        <f t="shared" si="52"/>
        <v>2</v>
      </c>
      <c r="Q48" s="78">
        <f t="shared" si="53"/>
        <v>2</v>
      </c>
      <c r="R48" s="82">
        <f>'2021 Расклад'!AB44</f>
        <v>3.361904761904762</v>
      </c>
      <c r="S48" s="55">
        <f t="shared" si="42"/>
        <v>3.43</v>
      </c>
      <c r="T48" s="61" t="str">
        <f t="shared" si="59"/>
        <v>D</v>
      </c>
      <c r="U48" s="184">
        <f>'2021 Расклад'!AH44</f>
        <v>3.6146788990825689</v>
      </c>
      <c r="V48" s="55">
        <f t="shared" si="43"/>
        <v>3.67</v>
      </c>
      <c r="W48" s="60" t="str">
        <f t="shared" si="60"/>
        <v>B</v>
      </c>
      <c r="X48" s="198" t="str">
        <f t="shared" si="9"/>
        <v>C</v>
      </c>
      <c r="Y48" s="204">
        <f t="shared" si="10"/>
        <v>1</v>
      </c>
      <c r="Z48" s="216">
        <f t="shared" si="11"/>
        <v>2.5</v>
      </c>
      <c r="AA48" s="210">
        <f t="shared" si="12"/>
        <v>1.75</v>
      </c>
      <c r="AB48" s="646">
        <f>'2021 Расклад'!AP44</f>
        <v>47.1</v>
      </c>
      <c r="AC48" s="141">
        <f t="shared" si="44"/>
        <v>56.84</v>
      </c>
      <c r="AD48" s="61" t="str">
        <f t="shared" si="61"/>
        <v>C</v>
      </c>
      <c r="AE48" s="261">
        <f>'2021 Расклад'!AX44</f>
        <v>67.5</v>
      </c>
      <c r="AF48" s="258">
        <f t="shared" si="45"/>
        <v>69.900000000000006</v>
      </c>
      <c r="AG48" s="60" t="str">
        <f t="shared" si="62"/>
        <v>B</v>
      </c>
      <c r="AH48" s="91" t="str">
        <f t="shared" si="13"/>
        <v>C</v>
      </c>
      <c r="AI48" s="85">
        <f t="shared" si="55"/>
        <v>2</v>
      </c>
      <c r="AJ48" s="85">
        <f t="shared" si="56"/>
        <v>2.5</v>
      </c>
      <c r="AK48" s="247">
        <f t="shared" si="57"/>
        <v>2.25</v>
      </c>
      <c r="AL48" s="91" t="str">
        <f t="shared" si="14"/>
        <v>C</v>
      </c>
      <c r="AM48" s="309">
        <f t="shared" si="54"/>
        <v>2</v>
      </c>
      <c r="AN48" s="307">
        <f t="shared" si="63"/>
        <v>2</v>
      </c>
      <c r="AO48" s="307">
        <f t="shared" si="58"/>
        <v>2</v>
      </c>
      <c r="AP48" s="308">
        <f t="shared" si="15"/>
        <v>2</v>
      </c>
    </row>
    <row r="49" spans="1:42" ht="15.75" thickBot="1" x14ac:dyDescent="0.3">
      <c r="A49" s="502">
        <v>17</v>
      </c>
      <c r="B49" s="46">
        <v>31480</v>
      </c>
      <c r="C49" s="42" t="s">
        <v>49</v>
      </c>
      <c r="D49" s="77">
        <f>'2021 Расклад'!J45</f>
        <v>4.3908999999999994</v>
      </c>
      <c r="E49" s="149">
        <f t="shared" si="39"/>
        <v>4.17</v>
      </c>
      <c r="F49" s="176" t="str">
        <f t="shared" si="46"/>
        <v>B</v>
      </c>
      <c r="G49" s="170">
        <f>'2021 Расклад'!P45</f>
        <v>4.0381</v>
      </c>
      <c r="H49" s="149">
        <f t="shared" si="40"/>
        <v>3.88</v>
      </c>
      <c r="I49" s="62" t="str">
        <f t="shared" si="47"/>
        <v>B</v>
      </c>
      <c r="J49" s="77">
        <f>'2021 Расклад'!V45</f>
        <v>4.2377000000000002</v>
      </c>
      <c r="K49" s="149">
        <f t="shared" si="41"/>
        <v>4.1399999999999997</v>
      </c>
      <c r="L49" s="63" t="str">
        <f t="shared" si="48"/>
        <v>B</v>
      </c>
      <c r="M49" s="297" t="str">
        <f t="shared" si="49"/>
        <v>B</v>
      </c>
      <c r="N49" s="85">
        <f t="shared" si="50"/>
        <v>2.5</v>
      </c>
      <c r="O49" s="85">
        <f t="shared" si="51"/>
        <v>2.5</v>
      </c>
      <c r="P49" s="85">
        <f t="shared" si="52"/>
        <v>2.5</v>
      </c>
      <c r="Q49" s="86">
        <f t="shared" si="53"/>
        <v>2.5</v>
      </c>
      <c r="R49" s="152">
        <f>'2021 Расклад'!AB45</f>
        <v>3.327731092436975</v>
      </c>
      <c r="S49" s="150">
        <f t="shared" si="42"/>
        <v>3.43</v>
      </c>
      <c r="T49" s="63" t="str">
        <f t="shared" si="59"/>
        <v>D</v>
      </c>
      <c r="U49" s="185">
        <f>'2021 Расклад'!AH45</f>
        <v>3.5333333333333332</v>
      </c>
      <c r="V49" s="150">
        <f t="shared" si="43"/>
        <v>3.67</v>
      </c>
      <c r="W49" s="62" t="str">
        <f t="shared" si="60"/>
        <v>C</v>
      </c>
      <c r="X49" s="201" t="str">
        <f t="shared" si="9"/>
        <v>C</v>
      </c>
      <c r="Y49" s="207">
        <f t="shared" si="10"/>
        <v>1</v>
      </c>
      <c r="Z49" s="219">
        <f t="shared" si="11"/>
        <v>2</v>
      </c>
      <c r="AA49" s="213">
        <f t="shared" si="12"/>
        <v>1.5</v>
      </c>
      <c r="AB49" s="647">
        <f>'2021 Расклад'!AP45</f>
        <v>54.3</v>
      </c>
      <c r="AC49" s="151">
        <f t="shared" si="44"/>
        <v>56.84</v>
      </c>
      <c r="AD49" s="63" t="str">
        <f t="shared" si="61"/>
        <v>B</v>
      </c>
      <c r="AE49" s="262">
        <f>'2021 Расклад'!AX45</f>
        <v>64.2</v>
      </c>
      <c r="AF49" s="260">
        <f t="shared" si="45"/>
        <v>69.900000000000006</v>
      </c>
      <c r="AG49" s="62" t="str">
        <f t="shared" si="62"/>
        <v>B</v>
      </c>
      <c r="AH49" s="153" t="str">
        <f t="shared" si="13"/>
        <v>B</v>
      </c>
      <c r="AI49" s="85">
        <f t="shared" si="55"/>
        <v>2.5</v>
      </c>
      <c r="AJ49" s="85">
        <f t="shared" si="56"/>
        <v>2.5</v>
      </c>
      <c r="AK49" s="247">
        <f t="shared" si="57"/>
        <v>2.5</v>
      </c>
      <c r="AL49" s="153" t="str">
        <f t="shared" si="14"/>
        <v>B</v>
      </c>
      <c r="AM49" s="309">
        <f t="shared" si="54"/>
        <v>2.5</v>
      </c>
      <c r="AN49" s="307">
        <f t="shared" si="63"/>
        <v>2</v>
      </c>
      <c r="AO49" s="307">
        <f t="shared" si="58"/>
        <v>2.5</v>
      </c>
      <c r="AP49" s="308">
        <f t="shared" si="15"/>
        <v>2.3333333333333335</v>
      </c>
    </row>
    <row r="50" spans="1:42" ht="15.75" thickBot="1" x14ac:dyDescent="0.3">
      <c r="A50" s="40"/>
      <c r="B50" s="47"/>
      <c r="C50" s="41" t="s">
        <v>131</v>
      </c>
      <c r="D50" s="69">
        <f>AVERAGE(D51:D69)</f>
        <v>4.1529684210526323</v>
      </c>
      <c r="E50" s="145"/>
      <c r="F50" s="172" t="str">
        <f t="shared" si="46"/>
        <v>B</v>
      </c>
      <c r="G50" s="168">
        <f>AVERAGE(G51:G69)</f>
        <v>3.7623315789473688</v>
      </c>
      <c r="H50" s="145"/>
      <c r="I50" s="65" t="str">
        <f t="shared" si="47"/>
        <v>C</v>
      </c>
      <c r="J50" s="69">
        <f>AVERAGE(J51:J69)</f>
        <v>4.0413947368421059</v>
      </c>
      <c r="K50" s="145"/>
      <c r="L50" s="66" t="str">
        <f t="shared" si="48"/>
        <v>C</v>
      </c>
      <c r="M50" s="294" t="str">
        <f t="shared" si="49"/>
        <v>C</v>
      </c>
      <c r="N50" s="87">
        <f t="shared" si="50"/>
        <v>2.5</v>
      </c>
      <c r="O50" s="88">
        <f t="shared" si="51"/>
        <v>2</v>
      </c>
      <c r="P50" s="88">
        <f t="shared" si="52"/>
        <v>2</v>
      </c>
      <c r="Q50" s="180">
        <f t="shared" si="53"/>
        <v>2.1666666666666665</v>
      </c>
      <c r="R50" s="68">
        <f>AVERAGE(R51:R69)</f>
        <v>3.465490379706369</v>
      </c>
      <c r="S50" s="146"/>
      <c r="T50" s="66" t="str">
        <f t="shared" si="59"/>
        <v>B</v>
      </c>
      <c r="U50" s="168">
        <f>AVERAGE(U51:U69)</f>
        <v>3.6459022237724361</v>
      </c>
      <c r="V50" s="146"/>
      <c r="W50" s="65" t="str">
        <f t="shared" si="60"/>
        <v>B</v>
      </c>
      <c r="X50" s="196" t="str">
        <f t="shared" si="9"/>
        <v>B</v>
      </c>
      <c r="Y50" s="202">
        <f t="shared" si="10"/>
        <v>2.5</v>
      </c>
      <c r="Z50" s="214">
        <f t="shared" si="11"/>
        <v>2.5</v>
      </c>
      <c r="AA50" s="208">
        <f t="shared" si="12"/>
        <v>2.5</v>
      </c>
      <c r="AB50" s="84">
        <f>AVERAGE(AB51:AB69)</f>
        <v>56.28125</v>
      </c>
      <c r="AC50" s="147"/>
      <c r="AD50" s="66" t="str">
        <f t="shared" si="61"/>
        <v>B</v>
      </c>
      <c r="AE50" s="84">
        <f>AVERAGE(AE51:AE69)</f>
        <v>65.304117647058831</v>
      </c>
      <c r="AF50" s="148"/>
      <c r="AG50" s="65" t="str">
        <f t="shared" si="62"/>
        <v>B</v>
      </c>
      <c r="AH50" s="133" t="str">
        <f t="shared" si="13"/>
        <v>B</v>
      </c>
      <c r="AI50" s="88">
        <f t="shared" si="55"/>
        <v>2.5</v>
      </c>
      <c r="AJ50" s="88">
        <f t="shared" si="56"/>
        <v>2.5</v>
      </c>
      <c r="AK50" s="246">
        <f t="shared" si="57"/>
        <v>2.5</v>
      </c>
      <c r="AL50" s="133" t="str">
        <f t="shared" si="14"/>
        <v>B</v>
      </c>
      <c r="AM50" s="309">
        <f t="shared" si="54"/>
        <v>2</v>
      </c>
      <c r="AN50" s="307">
        <f t="shared" si="63"/>
        <v>2.5</v>
      </c>
      <c r="AO50" s="307">
        <f t="shared" si="58"/>
        <v>2.5</v>
      </c>
      <c r="AP50" s="308">
        <f t="shared" si="15"/>
        <v>2.3333333333333335</v>
      </c>
    </row>
    <row r="51" spans="1:42" x14ac:dyDescent="0.25">
      <c r="A51" s="32">
        <v>1</v>
      </c>
      <c r="B51" s="48">
        <v>40010</v>
      </c>
      <c r="C51" s="16" t="s">
        <v>173</v>
      </c>
      <c r="D51" s="56">
        <f>'2021 Расклад'!J46</f>
        <v>4.3636999999999997</v>
      </c>
      <c r="E51" s="142">
        <f t="shared" ref="E51:E69" si="64">$D$128</f>
        <v>4.17</v>
      </c>
      <c r="F51" s="174" t="str">
        <f t="shared" si="46"/>
        <v>B</v>
      </c>
      <c r="G51" s="169">
        <f>'2021 Расклад'!P46</f>
        <v>3.8147000000000002</v>
      </c>
      <c r="H51" s="142">
        <f t="shared" ref="H51:H69" si="65">$G$128</f>
        <v>3.88</v>
      </c>
      <c r="I51" s="57" t="str">
        <f t="shared" si="47"/>
        <v>C</v>
      </c>
      <c r="J51" s="56">
        <f>'2021 Расклад'!V46</f>
        <v>4.3633000000000006</v>
      </c>
      <c r="K51" s="142">
        <f t="shared" ref="K51:K69" si="66">$J$128</f>
        <v>4.1399999999999997</v>
      </c>
      <c r="L51" s="58" t="str">
        <f t="shared" si="48"/>
        <v>B</v>
      </c>
      <c r="M51" s="296" t="str">
        <f t="shared" si="49"/>
        <v>C</v>
      </c>
      <c r="N51" s="64">
        <f t="shared" si="50"/>
        <v>2.5</v>
      </c>
      <c r="O51" s="64">
        <f t="shared" si="51"/>
        <v>2</v>
      </c>
      <c r="P51" s="64">
        <f t="shared" si="52"/>
        <v>2.5</v>
      </c>
      <c r="Q51" s="78">
        <f t="shared" si="53"/>
        <v>2.3333333333333335</v>
      </c>
      <c r="R51" s="83">
        <f>'2021 Расклад'!AB46</f>
        <v>3.6778846153846154</v>
      </c>
      <c r="S51" s="143">
        <f t="shared" ref="S51:S69" si="67">$R$128</f>
        <v>3.43</v>
      </c>
      <c r="T51" s="58" t="str">
        <f t="shared" si="59"/>
        <v>B</v>
      </c>
      <c r="U51" s="186">
        <f>'2021 Расклад'!AH46</f>
        <v>3.8743961352657004</v>
      </c>
      <c r="V51" s="143">
        <f t="shared" ref="V51:V69" si="68">$U$128</f>
        <v>3.67</v>
      </c>
      <c r="W51" s="57" t="str">
        <f t="shared" si="60"/>
        <v>B</v>
      </c>
      <c r="X51" s="198" t="str">
        <f t="shared" si="9"/>
        <v>B</v>
      </c>
      <c r="Y51" s="204">
        <f t="shared" si="10"/>
        <v>2.5</v>
      </c>
      <c r="Z51" s="216">
        <f t="shared" si="11"/>
        <v>2.5</v>
      </c>
      <c r="AA51" s="210">
        <f t="shared" si="12"/>
        <v>2.5</v>
      </c>
      <c r="AB51" s="644">
        <f>'2021 Расклад'!AP46</f>
        <v>61</v>
      </c>
      <c r="AC51" s="144">
        <f t="shared" ref="AC51:AC69" si="69">$AB$128</f>
        <v>56.84</v>
      </c>
      <c r="AD51" s="58" t="str">
        <f t="shared" si="61"/>
        <v>B</v>
      </c>
      <c r="AE51" s="256">
        <f>'2021 Расклад'!AX46</f>
        <v>71</v>
      </c>
      <c r="AF51" s="257">
        <f t="shared" ref="AF51:AF69" si="70">$AE$128</f>
        <v>69.900000000000006</v>
      </c>
      <c r="AG51" s="57" t="str">
        <f t="shared" si="62"/>
        <v>B</v>
      </c>
      <c r="AH51" s="155" t="str">
        <f t="shared" si="13"/>
        <v>B</v>
      </c>
      <c r="AI51" s="85">
        <f t="shared" si="55"/>
        <v>2.5</v>
      </c>
      <c r="AJ51" s="85">
        <f t="shared" si="56"/>
        <v>2.5</v>
      </c>
      <c r="AK51" s="247">
        <f t="shared" si="57"/>
        <v>2.5</v>
      </c>
      <c r="AL51" s="155" t="str">
        <f t="shared" si="14"/>
        <v>B</v>
      </c>
      <c r="AM51" s="309">
        <f t="shared" si="54"/>
        <v>2</v>
      </c>
      <c r="AN51" s="307">
        <f t="shared" si="63"/>
        <v>2.5</v>
      </c>
      <c r="AO51" s="307">
        <f t="shared" si="58"/>
        <v>2.5</v>
      </c>
      <c r="AP51" s="308">
        <f t="shared" si="15"/>
        <v>2.3333333333333335</v>
      </c>
    </row>
    <row r="52" spans="1:42" ht="15" customHeight="1" x14ac:dyDescent="0.25">
      <c r="A52" s="30">
        <v>2</v>
      </c>
      <c r="B52" s="49">
        <v>40030</v>
      </c>
      <c r="C52" s="26" t="s">
        <v>197</v>
      </c>
      <c r="D52" s="56">
        <f>'2021 Расклад'!J47</f>
        <v>4.5503999999999998</v>
      </c>
      <c r="E52" s="59">
        <f t="shared" si="64"/>
        <v>4.17</v>
      </c>
      <c r="F52" s="175" t="str">
        <f t="shared" si="46"/>
        <v>A</v>
      </c>
      <c r="G52" s="169">
        <f>'2021 Расклад'!P47</f>
        <v>4.0172999999999996</v>
      </c>
      <c r="H52" s="59">
        <f t="shared" si="65"/>
        <v>3.88</v>
      </c>
      <c r="I52" s="60" t="str">
        <f t="shared" si="47"/>
        <v>B</v>
      </c>
      <c r="J52" s="56">
        <f>'2021 Расклад'!V47</f>
        <v>4.1187000000000005</v>
      </c>
      <c r="K52" s="59">
        <f t="shared" si="66"/>
        <v>4.1399999999999997</v>
      </c>
      <c r="L52" s="61" t="str">
        <f t="shared" si="48"/>
        <v>B</v>
      </c>
      <c r="M52" s="296" t="str">
        <f t="shared" si="49"/>
        <v>B</v>
      </c>
      <c r="N52" s="64">
        <f t="shared" si="50"/>
        <v>4.2</v>
      </c>
      <c r="O52" s="64">
        <f t="shared" si="51"/>
        <v>2.5</v>
      </c>
      <c r="P52" s="64">
        <f t="shared" si="52"/>
        <v>2.5</v>
      </c>
      <c r="Q52" s="78">
        <f t="shared" si="53"/>
        <v>3.0666666666666664</v>
      </c>
      <c r="R52" s="83">
        <f>'2021 Расклад'!AB47</f>
        <v>3.88</v>
      </c>
      <c r="S52" s="55">
        <f t="shared" si="67"/>
        <v>3.43</v>
      </c>
      <c r="T52" s="61" t="str">
        <f t="shared" si="59"/>
        <v>B</v>
      </c>
      <c r="U52" s="186">
        <f>'2021 Расклад'!AH47</f>
        <v>4.2244897959183669</v>
      </c>
      <c r="V52" s="55">
        <f t="shared" si="68"/>
        <v>3.67</v>
      </c>
      <c r="W52" s="60" t="str">
        <f t="shared" si="60"/>
        <v>B</v>
      </c>
      <c r="X52" s="198" t="str">
        <f t="shared" si="9"/>
        <v>B</v>
      </c>
      <c r="Y52" s="204">
        <f t="shared" si="10"/>
        <v>2.5</v>
      </c>
      <c r="Z52" s="216">
        <f t="shared" si="11"/>
        <v>2.5</v>
      </c>
      <c r="AA52" s="210">
        <f t="shared" si="12"/>
        <v>2.5</v>
      </c>
      <c r="AB52" s="644">
        <f>'2021 Расклад'!AP47</f>
        <v>63</v>
      </c>
      <c r="AC52" s="141">
        <f t="shared" si="69"/>
        <v>56.84</v>
      </c>
      <c r="AD52" s="61" t="str">
        <f t="shared" si="61"/>
        <v>B</v>
      </c>
      <c r="AE52" s="256">
        <f>'2021 Расклад'!AX47</f>
        <v>77</v>
      </c>
      <c r="AF52" s="258">
        <f t="shared" si="70"/>
        <v>69.900000000000006</v>
      </c>
      <c r="AG52" s="60" t="str">
        <f t="shared" si="62"/>
        <v>A</v>
      </c>
      <c r="AH52" s="91" t="str">
        <f t="shared" si="13"/>
        <v>B</v>
      </c>
      <c r="AI52" s="85">
        <f t="shared" si="55"/>
        <v>2.5</v>
      </c>
      <c r="AJ52" s="85">
        <f t="shared" si="56"/>
        <v>4.2</v>
      </c>
      <c r="AK52" s="247">
        <f t="shared" si="57"/>
        <v>3.35</v>
      </c>
      <c r="AL52" s="91" t="str">
        <f t="shared" si="14"/>
        <v>B</v>
      </c>
      <c r="AM52" s="309">
        <f t="shared" si="54"/>
        <v>2.5</v>
      </c>
      <c r="AN52" s="307">
        <f t="shared" si="63"/>
        <v>2.5</v>
      </c>
      <c r="AO52" s="307">
        <f t="shared" si="58"/>
        <v>2.5</v>
      </c>
      <c r="AP52" s="308">
        <f t="shared" si="15"/>
        <v>2.5</v>
      </c>
    </row>
    <row r="53" spans="1:42" x14ac:dyDescent="0.25">
      <c r="A53" s="30">
        <v>3</v>
      </c>
      <c r="B53" s="49">
        <v>40410</v>
      </c>
      <c r="C53" s="26" t="s">
        <v>59</v>
      </c>
      <c r="D53" s="56">
        <f>'2021 Расклад'!J48</f>
        <v>4.5381000000000009</v>
      </c>
      <c r="E53" s="59">
        <f t="shared" si="64"/>
        <v>4.17</v>
      </c>
      <c r="F53" s="175" t="str">
        <f t="shared" si="46"/>
        <v>A</v>
      </c>
      <c r="G53" s="169">
        <f>'2021 Расклад'!P48</f>
        <v>3.9887999999999999</v>
      </c>
      <c r="H53" s="59">
        <f t="shared" si="65"/>
        <v>3.88</v>
      </c>
      <c r="I53" s="60" t="str">
        <f t="shared" si="47"/>
        <v>B</v>
      </c>
      <c r="J53" s="56">
        <f>'2021 Расклад'!V48</f>
        <v>4.2726999999999995</v>
      </c>
      <c r="K53" s="59">
        <f t="shared" si="66"/>
        <v>4.1399999999999997</v>
      </c>
      <c r="L53" s="61" t="str">
        <f t="shared" si="48"/>
        <v>B</v>
      </c>
      <c r="M53" s="296" t="str">
        <f t="shared" si="49"/>
        <v>B</v>
      </c>
      <c r="N53" s="64">
        <f t="shared" si="50"/>
        <v>4.2</v>
      </c>
      <c r="O53" s="64">
        <f t="shared" si="51"/>
        <v>2.5</v>
      </c>
      <c r="P53" s="64">
        <f t="shared" si="52"/>
        <v>2.5</v>
      </c>
      <c r="Q53" s="78">
        <f t="shared" si="53"/>
        <v>3.0666666666666664</v>
      </c>
      <c r="R53" s="83">
        <f>'2021 Расклад'!AB48</f>
        <v>3.96</v>
      </c>
      <c r="S53" s="55">
        <f t="shared" si="67"/>
        <v>3.43</v>
      </c>
      <c r="T53" s="61" t="str">
        <f t="shared" si="59"/>
        <v>B</v>
      </c>
      <c r="U53" s="186">
        <f>'2021 Расклад'!AH48</f>
        <v>4.1192052980132452</v>
      </c>
      <c r="V53" s="55">
        <f t="shared" si="68"/>
        <v>3.67</v>
      </c>
      <c r="W53" s="60" t="str">
        <f t="shared" si="60"/>
        <v>B</v>
      </c>
      <c r="X53" s="198" t="str">
        <f t="shared" si="9"/>
        <v>B</v>
      </c>
      <c r="Y53" s="204">
        <f t="shared" si="10"/>
        <v>2.5</v>
      </c>
      <c r="Z53" s="216">
        <f t="shared" si="11"/>
        <v>2.5</v>
      </c>
      <c r="AA53" s="210">
        <f t="shared" si="12"/>
        <v>2.5</v>
      </c>
      <c r="AB53" s="644">
        <f>'2021 Расклад'!AP48</f>
        <v>66.400000000000006</v>
      </c>
      <c r="AC53" s="141">
        <f t="shared" si="69"/>
        <v>56.84</v>
      </c>
      <c r="AD53" s="61" t="str">
        <f t="shared" si="61"/>
        <v>B</v>
      </c>
      <c r="AE53" s="256">
        <f>'2021 Расклад'!AX48</f>
        <v>75.900000000000006</v>
      </c>
      <c r="AF53" s="258">
        <f t="shared" si="70"/>
        <v>69.900000000000006</v>
      </c>
      <c r="AG53" s="60" t="str">
        <f t="shared" si="62"/>
        <v>A</v>
      </c>
      <c r="AH53" s="91" t="str">
        <f t="shared" si="13"/>
        <v>B</v>
      </c>
      <c r="AI53" s="85">
        <f t="shared" si="55"/>
        <v>2.5</v>
      </c>
      <c r="AJ53" s="85">
        <f t="shared" si="56"/>
        <v>4.2</v>
      </c>
      <c r="AK53" s="247">
        <f t="shared" si="57"/>
        <v>3.35</v>
      </c>
      <c r="AL53" s="91" t="str">
        <f t="shared" si="14"/>
        <v>B</v>
      </c>
      <c r="AM53" s="309">
        <f t="shared" si="54"/>
        <v>2.5</v>
      </c>
      <c r="AN53" s="307">
        <f t="shared" si="63"/>
        <v>2.5</v>
      </c>
      <c r="AO53" s="307">
        <f t="shared" si="58"/>
        <v>2.5</v>
      </c>
      <c r="AP53" s="308">
        <f t="shared" si="15"/>
        <v>2.5</v>
      </c>
    </row>
    <row r="54" spans="1:42" x14ac:dyDescent="0.25">
      <c r="A54" s="30">
        <v>4</v>
      </c>
      <c r="B54" s="49">
        <v>40011</v>
      </c>
      <c r="C54" s="26" t="s">
        <v>51</v>
      </c>
      <c r="D54" s="56">
        <f>'2021 Расклад'!J49</f>
        <v>4.1292999999999997</v>
      </c>
      <c r="E54" s="59">
        <f t="shared" si="64"/>
        <v>4.17</v>
      </c>
      <c r="F54" s="175" t="str">
        <f t="shared" si="46"/>
        <v>C</v>
      </c>
      <c r="G54" s="169">
        <f>'2021 Расклад'!P49</f>
        <v>3.8018000000000001</v>
      </c>
      <c r="H54" s="59">
        <f t="shared" si="65"/>
        <v>3.88</v>
      </c>
      <c r="I54" s="60" t="str">
        <f t="shared" si="47"/>
        <v>C</v>
      </c>
      <c r="J54" s="56">
        <f>'2021 Расклад'!V49</f>
        <v>4.0653999999999995</v>
      </c>
      <c r="K54" s="59">
        <f t="shared" si="66"/>
        <v>4.1399999999999997</v>
      </c>
      <c r="L54" s="61" t="str">
        <f t="shared" si="48"/>
        <v>C</v>
      </c>
      <c r="M54" s="296" t="str">
        <f t="shared" si="49"/>
        <v>C</v>
      </c>
      <c r="N54" s="64">
        <f t="shared" si="50"/>
        <v>2</v>
      </c>
      <c r="O54" s="64">
        <f t="shared" si="51"/>
        <v>2</v>
      </c>
      <c r="P54" s="64">
        <f t="shared" si="52"/>
        <v>2</v>
      </c>
      <c r="Q54" s="78">
        <f t="shared" si="53"/>
        <v>2</v>
      </c>
      <c r="R54" s="83">
        <f>'2021 Расклад'!AB49</f>
        <v>3.3076923076923075</v>
      </c>
      <c r="S54" s="55">
        <f t="shared" si="67"/>
        <v>3.43</v>
      </c>
      <c r="T54" s="61" t="str">
        <f t="shared" si="59"/>
        <v>D</v>
      </c>
      <c r="U54" s="186">
        <f>'2021 Расклад'!AH49</f>
        <v>3.7243589743589745</v>
      </c>
      <c r="V54" s="55">
        <f t="shared" si="68"/>
        <v>3.67</v>
      </c>
      <c r="W54" s="60" t="str">
        <f t="shared" si="60"/>
        <v>B</v>
      </c>
      <c r="X54" s="198" t="str">
        <f t="shared" si="9"/>
        <v>C</v>
      </c>
      <c r="Y54" s="204">
        <f t="shared" si="10"/>
        <v>1</v>
      </c>
      <c r="Z54" s="216">
        <f t="shared" si="11"/>
        <v>2.5</v>
      </c>
      <c r="AA54" s="210">
        <f t="shared" si="12"/>
        <v>1.75</v>
      </c>
      <c r="AB54" s="644">
        <f>'2021 Расклад'!AP49</f>
        <v>61.9</v>
      </c>
      <c r="AC54" s="141">
        <f t="shared" si="69"/>
        <v>56.84</v>
      </c>
      <c r="AD54" s="61" t="str">
        <f t="shared" si="61"/>
        <v>B</v>
      </c>
      <c r="AE54" s="256">
        <f>'2021 Расклад'!AX49</f>
        <v>73</v>
      </c>
      <c r="AF54" s="258">
        <f t="shared" si="70"/>
        <v>69.900000000000006</v>
      </c>
      <c r="AG54" s="60" t="str">
        <f t="shared" si="62"/>
        <v>A</v>
      </c>
      <c r="AH54" s="91" t="str">
        <f t="shared" si="13"/>
        <v>B</v>
      </c>
      <c r="AI54" s="85">
        <f t="shared" si="55"/>
        <v>2.5</v>
      </c>
      <c r="AJ54" s="85">
        <f t="shared" si="56"/>
        <v>4.2</v>
      </c>
      <c r="AK54" s="247">
        <f t="shared" si="57"/>
        <v>3.35</v>
      </c>
      <c r="AL54" s="91" t="str">
        <f t="shared" si="14"/>
        <v>C</v>
      </c>
      <c r="AM54" s="309">
        <f t="shared" si="54"/>
        <v>2</v>
      </c>
      <c r="AN54" s="307">
        <f t="shared" si="63"/>
        <v>2</v>
      </c>
      <c r="AO54" s="307">
        <f t="shared" si="58"/>
        <v>2.5</v>
      </c>
      <c r="AP54" s="308">
        <f t="shared" si="15"/>
        <v>2.1666666666666665</v>
      </c>
    </row>
    <row r="55" spans="1:42" x14ac:dyDescent="0.25">
      <c r="A55" s="30">
        <v>5</v>
      </c>
      <c r="B55" s="49">
        <v>40080</v>
      </c>
      <c r="C55" s="26" t="s">
        <v>106</v>
      </c>
      <c r="D55" s="56">
        <f>'2021 Расклад'!J50</f>
        <v>4.3465999999999996</v>
      </c>
      <c r="E55" s="59">
        <f t="shared" si="64"/>
        <v>4.17</v>
      </c>
      <c r="F55" s="175" t="str">
        <f t="shared" si="46"/>
        <v>B</v>
      </c>
      <c r="G55" s="169">
        <f>'2021 Расклад'!P50</f>
        <v>4.0615999999999994</v>
      </c>
      <c r="H55" s="59">
        <f t="shared" si="65"/>
        <v>3.88</v>
      </c>
      <c r="I55" s="60" t="str">
        <f t="shared" si="47"/>
        <v>B</v>
      </c>
      <c r="J55" s="56">
        <f>'2021 Расклад'!V50</f>
        <v>4.2957000000000001</v>
      </c>
      <c r="K55" s="59">
        <f t="shared" si="66"/>
        <v>4.1399999999999997</v>
      </c>
      <c r="L55" s="61" t="str">
        <f t="shared" si="48"/>
        <v>B</v>
      </c>
      <c r="M55" s="296" t="str">
        <f t="shared" si="49"/>
        <v>B</v>
      </c>
      <c r="N55" s="64">
        <f t="shared" si="50"/>
        <v>2.5</v>
      </c>
      <c r="O55" s="64">
        <f t="shared" si="51"/>
        <v>2.5</v>
      </c>
      <c r="P55" s="64">
        <f t="shared" si="52"/>
        <v>2.5</v>
      </c>
      <c r="Q55" s="78">
        <f t="shared" si="53"/>
        <v>2.5</v>
      </c>
      <c r="R55" s="83">
        <f>'2021 Расклад'!AB50</f>
        <v>3.7684210526315791</v>
      </c>
      <c r="S55" s="55">
        <f t="shared" si="67"/>
        <v>3.43</v>
      </c>
      <c r="T55" s="61" t="str">
        <f t="shared" si="59"/>
        <v>B</v>
      </c>
      <c r="U55" s="186">
        <f>'2021 Расклад'!AH50</f>
        <v>3.7938144329896906</v>
      </c>
      <c r="V55" s="55">
        <f t="shared" si="68"/>
        <v>3.67</v>
      </c>
      <c r="W55" s="60" t="str">
        <f t="shared" si="60"/>
        <v>B</v>
      </c>
      <c r="X55" s="198" t="str">
        <f t="shared" si="9"/>
        <v>B</v>
      </c>
      <c r="Y55" s="204">
        <f t="shared" si="10"/>
        <v>2.5</v>
      </c>
      <c r="Z55" s="216">
        <f t="shared" si="11"/>
        <v>2.5</v>
      </c>
      <c r="AA55" s="210">
        <f t="shared" si="12"/>
        <v>2.5</v>
      </c>
      <c r="AB55" s="644">
        <f>'2021 Расклад'!AP50</f>
        <v>58.6</v>
      </c>
      <c r="AC55" s="141">
        <f t="shared" si="69"/>
        <v>56.84</v>
      </c>
      <c r="AD55" s="61" t="str">
        <f t="shared" si="61"/>
        <v>B</v>
      </c>
      <c r="AE55" s="256">
        <f>'2021 Расклад'!AX50</f>
        <v>69.2</v>
      </c>
      <c r="AF55" s="258">
        <f t="shared" si="70"/>
        <v>69.900000000000006</v>
      </c>
      <c r="AG55" s="60" t="str">
        <f t="shared" si="62"/>
        <v>B</v>
      </c>
      <c r="AH55" s="91" t="str">
        <f t="shared" si="13"/>
        <v>B</v>
      </c>
      <c r="AI55" s="85">
        <f t="shared" si="55"/>
        <v>2.5</v>
      </c>
      <c r="AJ55" s="85">
        <f t="shared" si="56"/>
        <v>2.5</v>
      </c>
      <c r="AK55" s="247">
        <f t="shared" si="57"/>
        <v>2.5</v>
      </c>
      <c r="AL55" s="91" t="str">
        <f t="shared" si="14"/>
        <v>B</v>
      </c>
      <c r="AM55" s="309">
        <f t="shared" si="54"/>
        <v>2.5</v>
      </c>
      <c r="AN55" s="307">
        <f t="shared" si="63"/>
        <v>2.5</v>
      </c>
      <c r="AO55" s="307">
        <f t="shared" si="58"/>
        <v>2.5</v>
      </c>
      <c r="AP55" s="308">
        <f t="shared" si="15"/>
        <v>2.5</v>
      </c>
    </row>
    <row r="56" spans="1:42" x14ac:dyDescent="0.25">
      <c r="A56" s="30">
        <v>6</v>
      </c>
      <c r="B56" s="49">
        <v>40100</v>
      </c>
      <c r="C56" s="26" t="s">
        <v>53</v>
      </c>
      <c r="D56" s="56">
        <f>'2021 Расклад'!J51</f>
        <v>4.2381000000000002</v>
      </c>
      <c r="E56" s="59">
        <f t="shared" si="64"/>
        <v>4.17</v>
      </c>
      <c r="F56" s="175" t="str">
        <f t="shared" si="46"/>
        <v>B</v>
      </c>
      <c r="G56" s="169">
        <f>'2021 Расклад'!P51</f>
        <v>3.7478000000000002</v>
      </c>
      <c r="H56" s="59">
        <f t="shared" si="65"/>
        <v>3.88</v>
      </c>
      <c r="I56" s="60" t="str">
        <f t="shared" si="47"/>
        <v>C</v>
      </c>
      <c r="J56" s="56">
        <f>'2021 Расклад'!V51</f>
        <v>4.1835000000000004</v>
      </c>
      <c r="K56" s="59">
        <f t="shared" si="66"/>
        <v>4.1399999999999997</v>
      </c>
      <c r="L56" s="61" t="str">
        <f t="shared" si="48"/>
        <v>B</v>
      </c>
      <c r="M56" s="296" t="str">
        <f t="shared" si="49"/>
        <v>C</v>
      </c>
      <c r="N56" s="64">
        <f t="shared" si="50"/>
        <v>2.5</v>
      </c>
      <c r="O56" s="64">
        <f t="shared" si="51"/>
        <v>2</v>
      </c>
      <c r="P56" s="64">
        <f t="shared" si="52"/>
        <v>2.5</v>
      </c>
      <c r="Q56" s="78">
        <f t="shared" si="53"/>
        <v>2.3333333333333335</v>
      </c>
      <c r="R56" s="83">
        <f>'2021 Расклад'!AB51</f>
        <v>3.7578947368421054</v>
      </c>
      <c r="S56" s="55">
        <f t="shared" si="67"/>
        <v>3.43</v>
      </c>
      <c r="T56" s="61" t="str">
        <f t="shared" si="59"/>
        <v>B</v>
      </c>
      <c r="U56" s="186">
        <f>'2021 Расклад'!AH51</f>
        <v>3.9578947368421051</v>
      </c>
      <c r="V56" s="55">
        <f t="shared" si="68"/>
        <v>3.67</v>
      </c>
      <c r="W56" s="60" t="str">
        <f t="shared" si="60"/>
        <v>B</v>
      </c>
      <c r="X56" s="198" t="str">
        <f t="shared" si="9"/>
        <v>B</v>
      </c>
      <c r="Y56" s="204">
        <f t="shared" si="10"/>
        <v>2.5</v>
      </c>
      <c r="Z56" s="216">
        <f t="shared" si="11"/>
        <v>2.5</v>
      </c>
      <c r="AA56" s="210">
        <f t="shared" si="12"/>
        <v>2.5</v>
      </c>
      <c r="AB56" s="644">
        <f>'2021 Расклад'!AP51</f>
        <v>59</v>
      </c>
      <c r="AC56" s="141">
        <f t="shared" si="69"/>
        <v>56.84</v>
      </c>
      <c r="AD56" s="61" t="str">
        <f t="shared" si="61"/>
        <v>B</v>
      </c>
      <c r="AE56" s="256">
        <f>'2021 Расклад'!AX51</f>
        <v>69</v>
      </c>
      <c r="AF56" s="258">
        <f t="shared" si="70"/>
        <v>69.900000000000006</v>
      </c>
      <c r="AG56" s="60" t="str">
        <f t="shared" si="62"/>
        <v>B</v>
      </c>
      <c r="AH56" s="91" t="str">
        <f t="shared" si="13"/>
        <v>B</v>
      </c>
      <c r="AI56" s="85">
        <f t="shared" si="55"/>
        <v>2.5</v>
      </c>
      <c r="AJ56" s="85">
        <f t="shared" si="56"/>
        <v>2.5</v>
      </c>
      <c r="AK56" s="247">
        <f t="shared" si="57"/>
        <v>2.5</v>
      </c>
      <c r="AL56" s="91" t="str">
        <f t="shared" si="14"/>
        <v>B</v>
      </c>
      <c r="AM56" s="309">
        <f t="shared" si="54"/>
        <v>2</v>
      </c>
      <c r="AN56" s="307">
        <f t="shared" si="63"/>
        <v>2.5</v>
      </c>
      <c r="AO56" s="307">
        <f t="shared" si="58"/>
        <v>2.5</v>
      </c>
      <c r="AP56" s="308">
        <f t="shared" si="15"/>
        <v>2.3333333333333335</v>
      </c>
    </row>
    <row r="57" spans="1:42" ht="15" customHeight="1" x14ac:dyDescent="0.25">
      <c r="A57" s="30">
        <v>7</v>
      </c>
      <c r="B57" s="49">
        <v>40020</v>
      </c>
      <c r="C57" s="26" t="s">
        <v>121</v>
      </c>
      <c r="D57" s="56">
        <f>'2021 Расклад'!J52</f>
        <v>4.1157000000000004</v>
      </c>
      <c r="E57" s="59">
        <f t="shared" si="64"/>
        <v>4.17</v>
      </c>
      <c r="F57" s="175" t="str">
        <f t="shared" si="46"/>
        <v>C</v>
      </c>
      <c r="G57" s="169">
        <f>'2021 Расклад'!P52</f>
        <v>3.7856999999999998</v>
      </c>
      <c r="H57" s="59">
        <f t="shared" si="65"/>
        <v>3.88</v>
      </c>
      <c r="I57" s="60" t="str">
        <f t="shared" si="47"/>
        <v>C</v>
      </c>
      <c r="J57" s="56">
        <f>'2021 Расклад'!V52</f>
        <v>3.8928000000000003</v>
      </c>
      <c r="K57" s="59">
        <f t="shared" si="66"/>
        <v>4.1399999999999997</v>
      </c>
      <c r="L57" s="61" t="str">
        <f t="shared" si="48"/>
        <v>C</v>
      </c>
      <c r="M57" s="296" t="str">
        <f t="shared" si="49"/>
        <v>C</v>
      </c>
      <c r="N57" s="64">
        <f t="shared" si="50"/>
        <v>2</v>
      </c>
      <c r="O57" s="64">
        <f t="shared" si="51"/>
        <v>2</v>
      </c>
      <c r="P57" s="64">
        <f t="shared" si="52"/>
        <v>2</v>
      </c>
      <c r="Q57" s="78">
        <f t="shared" si="53"/>
        <v>2</v>
      </c>
      <c r="R57" s="83">
        <f>'2021 Расклад'!AB52</f>
        <v>3.5862068965517242</v>
      </c>
      <c r="S57" s="55">
        <f t="shared" si="67"/>
        <v>3.43</v>
      </c>
      <c r="T57" s="61" t="str">
        <f t="shared" si="59"/>
        <v>B</v>
      </c>
      <c r="U57" s="186">
        <f>'2021 Расклад'!AH52</f>
        <v>4.2307692307692308</v>
      </c>
      <c r="V57" s="55">
        <f t="shared" si="68"/>
        <v>3.67</v>
      </c>
      <c r="W57" s="60" t="str">
        <f t="shared" si="60"/>
        <v>B</v>
      </c>
      <c r="X57" s="198" t="str">
        <f t="shared" si="9"/>
        <v>B</v>
      </c>
      <c r="Y57" s="204">
        <f t="shared" si="10"/>
        <v>2.5</v>
      </c>
      <c r="Z57" s="216">
        <f t="shared" si="11"/>
        <v>2.5</v>
      </c>
      <c r="AA57" s="210">
        <f t="shared" si="12"/>
        <v>2.5</v>
      </c>
      <c r="AB57" s="644">
        <f>'2021 Расклад'!AP52</f>
        <v>58.6</v>
      </c>
      <c r="AC57" s="141">
        <f t="shared" si="69"/>
        <v>56.84</v>
      </c>
      <c r="AD57" s="61" t="str">
        <f t="shared" si="61"/>
        <v>B</v>
      </c>
      <c r="AE57" s="256">
        <f>'2021 Расклад'!AX52</f>
        <v>74.5</v>
      </c>
      <c r="AF57" s="258">
        <f t="shared" si="70"/>
        <v>69.900000000000006</v>
      </c>
      <c r="AG57" s="60" t="str">
        <f t="shared" si="62"/>
        <v>A</v>
      </c>
      <c r="AH57" s="91" t="str">
        <f t="shared" si="13"/>
        <v>B</v>
      </c>
      <c r="AI57" s="85">
        <f t="shared" si="55"/>
        <v>2.5</v>
      </c>
      <c r="AJ57" s="85">
        <f t="shared" si="56"/>
        <v>4.2</v>
      </c>
      <c r="AK57" s="247">
        <f t="shared" si="57"/>
        <v>3.35</v>
      </c>
      <c r="AL57" s="91" t="str">
        <f t="shared" si="14"/>
        <v>B</v>
      </c>
      <c r="AM57" s="309">
        <f t="shared" si="54"/>
        <v>2</v>
      </c>
      <c r="AN57" s="307">
        <f t="shared" si="63"/>
        <v>2.5</v>
      </c>
      <c r="AO57" s="307">
        <f t="shared" si="58"/>
        <v>2.5</v>
      </c>
      <c r="AP57" s="308">
        <f t="shared" si="15"/>
        <v>2.3333333333333335</v>
      </c>
    </row>
    <row r="58" spans="1:42" x14ac:dyDescent="0.25">
      <c r="A58" s="30">
        <v>8</v>
      </c>
      <c r="B58" s="49">
        <v>40031</v>
      </c>
      <c r="C58" s="123" t="s">
        <v>52</v>
      </c>
      <c r="D58" s="56">
        <f>'2021 Расклад'!J53</f>
        <v>4.2518000000000002</v>
      </c>
      <c r="E58" s="59">
        <f t="shared" si="64"/>
        <v>4.17</v>
      </c>
      <c r="F58" s="175" t="str">
        <f t="shared" si="46"/>
        <v>B</v>
      </c>
      <c r="G58" s="169">
        <f>'2021 Расклад'!P53</f>
        <v>4.1038999999999994</v>
      </c>
      <c r="H58" s="59">
        <f t="shared" si="65"/>
        <v>3.88</v>
      </c>
      <c r="I58" s="60" t="str">
        <f t="shared" si="47"/>
        <v>B</v>
      </c>
      <c r="J58" s="56">
        <f>'2021 Расклад'!V53</f>
        <v>4.2451999999999996</v>
      </c>
      <c r="K58" s="59">
        <f t="shared" si="66"/>
        <v>4.1399999999999997</v>
      </c>
      <c r="L58" s="61" t="str">
        <f t="shared" si="48"/>
        <v>B</v>
      </c>
      <c r="M58" s="296" t="str">
        <f t="shared" si="49"/>
        <v>B</v>
      </c>
      <c r="N58" s="64">
        <f t="shared" si="50"/>
        <v>2.5</v>
      </c>
      <c r="O58" s="64">
        <f t="shared" si="51"/>
        <v>2.5</v>
      </c>
      <c r="P58" s="64">
        <f t="shared" si="52"/>
        <v>2.5</v>
      </c>
      <c r="Q58" s="78">
        <f t="shared" si="53"/>
        <v>2.5</v>
      </c>
      <c r="R58" s="83">
        <f>'2021 Расклад'!AB53</f>
        <v>3.5063291139240507</v>
      </c>
      <c r="S58" s="55">
        <f t="shared" si="67"/>
        <v>3.43</v>
      </c>
      <c r="T58" s="61" t="str">
        <f t="shared" si="59"/>
        <v>B</v>
      </c>
      <c r="U58" s="186">
        <f>'2021 Расклад'!AH53</f>
        <v>3.7721518987341773</v>
      </c>
      <c r="V58" s="55">
        <f t="shared" si="68"/>
        <v>3.67</v>
      </c>
      <c r="W58" s="60" t="str">
        <f t="shared" si="60"/>
        <v>B</v>
      </c>
      <c r="X58" s="198" t="str">
        <f t="shared" si="9"/>
        <v>B</v>
      </c>
      <c r="Y58" s="204">
        <f t="shared" si="10"/>
        <v>2.5</v>
      </c>
      <c r="Z58" s="216">
        <f t="shared" si="11"/>
        <v>2.5</v>
      </c>
      <c r="AA58" s="210">
        <f t="shared" si="12"/>
        <v>2.5</v>
      </c>
      <c r="AB58" s="644">
        <f>'2021 Расклад'!AP53</f>
        <v>53.3</v>
      </c>
      <c r="AC58" s="141">
        <f t="shared" si="69"/>
        <v>56.84</v>
      </c>
      <c r="AD58" s="61" t="str">
        <f t="shared" si="61"/>
        <v>B</v>
      </c>
      <c r="AE58" s="256">
        <f>'2021 Расклад'!AX53</f>
        <v>71.3</v>
      </c>
      <c r="AF58" s="258">
        <f t="shared" si="70"/>
        <v>69.900000000000006</v>
      </c>
      <c r="AG58" s="60" t="str">
        <f t="shared" si="62"/>
        <v>B</v>
      </c>
      <c r="AH58" s="91" t="str">
        <f t="shared" si="13"/>
        <v>B</v>
      </c>
      <c r="AI58" s="85">
        <f t="shared" si="55"/>
        <v>2.5</v>
      </c>
      <c r="AJ58" s="85">
        <f t="shared" si="56"/>
        <v>2.5</v>
      </c>
      <c r="AK58" s="247">
        <f t="shared" si="57"/>
        <v>2.5</v>
      </c>
      <c r="AL58" s="91" t="str">
        <f t="shared" si="14"/>
        <v>B</v>
      </c>
      <c r="AM58" s="309">
        <f t="shared" si="54"/>
        <v>2.5</v>
      </c>
      <c r="AN58" s="307">
        <f t="shared" si="63"/>
        <v>2.5</v>
      </c>
      <c r="AO58" s="307">
        <f t="shared" si="58"/>
        <v>2.5</v>
      </c>
      <c r="AP58" s="308">
        <f t="shared" si="15"/>
        <v>2.5</v>
      </c>
    </row>
    <row r="59" spans="1:42" x14ac:dyDescent="0.25">
      <c r="A59" s="30">
        <v>9</v>
      </c>
      <c r="B59" s="49">
        <v>40210</v>
      </c>
      <c r="C59" s="123" t="s">
        <v>55</v>
      </c>
      <c r="D59" s="56">
        <f>'2021 Расклад'!J54</f>
        <v>3.54</v>
      </c>
      <c r="E59" s="59">
        <f t="shared" si="64"/>
        <v>4.17</v>
      </c>
      <c r="F59" s="175" t="str">
        <f t="shared" si="46"/>
        <v>C</v>
      </c>
      <c r="G59" s="169">
        <f>'2021 Расклад'!P54</f>
        <v>2.72</v>
      </c>
      <c r="H59" s="59">
        <f t="shared" si="65"/>
        <v>3.88</v>
      </c>
      <c r="I59" s="60" t="str">
        <f t="shared" si="47"/>
        <v>D</v>
      </c>
      <c r="J59" s="56">
        <f>'2021 Расклад'!V54</f>
        <v>3.2044000000000001</v>
      </c>
      <c r="K59" s="59">
        <f t="shared" si="66"/>
        <v>4.1399999999999997</v>
      </c>
      <c r="L59" s="61" t="str">
        <f t="shared" si="48"/>
        <v>D</v>
      </c>
      <c r="M59" s="296" t="str">
        <f t="shared" si="49"/>
        <v>D</v>
      </c>
      <c r="N59" s="64">
        <f t="shared" si="50"/>
        <v>2</v>
      </c>
      <c r="O59" s="64">
        <f t="shared" si="51"/>
        <v>1</v>
      </c>
      <c r="P59" s="64">
        <f t="shared" si="52"/>
        <v>1</v>
      </c>
      <c r="Q59" s="78">
        <f t="shared" si="53"/>
        <v>1.3333333333333333</v>
      </c>
      <c r="R59" s="83">
        <f>'2021 Расклад'!AB54</f>
        <v>2.9361702127659575</v>
      </c>
      <c r="S59" s="55">
        <f t="shared" si="67"/>
        <v>3.43</v>
      </c>
      <c r="T59" s="61" t="str">
        <f t="shared" si="59"/>
        <v>D</v>
      </c>
      <c r="U59" s="186">
        <f>'2021 Расклад'!AH54</f>
        <v>3.1702127659574466</v>
      </c>
      <c r="V59" s="55">
        <f t="shared" si="68"/>
        <v>3.67</v>
      </c>
      <c r="W59" s="60" t="str">
        <f t="shared" si="60"/>
        <v>D</v>
      </c>
      <c r="X59" s="198" t="str">
        <f t="shared" si="9"/>
        <v>D</v>
      </c>
      <c r="Y59" s="204">
        <f t="shared" si="10"/>
        <v>1</v>
      </c>
      <c r="Z59" s="216">
        <f t="shared" si="11"/>
        <v>1</v>
      </c>
      <c r="AA59" s="210">
        <f t="shared" si="12"/>
        <v>1</v>
      </c>
      <c r="AB59" s="644"/>
      <c r="AC59" s="141">
        <f t="shared" si="69"/>
        <v>56.84</v>
      </c>
      <c r="AD59" s="61"/>
      <c r="AE59" s="256"/>
      <c r="AF59" s="258">
        <f t="shared" si="70"/>
        <v>69.900000000000006</v>
      </c>
      <c r="AG59" s="60"/>
      <c r="AH59" s="91"/>
      <c r="AI59" s="85"/>
      <c r="AJ59" s="85"/>
      <c r="AK59" s="247"/>
      <c r="AL59" s="91" t="str">
        <f t="shared" si="14"/>
        <v>D</v>
      </c>
      <c r="AM59" s="309">
        <f t="shared" si="54"/>
        <v>1</v>
      </c>
      <c r="AN59" s="307">
        <f t="shared" si="63"/>
        <v>1</v>
      </c>
      <c r="AO59" s="307"/>
      <c r="AP59" s="308">
        <f t="shared" si="15"/>
        <v>1</v>
      </c>
    </row>
    <row r="60" spans="1:42" x14ac:dyDescent="0.25">
      <c r="A60" s="30">
        <v>10</v>
      </c>
      <c r="B60" s="48">
        <v>40300</v>
      </c>
      <c r="C60" s="124" t="s">
        <v>56</v>
      </c>
      <c r="D60" s="56">
        <f>'2021 Расклад'!J55</f>
        <v>3.95</v>
      </c>
      <c r="E60" s="59">
        <f t="shared" si="64"/>
        <v>4.17</v>
      </c>
      <c r="F60" s="175" t="str">
        <f t="shared" si="46"/>
        <v>C</v>
      </c>
      <c r="G60" s="169">
        <f>'2021 Расклад'!P55</f>
        <v>3.8714</v>
      </c>
      <c r="H60" s="59">
        <f t="shared" si="65"/>
        <v>3.88</v>
      </c>
      <c r="I60" s="60" t="str">
        <f t="shared" si="47"/>
        <v>B</v>
      </c>
      <c r="J60" s="56">
        <f>'2021 Расклад'!V55</f>
        <v>3.9487000000000001</v>
      </c>
      <c r="K60" s="59">
        <f t="shared" si="66"/>
        <v>4.1399999999999997</v>
      </c>
      <c r="L60" s="61" t="str">
        <f t="shared" si="48"/>
        <v>C</v>
      </c>
      <c r="M60" s="296" t="str">
        <f t="shared" si="49"/>
        <v>C</v>
      </c>
      <c r="N60" s="64">
        <f t="shared" si="50"/>
        <v>2</v>
      </c>
      <c r="O60" s="64">
        <f t="shared" si="51"/>
        <v>2.5</v>
      </c>
      <c r="P60" s="64">
        <f t="shared" si="52"/>
        <v>2</v>
      </c>
      <c r="Q60" s="78">
        <f t="shared" si="53"/>
        <v>2.1666666666666665</v>
      </c>
      <c r="R60" s="83">
        <f>'2021 Расклад'!AB55</f>
        <v>3.1304347826086958</v>
      </c>
      <c r="S60" s="55">
        <f t="shared" si="67"/>
        <v>3.43</v>
      </c>
      <c r="T60" s="61" t="str">
        <f t="shared" si="59"/>
        <v>D</v>
      </c>
      <c r="U60" s="186">
        <f>'2021 Расклад'!AH55</f>
        <v>3.2916666666666665</v>
      </c>
      <c r="V60" s="55">
        <f t="shared" si="68"/>
        <v>3.67</v>
      </c>
      <c r="W60" s="60" t="str">
        <f t="shared" si="60"/>
        <v>D</v>
      </c>
      <c r="X60" s="198" t="str">
        <f t="shared" si="9"/>
        <v>D</v>
      </c>
      <c r="Y60" s="204">
        <f t="shared" si="10"/>
        <v>1</v>
      </c>
      <c r="Z60" s="216">
        <f t="shared" si="11"/>
        <v>1</v>
      </c>
      <c r="AA60" s="210">
        <f t="shared" si="12"/>
        <v>1</v>
      </c>
      <c r="AB60" s="644">
        <f>'2021 Расклад'!AP55</f>
        <v>47</v>
      </c>
      <c r="AC60" s="141">
        <f t="shared" si="69"/>
        <v>56.84</v>
      </c>
      <c r="AD60" s="61" t="str">
        <f t="shared" si="61"/>
        <v>C</v>
      </c>
      <c r="AE60" s="256">
        <f>'2021 Расклад'!AX55</f>
        <v>67</v>
      </c>
      <c r="AF60" s="258">
        <f t="shared" si="70"/>
        <v>69.900000000000006</v>
      </c>
      <c r="AG60" s="60" t="str">
        <f t="shared" si="62"/>
        <v>B</v>
      </c>
      <c r="AH60" s="91" t="str">
        <f t="shared" si="13"/>
        <v>C</v>
      </c>
      <c r="AI60" s="85">
        <f>IF(AD60="A",4.2,IF(AD60="B",2.5,IF(AD60="C",2,1)))</f>
        <v>2</v>
      </c>
      <c r="AJ60" s="85">
        <f>IF(AG60="A",4.2,IF(AG60="B",2.5,IF(AG60="C",2,1)))</f>
        <v>2.5</v>
      </c>
      <c r="AK60" s="247">
        <f>AVERAGE(AI60:AJ60)</f>
        <v>2.25</v>
      </c>
      <c r="AL60" s="91" t="str">
        <f t="shared" si="14"/>
        <v>C</v>
      </c>
      <c r="AM60" s="309">
        <f t="shared" si="54"/>
        <v>2</v>
      </c>
      <c r="AN60" s="307">
        <f t="shared" si="63"/>
        <v>1</v>
      </c>
      <c r="AO60" s="307">
        <f>IF(AH60="A",4.2,IF(AH60="B",2.5,IF(AH60="C",2,1)))</f>
        <v>2</v>
      </c>
      <c r="AP60" s="308">
        <f t="shared" si="15"/>
        <v>1.6666666666666667</v>
      </c>
    </row>
    <row r="61" spans="1:42" x14ac:dyDescent="0.25">
      <c r="A61" s="30">
        <v>11</v>
      </c>
      <c r="B61" s="49">
        <v>40360</v>
      </c>
      <c r="C61" s="26" t="s">
        <v>57</v>
      </c>
      <c r="D61" s="56">
        <f>'2021 Расклад'!J56</f>
        <v>3.7567000000000004</v>
      </c>
      <c r="E61" s="59">
        <f t="shared" si="64"/>
        <v>4.17</v>
      </c>
      <c r="F61" s="175" t="str">
        <f t="shared" si="46"/>
        <v>C</v>
      </c>
      <c r="G61" s="169">
        <f>'2021 Расклад'!P56</f>
        <v>3.4215</v>
      </c>
      <c r="H61" s="59">
        <f t="shared" si="65"/>
        <v>3.88</v>
      </c>
      <c r="I61" s="60" t="str">
        <f t="shared" si="47"/>
        <v>D</v>
      </c>
      <c r="J61" s="56">
        <f>'2021 Расклад'!V56</f>
        <v>3.8525</v>
      </c>
      <c r="K61" s="59">
        <f t="shared" si="66"/>
        <v>4.1399999999999997</v>
      </c>
      <c r="L61" s="61" t="str">
        <f t="shared" si="48"/>
        <v>C</v>
      </c>
      <c r="M61" s="296" t="str">
        <f t="shared" si="49"/>
        <v>C</v>
      </c>
      <c r="N61" s="64">
        <f t="shared" si="50"/>
        <v>2</v>
      </c>
      <c r="O61" s="64">
        <f t="shared" si="51"/>
        <v>1</v>
      </c>
      <c r="P61" s="64">
        <f t="shared" si="52"/>
        <v>2</v>
      </c>
      <c r="Q61" s="78">
        <f t="shared" si="53"/>
        <v>1.6666666666666667</v>
      </c>
      <c r="R61" s="83">
        <f>'2021 Расклад'!AB56</f>
        <v>3.2444444444444445</v>
      </c>
      <c r="S61" s="55">
        <f t="shared" si="67"/>
        <v>3.43</v>
      </c>
      <c r="T61" s="61" t="str">
        <f t="shared" si="59"/>
        <v>D</v>
      </c>
      <c r="U61" s="186">
        <f>'2021 Расклад'!AH56</f>
        <v>3.2083333333333335</v>
      </c>
      <c r="V61" s="55">
        <f t="shared" si="68"/>
        <v>3.67</v>
      </c>
      <c r="W61" s="60" t="str">
        <f t="shared" si="60"/>
        <v>D</v>
      </c>
      <c r="X61" s="198" t="str">
        <f t="shared" si="9"/>
        <v>D</v>
      </c>
      <c r="Y61" s="204">
        <f t="shared" si="10"/>
        <v>1</v>
      </c>
      <c r="Z61" s="216">
        <f t="shared" si="11"/>
        <v>1</v>
      </c>
      <c r="AA61" s="210">
        <f t="shared" si="12"/>
        <v>1</v>
      </c>
      <c r="AB61" s="644"/>
      <c r="AC61" s="141">
        <f t="shared" si="69"/>
        <v>56.84</v>
      </c>
      <c r="AD61" s="61"/>
      <c r="AE61" s="256"/>
      <c r="AF61" s="258">
        <f t="shared" si="70"/>
        <v>69.900000000000006</v>
      </c>
      <c r="AG61" s="60"/>
      <c r="AH61" s="91"/>
      <c r="AI61" s="85"/>
      <c r="AJ61" s="85"/>
      <c r="AK61" s="247"/>
      <c r="AL61" s="91" t="str">
        <f t="shared" si="14"/>
        <v>C</v>
      </c>
      <c r="AM61" s="309">
        <f t="shared" si="54"/>
        <v>2</v>
      </c>
      <c r="AN61" s="307">
        <f t="shared" si="63"/>
        <v>1</v>
      </c>
      <c r="AO61" s="307"/>
      <c r="AP61" s="308">
        <f t="shared" si="15"/>
        <v>1.5</v>
      </c>
    </row>
    <row r="62" spans="1:42" x14ac:dyDescent="0.25">
      <c r="A62" s="30">
        <v>12</v>
      </c>
      <c r="B62" s="49">
        <v>40390</v>
      </c>
      <c r="C62" s="26" t="s">
        <v>58</v>
      </c>
      <c r="D62" s="56">
        <f>'2021 Расклад'!J57</f>
        <v>4.0438999999999998</v>
      </c>
      <c r="E62" s="59">
        <f t="shared" si="64"/>
        <v>4.17</v>
      </c>
      <c r="F62" s="175" t="str">
        <f t="shared" si="46"/>
        <v>C</v>
      </c>
      <c r="G62" s="169">
        <f>'2021 Расклад'!P57</f>
        <v>3.8406000000000002</v>
      </c>
      <c r="H62" s="59">
        <f t="shared" si="65"/>
        <v>3.88</v>
      </c>
      <c r="I62" s="60" t="str">
        <f t="shared" si="47"/>
        <v>B</v>
      </c>
      <c r="J62" s="56">
        <f>'2021 Расклад'!V57</f>
        <v>3.9709999999999996</v>
      </c>
      <c r="K62" s="59">
        <f t="shared" si="66"/>
        <v>4.1399999999999997</v>
      </c>
      <c r="L62" s="61" t="str">
        <f t="shared" si="48"/>
        <v>C</v>
      </c>
      <c r="M62" s="296" t="str">
        <f t="shared" si="49"/>
        <v>C</v>
      </c>
      <c r="N62" s="64">
        <f t="shared" si="50"/>
        <v>2</v>
      </c>
      <c r="O62" s="64">
        <f t="shared" si="51"/>
        <v>2.5</v>
      </c>
      <c r="P62" s="64">
        <f t="shared" si="52"/>
        <v>2</v>
      </c>
      <c r="Q62" s="78">
        <f t="shared" si="53"/>
        <v>2.1666666666666665</v>
      </c>
      <c r="R62" s="83">
        <f>'2021 Расклад'!AB57</f>
        <v>3.3111111111111109</v>
      </c>
      <c r="S62" s="55">
        <f t="shared" si="67"/>
        <v>3.43</v>
      </c>
      <c r="T62" s="61" t="str">
        <f t="shared" si="59"/>
        <v>D</v>
      </c>
      <c r="U62" s="186">
        <f>'2021 Расклад'!AH57</f>
        <v>3.3255813953488373</v>
      </c>
      <c r="V62" s="55">
        <f t="shared" si="68"/>
        <v>3.67</v>
      </c>
      <c r="W62" s="60" t="str">
        <f t="shared" si="60"/>
        <v>D</v>
      </c>
      <c r="X62" s="198" t="str">
        <f t="shared" si="9"/>
        <v>D</v>
      </c>
      <c r="Y62" s="204">
        <f t="shared" si="10"/>
        <v>1</v>
      </c>
      <c r="Z62" s="216">
        <f t="shared" si="11"/>
        <v>1</v>
      </c>
      <c r="AA62" s="210">
        <f t="shared" si="12"/>
        <v>1</v>
      </c>
      <c r="AB62" s="644">
        <f>'2021 Расклад'!AP57</f>
        <v>35.799999999999997</v>
      </c>
      <c r="AC62" s="141">
        <f t="shared" si="69"/>
        <v>56.84</v>
      </c>
      <c r="AD62" s="61" t="str">
        <f t="shared" si="61"/>
        <v>C</v>
      </c>
      <c r="AE62" s="256">
        <f>'2021 Расклад'!AX57</f>
        <v>68.3</v>
      </c>
      <c r="AF62" s="258">
        <f t="shared" si="70"/>
        <v>69.900000000000006</v>
      </c>
      <c r="AG62" s="60" t="str">
        <f t="shared" ref="AG62" si="71">IF(AE62&gt;=$AE$129,"A",IF(AE62&gt;=$AE$130,"B",IF(AE62&gt;=$AE$131,"C","D")))</f>
        <v>B</v>
      </c>
      <c r="AH62" s="91" t="str">
        <f t="shared" ref="AH62" si="72">IF(AK62&gt;=3.5,"A",IF(AK62&gt;=2.3,"B",IF(AK62&gt;=1.5,"C","D")))</f>
        <v>C</v>
      </c>
      <c r="AI62" s="85">
        <f t="shared" ref="AI62:AI78" si="73">IF(AD62="A",4.2,IF(AD62="B",2.5,IF(AD62="C",2,1)))</f>
        <v>2</v>
      </c>
      <c r="AJ62" s="85">
        <f t="shared" ref="AJ62:AJ78" si="74">IF(AG62="A",4.2,IF(AG62="B",2.5,IF(AG62="C",2,1)))</f>
        <v>2.5</v>
      </c>
      <c r="AK62" s="247">
        <f t="shared" ref="AK62:AK78" si="75">AVERAGE(AI62:AJ62)</f>
        <v>2.25</v>
      </c>
      <c r="AL62" s="91" t="str">
        <f t="shared" si="14"/>
        <v>C</v>
      </c>
      <c r="AM62" s="309">
        <f t="shared" si="54"/>
        <v>2</v>
      </c>
      <c r="AN62" s="307">
        <f t="shared" si="63"/>
        <v>1</v>
      </c>
      <c r="AO62" s="307">
        <f t="shared" ref="AO62:AO78" si="76">IF(AH62="A",4.2,IF(AH62="B",2.5,IF(AH62="C",2,1)))</f>
        <v>2</v>
      </c>
      <c r="AP62" s="308">
        <f t="shared" si="15"/>
        <v>1.6666666666666667</v>
      </c>
    </row>
    <row r="63" spans="1:42" x14ac:dyDescent="0.25">
      <c r="A63" s="30">
        <v>13</v>
      </c>
      <c r="B63" s="49">
        <v>40720</v>
      </c>
      <c r="C63" s="26" t="s">
        <v>120</v>
      </c>
      <c r="D63" s="56">
        <f>'2021 Расклад'!J58</f>
        <v>4.5535000000000005</v>
      </c>
      <c r="E63" s="59">
        <f t="shared" si="64"/>
        <v>4.17</v>
      </c>
      <c r="F63" s="175" t="str">
        <f t="shared" si="46"/>
        <v>A</v>
      </c>
      <c r="G63" s="169">
        <f>'2021 Расклад'!P58</f>
        <v>3.8635999999999999</v>
      </c>
      <c r="H63" s="59">
        <f t="shared" si="65"/>
        <v>3.88</v>
      </c>
      <c r="I63" s="60" t="str">
        <f t="shared" si="47"/>
        <v>B</v>
      </c>
      <c r="J63" s="56">
        <f>'2021 Расклад'!V58</f>
        <v>4.0541</v>
      </c>
      <c r="K63" s="59">
        <f t="shared" si="66"/>
        <v>4.1399999999999997</v>
      </c>
      <c r="L63" s="61" t="str">
        <f t="shared" si="48"/>
        <v>C</v>
      </c>
      <c r="M63" s="296" t="str">
        <f t="shared" si="49"/>
        <v>B</v>
      </c>
      <c r="N63" s="64">
        <f t="shared" si="50"/>
        <v>4.2</v>
      </c>
      <c r="O63" s="64">
        <f t="shared" si="51"/>
        <v>2.5</v>
      </c>
      <c r="P63" s="64">
        <f t="shared" si="52"/>
        <v>2</v>
      </c>
      <c r="Q63" s="78">
        <f t="shared" si="53"/>
        <v>2.9</v>
      </c>
      <c r="R63" s="83">
        <f>'2021 Расклад'!AB58</f>
        <v>3.3624999999999998</v>
      </c>
      <c r="S63" s="55">
        <f t="shared" si="67"/>
        <v>3.43</v>
      </c>
      <c r="T63" s="61" t="str">
        <f t="shared" si="59"/>
        <v>D</v>
      </c>
      <c r="U63" s="186">
        <f>'2021 Расклад'!AH58</f>
        <v>3.55</v>
      </c>
      <c r="V63" s="55">
        <f t="shared" si="68"/>
        <v>3.67</v>
      </c>
      <c r="W63" s="60" t="str">
        <f t="shared" si="60"/>
        <v>C</v>
      </c>
      <c r="X63" s="198" t="str">
        <f t="shared" si="9"/>
        <v>C</v>
      </c>
      <c r="Y63" s="204">
        <f t="shared" si="10"/>
        <v>1</v>
      </c>
      <c r="Z63" s="216">
        <f t="shared" si="11"/>
        <v>2</v>
      </c>
      <c r="AA63" s="210">
        <f t="shared" si="12"/>
        <v>1.5</v>
      </c>
      <c r="AB63" s="644">
        <f>'2021 Расклад'!AP58</f>
        <v>72.2</v>
      </c>
      <c r="AC63" s="141">
        <f t="shared" si="69"/>
        <v>56.84</v>
      </c>
      <c r="AD63" s="61" t="str">
        <f>IF(AB63&gt;=$AB$129,"A",IF(AB63&gt;=$AB$130,"B",IF(AB63&gt;=$AB$131,"C","D")))</f>
        <v>A</v>
      </c>
      <c r="AE63" s="256">
        <f>'2021 Расклад'!AX58</f>
        <v>70.099999999999994</v>
      </c>
      <c r="AF63" s="258">
        <f t="shared" si="70"/>
        <v>69.900000000000006</v>
      </c>
      <c r="AG63" s="60" t="str">
        <f t="shared" ref="AG63:AG91" si="77">IF(AE63&gt;=$AE$129,"A",IF(AE63&gt;=$AE$130,"B",IF(AE63&gt;=$AE$131,"C","D")))</f>
        <v>B</v>
      </c>
      <c r="AH63" s="91" t="str">
        <f t="shared" si="13"/>
        <v>B</v>
      </c>
      <c r="AI63" s="85">
        <f t="shared" si="73"/>
        <v>4.2</v>
      </c>
      <c r="AJ63" s="85">
        <f t="shared" si="74"/>
        <v>2.5</v>
      </c>
      <c r="AK63" s="247">
        <f t="shared" si="75"/>
        <v>3.35</v>
      </c>
      <c r="AL63" s="91" t="str">
        <f t="shared" si="14"/>
        <v>B</v>
      </c>
      <c r="AM63" s="309">
        <f t="shared" si="54"/>
        <v>2.5</v>
      </c>
      <c r="AN63" s="307">
        <f t="shared" si="63"/>
        <v>2</v>
      </c>
      <c r="AO63" s="307">
        <f t="shared" si="76"/>
        <v>2.5</v>
      </c>
      <c r="AP63" s="308">
        <f t="shared" si="15"/>
        <v>2.3333333333333335</v>
      </c>
    </row>
    <row r="64" spans="1:42" x14ac:dyDescent="0.25">
      <c r="A64" s="30">
        <v>14</v>
      </c>
      <c r="B64" s="49">
        <v>40730</v>
      </c>
      <c r="C64" s="26" t="s">
        <v>60</v>
      </c>
      <c r="D64" s="56">
        <f>'2021 Расклад'!J59</f>
        <v>4.0941999999999998</v>
      </c>
      <c r="E64" s="59">
        <f t="shared" si="64"/>
        <v>4.17</v>
      </c>
      <c r="F64" s="175" t="str">
        <f t="shared" si="46"/>
        <v>C</v>
      </c>
      <c r="G64" s="169">
        <f>'2021 Расклад'!P59</f>
        <v>3.6454999999999997</v>
      </c>
      <c r="H64" s="59">
        <f t="shared" si="65"/>
        <v>3.88</v>
      </c>
      <c r="I64" s="60" t="str">
        <f t="shared" si="47"/>
        <v>C</v>
      </c>
      <c r="J64" s="56">
        <f>'2021 Расклад'!V59</f>
        <v>4</v>
      </c>
      <c r="K64" s="59">
        <f t="shared" si="66"/>
        <v>4.1399999999999997</v>
      </c>
      <c r="L64" s="61" t="str">
        <f t="shared" si="48"/>
        <v>C</v>
      </c>
      <c r="M64" s="296" t="str">
        <f t="shared" si="49"/>
        <v>C</v>
      </c>
      <c r="N64" s="64">
        <f t="shared" si="50"/>
        <v>2</v>
      </c>
      <c r="O64" s="64">
        <f t="shared" si="51"/>
        <v>2</v>
      </c>
      <c r="P64" s="64">
        <f t="shared" si="52"/>
        <v>2</v>
      </c>
      <c r="Q64" s="78">
        <f t="shared" si="53"/>
        <v>2</v>
      </c>
      <c r="R64" s="83">
        <f>'2021 Расклад'!AB59</f>
        <v>3.0666666666666669</v>
      </c>
      <c r="S64" s="55">
        <f t="shared" si="67"/>
        <v>3.43</v>
      </c>
      <c r="T64" s="61" t="str">
        <f t="shared" si="59"/>
        <v>D</v>
      </c>
      <c r="U64" s="186">
        <f>'2021 Расклад'!AH59</f>
        <v>3.1666666666666665</v>
      </c>
      <c r="V64" s="55">
        <f t="shared" si="68"/>
        <v>3.67</v>
      </c>
      <c r="W64" s="60" t="str">
        <f t="shared" si="60"/>
        <v>D</v>
      </c>
      <c r="X64" s="198" t="str">
        <f t="shared" si="9"/>
        <v>D</v>
      </c>
      <c r="Y64" s="204">
        <f t="shared" si="10"/>
        <v>1</v>
      </c>
      <c r="Z64" s="216">
        <f t="shared" si="11"/>
        <v>1</v>
      </c>
      <c r="AA64" s="210">
        <f t="shared" si="12"/>
        <v>1</v>
      </c>
      <c r="AB64" s="644"/>
      <c r="AC64" s="141">
        <f t="shared" si="69"/>
        <v>56.84</v>
      </c>
      <c r="AD64" s="61"/>
      <c r="AE64" s="256">
        <f>'2021 Расклад'!AX59</f>
        <v>0</v>
      </c>
      <c r="AF64" s="258">
        <f t="shared" si="70"/>
        <v>69.900000000000006</v>
      </c>
      <c r="AG64" s="60" t="str">
        <f t="shared" si="77"/>
        <v>D</v>
      </c>
      <c r="AH64" s="91" t="str">
        <f t="shared" si="13"/>
        <v>D</v>
      </c>
      <c r="AI64" s="85">
        <f t="shared" si="73"/>
        <v>1</v>
      </c>
      <c r="AJ64" s="85">
        <f t="shared" si="74"/>
        <v>1</v>
      </c>
      <c r="AK64" s="247">
        <f t="shared" si="75"/>
        <v>1</v>
      </c>
      <c r="AL64" s="91" t="str">
        <f t="shared" si="14"/>
        <v>D</v>
      </c>
      <c r="AM64" s="309">
        <f t="shared" si="54"/>
        <v>2</v>
      </c>
      <c r="AN64" s="307">
        <f t="shared" si="63"/>
        <v>1</v>
      </c>
      <c r="AO64" s="307">
        <f t="shared" si="76"/>
        <v>1</v>
      </c>
      <c r="AP64" s="308">
        <f t="shared" si="15"/>
        <v>1.3333333333333333</v>
      </c>
    </row>
    <row r="65" spans="1:42" x14ac:dyDescent="0.25">
      <c r="A65" s="30">
        <v>15</v>
      </c>
      <c r="B65" s="49">
        <v>40820</v>
      </c>
      <c r="C65" s="26" t="s">
        <v>61</v>
      </c>
      <c r="D65" s="56">
        <f>'2021 Расклад'!J60</f>
        <v>3.8319000000000001</v>
      </c>
      <c r="E65" s="59">
        <f t="shared" si="64"/>
        <v>4.17</v>
      </c>
      <c r="F65" s="175" t="str">
        <f t="shared" si="46"/>
        <v>C</v>
      </c>
      <c r="G65" s="169">
        <f>'2021 Расклад'!P60</f>
        <v>3.6989000000000001</v>
      </c>
      <c r="H65" s="59">
        <f t="shared" si="65"/>
        <v>3.88</v>
      </c>
      <c r="I65" s="60" t="str">
        <f t="shared" si="47"/>
        <v>C</v>
      </c>
      <c r="J65" s="56">
        <f>'2021 Расклад'!V60</f>
        <v>3.8313999999999999</v>
      </c>
      <c r="K65" s="59">
        <f t="shared" si="66"/>
        <v>4.1399999999999997</v>
      </c>
      <c r="L65" s="61" t="str">
        <f t="shared" si="48"/>
        <v>C</v>
      </c>
      <c r="M65" s="296" t="str">
        <f t="shared" si="49"/>
        <v>C</v>
      </c>
      <c r="N65" s="64">
        <f t="shared" si="50"/>
        <v>2</v>
      </c>
      <c r="O65" s="64">
        <f t="shared" si="51"/>
        <v>2</v>
      </c>
      <c r="P65" s="64">
        <f t="shared" si="52"/>
        <v>2</v>
      </c>
      <c r="Q65" s="78">
        <f t="shared" si="53"/>
        <v>2</v>
      </c>
      <c r="R65" s="83">
        <f>'2021 Расклад'!AB60</f>
        <v>3.6451612903225805</v>
      </c>
      <c r="S65" s="55">
        <f t="shared" si="67"/>
        <v>3.43</v>
      </c>
      <c r="T65" s="61" t="str">
        <f t="shared" si="59"/>
        <v>B</v>
      </c>
      <c r="U65" s="186">
        <f>'2021 Расклад'!AH60</f>
        <v>3.5806451612903225</v>
      </c>
      <c r="V65" s="55">
        <f t="shared" si="68"/>
        <v>3.67</v>
      </c>
      <c r="W65" s="60" t="str">
        <f t="shared" si="60"/>
        <v>C</v>
      </c>
      <c r="X65" s="198" t="str">
        <f t="shared" si="9"/>
        <v>C</v>
      </c>
      <c r="Y65" s="204">
        <f t="shared" si="10"/>
        <v>2.5</v>
      </c>
      <c r="Z65" s="216">
        <f t="shared" si="11"/>
        <v>2</v>
      </c>
      <c r="AA65" s="210">
        <f t="shared" si="12"/>
        <v>2.25</v>
      </c>
      <c r="AB65" s="644">
        <f>'2021 Расклад'!AP60</f>
        <v>60</v>
      </c>
      <c r="AC65" s="141">
        <f t="shared" si="69"/>
        <v>56.84</v>
      </c>
      <c r="AD65" s="61" t="str">
        <f t="shared" ref="AD65:AD91" si="78">IF(AB65&gt;=$AB$129,"A",IF(AB65&gt;=$AB$130,"B",IF(AB65&gt;=$AB$131,"C","D")))</f>
        <v>B</v>
      </c>
      <c r="AE65" s="256">
        <f>'2021 Расклад'!AX60</f>
        <v>70</v>
      </c>
      <c r="AF65" s="258">
        <f t="shared" si="70"/>
        <v>69.900000000000006</v>
      </c>
      <c r="AG65" s="60" t="str">
        <f t="shared" si="77"/>
        <v>B</v>
      </c>
      <c r="AH65" s="91" t="str">
        <f t="shared" si="13"/>
        <v>B</v>
      </c>
      <c r="AI65" s="85">
        <f t="shared" si="73"/>
        <v>2.5</v>
      </c>
      <c r="AJ65" s="85">
        <f t="shared" si="74"/>
        <v>2.5</v>
      </c>
      <c r="AK65" s="247">
        <f t="shared" si="75"/>
        <v>2.5</v>
      </c>
      <c r="AL65" s="91" t="str">
        <f t="shared" si="14"/>
        <v>C</v>
      </c>
      <c r="AM65" s="309">
        <f t="shared" si="54"/>
        <v>2</v>
      </c>
      <c r="AN65" s="307">
        <f t="shared" si="63"/>
        <v>2</v>
      </c>
      <c r="AO65" s="307">
        <f t="shared" si="76"/>
        <v>2.5</v>
      </c>
      <c r="AP65" s="308">
        <f t="shared" si="15"/>
        <v>2.1666666666666665</v>
      </c>
    </row>
    <row r="66" spans="1:42" x14ac:dyDescent="0.25">
      <c r="A66" s="30">
        <v>16</v>
      </c>
      <c r="B66" s="49">
        <v>40840</v>
      </c>
      <c r="C66" s="26" t="s">
        <v>62</v>
      </c>
      <c r="D66" s="56">
        <f>'2021 Расклад'!J61</f>
        <v>3.8334000000000001</v>
      </c>
      <c r="E66" s="59">
        <f t="shared" si="64"/>
        <v>4.17</v>
      </c>
      <c r="F66" s="175" t="str">
        <f t="shared" si="46"/>
        <v>C</v>
      </c>
      <c r="G66" s="169">
        <f>'2021 Расклад'!P61</f>
        <v>3.6019999999999994</v>
      </c>
      <c r="H66" s="59">
        <f t="shared" si="65"/>
        <v>3.88</v>
      </c>
      <c r="I66" s="60" t="str">
        <f t="shared" si="47"/>
        <v>C</v>
      </c>
      <c r="J66" s="56">
        <f>'2021 Расклад'!V61</f>
        <v>3.9768000000000008</v>
      </c>
      <c r="K66" s="59">
        <f t="shared" si="66"/>
        <v>4.1399999999999997</v>
      </c>
      <c r="L66" s="61" t="str">
        <f t="shared" si="48"/>
        <v>C</v>
      </c>
      <c r="M66" s="296" t="str">
        <f t="shared" si="49"/>
        <v>C</v>
      </c>
      <c r="N66" s="64">
        <f t="shared" si="50"/>
        <v>2</v>
      </c>
      <c r="O66" s="64">
        <f t="shared" si="51"/>
        <v>2</v>
      </c>
      <c r="P66" s="64">
        <f t="shared" si="52"/>
        <v>2</v>
      </c>
      <c r="Q66" s="78">
        <f t="shared" si="53"/>
        <v>2</v>
      </c>
      <c r="R66" s="83">
        <f>'2021 Расклад'!AB61</f>
        <v>3.1538461538461537</v>
      </c>
      <c r="S66" s="55">
        <f t="shared" si="67"/>
        <v>3.43</v>
      </c>
      <c r="T66" s="61" t="str">
        <f t="shared" si="59"/>
        <v>D</v>
      </c>
      <c r="U66" s="186">
        <f>'2021 Расклад'!AH61</f>
        <v>3.1698113207547172</v>
      </c>
      <c r="V66" s="55">
        <f t="shared" si="68"/>
        <v>3.67</v>
      </c>
      <c r="W66" s="60" t="str">
        <f t="shared" si="60"/>
        <v>D</v>
      </c>
      <c r="X66" s="198" t="str">
        <f t="shared" si="9"/>
        <v>D</v>
      </c>
      <c r="Y66" s="204">
        <f t="shared" si="10"/>
        <v>1</v>
      </c>
      <c r="Z66" s="216">
        <f t="shared" si="11"/>
        <v>1</v>
      </c>
      <c r="AA66" s="210">
        <f t="shared" si="12"/>
        <v>1</v>
      </c>
      <c r="AB66" s="644">
        <f>'2021 Расклад'!AP61</f>
        <v>40.799999999999997</v>
      </c>
      <c r="AC66" s="141">
        <f t="shared" si="69"/>
        <v>56.84</v>
      </c>
      <c r="AD66" s="61" t="str">
        <f t="shared" si="78"/>
        <v>C</v>
      </c>
      <c r="AE66" s="256">
        <f>'2021 Расклад'!AX61</f>
        <v>57.1</v>
      </c>
      <c r="AF66" s="258">
        <f t="shared" si="70"/>
        <v>69.900000000000006</v>
      </c>
      <c r="AG66" s="60" t="str">
        <f t="shared" si="77"/>
        <v>B</v>
      </c>
      <c r="AH66" s="91" t="str">
        <f t="shared" si="13"/>
        <v>C</v>
      </c>
      <c r="AI66" s="85">
        <f t="shared" si="73"/>
        <v>2</v>
      </c>
      <c r="AJ66" s="85">
        <f t="shared" si="74"/>
        <v>2.5</v>
      </c>
      <c r="AK66" s="247">
        <f t="shared" si="75"/>
        <v>2.25</v>
      </c>
      <c r="AL66" s="91" t="str">
        <f t="shared" si="14"/>
        <v>C</v>
      </c>
      <c r="AM66" s="309">
        <f t="shared" si="54"/>
        <v>2</v>
      </c>
      <c r="AN66" s="307">
        <f t="shared" si="63"/>
        <v>1</v>
      </c>
      <c r="AO66" s="307">
        <f t="shared" si="76"/>
        <v>2</v>
      </c>
      <c r="AP66" s="308">
        <f t="shared" si="15"/>
        <v>1.6666666666666667</v>
      </c>
    </row>
    <row r="67" spans="1:42" x14ac:dyDescent="0.25">
      <c r="A67" s="30">
        <v>17</v>
      </c>
      <c r="B67" s="49">
        <v>40950</v>
      </c>
      <c r="C67" s="26" t="s">
        <v>63</v>
      </c>
      <c r="D67" s="56">
        <f>'2021 Расклад'!J62</f>
        <v>4.0353000000000003</v>
      </c>
      <c r="E67" s="59">
        <f t="shared" si="64"/>
        <v>4.17</v>
      </c>
      <c r="F67" s="175" t="str">
        <f t="shared" si="46"/>
        <v>C</v>
      </c>
      <c r="G67" s="169">
        <f>'2021 Расклад'!P62</f>
        <v>3.7674000000000003</v>
      </c>
      <c r="H67" s="59">
        <f t="shared" si="65"/>
        <v>3.88</v>
      </c>
      <c r="I67" s="60" t="str">
        <f t="shared" si="47"/>
        <v>C</v>
      </c>
      <c r="J67" s="56">
        <f>'2021 Расклад'!V62</f>
        <v>3.9649999999999999</v>
      </c>
      <c r="K67" s="59">
        <f t="shared" si="66"/>
        <v>4.1399999999999997</v>
      </c>
      <c r="L67" s="61" t="str">
        <f t="shared" si="48"/>
        <v>C</v>
      </c>
      <c r="M67" s="296" t="str">
        <f t="shared" si="49"/>
        <v>C</v>
      </c>
      <c r="N67" s="64">
        <f t="shared" si="50"/>
        <v>2</v>
      </c>
      <c r="O67" s="64">
        <f t="shared" si="51"/>
        <v>2</v>
      </c>
      <c r="P67" s="64">
        <f t="shared" si="52"/>
        <v>2</v>
      </c>
      <c r="Q67" s="78">
        <f t="shared" si="53"/>
        <v>2</v>
      </c>
      <c r="R67" s="83">
        <f>'2021 Расклад'!AB62</f>
        <v>3.2448979591836733</v>
      </c>
      <c r="S67" s="55">
        <f t="shared" si="67"/>
        <v>3.43</v>
      </c>
      <c r="T67" s="61" t="str">
        <f t="shared" si="59"/>
        <v>D</v>
      </c>
      <c r="U67" s="186">
        <f>'2021 Расклад'!AH62</f>
        <v>3.4</v>
      </c>
      <c r="V67" s="55">
        <f t="shared" si="68"/>
        <v>3.67</v>
      </c>
      <c r="W67" s="60" t="str">
        <f t="shared" si="60"/>
        <v>D</v>
      </c>
      <c r="X67" s="198" t="str">
        <f t="shared" si="9"/>
        <v>D</v>
      </c>
      <c r="Y67" s="204">
        <f t="shared" si="10"/>
        <v>1</v>
      </c>
      <c r="Z67" s="216">
        <f t="shared" si="11"/>
        <v>1</v>
      </c>
      <c r="AA67" s="210">
        <f t="shared" si="12"/>
        <v>1</v>
      </c>
      <c r="AB67" s="644">
        <f>'2021 Расклад'!AP62</f>
        <v>55</v>
      </c>
      <c r="AC67" s="141">
        <f t="shared" si="69"/>
        <v>56.84</v>
      </c>
      <c r="AD67" s="61" t="str">
        <f t="shared" si="78"/>
        <v>B</v>
      </c>
      <c r="AE67" s="256">
        <f>'2021 Расклад'!AX62</f>
        <v>63</v>
      </c>
      <c r="AF67" s="258">
        <f t="shared" si="70"/>
        <v>69.900000000000006</v>
      </c>
      <c r="AG67" s="60" t="str">
        <f t="shared" si="77"/>
        <v>B</v>
      </c>
      <c r="AH67" s="91" t="str">
        <f t="shared" si="13"/>
        <v>B</v>
      </c>
      <c r="AI67" s="85">
        <f t="shared" si="73"/>
        <v>2.5</v>
      </c>
      <c r="AJ67" s="85">
        <f t="shared" si="74"/>
        <v>2.5</v>
      </c>
      <c r="AK67" s="247">
        <f t="shared" si="75"/>
        <v>2.5</v>
      </c>
      <c r="AL67" s="91" t="str">
        <f t="shared" si="14"/>
        <v>C</v>
      </c>
      <c r="AM67" s="309">
        <f t="shared" si="54"/>
        <v>2</v>
      </c>
      <c r="AN67" s="307">
        <f t="shared" si="63"/>
        <v>1</v>
      </c>
      <c r="AO67" s="307">
        <f t="shared" si="76"/>
        <v>2.5</v>
      </c>
      <c r="AP67" s="308">
        <f t="shared" si="15"/>
        <v>1.8333333333333333</v>
      </c>
    </row>
    <row r="68" spans="1:42" x14ac:dyDescent="0.25">
      <c r="A68" s="30">
        <v>18</v>
      </c>
      <c r="B68" s="49">
        <v>40990</v>
      </c>
      <c r="C68" s="26" t="s">
        <v>64</v>
      </c>
      <c r="D68" s="56">
        <f>'2021 Расклад'!J63</f>
        <v>4.3812999999999995</v>
      </c>
      <c r="E68" s="59">
        <f t="shared" si="64"/>
        <v>4.17</v>
      </c>
      <c r="F68" s="175" t="str">
        <f t="shared" si="46"/>
        <v>B</v>
      </c>
      <c r="G68" s="169">
        <f>'2021 Расклад'!P63</f>
        <v>3.9466999999999994</v>
      </c>
      <c r="H68" s="59">
        <f t="shared" si="65"/>
        <v>3.88</v>
      </c>
      <c r="I68" s="60" t="str">
        <f t="shared" si="47"/>
        <v>B</v>
      </c>
      <c r="J68" s="56">
        <f>'2021 Расклад'!V63</f>
        <v>4.2861000000000002</v>
      </c>
      <c r="K68" s="59">
        <f t="shared" si="66"/>
        <v>4.1399999999999997</v>
      </c>
      <c r="L68" s="61" t="str">
        <f t="shared" si="48"/>
        <v>B</v>
      </c>
      <c r="M68" s="296" t="str">
        <f t="shared" si="49"/>
        <v>B</v>
      </c>
      <c r="N68" s="64">
        <f t="shared" si="50"/>
        <v>2.5</v>
      </c>
      <c r="O68" s="64">
        <f t="shared" si="51"/>
        <v>2.5</v>
      </c>
      <c r="P68" s="64">
        <f t="shared" si="52"/>
        <v>2.5</v>
      </c>
      <c r="Q68" s="78">
        <f t="shared" si="53"/>
        <v>2.5</v>
      </c>
      <c r="R68" s="83">
        <f>'2021 Расклад'!AB63</f>
        <v>3.6730769230769229</v>
      </c>
      <c r="S68" s="55">
        <f t="shared" si="67"/>
        <v>3.43</v>
      </c>
      <c r="T68" s="61" t="str">
        <f t="shared" si="59"/>
        <v>B</v>
      </c>
      <c r="U68" s="186">
        <f>'2021 Расклад'!AH63</f>
        <v>3.8349514563106797</v>
      </c>
      <c r="V68" s="55">
        <f t="shared" si="68"/>
        <v>3.67</v>
      </c>
      <c r="W68" s="60" t="str">
        <f t="shared" si="60"/>
        <v>B</v>
      </c>
      <c r="X68" s="198" t="str">
        <f t="shared" si="9"/>
        <v>B</v>
      </c>
      <c r="Y68" s="204">
        <f t="shared" si="10"/>
        <v>2.5</v>
      </c>
      <c r="Z68" s="216">
        <f t="shared" si="11"/>
        <v>2.5</v>
      </c>
      <c r="AA68" s="210">
        <f t="shared" si="12"/>
        <v>2.5</v>
      </c>
      <c r="AB68" s="644">
        <f>'2021 Расклад'!AP63</f>
        <v>57.6</v>
      </c>
      <c r="AC68" s="141">
        <f t="shared" si="69"/>
        <v>56.84</v>
      </c>
      <c r="AD68" s="61" t="str">
        <f t="shared" si="78"/>
        <v>B</v>
      </c>
      <c r="AE68" s="256">
        <f>'2021 Расклад'!AX63</f>
        <v>73.77</v>
      </c>
      <c r="AF68" s="258">
        <f t="shared" si="70"/>
        <v>69.900000000000006</v>
      </c>
      <c r="AG68" s="60" t="str">
        <f t="shared" si="77"/>
        <v>A</v>
      </c>
      <c r="AH68" s="91" t="str">
        <f t="shared" si="13"/>
        <v>B</v>
      </c>
      <c r="AI68" s="85">
        <f t="shared" si="73"/>
        <v>2.5</v>
      </c>
      <c r="AJ68" s="85">
        <f t="shared" si="74"/>
        <v>4.2</v>
      </c>
      <c r="AK68" s="247">
        <f t="shared" si="75"/>
        <v>3.35</v>
      </c>
      <c r="AL68" s="91" t="str">
        <f t="shared" si="14"/>
        <v>B</v>
      </c>
      <c r="AM68" s="309">
        <f t="shared" si="54"/>
        <v>2.5</v>
      </c>
      <c r="AN68" s="307">
        <f t="shared" si="63"/>
        <v>2.5</v>
      </c>
      <c r="AO68" s="307">
        <f t="shared" si="76"/>
        <v>2.5</v>
      </c>
      <c r="AP68" s="308">
        <f t="shared" si="15"/>
        <v>2.5</v>
      </c>
    </row>
    <row r="69" spans="1:42" ht="15.75" thickBot="1" x14ac:dyDescent="0.3">
      <c r="A69" s="33">
        <v>19</v>
      </c>
      <c r="B69" s="52">
        <v>40133</v>
      </c>
      <c r="C69" s="27" t="s">
        <v>54</v>
      </c>
      <c r="D69" s="77">
        <f>'2021 Расклад'!J64</f>
        <v>4.3525</v>
      </c>
      <c r="E69" s="149">
        <f t="shared" si="64"/>
        <v>4.17</v>
      </c>
      <c r="F69" s="176" t="str">
        <f t="shared" si="46"/>
        <v>B</v>
      </c>
      <c r="G69" s="170">
        <f>'2021 Расклад'!P64</f>
        <v>3.7850999999999999</v>
      </c>
      <c r="H69" s="149">
        <f t="shared" si="65"/>
        <v>3.88</v>
      </c>
      <c r="I69" s="62" t="str">
        <f t="shared" si="47"/>
        <v>C</v>
      </c>
      <c r="J69" s="77">
        <f>'2021 Расклад'!V64</f>
        <v>4.2591999999999999</v>
      </c>
      <c r="K69" s="149">
        <f t="shared" si="66"/>
        <v>4.1399999999999997</v>
      </c>
      <c r="L69" s="63" t="str">
        <f t="shared" si="48"/>
        <v>B</v>
      </c>
      <c r="M69" s="297" t="str">
        <f t="shared" si="49"/>
        <v>C</v>
      </c>
      <c r="N69" s="85">
        <f t="shared" si="50"/>
        <v>2.5</v>
      </c>
      <c r="O69" s="85">
        <f t="shared" si="51"/>
        <v>2</v>
      </c>
      <c r="P69" s="85">
        <f t="shared" si="52"/>
        <v>2.5</v>
      </c>
      <c r="Q69" s="86">
        <f t="shared" si="53"/>
        <v>2.3333333333333335</v>
      </c>
      <c r="R69" s="154">
        <f>'2021 Расклад'!AB64</f>
        <v>3.6315789473684212</v>
      </c>
      <c r="S69" s="150">
        <f t="shared" si="67"/>
        <v>3.43</v>
      </c>
      <c r="T69" s="63" t="str">
        <f t="shared" si="59"/>
        <v>B</v>
      </c>
      <c r="U69" s="187">
        <f>'2021 Расклад'!AH64</f>
        <v>3.8771929824561404</v>
      </c>
      <c r="V69" s="150">
        <f t="shared" si="68"/>
        <v>3.67</v>
      </c>
      <c r="W69" s="62" t="str">
        <f t="shared" si="60"/>
        <v>B</v>
      </c>
      <c r="X69" s="201" t="str">
        <f t="shared" ref="X69:X126" si="79">IF(AA69&gt;=3.5,"A",IF(AA69&gt;=2.5,"B",IF(AA69&gt;=1.5,"C","D")))</f>
        <v>B</v>
      </c>
      <c r="Y69" s="207">
        <f t="shared" ref="Y69:Y126" si="80">IF(T69="A",4.2,IF(T69="B",2.5,IF(T69="C",2,1)))</f>
        <v>2.5</v>
      </c>
      <c r="Z69" s="219">
        <f t="shared" ref="Z69:Z126" si="81">IF(W69="A",4.2,IF(W69="B",2.5,IF(W69="C",2,1)))</f>
        <v>2.5</v>
      </c>
      <c r="AA69" s="213">
        <f t="shared" ref="AA69:AA126" si="82">AVERAGE(Y69:Z69)</f>
        <v>2.5</v>
      </c>
      <c r="AB69" s="645">
        <f>'2021 Расклад'!AP64</f>
        <v>50.3</v>
      </c>
      <c r="AC69" s="151">
        <f t="shared" si="69"/>
        <v>56.84</v>
      </c>
      <c r="AD69" s="63" t="str">
        <f t="shared" si="78"/>
        <v>B</v>
      </c>
      <c r="AE69" s="259">
        <f>'2021 Расклад'!AX64</f>
        <v>60</v>
      </c>
      <c r="AF69" s="260">
        <f t="shared" si="70"/>
        <v>69.900000000000006</v>
      </c>
      <c r="AG69" s="62" t="str">
        <f t="shared" si="77"/>
        <v>B</v>
      </c>
      <c r="AH69" s="153" t="str">
        <f t="shared" ref="AH69:AH126" si="83">IF(AK69&gt;=3.5,"A",IF(AK69&gt;=2.3,"B",IF(AK69&gt;=1.5,"C","D")))</f>
        <v>B</v>
      </c>
      <c r="AI69" s="85">
        <f t="shared" si="73"/>
        <v>2.5</v>
      </c>
      <c r="AJ69" s="85">
        <f t="shared" si="74"/>
        <v>2.5</v>
      </c>
      <c r="AK69" s="247">
        <f t="shared" si="75"/>
        <v>2.5</v>
      </c>
      <c r="AL69" s="153" t="str">
        <f t="shared" ref="AL69:AL126" si="84">IF(AP69&gt;=3.5,"A",IF(AP69&gt;=2.33,"B",IF(AP69&gt;=1.5,"C","D")))</f>
        <v>B</v>
      </c>
      <c r="AM69" s="309">
        <f t="shared" si="54"/>
        <v>2</v>
      </c>
      <c r="AN69" s="307">
        <f t="shared" si="63"/>
        <v>2.5</v>
      </c>
      <c r="AO69" s="307">
        <f t="shared" si="76"/>
        <v>2.5</v>
      </c>
      <c r="AP69" s="308">
        <f t="shared" ref="AP69:AP126" si="85">AVERAGE(AM69:AO69)</f>
        <v>2.3333333333333335</v>
      </c>
    </row>
    <row r="70" spans="1:42" ht="15.75" thickBot="1" x14ac:dyDescent="0.3">
      <c r="A70" s="40"/>
      <c r="B70" s="47"/>
      <c r="C70" s="39" t="s">
        <v>132</v>
      </c>
      <c r="D70" s="69">
        <f>AVERAGE(D71:D84)</f>
        <v>4.1689142857142851</v>
      </c>
      <c r="E70" s="145"/>
      <c r="F70" s="172" t="str">
        <f t="shared" si="46"/>
        <v>B</v>
      </c>
      <c r="G70" s="168">
        <f>AVERAGE(G71:G84)</f>
        <v>3.8894928571428573</v>
      </c>
      <c r="H70" s="145"/>
      <c r="I70" s="65" t="str">
        <f t="shared" si="47"/>
        <v>B</v>
      </c>
      <c r="J70" s="69">
        <f>AVERAGE(J71:J84)</f>
        <v>4.0848071428571426</v>
      </c>
      <c r="K70" s="145"/>
      <c r="L70" s="66" t="str">
        <f t="shared" si="48"/>
        <v>B</v>
      </c>
      <c r="M70" s="294" t="str">
        <f t="shared" si="49"/>
        <v>B</v>
      </c>
      <c r="N70" s="87">
        <f t="shared" si="50"/>
        <v>2.5</v>
      </c>
      <c r="O70" s="88">
        <f t="shared" si="51"/>
        <v>2.5</v>
      </c>
      <c r="P70" s="88">
        <f t="shared" si="52"/>
        <v>2.5</v>
      </c>
      <c r="Q70" s="180">
        <f t="shared" si="53"/>
        <v>2.5</v>
      </c>
      <c r="R70" s="68">
        <f>AVERAGE(R71:R84)</f>
        <v>3.374786443028523</v>
      </c>
      <c r="S70" s="146"/>
      <c r="T70" s="66" t="str">
        <f t="shared" si="59"/>
        <v>D</v>
      </c>
      <c r="U70" s="168">
        <f>AVERAGE(U71:U84)</f>
        <v>3.6864478958836289</v>
      </c>
      <c r="V70" s="146"/>
      <c r="W70" s="65" t="str">
        <f t="shared" si="60"/>
        <v>B</v>
      </c>
      <c r="X70" s="196" t="str">
        <f t="shared" si="79"/>
        <v>C</v>
      </c>
      <c r="Y70" s="202">
        <f t="shared" si="80"/>
        <v>1</v>
      </c>
      <c r="Z70" s="214">
        <f t="shared" si="81"/>
        <v>2.5</v>
      </c>
      <c r="AA70" s="208">
        <f t="shared" si="82"/>
        <v>1.75</v>
      </c>
      <c r="AB70" s="84">
        <f>AVERAGE(AB71:AB84)</f>
        <v>54.363636363636367</v>
      </c>
      <c r="AC70" s="147"/>
      <c r="AD70" s="66" t="str">
        <f t="shared" si="78"/>
        <v>B</v>
      </c>
      <c r="AE70" s="84">
        <f>AVERAGE(AE71:AE84)</f>
        <v>66.945454545454538</v>
      </c>
      <c r="AF70" s="148"/>
      <c r="AG70" s="65" t="str">
        <f t="shared" si="77"/>
        <v>B</v>
      </c>
      <c r="AH70" s="133" t="str">
        <f t="shared" si="83"/>
        <v>B</v>
      </c>
      <c r="AI70" s="88">
        <f t="shared" si="73"/>
        <v>2.5</v>
      </c>
      <c r="AJ70" s="88">
        <f t="shared" si="74"/>
        <v>2.5</v>
      </c>
      <c r="AK70" s="246">
        <f t="shared" si="75"/>
        <v>2.5</v>
      </c>
      <c r="AL70" s="133" t="str">
        <f t="shared" si="84"/>
        <v>B</v>
      </c>
      <c r="AM70" s="309">
        <f t="shared" si="54"/>
        <v>2.5</v>
      </c>
      <c r="AN70" s="307">
        <f t="shared" si="63"/>
        <v>2</v>
      </c>
      <c r="AO70" s="307">
        <f t="shared" si="76"/>
        <v>2.5</v>
      </c>
      <c r="AP70" s="308">
        <f t="shared" si="85"/>
        <v>2.3333333333333335</v>
      </c>
    </row>
    <row r="71" spans="1:42" x14ac:dyDescent="0.25">
      <c r="A71" s="32">
        <v>1</v>
      </c>
      <c r="B71" s="48">
        <v>50040</v>
      </c>
      <c r="C71" s="16" t="s">
        <v>65</v>
      </c>
      <c r="D71" s="56">
        <f>'2021 Расклад'!J65</f>
        <v>4.6667000000000005</v>
      </c>
      <c r="E71" s="142">
        <f t="shared" ref="E71:E84" si="86">$D$128</f>
        <v>4.17</v>
      </c>
      <c r="F71" s="177" t="str">
        <f t="shared" ref="F71:F99" si="87">IF(D71&gt;=$D$129,"A",IF(D71&gt;=$D$130,"B",IF(D71&gt;=$D$131,"C","D")))</f>
        <v>A</v>
      </c>
      <c r="G71" s="169">
        <f>'2021 Расклад'!P65</f>
        <v>4.2866999999999997</v>
      </c>
      <c r="H71" s="142">
        <f t="shared" ref="H71:H84" si="88">$G$128</f>
        <v>3.88</v>
      </c>
      <c r="I71" s="71" t="str">
        <f t="shared" ref="I71:I99" si="89">IF(G71&gt;=$G$129,"A",IF(G71&gt;=$G$130,"B",IF(G71&gt;=$G$131,"C","D")))</f>
        <v>B</v>
      </c>
      <c r="J71" s="56">
        <f>'2021 Расклад'!V65</f>
        <v>4.7474999999999996</v>
      </c>
      <c r="K71" s="142">
        <f t="shared" ref="K71:K84" si="90">$J$128</f>
        <v>4.1399999999999997</v>
      </c>
      <c r="L71" s="179" t="str">
        <f t="shared" ref="L71:L99" si="91">IF(J71&gt;=$J$129,"A",IF(J71&gt;=$J$130,"B",IF(J71&gt;=$J$131,"C","D")))</f>
        <v>A</v>
      </c>
      <c r="M71" s="298" t="str">
        <f t="shared" ref="M71:M102" si="92">IF(Q71&gt;=3.5,"A",IF(Q71&gt;=2.5,"B",IF(Q71&gt;=1.5,"C","D")))</f>
        <v>A</v>
      </c>
      <c r="N71" s="64">
        <f t="shared" ref="N71:N102" si="93">IF(F71="A",4.2,IF(F71="B",2.5,IF(F71="C",2,1)))</f>
        <v>4.2</v>
      </c>
      <c r="O71" s="64">
        <f t="shared" ref="O71:O102" si="94">IF(I71="A",4.2,IF(I71="B",2.5,IF(I71="C",2,1)))</f>
        <v>2.5</v>
      </c>
      <c r="P71" s="64">
        <f t="shared" ref="P71:P102" si="95">IF(L71="A",4.2,IF(L71="B",2.5,IF(L71="C",2,1)))</f>
        <v>4.2</v>
      </c>
      <c r="Q71" s="78">
        <f t="shared" ref="Q71:Q102" si="96">AVERAGE(N71:P71)</f>
        <v>3.6333333333333333</v>
      </c>
      <c r="R71" s="82">
        <f>'2021 Расклад'!AB65</f>
        <v>3.4864864864864864</v>
      </c>
      <c r="S71" s="143">
        <f t="shared" ref="S71:S84" si="97">$R$128</f>
        <v>3.43</v>
      </c>
      <c r="T71" s="58" t="str">
        <f t="shared" si="59"/>
        <v>B</v>
      </c>
      <c r="U71" s="184">
        <f>'2021 Расклад'!AH65</f>
        <v>3.9054054054054053</v>
      </c>
      <c r="V71" s="143">
        <f t="shared" ref="V71:V84" si="98">$U$128</f>
        <v>3.67</v>
      </c>
      <c r="W71" s="57" t="str">
        <f t="shared" si="60"/>
        <v>B</v>
      </c>
      <c r="X71" s="198" t="str">
        <f t="shared" si="79"/>
        <v>B</v>
      </c>
      <c r="Y71" s="204">
        <f t="shared" si="80"/>
        <v>2.5</v>
      </c>
      <c r="Z71" s="216">
        <f t="shared" si="81"/>
        <v>2.5</v>
      </c>
      <c r="AA71" s="210">
        <f t="shared" si="82"/>
        <v>2.5</v>
      </c>
      <c r="AB71" s="644">
        <f>'2021 Расклад'!AP65</f>
        <v>60.5</v>
      </c>
      <c r="AC71" s="144">
        <f t="shared" ref="AC71:AC84" si="99">$AB$128</f>
        <v>56.84</v>
      </c>
      <c r="AD71" s="58" t="str">
        <f t="shared" si="78"/>
        <v>B</v>
      </c>
      <c r="AE71" s="261">
        <f>'2021 Расклад'!AX65</f>
        <v>70.099999999999994</v>
      </c>
      <c r="AF71" s="257">
        <f t="shared" ref="AF71:AF84" si="100">$AE$128</f>
        <v>69.900000000000006</v>
      </c>
      <c r="AG71" s="57" t="str">
        <f t="shared" si="77"/>
        <v>B</v>
      </c>
      <c r="AH71" s="155" t="str">
        <f t="shared" si="83"/>
        <v>B</v>
      </c>
      <c r="AI71" s="85">
        <f t="shared" si="73"/>
        <v>2.5</v>
      </c>
      <c r="AJ71" s="85">
        <f t="shared" si="74"/>
        <v>2.5</v>
      </c>
      <c r="AK71" s="247">
        <f t="shared" si="75"/>
        <v>2.5</v>
      </c>
      <c r="AL71" s="155" t="str">
        <f t="shared" si="84"/>
        <v>B</v>
      </c>
      <c r="AM71" s="309">
        <f t="shared" ref="AM71:AM102" si="101">IF(M71="A",4.2,IF(M71="B",2.5,IF(M71="C",2,1)))</f>
        <v>4.2</v>
      </c>
      <c r="AN71" s="307">
        <f t="shared" si="63"/>
        <v>2.5</v>
      </c>
      <c r="AO71" s="307">
        <f t="shared" si="76"/>
        <v>2.5</v>
      </c>
      <c r="AP71" s="308">
        <f t="shared" si="85"/>
        <v>3.0666666666666664</v>
      </c>
    </row>
    <row r="72" spans="1:42" x14ac:dyDescent="0.25">
      <c r="A72" s="30">
        <v>2</v>
      </c>
      <c r="B72" s="49">
        <v>50003</v>
      </c>
      <c r="C72" s="26" t="s">
        <v>109</v>
      </c>
      <c r="D72" s="56">
        <f>'2021 Расклад'!J66</f>
        <v>4.2347999999999999</v>
      </c>
      <c r="E72" s="59">
        <f t="shared" si="86"/>
        <v>4.17</v>
      </c>
      <c r="F72" s="175" t="str">
        <f t="shared" si="87"/>
        <v>B</v>
      </c>
      <c r="G72" s="169">
        <f>'2021 Расклад'!P66</f>
        <v>4.2344000000000008</v>
      </c>
      <c r="H72" s="59">
        <f t="shared" si="88"/>
        <v>3.88</v>
      </c>
      <c r="I72" s="60" t="str">
        <f t="shared" si="89"/>
        <v>B</v>
      </c>
      <c r="J72" s="56">
        <f>'2021 Расклад'!V66</f>
        <v>4.2324000000000002</v>
      </c>
      <c r="K72" s="59">
        <f t="shared" si="90"/>
        <v>4.1399999999999997</v>
      </c>
      <c r="L72" s="61" t="str">
        <f t="shared" si="91"/>
        <v>B</v>
      </c>
      <c r="M72" s="296" t="str">
        <f t="shared" si="92"/>
        <v>B</v>
      </c>
      <c r="N72" s="64">
        <f t="shared" si="93"/>
        <v>2.5</v>
      </c>
      <c r="O72" s="64">
        <f t="shared" si="94"/>
        <v>2.5</v>
      </c>
      <c r="P72" s="64">
        <f t="shared" si="95"/>
        <v>2.5</v>
      </c>
      <c r="Q72" s="78">
        <f t="shared" si="96"/>
        <v>2.5</v>
      </c>
      <c r="R72" s="82">
        <f>'2021 Расклад'!AB66</f>
        <v>3.8068181818181817</v>
      </c>
      <c r="S72" s="55">
        <f t="shared" si="97"/>
        <v>3.43</v>
      </c>
      <c r="T72" s="61" t="str">
        <f t="shared" si="59"/>
        <v>B</v>
      </c>
      <c r="U72" s="184">
        <f>'2021 Расклад'!AH66</f>
        <v>3.875</v>
      </c>
      <c r="V72" s="55">
        <f t="shared" si="98"/>
        <v>3.67</v>
      </c>
      <c r="W72" s="60" t="str">
        <f t="shared" si="60"/>
        <v>B</v>
      </c>
      <c r="X72" s="198" t="str">
        <f t="shared" si="79"/>
        <v>B</v>
      </c>
      <c r="Y72" s="204">
        <f t="shared" si="80"/>
        <v>2.5</v>
      </c>
      <c r="Z72" s="216">
        <f t="shared" si="81"/>
        <v>2.5</v>
      </c>
      <c r="AA72" s="210">
        <f t="shared" si="82"/>
        <v>2.5</v>
      </c>
      <c r="AB72" s="644">
        <f>'2021 Расклад'!AP66</f>
        <v>62.4</v>
      </c>
      <c r="AC72" s="141">
        <f t="shared" si="99"/>
        <v>56.84</v>
      </c>
      <c r="AD72" s="61" t="str">
        <f t="shared" si="78"/>
        <v>B</v>
      </c>
      <c r="AE72" s="261">
        <f>'2021 Расклад'!AX66</f>
        <v>74.5</v>
      </c>
      <c r="AF72" s="258">
        <f t="shared" si="100"/>
        <v>69.900000000000006</v>
      </c>
      <c r="AG72" s="60" t="str">
        <f t="shared" si="77"/>
        <v>A</v>
      </c>
      <c r="AH72" s="91" t="str">
        <f t="shared" si="83"/>
        <v>B</v>
      </c>
      <c r="AI72" s="85">
        <f t="shared" si="73"/>
        <v>2.5</v>
      </c>
      <c r="AJ72" s="85">
        <f t="shared" si="74"/>
        <v>4.2</v>
      </c>
      <c r="AK72" s="247">
        <f t="shared" si="75"/>
        <v>3.35</v>
      </c>
      <c r="AL72" s="91" t="str">
        <f t="shared" si="84"/>
        <v>B</v>
      </c>
      <c r="AM72" s="309">
        <f t="shared" si="101"/>
        <v>2.5</v>
      </c>
      <c r="AN72" s="307">
        <f t="shared" si="63"/>
        <v>2.5</v>
      </c>
      <c r="AO72" s="307">
        <f t="shared" si="76"/>
        <v>2.5</v>
      </c>
      <c r="AP72" s="308">
        <f t="shared" si="85"/>
        <v>2.5</v>
      </c>
    </row>
    <row r="73" spans="1:42" x14ac:dyDescent="0.25">
      <c r="A73" s="30">
        <v>3</v>
      </c>
      <c r="B73" s="49">
        <v>50060</v>
      </c>
      <c r="C73" s="26" t="s">
        <v>67</v>
      </c>
      <c r="D73" s="56">
        <f>'2021 Расклад'!J67</f>
        <v>4.2695999999999996</v>
      </c>
      <c r="E73" s="59">
        <f t="shared" si="86"/>
        <v>4.17</v>
      </c>
      <c r="F73" s="175" t="str">
        <f t="shared" si="87"/>
        <v>B</v>
      </c>
      <c r="G73" s="169">
        <f>'2021 Расклад'!P67</f>
        <v>4</v>
      </c>
      <c r="H73" s="59">
        <f t="shared" si="88"/>
        <v>3.88</v>
      </c>
      <c r="I73" s="60" t="str">
        <f t="shared" si="89"/>
        <v>B</v>
      </c>
      <c r="J73" s="56">
        <f>'2021 Расклад'!V67</f>
        <v>4.2055999999999996</v>
      </c>
      <c r="K73" s="59">
        <f t="shared" si="90"/>
        <v>4.1399999999999997</v>
      </c>
      <c r="L73" s="61" t="str">
        <f t="shared" si="91"/>
        <v>B</v>
      </c>
      <c r="M73" s="296" t="str">
        <f t="shared" si="92"/>
        <v>B</v>
      </c>
      <c r="N73" s="64">
        <f t="shared" si="93"/>
        <v>2.5</v>
      </c>
      <c r="O73" s="64">
        <f t="shared" si="94"/>
        <v>2.5</v>
      </c>
      <c r="P73" s="64">
        <f t="shared" si="95"/>
        <v>2.5</v>
      </c>
      <c r="Q73" s="78">
        <f t="shared" si="96"/>
        <v>2.5</v>
      </c>
      <c r="R73" s="82">
        <f>'2021 Расклад'!AB67</f>
        <v>3.4126984126984126</v>
      </c>
      <c r="S73" s="55">
        <f t="shared" si="97"/>
        <v>3.43</v>
      </c>
      <c r="T73" s="61" t="str">
        <f t="shared" si="59"/>
        <v>B</v>
      </c>
      <c r="U73" s="184">
        <f>'2021 Расклад'!AH67</f>
        <v>3.8968253968253967</v>
      </c>
      <c r="V73" s="55">
        <f t="shared" si="98"/>
        <v>3.67</v>
      </c>
      <c r="W73" s="60" t="str">
        <f t="shared" si="60"/>
        <v>B</v>
      </c>
      <c r="X73" s="198" t="str">
        <f t="shared" si="79"/>
        <v>B</v>
      </c>
      <c r="Y73" s="204">
        <f t="shared" si="80"/>
        <v>2.5</v>
      </c>
      <c r="Z73" s="216">
        <f t="shared" si="81"/>
        <v>2.5</v>
      </c>
      <c r="AA73" s="210">
        <f t="shared" si="82"/>
        <v>2.5</v>
      </c>
      <c r="AB73" s="644">
        <f>'2021 Расклад'!AP67</f>
        <v>51.7</v>
      </c>
      <c r="AC73" s="141">
        <f t="shared" si="99"/>
        <v>56.84</v>
      </c>
      <c r="AD73" s="61" t="str">
        <f t="shared" si="78"/>
        <v>B</v>
      </c>
      <c r="AE73" s="261">
        <f>'2021 Расклад'!AX67</f>
        <v>68.7</v>
      </c>
      <c r="AF73" s="258">
        <f t="shared" si="100"/>
        <v>69.900000000000006</v>
      </c>
      <c r="AG73" s="60" t="str">
        <f t="shared" si="77"/>
        <v>B</v>
      </c>
      <c r="AH73" s="91" t="str">
        <f t="shared" si="83"/>
        <v>B</v>
      </c>
      <c r="AI73" s="85">
        <f t="shared" si="73"/>
        <v>2.5</v>
      </c>
      <c r="AJ73" s="85">
        <f t="shared" si="74"/>
        <v>2.5</v>
      </c>
      <c r="AK73" s="247">
        <f t="shared" si="75"/>
        <v>2.5</v>
      </c>
      <c r="AL73" s="91" t="str">
        <f t="shared" si="84"/>
        <v>B</v>
      </c>
      <c r="AM73" s="309">
        <f t="shared" si="101"/>
        <v>2.5</v>
      </c>
      <c r="AN73" s="307">
        <f t="shared" si="63"/>
        <v>2.5</v>
      </c>
      <c r="AO73" s="307">
        <f t="shared" si="76"/>
        <v>2.5</v>
      </c>
      <c r="AP73" s="308">
        <f t="shared" si="85"/>
        <v>2.5</v>
      </c>
    </row>
    <row r="74" spans="1:42" x14ac:dyDescent="0.25">
      <c r="A74" s="30">
        <v>4</v>
      </c>
      <c r="B74" s="49">
        <v>50170</v>
      </c>
      <c r="C74" s="26" t="s">
        <v>68</v>
      </c>
      <c r="D74" s="56">
        <f>'2021 Расклад'!J68</f>
        <v>3.8308999999999997</v>
      </c>
      <c r="E74" s="59">
        <f t="shared" si="86"/>
        <v>4.17</v>
      </c>
      <c r="F74" s="175" t="str">
        <f t="shared" si="87"/>
        <v>C</v>
      </c>
      <c r="G74" s="169">
        <f>'2021 Расклад'!P68</f>
        <v>3.5348999999999999</v>
      </c>
      <c r="H74" s="59">
        <f t="shared" si="88"/>
        <v>3.88</v>
      </c>
      <c r="I74" s="60" t="str">
        <f t="shared" si="89"/>
        <v>C</v>
      </c>
      <c r="J74" s="56">
        <f>'2021 Расклад'!V68</f>
        <v>3.7467999999999995</v>
      </c>
      <c r="K74" s="59">
        <f t="shared" si="90"/>
        <v>4.1399999999999997</v>
      </c>
      <c r="L74" s="61" t="str">
        <f t="shared" si="91"/>
        <v>C</v>
      </c>
      <c r="M74" s="296" t="str">
        <f t="shared" si="92"/>
        <v>C</v>
      </c>
      <c r="N74" s="64">
        <f t="shared" si="93"/>
        <v>2</v>
      </c>
      <c r="O74" s="64">
        <f t="shared" si="94"/>
        <v>2</v>
      </c>
      <c r="P74" s="64">
        <f t="shared" si="95"/>
        <v>2</v>
      </c>
      <c r="Q74" s="78">
        <f t="shared" si="96"/>
        <v>2</v>
      </c>
      <c r="R74" s="82">
        <f>'2021 Расклад'!AB68</f>
        <v>3.0980392156862746</v>
      </c>
      <c r="S74" s="55">
        <f t="shared" si="97"/>
        <v>3.43</v>
      </c>
      <c r="T74" s="61" t="str">
        <f t="shared" si="59"/>
        <v>D</v>
      </c>
      <c r="U74" s="184">
        <f>'2021 Расклад'!AH68</f>
        <v>3.5370370370370372</v>
      </c>
      <c r="V74" s="55">
        <f t="shared" si="98"/>
        <v>3.67</v>
      </c>
      <c r="W74" s="60" t="str">
        <f t="shared" si="60"/>
        <v>C</v>
      </c>
      <c r="X74" s="198" t="str">
        <f t="shared" si="79"/>
        <v>C</v>
      </c>
      <c r="Y74" s="204">
        <f t="shared" si="80"/>
        <v>1</v>
      </c>
      <c r="Z74" s="216">
        <f t="shared" si="81"/>
        <v>2</v>
      </c>
      <c r="AA74" s="210">
        <f t="shared" si="82"/>
        <v>1.5</v>
      </c>
      <c r="AB74" s="644">
        <f>'2021 Расклад'!AP68</f>
        <v>57.2</v>
      </c>
      <c r="AC74" s="141">
        <f t="shared" si="99"/>
        <v>56.84</v>
      </c>
      <c r="AD74" s="61" t="str">
        <f t="shared" si="78"/>
        <v>B</v>
      </c>
      <c r="AE74" s="261">
        <f>'2021 Расклад'!AX68</f>
        <v>67.7</v>
      </c>
      <c r="AF74" s="258">
        <f t="shared" si="100"/>
        <v>69.900000000000006</v>
      </c>
      <c r="AG74" s="60" t="str">
        <f t="shared" si="77"/>
        <v>B</v>
      </c>
      <c r="AH74" s="91" t="str">
        <f t="shared" si="83"/>
        <v>B</v>
      </c>
      <c r="AI74" s="85">
        <f t="shared" si="73"/>
        <v>2.5</v>
      </c>
      <c r="AJ74" s="85">
        <f t="shared" si="74"/>
        <v>2.5</v>
      </c>
      <c r="AK74" s="247">
        <f t="shared" si="75"/>
        <v>2.5</v>
      </c>
      <c r="AL74" s="91" t="str">
        <f t="shared" si="84"/>
        <v>C</v>
      </c>
      <c r="AM74" s="309">
        <f t="shared" si="101"/>
        <v>2</v>
      </c>
      <c r="AN74" s="307">
        <f t="shared" si="63"/>
        <v>2</v>
      </c>
      <c r="AO74" s="307">
        <f t="shared" si="76"/>
        <v>2.5</v>
      </c>
      <c r="AP74" s="308">
        <f t="shared" si="85"/>
        <v>2.1666666666666665</v>
      </c>
    </row>
    <row r="75" spans="1:42" x14ac:dyDescent="0.25">
      <c r="A75" s="30">
        <v>5</v>
      </c>
      <c r="B75" s="49">
        <v>50230</v>
      </c>
      <c r="C75" s="26" t="s">
        <v>69</v>
      </c>
      <c r="D75" s="56">
        <f>'2021 Расклад'!J69</f>
        <v>4.2365000000000004</v>
      </c>
      <c r="E75" s="59">
        <f t="shared" si="86"/>
        <v>4.17</v>
      </c>
      <c r="F75" s="175" t="str">
        <f t="shared" si="87"/>
        <v>B</v>
      </c>
      <c r="G75" s="169">
        <f>'2021 Расклад'!P69</f>
        <v>4.0548999999999999</v>
      </c>
      <c r="H75" s="59">
        <f t="shared" si="88"/>
        <v>3.88</v>
      </c>
      <c r="I75" s="60" t="str">
        <f t="shared" si="89"/>
        <v>B</v>
      </c>
      <c r="J75" s="56">
        <f>'2021 Расклад'!V69</f>
        <v>3.9135000000000004</v>
      </c>
      <c r="K75" s="59">
        <f t="shared" si="90"/>
        <v>4.1399999999999997</v>
      </c>
      <c r="L75" s="61" t="str">
        <f t="shared" si="91"/>
        <v>C</v>
      </c>
      <c r="M75" s="296" t="str">
        <f t="shared" si="92"/>
        <v>C</v>
      </c>
      <c r="N75" s="64">
        <f t="shared" si="93"/>
        <v>2.5</v>
      </c>
      <c r="O75" s="64">
        <f t="shared" si="94"/>
        <v>2.5</v>
      </c>
      <c r="P75" s="64">
        <f t="shared" si="95"/>
        <v>2</v>
      </c>
      <c r="Q75" s="78">
        <f t="shared" si="96"/>
        <v>2.3333333333333335</v>
      </c>
      <c r="R75" s="82">
        <f>'2021 Расклад'!AB69</f>
        <v>3.506849315068493</v>
      </c>
      <c r="S75" s="55">
        <f t="shared" si="97"/>
        <v>3.43</v>
      </c>
      <c r="T75" s="61" t="str">
        <f t="shared" ref="T75:T103" si="102">IF(R75&gt;=$R$129,"A",IF(R75&gt;=$R$130,"B",IF(R75&gt;=$R$131,"C","D")))</f>
        <v>B</v>
      </c>
      <c r="U75" s="184">
        <f>'2021 Расклад'!AH69</f>
        <v>3.9027777777777777</v>
      </c>
      <c r="V75" s="55">
        <f t="shared" si="98"/>
        <v>3.67</v>
      </c>
      <c r="W75" s="60" t="str">
        <f t="shared" ref="W75:W103" si="103">IF(U75&gt;=$U$129,"A",IF(U75&gt;=$U$130,"B",IF(U75&gt;=$U$131,"C","D")))</f>
        <v>B</v>
      </c>
      <c r="X75" s="198" t="str">
        <f t="shared" si="79"/>
        <v>B</v>
      </c>
      <c r="Y75" s="204">
        <f t="shared" si="80"/>
        <v>2.5</v>
      </c>
      <c r="Z75" s="216">
        <f t="shared" si="81"/>
        <v>2.5</v>
      </c>
      <c r="AA75" s="210">
        <f t="shared" si="82"/>
        <v>2.5</v>
      </c>
      <c r="AB75" s="644">
        <f>'2021 Расклад'!AP69</f>
        <v>50.3</v>
      </c>
      <c r="AC75" s="141">
        <f t="shared" si="99"/>
        <v>56.84</v>
      </c>
      <c r="AD75" s="61" t="str">
        <f t="shared" si="78"/>
        <v>B</v>
      </c>
      <c r="AE75" s="261">
        <f>'2021 Расклад'!AX69</f>
        <v>68.599999999999994</v>
      </c>
      <c r="AF75" s="258">
        <f t="shared" si="100"/>
        <v>69.900000000000006</v>
      </c>
      <c r="AG75" s="60" t="str">
        <f t="shared" si="77"/>
        <v>B</v>
      </c>
      <c r="AH75" s="91" t="str">
        <f t="shared" si="83"/>
        <v>B</v>
      </c>
      <c r="AI75" s="85">
        <f t="shared" si="73"/>
        <v>2.5</v>
      </c>
      <c r="AJ75" s="85">
        <f t="shared" si="74"/>
        <v>2.5</v>
      </c>
      <c r="AK75" s="247">
        <f t="shared" si="75"/>
        <v>2.5</v>
      </c>
      <c r="AL75" s="91" t="str">
        <f t="shared" si="84"/>
        <v>B</v>
      </c>
      <c r="AM75" s="309">
        <f t="shared" si="101"/>
        <v>2</v>
      </c>
      <c r="AN75" s="307">
        <f t="shared" ref="AN75:AN106" si="104">IF(X75="A",4.2,IF(X75="B",2.5,IF(X75="C",2,1)))</f>
        <v>2.5</v>
      </c>
      <c r="AO75" s="307">
        <f t="shared" si="76"/>
        <v>2.5</v>
      </c>
      <c r="AP75" s="308">
        <f t="shared" si="85"/>
        <v>2.3333333333333335</v>
      </c>
    </row>
    <row r="76" spans="1:42" x14ac:dyDescent="0.25">
      <c r="A76" s="30">
        <v>6</v>
      </c>
      <c r="B76" s="49">
        <v>50340</v>
      </c>
      <c r="C76" s="26" t="s">
        <v>70</v>
      </c>
      <c r="D76" s="56">
        <f>'2021 Расклад'!J70</f>
        <v>3.9879999999999995</v>
      </c>
      <c r="E76" s="59">
        <f t="shared" si="86"/>
        <v>4.17</v>
      </c>
      <c r="F76" s="175" t="str">
        <f t="shared" si="87"/>
        <v>C</v>
      </c>
      <c r="G76" s="169">
        <f>'2021 Расклад'!P70</f>
        <v>3.9039999999999999</v>
      </c>
      <c r="H76" s="59">
        <f t="shared" si="88"/>
        <v>3.88</v>
      </c>
      <c r="I76" s="60" t="str">
        <f t="shared" si="89"/>
        <v>B</v>
      </c>
      <c r="J76" s="56">
        <f>'2021 Расклад'!V70</f>
        <v>4.1547000000000001</v>
      </c>
      <c r="K76" s="59">
        <f t="shared" si="90"/>
        <v>4.1399999999999997</v>
      </c>
      <c r="L76" s="61" t="str">
        <f t="shared" si="91"/>
        <v>B</v>
      </c>
      <c r="M76" s="296" t="str">
        <f t="shared" si="92"/>
        <v>C</v>
      </c>
      <c r="N76" s="64">
        <f t="shared" si="93"/>
        <v>2</v>
      </c>
      <c r="O76" s="64">
        <f t="shared" si="94"/>
        <v>2.5</v>
      </c>
      <c r="P76" s="64">
        <f t="shared" si="95"/>
        <v>2.5</v>
      </c>
      <c r="Q76" s="78">
        <f t="shared" si="96"/>
        <v>2.3333333333333335</v>
      </c>
      <c r="R76" s="82">
        <f>'2021 Расклад'!AB70</f>
        <v>3.032258064516129</v>
      </c>
      <c r="S76" s="55">
        <f t="shared" si="97"/>
        <v>3.43</v>
      </c>
      <c r="T76" s="61" t="str">
        <f t="shared" si="102"/>
        <v>D</v>
      </c>
      <c r="U76" s="184">
        <f>'2021 Расклад'!AH70</f>
        <v>3.1</v>
      </c>
      <c r="V76" s="55">
        <f t="shared" si="98"/>
        <v>3.67</v>
      </c>
      <c r="W76" s="60" t="str">
        <f t="shared" si="103"/>
        <v>D</v>
      </c>
      <c r="X76" s="198" t="str">
        <f t="shared" si="79"/>
        <v>D</v>
      </c>
      <c r="Y76" s="204">
        <f t="shared" si="80"/>
        <v>1</v>
      </c>
      <c r="Z76" s="216">
        <f t="shared" si="81"/>
        <v>1</v>
      </c>
      <c r="AA76" s="210">
        <f t="shared" si="82"/>
        <v>1</v>
      </c>
      <c r="AB76" s="644">
        <f>'2021 Расклад'!AP70</f>
        <v>42</v>
      </c>
      <c r="AC76" s="141">
        <f t="shared" si="99"/>
        <v>56.84</v>
      </c>
      <c r="AD76" s="61" t="str">
        <f t="shared" si="78"/>
        <v>C</v>
      </c>
      <c r="AE76" s="261">
        <f>'2021 Расклад'!AX70</f>
        <v>54</v>
      </c>
      <c r="AF76" s="258">
        <f t="shared" si="100"/>
        <v>69.900000000000006</v>
      </c>
      <c r="AG76" s="60" t="str">
        <f t="shared" si="77"/>
        <v>C</v>
      </c>
      <c r="AH76" s="91" t="str">
        <f t="shared" si="83"/>
        <v>C</v>
      </c>
      <c r="AI76" s="85">
        <f t="shared" si="73"/>
        <v>2</v>
      </c>
      <c r="AJ76" s="85">
        <f t="shared" si="74"/>
        <v>2</v>
      </c>
      <c r="AK76" s="247">
        <f t="shared" si="75"/>
        <v>2</v>
      </c>
      <c r="AL76" s="91" t="str">
        <f t="shared" si="84"/>
        <v>C</v>
      </c>
      <c r="AM76" s="309">
        <f t="shared" si="101"/>
        <v>2</v>
      </c>
      <c r="AN76" s="307">
        <f t="shared" si="104"/>
        <v>1</v>
      </c>
      <c r="AO76" s="307">
        <f t="shared" si="76"/>
        <v>2</v>
      </c>
      <c r="AP76" s="308">
        <f t="shared" si="85"/>
        <v>1.6666666666666667</v>
      </c>
    </row>
    <row r="77" spans="1:42" x14ac:dyDescent="0.25">
      <c r="A77" s="30">
        <v>7</v>
      </c>
      <c r="B77" s="49">
        <v>50420</v>
      </c>
      <c r="C77" s="26" t="s">
        <v>71</v>
      </c>
      <c r="D77" s="56">
        <f>'2021 Расклад'!J71</f>
        <v>4.1321000000000003</v>
      </c>
      <c r="E77" s="59">
        <f t="shared" si="86"/>
        <v>4.17</v>
      </c>
      <c r="F77" s="175" t="str">
        <f t="shared" si="87"/>
        <v>C</v>
      </c>
      <c r="G77" s="169">
        <f>'2021 Расклад'!P71</f>
        <v>3.9533</v>
      </c>
      <c r="H77" s="59">
        <f t="shared" si="88"/>
        <v>3.88</v>
      </c>
      <c r="I77" s="60" t="str">
        <f t="shared" si="89"/>
        <v>B</v>
      </c>
      <c r="J77" s="56">
        <f>'2021 Расклад'!V71</f>
        <v>4.1793000000000005</v>
      </c>
      <c r="K77" s="59">
        <f t="shared" si="90"/>
        <v>4.1399999999999997</v>
      </c>
      <c r="L77" s="61" t="str">
        <f t="shared" si="91"/>
        <v>B</v>
      </c>
      <c r="M77" s="296" t="str">
        <f t="shared" si="92"/>
        <v>C</v>
      </c>
      <c r="N77" s="64">
        <f t="shared" si="93"/>
        <v>2</v>
      </c>
      <c r="O77" s="64">
        <f t="shared" si="94"/>
        <v>2.5</v>
      </c>
      <c r="P77" s="64">
        <f t="shared" si="95"/>
        <v>2.5</v>
      </c>
      <c r="Q77" s="78">
        <f t="shared" si="96"/>
        <v>2.3333333333333335</v>
      </c>
      <c r="R77" s="82">
        <f>'2021 Расклад'!AB71</f>
        <v>3.3571428571428572</v>
      </c>
      <c r="S77" s="55">
        <f t="shared" si="97"/>
        <v>3.43</v>
      </c>
      <c r="T77" s="61" t="str">
        <f t="shared" si="102"/>
        <v>D</v>
      </c>
      <c r="U77" s="184">
        <f>'2021 Расклад'!AH71</f>
        <v>3.7536231884057969</v>
      </c>
      <c r="V77" s="55">
        <f t="shared" si="98"/>
        <v>3.67</v>
      </c>
      <c r="W77" s="60" t="str">
        <f t="shared" si="103"/>
        <v>B</v>
      </c>
      <c r="X77" s="198" t="str">
        <f t="shared" si="79"/>
        <v>C</v>
      </c>
      <c r="Y77" s="204">
        <f t="shared" si="80"/>
        <v>1</v>
      </c>
      <c r="Z77" s="216">
        <f t="shared" si="81"/>
        <v>2.5</v>
      </c>
      <c r="AA77" s="210">
        <f t="shared" si="82"/>
        <v>1.75</v>
      </c>
      <c r="AB77" s="644">
        <f>'2021 Расклад'!AP71</f>
        <v>63</v>
      </c>
      <c r="AC77" s="141">
        <f t="shared" si="99"/>
        <v>56.84</v>
      </c>
      <c r="AD77" s="61" t="str">
        <f t="shared" si="78"/>
        <v>B</v>
      </c>
      <c r="AE77" s="261">
        <f>'2021 Расклад'!AX71</f>
        <v>62.6</v>
      </c>
      <c r="AF77" s="258">
        <f t="shared" si="100"/>
        <v>69.900000000000006</v>
      </c>
      <c r="AG77" s="60" t="str">
        <f t="shared" si="77"/>
        <v>B</v>
      </c>
      <c r="AH77" s="91" t="str">
        <f t="shared" si="83"/>
        <v>B</v>
      </c>
      <c r="AI77" s="85">
        <f t="shared" si="73"/>
        <v>2.5</v>
      </c>
      <c r="AJ77" s="85">
        <f t="shared" si="74"/>
        <v>2.5</v>
      </c>
      <c r="AK77" s="247">
        <f t="shared" si="75"/>
        <v>2.5</v>
      </c>
      <c r="AL77" s="91" t="str">
        <f t="shared" si="84"/>
        <v>C</v>
      </c>
      <c r="AM77" s="309">
        <f t="shared" si="101"/>
        <v>2</v>
      </c>
      <c r="AN77" s="307">
        <f t="shared" si="104"/>
        <v>2</v>
      </c>
      <c r="AO77" s="307">
        <f t="shared" si="76"/>
        <v>2.5</v>
      </c>
      <c r="AP77" s="308">
        <f t="shared" si="85"/>
        <v>2.1666666666666665</v>
      </c>
    </row>
    <row r="78" spans="1:42" x14ac:dyDescent="0.25">
      <c r="A78" s="30">
        <v>8</v>
      </c>
      <c r="B78" s="48">
        <v>50450</v>
      </c>
      <c r="C78" s="16" t="s">
        <v>72</v>
      </c>
      <c r="D78" s="56">
        <f>'2021 Расклад'!J72</f>
        <v>4.0625</v>
      </c>
      <c r="E78" s="59">
        <f t="shared" si="86"/>
        <v>4.17</v>
      </c>
      <c r="F78" s="175" t="str">
        <f t="shared" si="87"/>
        <v>C</v>
      </c>
      <c r="G78" s="169">
        <f>'2021 Расклад'!P72</f>
        <v>3.8527</v>
      </c>
      <c r="H78" s="59">
        <f t="shared" si="88"/>
        <v>3.88</v>
      </c>
      <c r="I78" s="60" t="str">
        <f t="shared" si="89"/>
        <v>B</v>
      </c>
      <c r="J78" s="56">
        <f>'2021 Расклад'!V72</f>
        <v>4.1067</v>
      </c>
      <c r="K78" s="59">
        <f t="shared" si="90"/>
        <v>4.1399999999999997</v>
      </c>
      <c r="L78" s="61" t="str">
        <f t="shared" si="91"/>
        <v>B</v>
      </c>
      <c r="M78" s="296" t="str">
        <f t="shared" si="92"/>
        <v>C</v>
      </c>
      <c r="N78" s="64">
        <f t="shared" si="93"/>
        <v>2</v>
      </c>
      <c r="O78" s="64">
        <f t="shared" si="94"/>
        <v>2.5</v>
      </c>
      <c r="P78" s="64">
        <f t="shared" si="95"/>
        <v>2.5</v>
      </c>
      <c r="Q78" s="78">
        <f t="shared" si="96"/>
        <v>2.3333333333333335</v>
      </c>
      <c r="R78" s="82">
        <f>'2021 Расклад'!AB72</f>
        <v>3.4059405940594059</v>
      </c>
      <c r="S78" s="55">
        <f t="shared" si="97"/>
        <v>3.43</v>
      </c>
      <c r="T78" s="61" t="str">
        <f t="shared" si="102"/>
        <v>B</v>
      </c>
      <c r="U78" s="184">
        <f>'2021 Расклад'!AH72</f>
        <v>3.9019607843137254</v>
      </c>
      <c r="V78" s="55">
        <f t="shared" si="98"/>
        <v>3.67</v>
      </c>
      <c r="W78" s="60" t="str">
        <f t="shared" si="103"/>
        <v>B</v>
      </c>
      <c r="X78" s="198" t="str">
        <f t="shared" si="79"/>
        <v>B</v>
      </c>
      <c r="Y78" s="204">
        <f t="shared" si="80"/>
        <v>2.5</v>
      </c>
      <c r="Z78" s="216">
        <f t="shared" si="81"/>
        <v>2.5</v>
      </c>
      <c r="AA78" s="210">
        <f t="shared" si="82"/>
        <v>2.5</v>
      </c>
      <c r="AB78" s="644">
        <f>'2021 Расклад'!AP72</f>
        <v>48.1</v>
      </c>
      <c r="AC78" s="141">
        <f t="shared" si="99"/>
        <v>56.84</v>
      </c>
      <c r="AD78" s="61" t="str">
        <f t="shared" si="78"/>
        <v>C</v>
      </c>
      <c r="AE78" s="261">
        <f>'2021 Расклад'!AX72</f>
        <v>62.5</v>
      </c>
      <c r="AF78" s="258">
        <f t="shared" si="100"/>
        <v>69.900000000000006</v>
      </c>
      <c r="AG78" s="60" t="str">
        <f t="shared" si="77"/>
        <v>B</v>
      </c>
      <c r="AH78" s="91" t="str">
        <f t="shared" si="83"/>
        <v>C</v>
      </c>
      <c r="AI78" s="85">
        <f t="shared" si="73"/>
        <v>2</v>
      </c>
      <c r="AJ78" s="85">
        <f t="shared" si="74"/>
        <v>2.5</v>
      </c>
      <c r="AK78" s="247">
        <f t="shared" si="75"/>
        <v>2.25</v>
      </c>
      <c r="AL78" s="91" t="str">
        <f t="shared" si="84"/>
        <v>C</v>
      </c>
      <c r="AM78" s="309">
        <f t="shared" si="101"/>
        <v>2</v>
      </c>
      <c r="AN78" s="307">
        <f t="shared" si="104"/>
        <v>2.5</v>
      </c>
      <c r="AO78" s="307">
        <f t="shared" si="76"/>
        <v>2</v>
      </c>
      <c r="AP78" s="308">
        <f t="shared" si="85"/>
        <v>2.1666666666666665</v>
      </c>
    </row>
    <row r="79" spans="1:42" x14ac:dyDescent="0.25">
      <c r="A79" s="30">
        <v>9</v>
      </c>
      <c r="B79" s="49">
        <v>50620</v>
      </c>
      <c r="C79" s="26" t="s">
        <v>73</v>
      </c>
      <c r="D79" s="56">
        <f>'2021 Расклад'!J73</f>
        <v>3.6845999999999997</v>
      </c>
      <c r="E79" s="59">
        <f t="shared" si="86"/>
        <v>4.17</v>
      </c>
      <c r="F79" s="175" t="str">
        <f t="shared" si="87"/>
        <v>C</v>
      </c>
      <c r="G79" s="169">
        <f>'2021 Расклад'!P73</f>
        <v>3.3924000000000003</v>
      </c>
      <c r="H79" s="59">
        <f t="shared" si="88"/>
        <v>3.88</v>
      </c>
      <c r="I79" s="60" t="str">
        <f t="shared" si="89"/>
        <v>D</v>
      </c>
      <c r="J79" s="56">
        <f>'2021 Расклад'!V73</f>
        <v>3.8239000000000005</v>
      </c>
      <c r="K79" s="59">
        <f t="shared" si="90"/>
        <v>4.1399999999999997</v>
      </c>
      <c r="L79" s="61" t="str">
        <f t="shared" si="91"/>
        <v>C</v>
      </c>
      <c r="M79" s="296" t="str">
        <f t="shared" si="92"/>
        <v>C</v>
      </c>
      <c r="N79" s="64">
        <f t="shared" si="93"/>
        <v>2</v>
      </c>
      <c r="O79" s="64">
        <f t="shared" si="94"/>
        <v>1</v>
      </c>
      <c r="P79" s="64">
        <f t="shared" si="95"/>
        <v>2</v>
      </c>
      <c r="Q79" s="78">
        <f t="shared" si="96"/>
        <v>1.6666666666666667</v>
      </c>
      <c r="R79" s="82">
        <f>'2021 Расклад'!AB73</f>
        <v>3.0289855072463769</v>
      </c>
      <c r="S79" s="55">
        <f t="shared" si="97"/>
        <v>3.43</v>
      </c>
      <c r="T79" s="61" t="str">
        <f t="shared" si="102"/>
        <v>D</v>
      </c>
      <c r="U79" s="184">
        <f>'2021 Расклад'!AH73</f>
        <v>3.1884057971014492</v>
      </c>
      <c r="V79" s="55">
        <f t="shared" si="98"/>
        <v>3.67</v>
      </c>
      <c r="W79" s="60" t="str">
        <f t="shared" si="103"/>
        <v>D</v>
      </c>
      <c r="X79" s="198" t="str">
        <f t="shared" si="79"/>
        <v>D</v>
      </c>
      <c r="Y79" s="204">
        <f t="shared" si="80"/>
        <v>1</v>
      </c>
      <c r="Z79" s="216">
        <f t="shared" si="81"/>
        <v>1</v>
      </c>
      <c r="AA79" s="210">
        <f t="shared" si="82"/>
        <v>1</v>
      </c>
      <c r="AB79" s="644"/>
      <c r="AC79" s="141">
        <f t="shared" si="99"/>
        <v>56.84</v>
      </c>
      <c r="AD79" s="61"/>
      <c r="AE79" s="261"/>
      <c r="AF79" s="258">
        <f t="shared" si="100"/>
        <v>69.900000000000006</v>
      </c>
      <c r="AG79" s="60"/>
      <c r="AH79" s="91"/>
      <c r="AI79" s="85"/>
      <c r="AJ79" s="85"/>
      <c r="AK79" s="247"/>
      <c r="AL79" s="91" t="str">
        <f t="shared" si="84"/>
        <v>C</v>
      </c>
      <c r="AM79" s="309">
        <f t="shared" si="101"/>
        <v>2</v>
      </c>
      <c r="AN79" s="307">
        <f t="shared" si="104"/>
        <v>1</v>
      </c>
      <c r="AO79" s="307"/>
      <c r="AP79" s="308">
        <f t="shared" si="85"/>
        <v>1.5</v>
      </c>
    </row>
    <row r="80" spans="1:42" x14ac:dyDescent="0.25">
      <c r="A80" s="30">
        <v>10</v>
      </c>
      <c r="B80" s="49">
        <v>50760</v>
      </c>
      <c r="C80" s="26" t="s">
        <v>74</v>
      </c>
      <c r="D80" s="56">
        <f>'2021 Расклад'!J74</f>
        <v>4.2827000000000002</v>
      </c>
      <c r="E80" s="59">
        <f t="shared" si="86"/>
        <v>4.17</v>
      </c>
      <c r="F80" s="175" t="str">
        <f t="shared" si="87"/>
        <v>B</v>
      </c>
      <c r="G80" s="169">
        <f>'2021 Расклад'!P74</f>
        <v>4.0982999999999992</v>
      </c>
      <c r="H80" s="59">
        <f t="shared" si="88"/>
        <v>3.88</v>
      </c>
      <c r="I80" s="60" t="str">
        <f t="shared" si="89"/>
        <v>B</v>
      </c>
      <c r="J80" s="56">
        <f>'2021 Расклад'!V74</f>
        <v>4.2185000000000006</v>
      </c>
      <c r="K80" s="59">
        <f t="shared" si="90"/>
        <v>4.1399999999999997</v>
      </c>
      <c r="L80" s="61" t="str">
        <f t="shared" si="91"/>
        <v>B</v>
      </c>
      <c r="M80" s="296" t="str">
        <f t="shared" si="92"/>
        <v>B</v>
      </c>
      <c r="N80" s="64">
        <f t="shared" si="93"/>
        <v>2.5</v>
      </c>
      <c r="O80" s="64">
        <f t="shared" si="94"/>
        <v>2.5</v>
      </c>
      <c r="P80" s="64">
        <f t="shared" si="95"/>
        <v>2.5</v>
      </c>
      <c r="Q80" s="78">
        <f t="shared" si="96"/>
        <v>2.5</v>
      </c>
      <c r="R80" s="82">
        <f>'2021 Расклад'!AB74</f>
        <v>3.5081967213114753</v>
      </c>
      <c r="S80" s="55">
        <f t="shared" si="97"/>
        <v>3.43</v>
      </c>
      <c r="T80" s="61" t="str">
        <f t="shared" si="102"/>
        <v>B</v>
      </c>
      <c r="U80" s="184">
        <f>'2021 Расклад'!AH74</f>
        <v>3.9945054945054945</v>
      </c>
      <c r="V80" s="55">
        <f t="shared" si="98"/>
        <v>3.67</v>
      </c>
      <c r="W80" s="60" t="str">
        <f t="shared" si="103"/>
        <v>B</v>
      </c>
      <c r="X80" s="198" t="str">
        <f t="shared" si="79"/>
        <v>B</v>
      </c>
      <c r="Y80" s="204">
        <f t="shared" si="80"/>
        <v>2.5</v>
      </c>
      <c r="Z80" s="216">
        <f t="shared" si="81"/>
        <v>2.5</v>
      </c>
      <c r="AA80" s="210">
        <f t="shared" si="82"/>
        <v>2.5</v>
      </c>
      <c r="AB80" s="644">
        <f>'2021 Расклад'!AP74</f>
        <v>59</v>
      </c>
      <c r="AC80" s="141">
        <f t="shared" si="99"/>
        <v>56.84</v>
      </c>
      <c r="AD80" s="61" t="str">
        <f t="shared" si="78"/>
        <v>B</v>
      </c>
      <c r="AE80" s="261">
        <f>'2021 Расклад'!AX74</f>
        <v>70</v>
      </c>
      <c r="AF80" s="258">
        <f t="shared" si="100"/>
        <v>69.900000000000006</v>
      </c>
      <c r="AG80" s="60" t="str">
        <f t="shared" si="77"/>
        <v>B</v>
      </c>
      <c r="AH80" s="91" t="str">
        <f t="shared" si="83"/>
        <v>B</v>
      </c>
      <c r="AI80" s="85">
        <f>IF(AD80="A",4.2,IF(AD80="B",2.5,IF(AD80="C",2,1)))</f>
        <v>2.5</v>
      </c>
      <c r="AJ80" s="85">
        <f>IF(AG80="A",4.2,IF(AG80="B",2.5,IF(AG80="C",2,1)))</f>
        <v>2.5</v>
      </c>
      <c r="AK80" s="247">
        <f>AVERAGE(AI80:AJ80)</f>
        <v>2.5</v>
      </c>
      <c r="AL80" s="91" t="str">
        <f t="shared" si="84"/>
        <v>B</v>
      </c>
      <c r="AM80" s="309">
        <f t="shared" si="101"/>
        <v>2.5</v>
      </c>
      <c r="AN80" s="307">
        <f t="shared" si="104"/>
        <v>2.5</v>
      </c>
      <c r="AO80" s="307">
        <f>IF(AH80="A",4.2,IF(AH80="B",2.5,IF(AH80="C",2,1)))</f>
        <v>2.5</v>
      </c>
      <c r="AP80" s="308">
        <f t="shared" si="85"/>
        <v>2.5</v>
      </c>
    </row>
    <row r="81" spans="1:42" x14ac:dyDescent="0.25">
      <c r="A81" s="30">
        <v>11</v>
      </c>
      <c r="B81" s="49">
        <v>50780</v>
      </c>
      <c r="C81" s="26" t="s">
        <v>75</v>
      </c>
      <c r="D81" s="56">
        <f>'2021 Расклад'!J75</f>
        <v>3.9093999999999998</v>
      </c>
      <c r="E81" s="59">
        <f t="shared" si="86"/>
        <v>4.17</v>
      </c>
      <c r="F81" s="175" t="str">
        <f t="shared" si="87"/>
        <v>C</v>
      </c>
      <c r="G81" s="169">
        <f>'2021 Расклад'!P75</f>
        <v>3.5350000000000001</v>
      </c>
      <c r="H81" s="59">
        <f t="shared" si="88"/>
        <v>3.88</v>
      </c>
      <c r="I81" s="60" t="str">
        <f t="shared" si="89"/>
        <v>C</v>
      </c>
      <c r="J81" s="56">
        <f>'2021 Расклад'!V75</f>
        <v>3.8144000000000005</v>
      </c>
      <c r="K81" s="59">
        <f t="shared" si="90"/>
        <v>4.1399999999999997</v>
      </c>
      <c r="L81" s="61" t="str">
        <f t="shared" si="91"/>
        <v>C</v>
      </c>
      <c r="M81" s="296" t="str">
        <f t="shared" si="92"/>
        <v>C</v>
      </c>
      <c r="N81" s="64">
        <f t="shared" si="93"/>
        <v>2</v>
      </c>
      <c r="O81" s="64">
        <f t="shared" si="94"/>
        <v>2</v>
      </c>
      <c r="P81" s="64">
        <f t="shared" si="95"/>
        <v>2</v>
      </c>
      <c r="Q81" s="78">
        <f t="shared" si="96"/>
        <v>2</v>
      </c>
      <c r="R81" s="82">
        <f>'2021 Расклад'!AB75</f>
        <v>3.4150943396226414</v>
      </c>
      <c r="S81" s="55">
        <f t="shared" si="97"/>
        <v>3.43</v>
      </c>
      <c r="T81" s="61" t="str">
        <f t="shared" si="102"/>
        <v>B</v>
      </c>
      <c r="U81" s="184">
        <f>'2021 Расклад'!AH75</f>
        <v>3.3084112149532712</v>
      </c>
      <c r="V81" s="55">
        <f t="shared" si="98"/>
        <v>3.67</v>
      </c>
      <c r="W81" s="60" t="str">
        <f t="shared" si="103"/>
        <v>D</v>
      </c>
      <c r="X81" s="198" t="str">
        <f t="shared" si="79"/>
        <v>C</v>
      </c>
      <c r="Y81" s="204">
        <f t="shared" si="80"/>
        <v>2.5</v>
      </c>
      <c r="Z81" s="216">
        <f t="shared" si="81"/>
        <v>1</v>
      </c>
      <c r="AA81" s="210">
        <f t="shared" si="82"/>
        <v>1.75</v>
      </c>
      <c r="AB81" s="644"/>
      <c r="AC81" s="141">
        <f t="shared" si="99"/>
        <v>56.84</v>
      </c>
      <c r="AD81" s="61"/>
      <c r="AE81" s="261"/>
      <c r="AF81" s="258">
        <f t="shared" si="100"/>
        <v>69.900000000000006</v>
      </c>
      <c r="AG81" s="60"/>
      <c r="AH81" s="91"/>
      <c r="AI81" s="85"/>
      <c r="AJ81" s="85"/>
      <c r="AK81" s="247"/>
      <c r="AL81" s="91" t="str">
        <f t="shared" si="84"/>
        <v>C</v>
      </c>
      <c r="AM81" s="309">
        <f t="shared" si="101"/>
        <v>2</v>
      </c>
      <c r="AN81" s="307">
        <f t="shared" si="104"/>
        <v>2</v>
      </c>
      <c r="AO81" s="307"/>
      <c r="AP81" s="308">
        <f t="shared" si="85"/>
        <v>2</v>
      </c>
    </row>
    <row r="82" spans="1:42" x14ac:dyDescent="0.25">
      <c r="A82" s="30">
        <v>13</v>
      </c>
      <c r="B82" s="49">
        <v>50930</v>
      </c>
      <c r="C82" s="26" t="s">
        <v>76</v>
      </c>
      <c r="D82" s="56">
        <f>'2021 Расклад'!J76</f>
        <v>4.4256000000000002</v>
      </c>
      <c r="E82" s="59">
        <f t="shared" si="86"/>
        <v>4.17</v>
      </c>
      <c r="F82" s="175" t="str">
        <f t="shared" si="87"/>
        <v>B</v>
      </c>
      <c r="G82" s="169">
        <f>'2021 Расклад'!P76</f>
        <v>4.0639000000000003</v>
      </c>
      <c r="H82" s="59">
        <f t="shared" si="88"/>
        <v>3.88</v>
      </c>
      <c r="I82" s="60" t="str">
        <f t="shared" si="89"/>
        <v>B</v>
      </c>
      <c r="J82" s="56">
        <f>'2021 Расклад'!V76</f>
        <v>4.1166</v>
      </c>
      <c r="K82" s="59">
        <f t="shared" si="90"/>
        <v>4.1399999999999997</v>
      </c>
      <c r="L82" s="61" t="str">
        <f t="shared" si="91"/>
        <v>B</v>
      </c>
      <c r="M82" s="296" t="str">
        <f t="shared" si="92"/>
        <v>B</v>
      </c>
      <c r="N82" s="64">
        <f t="shared" si="93"/>
        <v>2.5</v>
      </c>
      <c r="O82" s="64">
        <f t="shared" si="94"/>
        <v>2.5</v>
      </c>
      <c r="P82" s="64">
        <f t="shared" si="95"/>
        <v>2.5</v>
      </c>
      <c r="Q82" s="78">
        <f t="shared" si="96"/>
        <v>2.5</v>
      </c>
      <c r="R82" s="82">
        <f>'2021 Расклад'!AB76</f>
        <v>3.2884615384615383</v>
      </c>
      <c r="S82" s="55">
        <f t="shared" si="97"/>
        <v>3.43</v>
      </c>
      <c r="T82" s="61" t="str">
        <f t="shared" si="102"/>
        <v>D</v>
      </c>
      <c r="U82" s="184">
        <f>'2021 Расклад'!AH76</f>
        <v>3.6666666666666665</v>
      </c>
      <c r="V82" s="55">
        <f t="shared" si="98"/>
        <v>3.67</v>
      </c>
      <c r="W82" s="60" t="str">
        <f t="shared" si="103"/>
        <v>B</v>
      </c>
      <c r="X82" s="198" t="str">
        <f t="shared" si="79"/>
        <v>C</v>
      </c>
      <c r="Y82" s="204">
        <f t="shared" si="80"/>
        <v>1</v>
      </c>
      <c r="Z82" s="216">
        <f t="shared" si="81"/>
        <v>2.5</v>
      </c>
      <c r="AA82" s="210">
        <f t="shared" si="82"/>
        <v>1.75</v>
      </c>
      <c r="AB82" s="644">
        <f>'2021 Расклад'!AP76</f>
        <v>42</v>
      </c>
      <c r="AC82" s="141">
        <f t="shared" si="99"/>
        <v>56.84</v>
      </c>
      <c r="AD82" s="61" t="str">
        <f t="shared" si="78"/>
        <v>C</v>
      </c>
      <c r="AE82" s="261">
        <f>'2021 Расклад'!AX76</f>
        <v>62.8</v>
      </c>
      <c r="AF82" s="258">
        <f t="shared" si="100"/>
        <v>69.900000000000006</v>
      </c>
      <c r="AG82" s="60" t="str">
        <f t="shared" si="77"/>
        <v>B</v>
      </c>
      <c r="AH82" s="91" t="str">
        <f t="shared" si="83"/>
        <v>C</v>
      </c>
      <c r="AI82" s="85">
        <f>IF(AD82="A",4.2,IF(AD82="B",2.5,IF(AD82="C",2,1)))</f>
        <v>2</v>
      </c>
      <c r="AJ82" s="85">
        <f>IF(AG82="A",4.2,IF(AG82="B",2.5,IF(AG82="C",2,1)))</f>
        <v>2.5</v>
      </c>
      <c r="AK82" s="247">
        <f>AVERAGE(AI82:AJ82)</f>
        <v>2.25</v>
      </c>
      <c r="AL82" s="91" t="str">
        <f t="shared" si="84"/>
        <v>C</v>
      </c>
      <c r="AM82" s="309">
        <f t="shared" si="101"/>
        <v>2.5</v>
      </c>
      <c r="AN82" s="307">
        <f t="shared" si="104"/>
        <v>2</v>
      </c>
      <c r="AO82" s="307">
        <f>IF(AH82="A",4.2,IF(AH82="B",2.5,IF(AH82="C",2,1)))</f>
        <v>2</v>
      </c>
      <c r="AP82" s="308">
        <f t="shared" si="85"/>
        <v>2.1666666666666665</v>
      </c>
    </row>
    <row r="83" spans="1:42" x14ac:dyDescent="0.25">
      <c r="A83" s="30">
        <v>14</v>
      </c>
      <c r="B83" s="504">
        <v>51370</v>
      </c>
      <c r="C83" s="537" t="s">
        <v>77</v>
      </c>
      <c r="D83" s="56">
        <f>'2021 Расклад'!J77</f>
        <v>4.4874999999999998</v>
      </c>
      <c r="E83" s="59">
        <f t="shared" si="86"/>
        <v>4.17</v>
      </c>
      <c r="F83" s="175" t="str">
        <f t="shared" si="87"/>
        <v>B</v>
      </c>
      <c r="G83" s="169">
        <f>'2021 Расклад'!P77</f>
        <v>3.9589999999999996</v>
      </c>
      <c r="H83" s="59">
        <f t="shared" si="88"/>
        <v>3.88</v>
      </c>
      <c r="I83" s="60" t="str">
        <f t="shared" si="89"/>
        <v>B</v>
      </c>
      <c r="J83" s="56">
        <f>'2021 Расклад'!V77</f>
        <v>4.3019999999999996</v>
      </c>
      <c r="K83" s="59">
        <f t="shared" si="90"/>
        <v>4.1399999999999997</v>
      </c>
      <c r="L83" s="61" t="str">
        <f t="shared" si="91"/>
        <v>B</v>
      </c>
      <c r="M83" s="296" t="str">
        <f t="shared" si="92"/>
        <v>B</v>
      </c>
      <c r="N83" s="64">
        <f t="shared" si="93"/>
        <v>2.5</v>
      </c>
      <c r="O83" s="64">
        <f t="shared" si="94"/>
        <v>2.5</v>
      </c>
      <c r="P83" s="64">
        <f t="shared" si="95"/>
        <v>2.5</v>
      </c>
      <c r="Q83" s="78">
        <f t="shared" si="96"/>
        <v>2.5</v>
      </c>
      <c r="R83" s="82">
        <f>'2021 Расклад'!AB77</f>
        <v>3.5252525252525251</v>
      </c>
      <c r="S83" s="55">
        <f t="shared" si="97"/>
        <v>3.43</v>
      </c>
      <c r="T83" s="61" t="str">
        <f t="shared" si="102"/>
        <v>B</v>
      </c>
      <c r="U83" s="184">
        <f>'2021 Расклад'!AH77</f>
        <v>3.8932038834951457</v>
      </c>
      <c r="V83" s="55">
        <f t="shared" si="98"/>
        <v>3.67</v>
      </c>
      <c r="W83" s="60" t="str">
        <f t="shared" si="103"/>
        <v>B</v>
      </c>
      <c r="X83" s="198" t="str">
        <f t="shared" si="79"/>
        <v>B</v>
      </c>
      <c r="Y83" s="204">
        <f t="shared" si="80"/>
        <v>2.5</v>
      </c>
      <c r="Z83" s="216">
        <f t="shared" si="81"/>
        <v>2.5</v>
      </c>
      <c r="AA83" s="210">
        <f t="shared" si="82"/>
        <v>2.5</v>
      </c>
      <c r="AB83" s="644">
        <f>'2021 Расклад'!AP77</f>
        <v>61.8</v>
      </c>
      <c r="AC83" s="141">
        <f t="shared" si="99"/>
        <v>56.84</v>
      </c>
      <c r="AD83" s="61" t="str">
        <f t="shared" si="78"/>
        <v>B</v>
      </c>
      <c r="AE83" s="261">
        <f>'2021 Расклад'!AX77</f>
        <v>74.900000000000006</v>
      </c>
      <c r="AF83" s="258">
        <f t="shared" si="100"/>
        <v>69.900000000000006</v>
      </c>
      <c r="AG83" s="60" t="str">
        <f t="shared" si="77"/>
        <v>A</v>
      </c>
      <c r="AH83" s="91" t="str">
        <f t="shared" si="83"/>
        <v>B</v>
      </c>
      <c r="AI83" s="85">
        <f>IF(AD83="A",4.2,IF(AD83="B",2.5,IF(AD83="C",2,1)))</f>
        <v>2.5</v>
      </c>
      <c r="AJ83" s="85">
        <f>IF(AG83="A",4.2,IF(AG83="B",2.5,IF(AG83="C",2,1)))</f>
        <v>4.2</v>
      </c>
      <c r="AK83" s="247">
        <f>AVERAGE(AI83:AJ83)</f>
        <v>3.35</v>
      </c>
      <c r="AL83" s="91" t="str">
        <f t="shared" si="84"/>
        <v>B</v>
      </c>
      <c r="AM83" s="309">
        <f t="shared" si="101"/>
        <v>2.5</v>
      </c>
      <c r="AN83" s="307">
        <f t="shared" si="104"/>
        <v>2.5</v>
      </c>
      <c r="AO83" s="307">
        <f>IF(AH83="A",4.2,IF(AH83="B",2.5,IF(AH83="C",2,1)))</f>
        <v>2.5</v>
      </c>
      <c r="AP83" s="308">
        <f t="shared" si="85"/>
        <v>2.5</v>
      </c>
    </row>
    <row r="84" spans="1:42" ht="15.75" thickBot="1" x14ac:dyDescent="0.3">
      <c r="A84" s="33">
        <v>15</v>
      </c>
      <c r="B84" s="52">
        <v>51580</v>
      </c>
      <c r="C84" s="27" t="s">
        <v>213</v>
      </c>
      <c r="D84" s="77">
        <f>'2021 Расклад'!J78</f>
        <v>4.1539000000000001</v>
      </c>
      <c r="E84" s="149">
        <f t="shared" si="86"/>
        <v>4.17</v>
      </c>
      <c r="F84" s="176" t="str">
        <f t="shared" si="87"/>
        <v>B</v>
      </c>
      <c r="G84" s="170">
        <f>'2021 Расклад'!P78</f>
        <v>3.5834000000000001</v>
      </c>
      <c r="H84" s="149">
        <f t="shared" si="88"/>
        <v>3.88</v>
      </c>
      <c r="I84" s="62" t="str">
        <f t="shared" si="89"/>
        <v>C</v>
      </c>
      <c r="J84" s="77">
        <f>'2021 Расклад'!V78</f>
        <v>3.6254000000000004</v>
      </c>
      <c r="K84" s="149">
        <f t="shared" si="90"/>
        <v>4.1399999999999997</v>
      </c>
      <c r="L84" s="63" t="str">
        <f t="shared" si="91"/>
        <v>C</v>
      </c>
      <c r="M84" s="297" t="str">
        <f t="shared" si="92"/>
        <v>C</v>
      </c>
      <c r="N84" s="85">
        <f t="shared" si="93"/>
        <v>2.5</v>
      </c>
      <c r="O84" s="85">
        <f t="shared" si="94"/>
        <v>2</v>
      </c>
      <c r="P84" s="85">
        <f t="shared" si="95"/>
        <v>2</v>
      </c>
      <c r="Q84" s="86">
        <f t="shared" si="96"/>
        <v>2.1666666666666665</v>
      </c>
      <c r="R84" s="152"/>
      <c r="S84" s="150">
        <f t="shared" si="97"/>
        <v>3.43</v>
      </c>
      <c r="T84" s="63"/>
      <c r="U84" s="185"/>
      <c r="V84" s="150">
        <f t="shared" si="98"/>
        <v>3.67</v>
      </c>
      <c r="W84" s="62"/>
      <c r="X84" s="201"/>
      <c r="Y84" s="207"/>
      <c r="Z84" s="219"/>
      <c r="AA84" s="213"/>
      <c r="AB84" s="645"/>
      <c r="AC84" s="151">
        <f t="shared" si="99"/>
        <v>56.84</v>
      </c>
      <c r="AD84" s="63"/>
      <c r="AE84" s="262"/>
      <c r="AF84" s="260">
        <f t="shared" si="100"/>
        <v>69.900000000000006</v>
      </c>
      <c r="AG84" s="62"/>
      <c r="AH84" s="153"/>
      <c r="AI84" s="85"/>
      <c r="AJ84" s="85"/>
      <c r="AK84" s="247"/>
      <c r="AL84" s="153" t="str">
        <f t="shared" si="84"/>
        <v>C</v>
      </c>
      <c r="AM84" s="309">
        <f t="shared" si="101"/>
        <v>2</v>
      </c>
      <c r="AN84" s="307"/>
      <c r="AO84" s="307"/>
      <c r="AP84" s="308">
        <f t="shared" si="85"/>
        <v>2</v>
      </c>
    </row>
    <row r="85" spans="1:42" ht="15.75" thickBot="1" x14ac:dyDescent="0.3">
      <c r="A85" s="40"/>
      <c r="B85" s="47"/>
      <c r="C85" s="41" t="s">
        <v>133</v>
      </c>
      <c r="D85" s="69">
        <f>AVERAGE(D86:D116)</f>
        <v>4.1935838709677409</v>
      </c>
      <c r="E85" s="145"/>
      <c r="F85" s="172" t="str">
        <f t="shared" si="87"/>
        <v>B</v>
      </c>
      <c r="G85" s="168">
        <f>AVERAGE(G86:G116)</f>
        <v>3.8567387096774195</v>
      </c>
      <c r="H85" s="145"/>
      <c r="I85" s="65" t="str">
        <f t="shared" si="89"/>
        <v>B</v>
      </c>
      <c r="J85" s="69">
        <f>AVERAGE(J86:J116)</f>
        <v>4.0871129032258073</v>
      </c>
      <c r="K85" s="145"/>
      <c r="L85" s="66" t="str">
        <f t="shared" si="91"/>
        <v>B</v>
      </c>
      <c r="M85" s="294" t="str">
        <f t="shared" si="92"/>
        <v>B</v>
      </c>
      <c r="N85" s="87">
        <f t="shared" si="93"/>
        <v>2.5</v>
      </c>
      <c r="O85" s="88">
        <f t="shared" si="94"/>
        <v>2.5</v>
      </c>
      <c r="P85" s="88">
        <f t="shared" si="95"/>
        <v>2.5</v>
      </c>
      <c r="Q85" s="180">
        <f t="shared" si="96"/>
        <v>2.5</v>
      </c>
      <c r="R85" s="68">
        <f>AVERAGE(R86:R116)</f>
        <v>3.4024206288921395</v>
      </c>
      <c r="S85" s="146"/>
      <c r="T85" s="66" t="str">
        <f t="shared" si="102"/>
        <v>B</v>
      </c>
      <c r="U85" s="168">
        <f>AVERAGE(U86:U116)</f>
        <v>3.582335177308595</v>
      </c>
      <c r="V85" s="146"/>
      <c r="W85" s="65" t="str">
        <f t="shared" si="103"/>
        <v>C</v>
      </c>
      <c r="X85" s="196" t="str">
        <f t="shared" si="79"/>
        <v>C</v>
      </c>
      <c r="Y85" s="202">
        <f t="shared" si="80"/>
        <v>2.5</v>
      </c>
      <c r="Z85" s="214">
        <f t="shared" si="81"/>
        <v>2</v>
      </c>
      <c r="AA85" s="208">
        <f t="shared" si="82"/>
        <v>2.25</v>
      </c>
      <c r="AB85" s="84">
        <f>AVERAGE(AB86:AB116)</f>
        <v>53.550000000000004</v>
      </c>
      <c r="AC85" s="147"/>
      <c r="AD85" s="66" t="str">
        <f t="shared" si="78"/>
        <v>B</v>
      </c>
      <c r="AE85" s="84">
        <f>AVERAGE(AE86:AE116)</f>
        <v>68.524642857142865</v>
      </c>
      <c r="AF85" s="148"/>
      <c r="AG85" s="65" t="str">
        <f t="shared" si="77"/>
        <v>B</v>
      </c>
      <c r="AH85" s="133" t="str">
        <f t="shared" si="83"/>
        <v>B</v>
      </c>
      <c r="AI85" s="88">
        <f>IF(AD85="A",4.2,IF(AD85="B",2.5,IF(AD85="C",2,1)))</f>
        <v>2.5</v>
      </c>
      <c r="AJ85" s="88">
        <f>IF(AG85="A",4.2,IF(AG85="B",2.5,IF(AG85="C",2,1)))</f>
        <v>2.5</v>
      </c>
      <c r="AK85" s="246">
        <f>AVERAGE(AI85:AJ85)</f>
        <v>2.5</v>
      </c>
      <c r="AL85" s="133" t="str">
        <f t="shared" si="84"/>
        <v>B</v>
      </c>
      <c r="AM85" s="309">
        <f t="shared" si="101"/>
        <v>2.5</v>
      </c>
      <c r="AN85" s="307">
        <f t="shared" si="104"/>
        <v>2</v>
      </c>
      <c r="AO85" s="307">
        <f>IF(AH85="A",4.2,IF(AH85="B",2.5,IF(AH85="C",2,1)))</f>
        <v>2.5</v>
      </c>
      <c r="AP85" s="308">
        <f t="shared" si="85"/>
        <v>2.3333333333333335</v>
      </c>
    </row>
    <row r="86" spans="1:42" x14ac:dyDescent="0.25">
      <c r="A86" s="32">
        <v>1</v>
      </c>
      <c r="B86" s="48">
        <v>60010</v>
      </c>
      <c r="C86" s="16" t="s">
        <v>207</v>
      </c>
      <c r="D86" s="56">
        <f>'2021 Расклад'!J79</f>
        <v>4.0867000000000004</v>
      </c>
      <c r="E86" s="142">
        <f t="shared" ref="E86:E113" si="105">$D$128</f>
        <v>4.17</v>
      </c>
      <c r="F86" s="174" t="str">
        <f t="shared" si="87"/>
        <v>C</v>
      </c>
      <c r="G86" s="169">
        <f>'2021 Расклад'!P79</f>
        <v>3.9676999999999998</v>
      </c>
      <c r="H86" s="142">
        <f t="shared" ref="H86:H113" si="106">$G$128</f>
        <v>3.88</v>
      </c>
      <c r="I86" s="57" t="str">
        <f t="shared" si="89"/>
        <v>B</v>
      </c>
      <c r="J86" s="56">
        <f>'2021 Расклад'!V79</f>
        <v>4.1333000000000002</v>
      </c>
      <c r="K86" s="142">
        <f t="shared" ref="K86:K113" si="107">$J$128</f>
        <v>4.1399999999999997</v>
      </c>
      <c r="L86" s="58" t="str">
        <f t="shared" si="91"/>
        <v>B</v>
      </c>
      <c r="M86" s="296" t="str">
        <f t="shared" si="92"/>
        <v>C</v>
      </c>
      <c r="N86" s="64">
        <f t="shared" si="93"/>
        <v>2</v>
      </c>
      <c r="O86" s="64">
        <f t="shared" si="94"/>
        <v>2.5</v>
      </c>
      <c r="P86" s="64">
        <f t="shared" si="95"/>
        <v>2.5</v>
      </c>
      <c r="Q86" s="78">
        <f t="shared" si="96"/>
        <v>2.3333333333333335</v>
      </c>
      <c r="R86" s="82">
        <f>'2021 Расклад'!AB79</f>
        <v>3.6025641025641026</v>
      </c>
      <c r="S86" s="143">
        <f t="shared" ref="S86:S113" si="108">$R$128</f>
        <v>3.43</v>
      </c>
      <c r="T86" s="58" t="str">
        <f t="shared" si="102"/>
        <v>B</v>
      </c>
      <c r="U86" s="184">
        <f>'2021 Расклад'!AH79</f>
        <v>3.6623376623376624</v>
      </c>
      <c r="V86" s="143">
        <f t="shared" ref="V86:V113" si="109">$U$128</f>
        <v>3.67</v>
      </c>
      <c r="W86" s="57" t="str">
        <f t="shared" si="103"/>
        <v>B</v>
      </c>
      <c r="X86" s="198" t="str">
        <f t="shared" si="79"/>
        <v>B</v>
      </c>
      <c r="Y86" s="204">
        <f t="shared" si="80"/>
        <v>2.5</v>
      </c>
      <c r="Z86" s="216">
        <f t="shared" si="81"/>
        <v>2.5</v>
      </c>
      <c r="AA86" s="210">
        <f t="shared" si="82"/>
        <v>2.5</v>
      </c>
      <c r="AB86" s="644">
        <f>'2021 Расклад'!AP79</f>
        <v>57</v>
      </c>
      <c r="AC86" s="144">
        <f t="shared" ref="AC86:AC113" si="110">$AB$128</f>
        <v>56.84</v>
      </c>
      <c r="AD86" s="58" t="str">
        <f t="shared" si="78"/>
        <v>B</v>
      </c>
      <c r="AE86" s="263">
        <f>'2021 Расклад'!AX79</f>
        <v>75</v>
      </c>
      <c r="AF86" s="257">
        <f t="shared" ref="AF86:AF113" si="111">$AE$128</f>
        <v>69.900000000000006</v>
      </c>
      <c r="AG86" s="57" t="str">
        <f t="shared" si="77"/>
        <v>A</v>
      </c>
      <c r="AH86" s="155" t="str">
        <f t="shared" si="83"/>
        <v>B</v>
      </c>
      <c r="AI86" s="85">
        <f>IF(AD86="A",4.2,IF(AD86="B",2.5,IF(AD86="C",2,1)))</f>
        <v>2.5</v>
      </c>
      <c r="AJ86" s="85">
        <f>IF(AG86="A",4.2,IF(AG86="B",2.5,IF(AG86="C",2,1)))</f>
        <v>4.2</v>
      </c>
      <c r="AK86" s="247">
        <f>AVERAGE(AI86:AJ86)</f>
        <v>3.35</v>
      </c>
      <c r="AL86" s="155" t="str">
        <f t="shared" si="84"/>
        <v>B</v>
      </c>
      <c r="AM86" s="309">
        <f t="shared" si="101"/>
        <v>2</v>
      </c>
      <c r="AN86" s="307">
        <f t="shared" si="104"/>
        <v>2.5</v>
      </c>
      <c r="AO86" s="307">
        <f>IF(AH86="A",4.2,IF(AH86="B",2.5,IF(AH86="C",2,1)))</f>
        <v>2.5</v>
      </c>
      <c r="AP86" s="308">
        <f t="shared" si="85"/>
        <v>2.3333333333333335</v>
      </c>
    </row>
    <row r="87" spans="1:42" x14ac:dyDescent="0.25">
      <c r="A87" s="30">
        <v>2</v>
      </c>
      <c r="B87" s="49">
        <v>60020</v>
      </c>
      <c r="C87" s="26" t="s">
        <v>79</v>
      </c>
      <c r="D87" s="56">
        <f>'2021 Расклад'!J80</f>
        <v>3.9036</v>
      </c>
      <c r="E87" s="59">
        <f t="shared" si="105"/>
        <v>4.17</v>
      </c>
      <c r="F87" s="175" t="str">
        <f t="shared" si="87"/>
        <v>C</v>
      </c>
      <c r="G87" s="169">
        <f>'2021 Расклад'!P80</f>
        <v>3.7037</v>
      </c>
      <c r="H87" s="59">
        <f t="shared" si="106"/>
        <v>3.88</v>
      </c>
      <c r="I87" s="60" t="str">
        <f t="shared" si="89"/>
        <v>C</v>
      </c>
      <c r="J87" s="56">
        <f>'2021 Расклад'!V80</f>
        <v>3.8394999999999997</v>
      </c>
      <c r="K87" s="59">
        <f t="shared" si="107"/>
        <v>4.1399999999999997</v>
      </c>
      <c r="L87" s="61" t="str">
        <f t="shared" si="91"/>
        <v>C</v>
      </c>
      <c r="M87" s="296" t="str">
        <f t="shared" si="92"/>
        <v>C</v>
      </c>
      <c r="N87" s="64">
        <f t="shared" si="93"/>
        <v>2</v>
      </c>
      <c r="O87" s="64">
        <f t="shared" si="94"/>
        <v>2</v>
      </c>
      <c r="P87" s="64">
        <f t="shared" si="95"/>
        <v>2</v>
      </c>
      <c r="Q87" s="78">
        <f t="shared" si="96"/>
        <v>2</v>
      </c>
      <c r="R87" s="82">
        <f>'2021 Расклад'!AB80</f>
        <v>2.95</v>
      </c>
      <c r="S87" s="55">
        <f t="shared" si="108"/>
        <v>3.43</v>
      </c>
      <c r="T87" s="61" t="str">
        <f t="shared" si="102"/>
        <v>D</v>
      </c>
      <c r="U87" s="184">
        <f>'2021 Расклад'!AH80</f>
        <v>2.9534883720930232</v>
      </c>
      <c r="V87" s="55">
        <f t="shared" si="109"/>
        <v>3.67</v>
      </c>
      <c r="W87" s="60" t="str">
        <f t="shared" si="103"/>
        <v>D</v>
      </c>
      <c r="X87" s="198" t="str">
        <f t="shared" si="79"/>
        <v>D</v>
      </c>
      <c r="Y87" s="204">
        <f t="shared" si="80"/>
        <v>1</v>
      </c>
      <c r="Z87" s="216">
        <f t="shared" si="81"/>
        <v>1</v>
      </c>
      <c r="AA87" s="210">
        <f t="shared" si="82"/>
        <v>1</v>
      </c>
      <c r="AB87" s="644"/>
      <c r="AC87" s="141">
        <f t="shared" si="110"/>
        <v>56.84</v>
      </c>
      <c r="AD87" s="61"/>
      <c r="AE87" s="263"/>
      <c r="AF87" s="258">
        <f t="shared" si="111"/>
        <v>69.900000000000006</v>
      </c>
      <c r="AG87" s="60"/>
      <c r="AH87" s="91"/>
      <c r="AI87" s="85"/>
      <c r="AJ87" s="85"/>
      <c r="AK87" s="247"/>
      <c r="AL87" s="91" t="str">
        <f t="shared" si="84"/>
        <v>C</v>
      </c>
      <c r="AM87" s="309">
        <f t="shared" si="101"/>
        <v>2</v>
      </c>
      <c r="AN87" s="307">
        <f t="shared" si="104"/>
        <v>1</v>
      </c>
      <c r="AO87" s="307"/>
      <c r="AP87" s="308">
        <f t="shared" si="85"/>
        <v>1.5</v>
      </c>
    </row>
    <row r="88" spans="1:42" x14ac:dyDescent="0.25">
      <c r="A88" s="30">
        <v>3</v>
      </c>
      <c r="B88" s="49">
        <v>60050</v>
      </c>
      <c r="C88" s="26" t="s">
        <v>80</v>
      </c>
      <c r="D88" s="56">
        <f>'2021 Расклад'!J81</f>
        <v>4.3523000000000005</v>
      </c>
      <c r="E88" s="59">
        <f t="shared" si="105"/>
        <v>4.17</v>
      </c>
      <c r="F88" s="175" t="str">
        <f t="shared" si="87"/>
        <v>B</v>
      </c>
      <c r="G88" s="169">
        <f>'2021 Расклад'!P81</f>
        <v>4.0857000000000001</v>
      </c>
      <c r="H88" s="59">
        <f t="shared" si="106"/>
        <v>3.88</v>
      </c>
      <c r="I88" s="60" t="str">
        <f t="shared" si="89"/>
        <v>B</v>
      </c>
      <c r="J88" s="56">
        <f>'2021 Расклад'!V81</f>
        <v>4.3809000000000005</v>
      </c>
      <c r="K88" s="59">
        <f t="shared" si="107"/>
        <v>4.1399999999999997</v>
      </c>
      <c r="L88" s="61" t="str">
        <f t="shared" si="91"/>
        <v>B</v>
      </c>
      <c r="M88" s="296" t="str">
        <f t="shared" si="92"/>
        <v>B</v>
      </c>
      <c r="N88" s="64">
        <f t="shared" si="93"/>
        <v>2.5</v>
      </c>
      <c r="O88" s="64">
        <f t="shared" si="94"/>
        <v>2.5</v>
      </c>
      <c r="P88" s="64">
        <f t="shared" si="95"/>
        <v>2.5</v>
      </c>
      <c r="Q88" s="78">
        <f t="shared" si="96"/>
        <v>2.5</v>
      </c>
      <c r="R88" s="82">
        <f>'2021 Расклад'!AB81</f>
        <v>3.2285714285714286</v>
      </c>
      <c r="S88" s="55">
        <f t="shared" si="108"/>
        <v>3.43</v>
      </c>
      <c r="T88" s="61" t="str">
        <f t="shared" si="102"/>
        <v>D</v>
      </c>
      <c r="U88" s="184">
        <f>'2021 Расклад'!AH81</f>
        <v>3.5728155339805827</v>
      </c>
      <c r="V88" s="55">
        <f t="shared" si="109"/>
        <v>3.67</v>
      </c>
      <c r="W88" s="60" t="str">
        <f t="shared" si="103"/>
        <v>C</v>
      </c>
      <c r="X88" s="198" t="str">
        <f t="shared" si="79"/>
        <v>C</v>
      </c>
      <c r="Y88" s="204">
        <f t="shared" si="80"/>
        <v>1</v>
      </c>
      <c r="Z88" s="216">
        <f t="shared" si="81"/>
        <v>2</v>
      </c>
      <c r="AA88" s="210">
        <f t="shared" si="82"/>
        <v>1.5</v>
      </c>
      <c r="AB88" s="644">
        <f>'2021 Расклад'!AP81</f>
        <v>56</v>
      </c>
      <c r="AC88" s="141">
        <f t="shared" si="110"/>
        <v>56.84</v>
      </c>
      <c r="AD88" s="61" t="str">
        <f t="shared" si="78"/>
        <v>B</v>
      </c>
      <c r="AE88" s="263">
        <f>'2021 Расклад'!AX81</f>
        <v>67</v>
      </c>
      <c r="AF88" s="258">
        <f t="shared" si="111"/>
        <v>69.900000000000006</v>
      </c>
      <c r="AG88" s="60" t="str">
        <f t="shared" si="77"/>
        <v>B</v>
      </c>
      <c r="AH88" s="91" t="str">
        <f t="shared" si="83"/>
        <v>B</v>
      </c>
      <c r="AI88" s="85">
        <f t="shared" ref="AI88:AI94" si="112">IF(AD88="A",4.2,IF(AD88="B",2.5,IF(AD88="C",2,1)))</f>
        <v>2.5</v>
      </c>
      <c r="AJ88" s="85">
        <f t="shared" ref="AJ88:AJ94" si="113">IF(AG88="A",4.2,IF(AG88="B",2.5,IF(AG88="C",2,1)))</f>
        <v>2.5</v>
      </c>
      <c r="AK88" s="247">
        <f t="shared" ref="AK88:AK94" si="114">AVERAGE(AI88:AJ88)</f>
        <v>2.5</v>
      </c>
      <c r="AL88" s="91" t="str">
        <f t="shared" si="84"/>
        <v>B</v>
      </c>
      <c r="AM88" s="309">
        <f t="shared" si="101"/>
        <v>2.5</v>
      </c>
      <c r="AN88" s="307">
        <f t="shared" si="104"/>
        <v>2</v>
      </c>
      <c r="AO88" s="307">
        <f t="shared" ref="AO88:AO94" si="115">IF(AH88="A",4.2,IF(AH88="B",2.5,IF(AH88="C",2,1)))</f>
        <v>2.5</v>
      </c>
      <c r="AP88" s="308">
        <f t="shared" si="85"/>
        <v>2.3333333333333335</v>
      </c>
    </row>
    <row r="89" spans="1:42" x14ac:dyDescent="0.25">
      <c r="A89" s="30">
        <v>4</v>
      </c>
      <c r="B89" s="49">
        <v>60070</v>
      </c>
      <c r="C89" s="26" t="s">
        <v>81</v>
      </c>
      <c r="D89" s="56">
        <f>'2021 Расклад'!J82</f>
        <v>4.4490000000000007</v>
      </c>
      <c r="E89" s="59">
        <f t="shared" si="105"/>
        <v>4.17</v>
      </c>
      <c r="F89" s="175" t="str">
        <f t="shared" si="87"/>
        <v>B</v>
      </c>
      <c r="G89" s="169">
        <f>'2021 Расклад'!P82</f>
        <v>4.0000999999999998</v>
      </c>
      <c r="H89" s="59">
        <f t="shared" si="106"/>
        <v>3.88</v>
      </c>
      <c r="I89" s="60" t="str">
        <f t="shared" si="89"/>
        <v>B</v>
      </c>
      <c r="J89" s="56">
        <f>'2021 Расклад'!V82</f>
        <v>4.1467999999999998</v>
      </c>
      <c r="K89" s="59">
        <f t="shared" si="107"/>
        <v>4.1399999999999997</v>
      </c>
      <c r="L89" s="61" t="str">
        <f t="shared" si="91"/>
        <v>B</v>
      </c>
      <c r="M89" s="296" t="str">
        <f t="shared" si="92"/>
        <v>B</v>
      </c>
      <c r="N89" s="64">
        <f t="shared" si="93"/>
        <v>2.5</v>
      </c>
      <c r="O89" s="64">
        <f t="shared" si="94"/>
        <v>2.5</v>
      </c>
      <c r="P89" s="64">
        <f t="shared" si="95"/>
        <v>2.5</v>
      </c>
      <c r="Q89" s="78">
        <f t="shared" si="96"/>
        <v>2.5</v>
      </c>
      <c r="R89" s="82">
        <f>'2021 Расклад'!AB82</f>
        <v>3.5416666666666665</v>
      </c>
      <c r="S89" s="55">
        <f t="shared" si="108"/>
        <v>3.43</v>
      </c>
      <c r="T89" s="61" t="str">
        <f t="shared" si="102"/>
        <v>B</v>
      </c>
      <c r="U89" s="184">
        <f>'2021 Расклад'!AH82</f>
        <v>3.7731958762886597</v>
      </c>
      <c r="V89" s="55">
        <f t="shared" si="109"/>
        <v>3.67</v>
      </c>
      <c r="W89" s="60" t="str">
        <f t="shared" si="103"/>
        <v>B</v>
      </c>
      <c r="X89" s="198" t="str">
        <f t="shared" si="79"/>
        <v>B</v>
      </c>
      <c r="Y89" s="204">
        <f t="shared" si="80"/>
        <v>2.5</v>
      </c>
      <c r="Z89" s="216">
        <f t="shared" si="81"/>
        <v>2.5</v>
      </c>
      <c r="AA89" s="210">
        <f t="shared" si="82"/>
        <v>2.5</v>
      </c>
      <c r="AB89" s="644">
        <f>'2021 Расклад'!AP82</f>
        <v>64.400000000000006</v>
      </c>
      <c r="AC89" s="141">
        <f t="shared" si="110"/>
        <v>56.84</v>
      </c>
      <c r="AD89" s="61" t="str">
        <f t="shared" si="78"/>
        <v>B</v>
      </c>
      <c r="AE89" s="263">
        <f>'2021 Расклад'!AX82</f>
        <v>72.599999999999994</v>
      </c>
      <c r="AF89" s="258">
        <f t="shared" si="111"/>
        <v>69.900000000000006</v>
      </c>
      <c r="AG89" s="60" t="str">
        <f t="shared" si="77"/>
        <v>A</v>
      </c>
      <c r="AH89" s="91" t="str">
        <f t="shared" si="83"/>
        <v>B</v>
      </c>
      <c r="AI89" s="85">
        <f t="shared" si="112"/>
        <v>2.5</v>
      </c>
      <c r="AJ89" s="85">
        <f t="shared" si="113"/>
        <v>4.2</v>
      </c>
      <c r="AK89" s="247">
        <f t="shared" si="114"/>
        <v>3.35</v>
      </c>
      <c r="AL89" s="91" t="str">
        <f t="shared" si="84"/>
        <v>B</v>
      </c>
      <c r="AM89" s="309">
        <f t="shared" si="101"/>
        <v>2.5</v>
      </c>
      <c r="AN89" s="307">
        <f t="shared" si="104"/>
        <v>2.5</v>
      </c>
      <c r="AO89" s="307">
        <f t="shared" si="115"/>
        <v>2.5</v>
      </c>
      <c r="AP89" s="308">
        <f t="shared" si="85"/>
        <v>2.5</v>
      </c>
    </row>
    <row r="90" spans="1:42" x14ac:dyDescent="0.25">
      <c r="A90" s="30">
        <v>5</v>
      </c>
      <c r="B90" s="49">
        <v>60180</v>
      </c>
      <c r="C90" s="26" t="s">
        <v>82</v>
      </c>
      <c r="D90" s="56">
        <f>'2021 Расклад'!J83</f>
        <v>4.1397000000000004</v>
      </c>
      <c r="E90" s="59">
        <f t="shared" si="105"/>
        <v>4.17</v>
      </c>
      <c r="F90" s="175" t="str">
        <f t="shared" si="87"/>
        <v>C</v>
      </c>
      <c r="G90" s="169">
        <f>'2021 Расклад'!P83</f>
        <v>3.8815999999999997</v>
      </c>
      <c r="H90" s="59">
        <f t="shared" si="106"/>
        <v>3.88</v>
      </c>
      <c r="I90" s="60" t="str">
        <f t="shared" si="89"/>
        <v>B</v>
      </c>
      <c r="J90" s="56">
        <f>'2021 Расклад'!V83</f>
        <v>3.9854000000000003</v>
      </c>
      <c r="K90" s="59">
        <f t="shared" si="107"/>
        <v>4.1399999999999997</v>
      </c>
      <c r="L90" s="61" t="str">
        <f t="shared" si="91"/>
        <v>C</v>
      </c>
      <c r="M90" s="296" t="str">
        <f t="shared" si="92"/>
        <v>C</v>
      </c>
      <c r="N90" s="64">
        <f t="shared" si="93"/>
        <v>2</v>
      </c>
      <c r="O90" s="64">
        <f t="shared" si="94"/>
        <v>2.5</v>
      </c>
      <c r="P90" s="64">
        <f t="shared" si="95"/>
        <v>2</v>
      </c>
      <c r="Q90" s="78">
        <f t="shared" si="96"/>
        <v>2.1666666666666665</v>
      </c>
      <c r="R90" s="82">
        <f>'2021 Расклад'!AB83</f>
        <v>3.4485981308411215</v>
      </c>
      <c r="S90" s="55">
        <f t="shared" si="108"/>
        <v>3.43</v>
      </c>
      <c r="T90" s="61" t="str">
        <f t="shared" si="102"/>
        <v>B</v>
      </c>
      <c r="U90" s="184">
        <f>'2021 Расклад'!AH83</f>
        <v>3.5045045045045047</v>
      </c>
      <c r="V90" s="55">
        <f t="shared" si="109"/>
        <v>3.67</v>
      </c>
      <c r="W90" s="60" t="str">
        <f t="shared" si="103"/>
        <v>C</v>
      </c>
      <c r="X90" s="198" t="str">
        <f t="shared" si="79"/>
        <v>C</v>
      </c>
      <c r="Y90" s="204">
        <f t="shared" si="80"/>
        <v>2.5</v>
      </c>
      <c r="Z90" s="216">
        <f t="shared" si="81"/>
        <v>2</v>
      </c>
      <c r="AA90" s="210">
        <f t="shared" si="82"/>
        <v>2.25</v>
      </c>
      <c r="AB90" s="644">
        <f>'2021 Расклад'!AP83</f>
        <v>54</v>
      </c>
      <c r="AC90" s="141">
        <f t="shared" si="110"/>
        <v>56.84</v>
      </c>
      <c r="AD90" s="61" t="str">
        <f t="shared" si="78"/>
        <v>B</v>
      </c>
      <c r="AE90" s="263">
        <f>'2021 Расклад'!AX83</f>
        <v>71</v>
      </c>
      <c r="AF90" s="258">
        <f t="shared" si="111"/>
        <v>69.900000000000006</v>
      </c>
      <c r="AG90" s="60" t="str">
        <f t="shared" si="77"/>
        <v>B</v>
      </c>
      <c r="AH90" s="91" t="str">
        <f t="shared" si="83"/>
        <v>B</v>
      </c>
      <c r="AI90" s="85">
        <f t="shared" si="112"/>
        <v>2.5</v>
      </c>
      <c r="AJ90" s="85">
        <f t="shared" si="113"/>
        <v>2.5</v>
      </c>
      <c r="AK90" s="247">
        <f t="shared" si="114"/>
        <v>2.5</v>
      </c>
      <c r="AL90" s="91" t="str">
        <f t="shared" si="84"/>
        <v>C</v>
      </c>
      <c r="AM90" s="309">
        <f t="shared" si="101"/>
        <v>2</v>
      </c>
      <c r="AN90" s="307">
        <f t="shared" si="104"/>
        <v>2</v>
      </c>
      <c r="AO90" s="307">
        <f t="shared" si="115"/>
        <v>2.5</v>
      </c>
      <c r="AP90" s="308">
        <f t="shared" si="85"/>
        <v>2.1666666666666665</v>
      </c>
    </row>
    <row r="91" spans="1:42" x14ac:dyDescent="0.25">
      <c r="A91" s="30">
        <v>6</v>
      </c>
      <c r="B91" s="49">
        <v>60240</v>
      </c>
      <c r="C91" s="26" t="s">
        <v>208</v>
      </c>
      <c r="D91" s="56">
        <f>'2021 Расклад'!J84</f>
        <v>4.3925000000000001</v>
      </c>
      <c r="E91" s="59">
        <f t="shared" si="105"/>
        <v>4.17</v>
      </c>
      <c r="F91" s="175" t="str">
        <f t="shared" si="87"/>
        <v>B</v>
      </c>
      <c r="G91" s="169">
        <f>'2021 Расклад'!P84</f>
        <v>3.8929</v>
      </c>
      <c r="H91" s="59">
        <f t="shared" si="106"/>
        <v>3.88</v>
      </c>
      <c r="I91" s="60" t="str">
        <f t="shared" si="89"/>
        <v>B</v>
      </c>
      <c r="J91" s="56">
        <f>'2021 Расклад'!V84</f>
        <v>3.9567999999999994</v>
      </c>
      <c r="K91" s="59">
        <f t="shared" si="107"/>
        <v>4.1399999999999997</v>
      </c>
      <c r="L91" s="61" t="str">
        <f t="shared" si="91"/>
        <v>C</v>
      </c>
      <c r="M91" s="296" t="str">
        <f t="shared" si="92"/>
        <v>C</v>
      </c>
      <c r="N91" s="64">
        <f t="shared" si="93"/>
        <v>2.5</v>
      </c>
      <c r="O91" s="64">
        <f t="shared" si="94"/>
        <v>2.5</v>
      </c>
      <c r="P91" s="64">
        <f t="shared" si="95"/>
        <v>2</v>
      </c>
      <c r="Q91" s="78">
        <f t="shared" si="96"/>
        <v>2.3333333333333335</v>
      </c>
      <c r="R91" s="82">
        <f>'2021 Расклад'!AB84</f>
        <v>3.380281690140845</v>
      </c>
      <c r="S91" s="55">
        <f t="shared" si="108"/>
        <v>3.43</v>
      </c>
      <c r="T91" s="61" t="str">
        <f t="shared" si="102"/>
        <v>D</v>
      </c>
      <c r="U91" s="184">
        <f>'2021 Расклад'!AH84</f>
        <v>3.6111111111111112</v>
      </c>
      <c r="V91" s="55">
        <f t="shared" si="109"/>
        <v>3.67</v>
      </c>
      <c r="W91" s="60" t="str">
        <f t="shared" si="103"/>
        <v>B</v>
      </c>
      <c r="X91" s="198" t="str">
        <f t="shared" si="79"/>
        <v>C</v>
      </c>
      <c r="Y91" s="204">
        <f t="shared" si="80"/>
        <v>1</v>
      </c>
      <c r="Z91" s="216">
        <f t="shared" si="81"/>
        <v>2.5</v>
      </c>
      <c r="AA91" s="210">
        <f t="shared" si="82"/>
        <v>1.75</v>
      </c>
      <c r="AB91" s="644">
        <f>'2021 Расклад'!AP84</f>
        <v>54</v>
      </c>
      <c r="AC91" s="141">
        <f t="shared" si="110"/>
        <v>56.84</v>
      </c>
      <c r="AD91" s="61" t="str">
        <f t="shared" si="78"/>
        <v>B</v>
      </c>
      <c r="AE91" s="263">
        <f>'2021 Расклад'!AX84</f>
        <v>71</v>
      </c>
      <c r="AF91" s="258">
        <f t="shared" si="111"/>
        <v>69.900000000000006</v>
      </c>
      <c r="AG91" s="60" t="str">
        <f t="shared" si="77"/>
        <v>B</v>
      </c>
      <c r="AH91" s="91" t="str">
        <f t="shared" si="83"/>
        <v>B</v>
      </c>
      <c r="AI91" s="85">
        <f t="shared" si="112"/>
        <v>2.5</v>
      </c>
      <c r="AJ91" s="85">
        <f t="shared" si="113"/>
        <v>2.5</v>
      </c>
      <c r="AK91" s="247">
        <f t="shared" si="114"/>
        <v>2.5</v>
      </c>
      <c r="AL91" s="91" t="str">
        <f t="shared" si="84"/>
        <v>C</v>
      </c>
      <c r="AM91" s="309">
        <f t="shared" si="101"/>
        <v>2</v>
      </c>
      <c r="AN91" s="307">
        <f t="shared" si="104"/>
        <v>2</v>
      </c>
      <c r="AO91" s="307">
        <f t="shared" si="115"/>
        <v>2.5</v>
      </c>
      <c r="AP91" s="308">
        <f t="shared" si="85"/>
        <v>2.1666666666666665</v>
      </c>
    </row>
    <row r="92" spans="1:42" x14ac:dyDescent="0.25">
      <c r="A92" s="30">
        <v>7</v>
      </c>
      <c r="B92" s="49">
        <v>60560</v>
      </c>
      <c r="C92" s="26" t="s">
        <v>83</v>
      </c>
      <c r="D92" s="56">
        <f>'2021 Расклад'!J85</f>
        <v>4.4000000000000004</v>
      </c>
      <c r="E92" s="59">
        <f t="shared" si="105"/>
        <v>4.17</v>
      </c>
      <c r="F92" s="175" t="str">
        <f t="shared" si="87"/>
        <v>B</v>
      </c>
      <c r="G92" s="169">
        <f>'2021 Расклад'!P85</f>
        <v>3.94</v>
      </c>
      <c r="H92" s="59">
        <f t="shared" si="106"/>
        <v>3.88</v>
      </c>
      <c r="I92" s="60" t="str">
        <f t="shared" si="89"/>
        <v>B</v>
      </c>
      <c r="J92" s="56">
        <f>'2021 Расклад'!V85</f>
        <v>4.0999999999999996</v>
      </c>
      <c r="K92" s="59">
        <f t="shared" si="107"/>
        <v>4.1399999999999997</v>
      </c>
      <c r="L92" s="61" t="str">
        <f t="shared" si="91"/>
        <v>B</v>
      </c>
      <c r="M92" s="296" t="str">
        <f t="shared" si="92"/>
        <v>B</v>
      </c>
      <c r="N92" s="64">
        <f t="shared" si="93"/>
        <v>2.5</v>
      </c>
      <c r="O92" s="64">
        <f t="shared" si="94"/>
        <v>2.5</v>
      </c>
      <c r="P92" s="64">
        <f t="shared" si="95"/>
        <v>2.5</v>
      </c>
      <c r="Q92" s="78">
        <f t="shared" si="96"/>
        <v>2.5</v>
      </c>
      <c r="R92" s="82">
        <f>'2021 Расклад'!AB85</f>
        <v>3.4285714285714284</v>
      </c>
      <c r="S92" s="55">
        <f t="shared" si="108"/>
        <v>3.43</v>
      </c>
      <c r="T92" s="61" t="str">
        <f t="shared" si="102"/>
        <v>B</v>
      </c>
      <c r="U92" s="184">
        <f>'2021 Расклад'!AH85</f>
        <v>3.4761904761904763</v>
      </c>
      <c r="V92" s="55">
        <f t="shared" si="109"/>
        <v>3.67</v>
      </c>
      <c r="W92" s="60" t="str">
        <f t="shared" si="103"/>
        <v>D</v>
      </c>
      <c r="X92" s="198" t="str">
        <f t="shared" si="79"/>
        <v>C</v>
      </c>
      <c r="Y92" s="204">
        <f t="shared" si="80"/>
        <v>2.5</v>
      </c>
      <c r="Z92" s="216">
        <f t="shared" si="81"/>
        <v>1</v>
      </c>
      <c r="AA92" s="210">
        <f t="shared" si="82"/>
        <v>1.75</v>
      </c>
      <c r="AB92" s="644">
        <f>'2021 Расклад'!AP85</f>
        <v>48</v>
      </c>
      <c r="AC92" s="141">
        <f t="shared" si="110"/>
        <v>56.84</v>
      </c>
      <c r="AD92" s="61" t="str">
        <f t="shared" ref="AD92" si="116">IF(AB92&gt;=$AB$129,"A",IF(AB92&gt;=$AB$130,"B",IF(AB92&gt;=$AB$131,"C","D")))</f>
        <v>C</v>
      </c>
      <c r="AE92" s="263">
        <f>'2021 Расклад'!AX85</f>
        <v>66</v>
      </c>
      <c r="AF92" s="258">
        <f t="shared" si="111"/>
        <v>69.900000000000006</v>
      </c>
      <c r="AG92" s="60" t="str">
        <f t="shared" ref="AG92" si="117">IF(AE92&gt;=$AE$129,"A",IF(AE92&gt;=$AE$130,"B",IF(AE92&gt;=$AE$131,"C","D")))</f>
        <v>B</v>
      </c>
      <c r="AH92" s="91" t="str">
        <f t="shared" ref="AH92" si="118">IF(AK92&gt;=3.5,"A",IF(AK92&gt;=2.3,"B",IF(AK92&gt;=1.5,"C","D")))</f>
        <v>C</v>
      </c>
      <c r="AI92" s="85">
        <f t="shared" si="112"/>
        <v>2</v>
      </c>
      <c r="AJ92" s="85">
        <f t="shared" si="113"/>
        <v>2.5</v>
      </c>
      <c r="AK92" s="247">
        <f t="shared" si="114"/>
        <v>2.25</v>
      </c>
      <c r="AL92" s="91" t="str">
        <f t="shared" si="84"/>
        <v>C</v>
      </c>
      <c r="AM92" s="309">
        <f t="shared" si="101"/>
        <v>2.5</v>
      </c>
      <c r="AN92" s="307">
        <f t="shared" si="104"/>
        <v>2</v>
      </c>
      <c r="AO92" s="307">
        <f t="shared" si="115"/>
        <v>2</v>
      </c>
      <c r="AP92" s="308">
        <f t="shared" si="85"/>
        <v>2.1666666666666665</v>
      </c>
    </row>
    <row r="93" spans="1:42" x14ac:dyDescent="0.25">
      <c r="A93" s="30">
        <v>8</v>
      </c>
      <c r="B93" s="49">
        <v>60660</v>
      </c>
      <c r="C93" s="26" t="s">
        <v>84</v>
      </c>
      <c r="D93" s="56">
        <f>'2021 Расклад'!J86</f>
        <v>3.8483999999999998</v>
      </c>
      <c r="E93" s="59">
        <f t="shared" si="105"/>
        <v>4.17</v>
      </c>
      <c r="F93" s="175" t="str">
        <f t="shared" si="87"/>
        <v>C</v>
      </c>
      <c r="G93" s="169">
        <f>'2021 Расклад'!P86</f>
        <v>3.6521999999999997</v>
      </c>
      <c r="H93" s="59">
        <f t="shared" si="106"/>
        <v>3.88</v>
      </c>
      <c r="I93" s="60" t="str">
        <f t="shared" si="89"/>
        <v>C</v>
      </c>
      <c r="J93" s="56">
        <f>'2021 Расклад'!V86</f>
        <v>3.6968999999999999</v>
      </c>
      <c r="K93" s="59">
        <f t="shared" si="107"/>
        <v>4.1399999999999997</v>
      </c>
      <c r="L93" s="61" t="str">
        <f t="shared" si="91"/>
        <v>C</v>
      </c>
      <c r="M93" s="296" t="str">
        <f t="shared" si="92"/>
        <v>C</v>
      </c>
      <c r="N93" s="64">
        <f t="shared" si="93"/>
        <v>2</v>
      </c>
      <c r="O93" s="64">
        <f t="shared" si="94"/>
        <v>2</v>
      </c>
      <c r="P93" s="64">
        <f t="shared" si="95"/>
        <v>2</v>
      </c>
      <c r="Q93" s="78">
        <f t="shared" si="96"/>
        <v>2</v>
      </c>
      <c r="R93" s="82">
        <f>'2021 Расклад'!AB86</f>
        <v>3.3846153846153846</v>
      </c>
      <c r="S93" s="55">
        <f t="shared" si="108"/>
        <v>3.43</v>
      </c>
      <c r="T93" s="61" t="str">
        <f t="shared" si="102"/>
        <v>B</v>
      </c>
      <c r="U93" s="184">
        <f>'2021 Расклад'!AH86</f>
        <v>3.5185185185185186</v>
      </c>
      <c r="V93" s="55">
        <f t="shared" si="109"/>
        <v>3.67</v>
      </c>
      <c r="W93" s="60" t="str">
        <f t="shared" si="103"/>
        <v>C</v>
      </c>
      <c r="X93" s="198" t="str">
        <f t="shared" si="79"/>
        <v>C</v>
      </c>
      <c r="Y93" s="204">
        <f t="shared" si="80"/>
        <v>2.5</v>
      </c>
      <c r="Z93" s="216">
        <f t="shared" si="81"/>
        <v>2</v>
      </c>
      <c r="AA93" s="210">
        <f t="shared" si="82"/>
        <v>2.25</v>
      </c>
      <c r="AB93" s="644">
        <f>'2021 Расклад'!AP86</f>
        <v>60</v>
      </c>
      <c r="AC93" s="141">
        <f t="shared" si="110"/>
        <v>56.84</v>
      </c>
      <c r="AD93" s="61" t="str">
        <f t="shared" ref="AD93:AD113" si="119">IF(AB93&gt;=$AB$129,"A",IF(AB93&gt;=$AB$130,"B",IF(AB93&gt;=$AB$131,"C","D")))</f>
        <v>B</v>
      </c>
      <c r="AE93" s="263">
        <f>'2021 Расклад'!AX86</f>
        <v>68.290000000000006</v>
      </c>
      <c r="AF93" s="258">
        <f t="shared" si="111"/>
        <v>69.900000000000006</v>
      </c>
      <c r="AG93" s="60" t="str">
        <f t="shared" ref="AG93:AG113" si="120">IF(AE93&gt;=$AE$129,"A",IF(AE93&gt;=$AE$130,"B",IF(AE93&gt;=$AE$131,"C","D")))</f>
        <v>B</v>
      </c>
      <c r="AH93" s="91" t="str">
        <f t="shared" si="83"/>
        <v>B</v>
      </c>
      <c r="AI93" s="85">
        <f t="shared" si="112"/>
        <v>2.5</v>
      </c>
      <c r="AJ93" s="85">
        <f t="shared" si="113"/>
        <v>2.5</v>
      </c>
      <c r="AK93" s="247">
        <f t="shared" si="114"/>
        <v>2.5</v>
      </c>
      <c r="AL93" s="91" t="str">
        <f t="shared" si="84"/>
        <v>C</v>
      </c>
      <c r="AM93" s="309">
        <f t="shared" si="101"/>
        <v>2</v>
      </c>
      <c r="AN93" s="307">
        <f t="shared" si="104"/>
        <v>2</v>
      </c>
      <c r="AO93" s="307">
        <f t="shared" si="115"/>
        <v>2.5</v>
      </c>
      <c r="AP93" s="308">
        <f t="shared" si="85"/>
        <v>2.1666666666666665</v>
      </c>
    </row>
    <row r="94" spans="1:42" x14ac:dyDescent="0.25">
      <c r="A94" s="30">
        <v>9</v>
      </c>
      <c r="B94" s="49">
        <v>60001</v>
      </c>
      <c r="C94" s="26" t="s">
        <v>78</v>
      </c>
      <c r="D94" s="56">
        <f>'2021 Расклад'!J87</f>
        <v>4.0787000000000004</v>
      </c>
      <c r="E94" s="59">
        <f t="shared" si="105"/>
        <v>4.17</v>
      </c>
      <c r="F94" s="175" t="str">
        <f t="shared" si="87"/>
        <v>C</v>
      </c>
      <c r="G94" s="169">
        <f>'2021 Расклад'!P87</f>
        <v>3.5376999999999996</v>
      </c>
      <c r="H94" s="59">
        <f t="shared" si="106"/>
        <v>3.88</v>
      </c>
      <c r="I94" s="60" t="str">
        <f t="shared" si="89"/>
        <v>C</v>
      </c>
      <c r="J94" s="56">
        <f>'2021 Расклад'!V87</f>
        <v>3.9043000000000001</v>
      </c>
      <c r="K94" s="59">
        <f t="shared" si="107"/>
        <v>4.1399999999999997</v>
      </c>
      <c r="L94" s="61" t="str">
        <f t="shared" si="91"/>
        <v>C</v>
      </c>
      <c r="M94" s="296" t="str">
        <f t="shared" si="92"/>
        <v>C</v>
      </c>
      <c r="N94" s="64">
        <f t="shared" si="93"/>
        <v>2</v>
      </c>
      <c r="O94" s="64">
        <f t="shared" si="94"/>
        <v>2</v>
      </c>
      <c r="P94" s="64">
        <f t="shared" si="95"/>
        <v>2</v>
      </c>
      <c r="Q94" s="78">
        <f t="shared" si="96"/>
        <v>2</v>
      </c>
      <c r="R94" s="82">
        <f>'2021 Расклад'!AB87</f>
        <v>3.3866666666666667</v>
      </c>
      <c r="S94" s="55">
        <f t="shared" si="108"/>
        <v>3.43</v>
      </c>
      <c r="T94" s="61" t="str">
        <f t="shared" si="102"/>
        <v>B</v>
      </c>
      <c r="U94" s="184">
        <f>'2021 Расклад'!AH87</f>
        <v>3.5</v>
      </c>
      <c r="V94" s="55">
        <f t="shared" si="109"/>
        <v>3.67</v>
      </c>
      <c r="W94" s="60" t="str">
        <f t="shared" si="103"/>
        <v>C</v>
      </c>
      <c r="X94" s="198" t="str">
        <f t="shared" si="79"/>
        <v>C</v>
      </c>
      <c r="Y94" s="204">
        <f t="shared" si="80"/>
        <v>2.5</v>
      </c>
      <c r="Z94" s="216">
        <f t="shared" si="81"/>
        <v>2</v>
      </c>
      <c r="AA94" s="210">
        <f t="shared" si="82"/>
        <v>2.25</v>
      </c>
      <c r="AB94" s="644">
        <f>'2021 Расклад'!AP87</f>
        <v>59.6</v>
      </c>
      <c r="AC94" s="141">
        <f t="shared" si="110"/>
        <v>56.84</v>
      </c>
      <c r="AD94" s="61" t="str">
        <f t="shared" si="119"/>
        <v>B</v>
      </c>
      <c r="AE94" s="263">
        <f>'2021 Расклад'!AX87</f>
        <v>65</v>
      </c>
      <c r="AF94" s="258">
        <f t="shared" si="111"/>
        <v>69.900000000000006</v>
      </c>
      <c r="AG94" s="60" t="str">
        <f t="shared" si="120"/>
        <v>B</v>
      </c>
      <c r="AH94" s="91" t="str">
        <f t="shared" si="83"/>
        <v>B</v>
      </c>
      <c r="AI94" s="85">
        <f t="shared" si="112"/>
        <v>2.5</v>
      </c>
      <c r="AJ94" s="85">
        <f t="shared" si="113"/>
        <v>2.5</v>
      </c>
      <c r="AK94" s="247">
        <f t="shared" si="114"/>
        <v>2.5</v>
      </c>
      <c r="AL94" s="91" t="str">
        <f t="shared" si="84"/>
        <v>C</v>
      </c>
      <c r="AM94" s="309">
        <f t="shared" si="101"/>
        <v>2</v>
      </c>
      <c r="AN94" s="307">
        <f t="shared" si="104"/>
        <v>2</v>
      </c>
      <c r="AO94" s="307">
        <f t="shared" si="115"/>
        <v>2.5</v>
      </c>
      <c r="AP94" s="308">
        <f t="shared" si="85"/>
        <v>2.1666666666666665</v>
      </c>
    </row>
    <row r="95" spans="1:42" x14ac:dyDescent="0.25">
      <c r="A95" s="30">
        <v>10</v>
      </c>
      <c r="B95" s="49">
        <v>60701</v>
      </c>
      <c r="C95" s="123" t="s">
        <v>85</v>
      </c>
      <c r="D95" s="56">
        <f>'2021 Расклад'!J88</f>
        <v>4</v>
      </c>
      <c r="E95" s="59">
        <f t="shared" si="105"/>
        <v>4.17</v>
      </c>
      <c r="F95" s="175" t="str">
        <f t="shared" si="87"/>
        <v>C</v>
      </c>
      <c r="G95" s="169">
        <f>'2021 Расклад'!P88</f>
        <v>3.5482999999999998</v>
      </c>
      <c r="H95" s="59">
        <f t="shared" si="106"/>
        <v>3.88</v>
      </c>
      <c r="I95" s="60" t="str">
        <f t="shared" si="89"/>
        <v>C</v>
      </c>
      <c r="J95" s="56">
        <f>'2021 Расклад'!V88</f>
        <v>4.0625</v>
      </c>
      <c r="K95" s="59">
        <f t="shared" si="107"/>
        <v>4.1399999999999997</v>
      </c>
      <c r="L95" s="61" t="str">
        <f t="shared" si="91"/>
        <v>C</v>
      </c>
      <c r="M95" s="296" t="str">
        <f t="shared" si="92"/>
        <v>C</v>
      </c>
      <c r="N95" s="64">
        <f t="shared" si="93"/>
        <v>2</v>
      </c>
      <c r="O95" s="64">
        <f t="shared" si="94"/>
        <v>2</v>
      </c>
      <c r="P95" s="64">
        <f t="shared" si="95"/>
        <v>2</v>
      </c>
      <c r="Q95" s="78">
        <f t="shared" si="96"/>
        <v>2</v>
      </c>
      <c r="R95" s="82">
        <f>'2021 Расклад'!AB88</f>
        <v>2.9444444444444446</v>
      </c>
      <c r="S95" s="55">
        <f t="shared" si="108"/>
        <v>3.43</v>
      </c>
      <c r="T95" s="61" t="str">
        <f t="shared" si="102"/>
        <v>D</v>
      </c>
      <c r="U95" s="184">
        <f>'2021 Расклад'!AH88</f>
        <v>3.125</v>
      </c>
      <c r="V95" s="55">
        <f t="shared" si="109"/>
        <v>3.67</v>
      </c>
      <c r="W95" s="60" t="str">
        <f t="shared" si="103"/>
        <v>D</v>
      </c>
      <c r="X95" s="198" t="str">
        <f t="shared" si="79"/>
        <v>D</v>
      </c>
      <c r="Y95" s="204">
        <f t="shared" si="80"/>
        <v>1</v>
      </c>
      <c r="Z95" s="216">
        <f t="shared" si="81"/>
        <v>1</v>
      </c>
      <c r="AA95" s="210">
        <f t="shared" si="82"/>
        <v>1</v>
      </c>
      <c r="AB95" s="644"/>
      <c r="AC95" s="141">
        <f t="shared" si="110"/>
        <v>56.84</v>
      </c>
      <c r="AD95" s="61"/>
      <c r="AE95" s="263"/>
      <c r="AF95" s="258">
        <f t="shared" si="111"/>
        <v>69.900000000000006</v>
      </c>
      <c r="AG95" s="60"/>
      <c r="AH95" s="91"/>
      <c r="AI95" s="85"/>
      <c r="AJ95" s="85"/>
      <c r="AK95" s="247"/>
      <c r="AL95" s="91" t="str">
        <f t="shared" si="84"/>
        <v>C</v>
      </c>
      <c r="AM95" s="309">
        <f t="shared" si="101"/>
        <v>2</v>
      </c>
      <c r="AN95" s="307">
        <f t="shared" si="104"/>
        <v>1</v>
      </c>
      <c r="AO95" s="307"/>
      <c r="AP95" s="308">
        <f t="shared" si="85"/>
        <v>1.5</v>
      </c>
    </row>
    <row r="96" spans="1:42" x14ac:dyDescent="0.25">
      <c r="A96" s="30">
        <v>11</v>
      </c>
      <c r="B96" s="49">
        <v>60850</v>
      </c>
      <c r="C96" s="26" t="s">
        <v>86</v>
      </c>
      <c r="D96" s="56">
        <f>'2021 Расклад'!J89</f>
        <v>4.1608999999999998</v>
      </c>
      <c r="E96" s="59">
        <f t="shared" si="105"/>
        <v>4.17</v>
      </c>
      <c r="F96" s="175" t="str">
        <f t="shared" si="87"/>
        <v>B</v>
      </c>
      <c r="G96" s="169">
        <f>'2021 Расклад'!P89</f>
        <v>3.6589000000000005</v>
      </c>
      <c r="H96" s="59">
        <f t="shared" si="106"/>
        <v>3.88</v>
      </c>
      <c r="I96" s="60" t="str">
        <f t="shared" si="89"/>
        <v>C</v>
      </c>
      <c r="J96" s="56">
        <f>'2021 Расклад'!V89</f>
        <v>3.9826999999999999</v>
      </c>
      <c r="K96" s="59">
        <f t="shared" si="107"/>
        <v>4.1399999999999997</v>
      </c>
      <c r="L96" s="61" t="str">
        <f t="shared" si="91"/>
        <v>C</v>
      </c>
      <c r="M96" s="296" t="str">
        <f t="shared" si="92"/>
        <v>C</v>
      </c>
      <c r="N96" s="64">
        <f t="shared" si="93"/>
        <v>2.5</v>
      </c>
      <c r="O96" s="64">
        <f t="shared" si="94"/>
        <v>2</v>
      </c>
      <c r="P96" s="64">
        <f t="shared" si="95"/>
        <v>2</v>
      </c>
      <c r="Q96" s="78">
        <f t="shared" si="96"/>
        <v>2.1666666666666665</v>
      </c>
      <c r="R96" s="82">
        <f>'2021 Расклад'!AB89</f>
        <v>3.240506329113924</v>
      </c>
      <c r="S96" s="55">
        <f t="shared" si="108"/>
        <v>3.43</v>
      </c>
      <c r="T96" s="61" t="str">
        <f t="shared" si="102"/>
        <v>D</v>
      </c>
      <c r="U96" s="184">
        <f>'2021 Расклад'!AH89</f>
        <v>3.4177215189873418</v>
      </c>
      <c r="V96" s="55">
        <f t="shared" si="109"/>
        <v>3.67</v>
      </c>
      <c r="W96" s="60" t="str">
        <f t="shared" si="103"/>
        <v>D</v>
      </c>
      <c r="X96" s="198" t="str">
        <f t="shared" si="79"/>
        <v>D</v>
      </c>
      <c r="Y96" s="204">
        <f t="shared" si="80"/>
        <v>1</v>
      </c>
      <c r="Z96" s="216">
        <f t="shared" si="81"/>
        <v>1</v>
      </c>
      <c r="AA96" s="210">
        <f t="shared" si="82"/>
        <v>1</v>
      </c>
      <c r="AB96" s="644">
        <f>'2021 Расклад'!AP89</f>
        <v>49</v>
      </c>
      <c r="AC96" s="141">
        <f t="shared" si="110"/>
        <v>56.84</v>
      </c>
      <c r="AD96" s="61" t="str">
        <f t="shared" si="119"/>
        <v>C</v>
      </c>
      <c r="AE96" s="263">
        <f>'2021 Расклад'!AX89</f>
        <v>66.3</v>
      </c>
      <c r="AF96" s="258">
        <f t="shared" si="111"/>
        <v>69.900000000000006</v>
      </c>
      <c r="AG96" s="60" t="str">
        <f t="shared" si="120"/>
        <v>B</v>
      </c>
      <c r="AH96" s="91" t="str">
        <f t="shared" si="83"/>
        <v>C</v>
      </c>
      <c r="AI96" s="85">
        <f t="shared" ref="AI96:AI115" si="121">IF(AD96="A",4.2,IF(AD96="B",2.5,IF(AD96="C",2,1)))</f>
        <v>2</v>
      </c>
      <c r="AJ96" s="85">
        <f t="shared" ref="AJ96:AJ115" si="122">IF(AG96="A",4.2,IF(AG96="B",2.5,IF(AG96="C",2,1)))</f>
        <v>2.5</v>
      </c>
      <c r="AK96" s="247">
        <f t="shared" ref="AK96:AK115" si="123">AVERAGE(AI96:AJ96)</f>
        <v>2.25</v>
      </c>
      <c r="AL96" s="91" t="str">
        <f t="shared" si="84"/>
        <v>C</v>
      </c>
      <c r="AM96" s="309">
        <f t="shared" si="101"/>
        <v>2</v>
      </c>
      <c r="AN96" s="307">
        <f t="shared" si="104"/>
        <v>1</v>
      </c>
      <c r="AO96" s="307">
        <f t="shared" ref="AO96:AO114" si="124">IF(AH96="A",4.2,IF(AH96="B",2.5,IF(AH96="C",2,1)))</f>
        <v>2</v>
      </c>
      <c r="AP96" s="308">
        <f t="shared" si="85"/>
        <v>1.6666666666666667</v>
      </c>
    </row>
    <row r="97" spans="1:42" x14ac:dyDescent="0.25">
      <c r="A97" s="30">
        <v>12</v>
      </c>
      <c r="B97" s="49">
        <v>60910</v>
      </c>
      <c r="C97" s="26" t="s">
        <v>87</v>
      </c>
      <c r="D97" s="56">
        <f>'2021 Расклад'!J90</f>
        <v>3.8738999999999999</v>
      </c>
      <c r="E97" s="59">
        <f t="shared" si="105"/>
        <v>4.17</v>
      </c>
      <c r="F97" s="175" t="str">
        <f t="shared" si="87"/>
        <v>C</v>
      </c>
      <c r="G97" s="169">
        <f>'2021 Расклад'!P90</f>
        <v>3.6861000000000002</v>
      </c>
      <c r="H97" s="59">
        <f t="shared" si="106"/>
        <v>3.88</v>
      </c>
      <c r="I97" s="60" t="str">
        <f t="shared" si="89"/>
        <v>C</v>
      </c>
      <c r="J97" s="56">
        <f>'2021 Расклад'!V90</f>
        <v>4.0804999999999998</v>
      </c>
      <c r="K97" s="59">
        <f t="shared" si="107"/>
        <v>4.1399999999999997</v>
      </c>
      <c r="L97" s="61" t="str">
        <f t="shared" si="91"/>
        <v>B</v>
      </c>
      <c r="M97" s="296" t="str">
        <f t="shared" si="92"/>
        <v>C</v>
      </c>
      <c r="N97" s="64">
        <f t="shared" si="93"/>
        <v>2</v>
      </c>
      <c r="O97" s="64">
        <f t="shared" si="94"/>
        <v>2</v>
      </c>
      <c r="P97" s="64">
        <f t="shared" si="95"/>
        <v>2.5</v>
      </c>
      <c r="Q97" s="78">
        <f t="shared" si="96"/>
        <v>2.1666666666666665</v>
      </c>
      <c r="R97" s="82">
        <f>'2021 Расклад'!AB90</f>
        <v>3.2702702702702702</v>
      </c>
      <c r="S97" s="55">
        <f t="shared" si="108"/>
        <v>3.43</v>
      </c>
      <c r="T97" s="61" t="str">
        <f t="shared" si="102"/>
        <v>D</v>
      </c>
      <c r="U97" s="184">
        <f>'2021 Расклад'!AH90</f>
        <v>3.4666666666666668</v>
      </c>
      <c r="V97" s="55">
        <f t="shared" si="109"/>
        <v>3.67</v>
      </c>
      <c r="W97" s="60" t="str">
        <f t="shared" si="103"/>
        <v>D</v>
      </c>
      <c r="X97" s="198" t="str">
        <f t="shared" si="79"/>
        <v>D</v>
      </c>
      <c r="Y97" s="204">
        <f t="shared" si="80"/>
        <v>1</v>
      </c>
      <c r="Z97" s="216">
        <f t="shared" si="81"/>
        <v>1</v>
      </c>
      <c r="AA97" s="210">
        <f t="shared" si="82"/>
        <v>1</v>
      </c>
      <c r="AB97" s="644">
        <f>'2021 Расклад'!AP90</f>
        <v>50.6</v>
      </c>
      <c r="AC97" s="141">
        <f t="shared" si="110"/>
        <v>56.84</v>
      </c>
      <c r="AD97" s="61" t="str">
        <f t="shared" si="119"/>
        <v>B</v>
      </c>
      <c r="AE97" s="263">
        <f>'2021 Расклад'!AX90</f>
        <v>68.599999999999994</v>
      </c>
      <c r="AF97" s="258">
        <f t="shared" si="111"/>
        <v>69.900000000000006</v>
      </c>
      <c r="AG97" s="60" t="str">
        <f t="shared" si="120"/>
        <v>B</v>
      </c>
      <c r="AH97" s="91" t="str">
        <f t="shared" si="83"/>
        <v>B</v>
      </c>
      <c r="AI97" s="85">
        <f t="shared" si="121"/>
        <v>2.5</v>
      </c>
      <c r="AJ97" s="85">
        <f t="shared" si="122"/>
        <v>2.5</v>
      </c>
      <c r="AK97" s="247">
        <f t="shared" si="123"/>
        <v>2.5</v>
      </c>
      <c r="AL97" s="91" t="str">
        <f t="shared" si="84"/>
        <v>C</v>
      </c>
      <c r="AM97" s="309">
        <f t="shared" si="101"/>
        <v>2</v>
      </c>
      <c r="AN97" s="307">
        <f t="shared" si="104"/>
        <v>1</v>
      </c>
      <c r="AO97" s="307">
        <f t="shared" si="124"/>
        <v>2.5</v>
      </c>
      <c r="AP97" s="308">
        <f t="shared" si="85"/>
        <v>1.8333333333333333</v>
      </c>
    </row>
    <row r="98" spans="1:42" x14ac:dyDescent="0.25">
      <c r="A98" s="30">
        <v>13</v>
      </c>
      <c r="B98" s="49">
        <v>60980</v>
      </c>
      <c r="C98" s="26" t="s">
        <v>88</v>
      </c>
      <c r="D98" s="56">
        <f>'2021 Расклад'!J91</f>
        <v>4.3293999999999997</v>
      </c>
      <c r="E98" s="59">
        <f t="shared" si="105"/>
        <v>4.17</v>
      </c>
      <c r="F98" s="175" t="str">
        <f t="shared" si="87"/>
        <v>B</v>
      </c>
      <c r="G98" s="169">
        <f>'2021 Расклад'!P91</f>
        <v>3.9523999999999999</v>
      </c>
      <c r="H98" s="59">
        <f t="shared" si="106"/>
        <v>3.88</v>
      </c>
      <c r="I98" s="60" t="str">
        <f t="shared" si="89"/>
        <v>B</v>
      </c>
      <c r="J98" s="56">
        <f>'2021 Расклад'!V91</f>
        <v>4.2143000000000006</v>
      </c>
      <c r="K98" s="59">
        <f t="shared" si="107"/>
        <v>4.1399999999999997</v>
      </c>
      <c r="L98" s="61" t="str">
        <f t="shared" si="91"/>
        <v>B</v>
      </c>
      <c r="M98" s="296" t="str">
        <f t="shared" si="92"/>
        <v>B</v>
      </c>
      <c r="N98" s="64">
        <f t="shared" si="93"/>
        <v>2.5</v>
      </c>
      <c r="O98" s="64">
        <f t="shared" si="94"/>
        <v>2.5</v>
      </c>
      <c r="P98" s="64">
        <f t="shared" si="95"/>
        <v>2.5</v>
      </c>
      <c r="Q98" s="78">
        <f t="shared" si="96"/>
        <v>2.5</v>
      </c>
      <c r="R98" s="82">
        <f>'2021 Расклад'!AB91</f>
        <v>3.6133333333333333</v>
      </c>
      <c r="S98" s="55">
        <f t="shared" si="108"/>
        <v>3.43</v>
      </c>
      <c r="T98" s="61" t="str">
        <f t="shared" si="102"/>
        <v>B</v>
      </c>
      <c r="U98" s="184">
        <f>'2021 Расклад'!AH91</f>
        <v>3.5675675675675675</v>
      </c>
      <c r="V98" s="55">
        <f t="shared" si="109"/>
        <v>3.67</v>
      </c>
      <c r="W98" s="60" t="str">
        <f t="shared" si="103"/>
        <v>C</v>
      </c>
      <c r="X98" s="198" t="str">
        <f t="shared" si="79"/>
        <v>C</v>
      </c>
      <c r="Y98" s="204">
        <f t="shared" si="80"/>
        <v>2.5</v>
      </c>
      <c r="Z98" s="216">
        <f t="shared" si="81"/>
        <v>2</v>
      </c>
      <c r="AA98" s="210">
        <f t="shared" si="82"/>
        <v>2.25</v>
      </c>
      <c r="AB98" s="644">
        <f>'2021 Расклад'!AP91</f>
        <v>50.1</v>
      </c>
      <c r="AC98" s="141">
        <f t="shared" si="110"/>
        <v>56.84</v>
      </c>
      <c r="AD98" s="61" t="str">
        <f t="shared" si="119"/>
        <v>B</v>
      </c>
      <c r="AE98" s="263">
        <f>'2021 Расклад'!AX91</f>
        <v>77.099999999999994</v>
      </c>
      <c r="AF98" s="258">
        <f t="shared" si="111"/>
        <v>69.900000000000006</v>
      </c>
      <c r="AG98" s="60" t="str">
        <f t="shared" si="120"/>
        <v>A</v>
      </c>
      <c r="AH98" s="91" t="str">
        <f t="shared" si="83"/>
        <v>B</v>
      </c>
      <c r="AI98" s="85">
        <f t="shared" si="121"/>
        <v>2.5</v>
      </c>
      <c r="AJ98" s="85">
        <f t="shared" si="122"/>
        <v>4.2</v>
      </c>
      <c r="AK98" s="247">
        <f t="shared" si="123"/>
        <v>3.35</v>
      </c>
      <c r="AL98" s="91" t="str">
        <f t="shared" si="84"/>
        <v>B</v>
      </c>
      <c r="AM98" s="309">
        <f t="shared" si="101"/>
        <v>2.5</v>
      </c>
      <c r="AN98" s="307">
        <f t="shared" si="104"/>
        <v>2</v>
      </c>
      <c r="AO98" s="307">
        <f t="shared" si="124"/>
        <v>2.5</v>
      </c>
      <c r="AP98" s="308">
        <f t="shared" si="85"/>
        <v>2.3333333333333335</v>
      </c>
    </row>
    <row r="99" spans="1:42" x14ac:dyDescent="0.25">
      <c r="A99" s="30">
        <v>14</v>
      </c>
      <c r="B99" s="49">
        <v>61080</v>
      </c>
      <c r="C99" s="26" t="s">
        <v>89</v>
      </c>
      <c r="D99" s="56">
        <f>'2021 Расклад'!J92</f>
        <v>4.2065999999999999</v>
      </c>
      <c r="E99" s="59">
        <f t="shared" si="105"/>
        <v>4.17</v>
      </c>
      <c r="F99" s="175" t="str">
        <f t="shared" si="87"/>
        <v>B</v>
      </c>
      <c r="G99" s="169">
        <f>'2021 Расклад'!P92</f>
        <v>3.9816999999999996</v>
      </c>
      <c r="H99" s="59">
        <f t="shared" si="106"/>
        <v>3.88</v>
      </c>
      <c r="I99" s="60" t="str">
        <f t="shared" si="89"/>
        <v>B</v>
      </c>
      <c r="J99" s="56">
        <f>'2021 Расклад'!V92</f>
        <v>4.3580000000000005</v>
      </c>
      <c r="K99" s="59">
        <f t="shared" si="107"/>
        <v>4.1399999999999997</v>
      </c>
      <c r="L99" s="61" t="str">
        <f t="shared" si="91"/>
        <v>B</v>
      </c>
      <c r="M99" s="296" t="str">
        <f t="shared" si="92"/>
        <v>B</v>
      </c>
      <c r="N99" s="64">
        <f t="shared" si="93"/>
        <v>2.5</v>
      </c>
      <c r="O99" s="64">
        <f t="shared" si="94"/>
        <v>2.5</v>
      </c>
      <c r="P99" s="64">
        <f t="shared" si="95"/>
        <v>2.5</v>
      </c>
      <c r="Q99" s="78">
        <f t="shared" si="96"/>
        <v>2.5</v>
      </c>
      <c r="R99" s="82">
        <f>'2021 Расклад'!AB92</f>
        <v>3.3333333333333335</v>
      </c>
      <c r="S99" s="55">
        <f t="shared" si="108"/>
        <v>3.43</v>
      </c>
      <c r="T99" s="61" t="str">
        <f t="shared" si="102"/>
        <v>D</v>
      </c>
      <c r="U99" s="184">
        <f>'2021 Расклад'!AH92</f>
        <v>3.4191176470588234</v>
      </c>
      <c r="V99" s="55">
        <f t="shared" si="109"/>
        <v>3.67</v>
      </c>
      <c r="W99" s="60" t="str">
        <f t="shared" si="103"/>
        <v>D</v>
      </c>
      <c r="X99" s="198" t="str">
        <f t="shared" si="79"/>
        <v>D</v>
      </c>
      <c r="Y99" s="204">
        <f t="shared" si="80"/>
        <v>1</v>
      </c>
      <c r="Z99" s="216">
        <f t="shared" si="81"/>
        <v>1</v>
      </c>
      <c r="AA99" s="210">
        <f t="shared" si="82"/>
        <v>1</v>
      </c>
      <c r="AB99" s="644">
        <f>'2021 Расклад'!AP92</f>
        <v>53.9</v>
      </c>
      <c r="AC99" s="141">
        <f t="shared" si="110"/>
        <v>56.84</v>
      </c>
      <c r="AD99" s="61" t="str">
        <f t="shared" si="119"/>
        <v>B</v>
      </c>
      <c r="AE99" s="263">
        <f>'2021 Расклад'!AX92</f>
        <v>64</v>
      </c>
      <c r="AF99" s="258">
        <f t="shared" si="111"/>
        <v>69.900000000000006</v>
      </c>
      <c r="AG99" s="60" t="str">
        <f t="shared" si="120"/>
        <v>B</v>
      </c>
      <c r="AH99" s="91" t="str">
        <f t="shared" si="83"/>
        <v>B</v>
      </c>
      <c r="AI99" s="85">
        <f t="shared" si="121"/>
        <v>2.5</v>
      </c>
      <c r="AJ99" s="85">
        <f t="shared" si="122"/>
        <v>2.5</v>
      </c>
      <c r="AK99" s="247">
        <f t="shared" si="123"/>
        <v>2.5</v>
      </c>
      <c r="AL99" s="91" t="str">
        <f t="shared" si="84"/>
        <v>C</v>
      </c>
      <c r="AM99" s="309">
        <f t="shared" si="101"/>
        <v>2.5</v>
      </c>
      <c r="AN99" s="307">
        <f t="shared" si="104"/>
        <v>1</v>
      </c>
      <c r="AO99" s="307">
        <f t="shared" si="124"/>
        <v>2.5</v>
      </c>
      <c r="AP99" s="308">
        <f t="shared" si="85"/>
        <v>2</v>
      </c>
    </row>
    <row r="100" spans="1:42" x14ac:dyDescent="0.25">
      <c r="A100" s="30">
        <v>15</v>
      </c>
      <c r="B100" s="49">
        <v>61150</v>
      </c>
      <c r="C100" s="26" t="s">
        <v>90</v>
      </c>
      <c r="D100" s="56">
        <f>'2021 Расклад'!J93</f>
        <v>4.0713999999999997</v>
      </c>
      <c r="E100" s="59">
        <f t="shared" si="105"/>
        <v>4.17</v>
      </c>
      <c r="F100" s="175" t="str">
        <f t="shared" ref="F100:F113" si="125">IF(D100&gt;=$D$129,"A",IF(D100&gt;=$D$130,"B",IF(D100&gt;=$D$131,"C","D")))</f>
        <v>C</v>
      </c>
      <c r="G100" s="169">
        <f>'2021 Расклад'!P93</f>
        <v>3.7527000000000004</v>
      </c>
      <c r="H100" s="59">
        <f t="shared" si="106"/>
        <v>3.88</v>
      </c>
      <c r="I100" s="60" t="str">
        <f t="shared" ref="I100:I113" si="126">IF(G100&gt;=$G$129,"A",IF(G100&gt;=$G$130,"B",IF(G100&gt;=$G$131,"C","D")))</f>
        <v>C</v>
      </c>
      <c r="J100" s="56">
        <f>'2021 Расклад'!V93</f>
        <v>4.0129999999999999</v>
      </c>
      <c r="K100" s="59">
        <f t="shared" si="107"/>
        <v>4.1399999999999997</v>
      </c>
      <c r="L100" s="61" t="str">
        <f t="shared" ref="L100:L113" si="127">IF(J100&gt;=$J$129,"A",IF(J100&gt;=$J$130,"B",IF(J100&gt;=$J$131,"C","D")))</f>
        <v>C</v>
      </c>
      <c r="M100" s="296" t="str">
        <f t="shared" si="92"/>
        <v>C</v>
      </c>
      <c r="N100" s="64">
        <f t="shared" si="93"/>
        <v>2</v>
      </c>
      <c r="O100" s="64">
        <f t="shared" si="94"/>
        <v>2</v>
      </c>
      <c r="P100" s="64">
        <f t="shared" si="95"/>
        <v>2</v>
      </c>
      <c r="Q100" s="78">
        <f t="shared" si="96"/>
        <v>2</v>
      </c>
      <c r="R100" s="82">
        <f>'2021 Расклад'!AB93</f>
        <v>3.284313725490196</v>
      </c>
      <c r="S100" s="55">
        <f t="shared" si="108"/>
        <v>3.43</v>
      </c>
      <c r="T100" s="61" t="str">
        <f t="shared" si="102"/>
        <v>D</v>
      </c>
      <c r="U100" s="184">
        <f>'2021 Расклад'!AH93</f>
        <v>3.4380952380952383</v>
      </c>
      <c r="V100" s="55">
        <f t="shared" si="109"/>
        <v>3.67</v>
      </c>
      <c r="W100" s="60" t="str">
        <f t="shared" si="103"/>
        <v>D</v>
      </c>
      <c r="X100" s="198" t="str">
        <f t="shared" si="79"/>
        <v>D</v>
      </c>
      <c r="Y100" s="204">
        <f t="shared" si="80"/>
        <v>1</v>
      </c>
      <c r="Z100" s="216">
        <f t="shared" si="81"/>
        <v>1</v>
      </c>
      <c r="AA100" s="210">
        <f t="shared" si="82"/>
        <v>1</v>
      </c>
      <c r="AB100" s="644">
        <f>'2021 Расклад'!AP93</f>
        <v>47.8</v>
      </c>
      <c r="AC100" s="141">
        <f t="shared" si="110"/>
        <v>56.84</v>
      </c>
      <c r="AD100" s="61" t="str">
        <f t="shared" si="119"/>
        <v>C</v>
      </c>
      <c r="AE100" s="263">
        <f>'2021 Расклад'!AX93</f>
        <v>62</v>
      </c>
      <c r="AF100" s="258">
        <f t="shared" si="111"/>
        <v>69.900000000000006</v>
      </c>
      <c r="AG100" s="60" t="str">
        <f t="shared" si="120"/>
        <v>B</v>
      </c>
      <c r="AH100" s="91" t="str">
        <f t="shared" si="83"/>
        <v>C</v>
      </c>
      <c r="AI100" s="85">
        <f t="shared" si="121"/>
        <v>2</v>
      </c>
      <c r="AJ100" s="85">
        <f t="shared" si="122"/>
        <v>2.5</v>
      </c>
      <c r="AK100" s="247">
        <f t="shared" si="123"/>
        <v>2.25</v>
      </c>
      <c r="AL100" s="91" t="str">
        <f t="shared" si="84"/>
        <v>C</v>
      </c>
      <c r="AM100" s="309">
        <f t="shared" si="101"/>
        <v>2</v>
      </c>
      <c r="AN100" s="307">
        <f t="shared" si="104"/>
        <v>1</v>
      </c>
      <c r="AO100" s="307">
        <f t="shared" si="124"/>
        <v>2</v>
      </c>
      <c r="AP100" s="308">
        <f t="shared" si="85"/>
        <v>1.6666666666666667</v>
      </c>
    </row>
    <row r="101" spans="1:42" x14ac:dyDescent="0.25">
      <c r="A101" s="30">
        <v>16</v>
      </c>
      <c r="B101" s="49">
        <v>61210</v>
      </c>
      <c r="C101" s="26" t="s">
        <v>91</v>
      </c>
      <c r="D101" s="56">
        <f>'2021 Расклад'!J94</f>
        <v>4.1109999999999998</v>
      </c>
      <c r="E101" s="59">
        <f t="shared" si="105"/>
        <v>4.17</v>
      </c>
      <c r="F101" s="175" t="str">
        <f t="shared" si="125"/>
        <v>C</v>
      </c>
      <c r="G101" s="169">
        <f>'2021 Расклад'!P94</f>
        <v>3.8956</v>
      </c>
      <c r="H101" s="59">
        <f t="shared" si="106"/>
        <v>3.88</v>
      </c>
      <c r="I101" s="60" t="str">
        <f t="shared" si="126"/>
        <v>B</v>
      </c>
      <c r="J101" s="56">
        <f>'2021 Расклад'!V94</f>
        <v>4.0689000000000002</v>
      </c>
      <c r="K101" s="59">
        <f t="shared" si="107"/>
        <v>4.1399999999999997</v>
      </c>
      <c r="L101" s="61" t="str">
        <f t="shared" si="127"/>
        <v>C</v>
      </c>
      <c r="M101" s="296" t="str">
        <f t="shared" si="92"/>
        <v>C</v>
      </c>
      <c r="N101" s="64">
        <f t="shared" si="93"/>
        <v>2</v>
      </c>
      <c r="O101" s="64">
        <f t="shared" si="94"/>
        <v>2.5</v>
      </c>
      <c r="P101" s="64">
        <f t="shared" si="95"/>
        <v>2</v>
      </c>
      <c r="Q101" s="78">
        <f t="shared" si="96"/>
        <v>2.1666666666666665</v>
      </c>
      <c r="R101" s="82">
        <f>'2021 Расклад'!AB94</f>
        <v>3.2105263157894739</v>
      </c>
      <c r="S101" s="55">
        <f t="shared" si="108"/>
        <v>3.43</v>
      </c>
      <c r="T101" s="61" t="str">
        <f t="shared" si="102"/>
        <v>D</v>
      </c>
      <c r="U101" s="184">
        <f>'2021 Расклад'!AH94</f>
        <v>3.2711864406779663</v>
      </c>
      <c r="V101" s="55">
        <f t="shared" si="109"/>
        <v>3.67</v>
      </c>
      <c r="W101" s="60" t="str">
        <f t="shared" si="103"/>
        <v>D</v>
      </c>
      <c r="X101" s="198" t="str">
        <f t="shared" si="79"/>
        <v>D</v>
      </c>
      <c r="Y101" s="204">
        <f t="shared" si="80"/>
        <v>1</v>
      </c>
      <c r="Z101" s="216">
        <f t="shared" si="81"/>
        <v>1</v>
      </c>
      <c r="AA101" s="210">
        <f t="shared" si="82"/>
        <v>1</v>
      </c>
      <c r="AB101" s="644">
        <f>'2021 Расклад'!AP94</f>
        <v>43.9</v>
      </c>
      <c r="AC101" s="141">
        <f t="shared" si="110"/>
        <v>56.84</v>
      </c>
      <c r="AD101" s="61" t="str">
        <f t="shared" si="119"/>
        <v>C</v>
      </c>
      <c r="AE101" s="263">
        <f>'2021 Расклад'!AX94</f>
        <v>62.2</v>
      </c>
      <c r="AF101" s="258">
        <f t="shared" si="111"/>
        <v>69.900000000000006</v>
      </c>
      <c r="AG101" s="60" t="str">
        <f t="shared" si="120"/>
        <v>B</v>
      </c>
      <c r="AH101" s="91" t="str">
        <f t="shared" si="83"/>
        <v>C</v>
      </c>
      <c r="AI101" s="85">
        <f t="shared" si="121"/>
        <v>2</v>
      </c>
      <c r="AJ101" s="85">
        <f t="shared" si="122"/>
        <v>2.5</v>
      </c>
      <c r="AK101" s="247">
        <f t="shared" si="123"/>
        <v>2.25</v>
      </c>
      <c r="AL101" s="91" t="str">
        <f t="shared" si="84"/>
        <v>C</v>
      </c>
      <c r="AM101" s="309">
        <f t="shared" si="101"/>
        <v>2</v>
      </c>
      <c r="AN101" s="307">
        <f t="shared" si="104"/>
        <v>1</v>
      </c>
      <c r="AO101" s="307">
        <f t="shared" si="124"/>
        <v>2</v>
      </c>
      <c r="AP101" s="308">
        <f t="shared" si="85"/>
        <v>1.6666666666666667</v>
      </c>
    </row>
    <row r="102" spans="1:42" x14ac:dyDescent="0.25">
      <c r="A102" s="30">
        <v>17</v>
      </c>
      <c r="B102" s="49">
        <v>61290</v>
      </c>
      <c r="C102" s="26" t="s">
        <v>92</v>
      </c>
      <c r="D102" s="56">
        <f>'2021 Расклад'!J95</f>
        <v>4.0823</v>
      </c>
      <c r="E102" s="59">
        <f t="shared" si="105"/>
        <v>4.17</v>
      </c>
      <c r="F102" s="175" t="str">
        <f t="shared" si="125"/>
        <v>C</v>
      </c>
      <c r="G102" s="169">
        <f>'2021 Расклад'!P95</f>
        <v>3.8121000000000005</v>
      </c>
      <c r="H102" s="59">
        <f t="shared" si="106"/>
        <v>3.88</v>
      </c>
      <c r="I102" s="60" t="str">
        <f t="shared" si="126"/>
        <v>C</v>
      </c>
      <c r="J102" s="56">
        <f>'2021 Расклад'!V95</f>
        <v>4.1097000000000001</v>
      </c>
      <c r="K102" s="59">
        <f t="shared" si="107"/>
        <v>4.1399999999999997</v>
      </c>
      <c r="L102" s="61" t="str">
        <f t="shared" si="127"/>
        <v>B</v>
      </c>
      <c r="M102" s="296" t="str">
        <f t="shared" si="92"/>
        <v>C</v>
      </c>
      <c r="N102" s="64">
        <f t="shared" si="93"/>
        <v>2</v>
      </c>
      <c r="O102" s="64">
        <f t="shared" si="94"/>
        <v>2</v>
      </c>
      <c r="P102" s="64">
        <f t="shared" si="95"/>
        <v>2.5</v>
      </c>
      <c r="Q102" s="78">
        <f t="shared" si="96"/>
        <v>2.1666666666666665</v>
      </c>
      <c r="R102" s="82">
        <f>'2021 Расклад'!AB95</f>
        <v>3.1791044776119404</v>
      </c>
      <c r="S102" s="55">
        <f t="shared" si="108"/>
        <v>3.43</v>
      </c>
      <c r="T102" s="61" t="str">
        <f t="shared" si="102"/>
        <v>D</v>
      </c>
      <c r="U102" s="184">
        <f>'2021 Расклад'!AH95</f>
        <v>3.4264705882352939</v>
      </c>
      <c r="V102" s="55">
        <f t="shared" si="109"/>
        <v>3.67</v>
      </c>
      <c r="W102" s="60" t="str">
        <f t="shared" si="103"/>
        <v>D</v>
      </c>
      <c r="X102" s="198" t="str">
        <f t="shared" si="79"/>
        <v>D</v>
      </c>
      <c r="Y102" s="204">
        <f t="shared" si="80"/>
        <v>1</v>
      </c>
      <c r="Z102" s="216">
        <f t="shared" si="81"/>
        <v>1</v>
      </c>
      <c r="AA102" s="210">
        <f t="shared" si="82"/>
        <v>1</v>
      </c>
      <c r="AB102" s="644">
        <f>'2021 Расклад'!AP95</f>
        <v>47.4</v>
      </c>
      <c r="AC102" s="141">
        <f t="shared" si="110"/>
        <v>56.84</v>
      </c>
      <c r="AD102" s="61" t="str">
        <f t="shared" si="119"/>
        <v>C</v>
      </c>
      <c r="AE102" s="263">
        <f>'2021 Расклад'!AX95</f>
        <v>60.4</v>
      </c>
      <c r="AF102" s="258">
        <f t="shared" si="111"/>
        <v>69.900000000000006</v>
      </c>
      <c r="AG102" s="60" t="str">
        <f t="shared" si="120"/>
        <v>B</v>
      </c>
      <c r="AH102" s="91" t="str">
        <f t="shared" si="83"/>
        <v>C</v>
      </c>
      <c r="AI102" s="85">
        <f t="shared" si="121"/>
        <v>2</v>
      </c>
      <c r="AJ102" s="85">
        <f t="shared" si="122"/>
        <v>2.5</v>
      </c>
      <c r="AK102" s="247">
        <f t="shared" si="123"/>
        <v>2.25</v>
      </c>
      <c r="AL102" s="91" t="str">
        <f t="shared" si="84"/>
        <v>C</v>
      </c>
      <c r="AM102" s="309">
        <f t="shared" si="101"/>
        <v>2</v>
      </c>
      <c r="AN102" s="307">
        <f t="shared" si="104"/>
        <v>1</v>
      </c>
      <c r="AO102" s="307">
        <f t="shared" si="124"/>
        <v>2</v>
      </c>
      <c r="AP102" s="308">
        <f t="shared" si="85"/>
        <v>1.6666666666666667</v>
      </c>
    </row>
    <row r="103" spans="1:42" x14ac:dyDescent="0.25">
      <c r="A103" s="30">
        <v>18</v>
      </c>
      <c r="B103" s="49">
        <v>61340</v>
      </c>
      <c r="C103" s="26" t="s">
        <v>93</v>
      </c>
      <c r="D103" s="56">
        <f>'2021 Расклад'!J96</f>
        <v>4.2139999999999995</v>
      </c>
      <c r="E103" s="59">
        <f t="shared" si="105"/>
        <v>4.17</v>
      </c>
      <c r="F103" s="175" t="str">
        <f t="shared" si="125"/>
        <v>B</v>
      </c>
      <c r="G103" s="169">
        <f>'2021 Расклад'!P96</f>
        <v>3.8508999999999998</v>
      </c>
      <c r="H103" s="59">
        <f t="shared" si="106"/>
        <v>3.88</v>
      </c>
      <c r="I103" s="60" t="str">
        <f t="shared" si="126"/>
        <v>B</v>
      </c>
      <c r="J103" s="56">
        <f>'2021 Расклад'!V96</f>
        <v>4.0211000000000006</v>
      </c>
      <c r="K103" s="59">
        <f t="shared" si="107"/>
        <v>4.1399999999999997</v>
      </c>
      <c r="L103" s="61" t="str">
        <f t="shared" si="127"/>
        <v>C</v>
      </c>
      <c r="M103" s="296" t="str">
        <f t="shared" ref="M103:M113" si="128">IF(Q103&gt;=3.5,"A",IF(Q103&gt;=2.5,"B",IF(Q103&gt;=1.5,"C","D")))</f>
        <v>C</v>
      </c>
      <c r="N103" s="64">
        <f t="shared" ref="N103:N126" si="129">IF(F103="A",4.2,IF(F103="B",2.5,IF(F103="C",2,1)))</f>
        <v>2.5</v>
      </c>
      <c r="O103" s="64">
        <f t="shared" ref="O103:O126" si="130">IF(I103="A",4.2,IF(I103="B",2.5,IF(I103="C",2,1)))</f>
        <v>2.5</v>
      </c>
      <c r="P103" s="64">
        <f t="shared" ref="P103:P126" si="131">IF(L103="A",4.2,IF(L103="B",2.5,IF(L103="C",2,1)))</f>
        <v>2</v>
      </c>
      <c r="Q103" s="78">
        <f t="shared" ref="Q103:Q126" si="132">AVERAGE(N103:P103)</f>
        <v>2.3333333333333335</v>
      </c>
      <c r="R103" s="82">
        <f>'2021 Расклад'!AB96</f>
        <v>3.1851851851851851</v>
      </c>
      <c r="S103" s="55">
        <f t="shared" si="108"/>
        <v>3.43</v>
      </c>
      <c r="T103" s="61" t="str">
        <f t="shared" si="102"/>
        <v>D</v>
      </c>
      <c r="U103" s="184">
        <f>'2021 Расклад'!AH96</f>
        <v>3.2906976744186047</v>
      </c>
      <c r="V103" s="55">
        <f t="shared" si="109"/>
        <v>3.67</v>
      </c>
      <c r="W103" s="60" t="str">
        <f t="shared" si="103"/>
        <v>D</v>
      </c>
      <c r="X103" s="198" t="str">
        <f t="shared" si="79"/>
        <v>D</v>
      </c>
      <c r="Y103" s="204">
        <f t="shared" si="80"/>
        <v>1</v>
      </c>
      <c r="Z103" s="216">
        <f t="shared" si="81"/>
        <v>1</v>
      </c>
      <c r="AA103" s="210">
        <f t="shared" si="82"/>
        <v>1</v>
      </c>
      <c r="AB103" s="644">
        <f>'2021 Расклад'!AP96</f>
        <v>48</v>
      </c>
      <c r="AC103" s="141">
        <f t="shared" si="110"/>
        <v>56.84</v>
      </c>
      <c r="AD103" s="61" t="str">
        <f t="shared" si="119"/>
        <v>C</v>
      </c>
      <c r="AE103" s="263">
        <f>'2021 Расклад'!AX96</f>
        <v>63</v>
      </c>
      <c r="AF103" s="258">
        <f t="shared" si="111"/>
        <v>69.900000000000006</v>
      </c>
      <c r="AG103" s="60" t="str">
        <f t="shared" si="120"/>
        <v>B</v>
      </c>
      <c r="AH103" s="91" t="str">
        <f t="shared" si="83"/>
        <v>C</v>
      </c>
      <c r="AI103" s="85">
        <f t="shared" si="121"/>
        <v>2</v>
      </c>
      <c r="AJ103" s="85">
        <f t="shared" si="122"/>
        <v>2.5</v>
      </c>
      <c r="AK103" s="247">
        <f t="shared" si="123"/>
        <v>2.25</v>
      </c>
      <c r="AL103" s="91" t="str">
        <f t="shared" si="84"/>
        <v>C</v>
      </c>
      <c r="AM103" s="309">
        <f t="shared" ref="AM103:AM113" si="133">IF(M103="A",4.2,IF(M103="B",2.5,IF(M103="C",2,1)))</f>
        <v>2</v>
      </c>
      <c r="AN103" s="307">
        <f t="shared" si="104"/>
        <v>1</v>
      </c>
      <c r="AO103" s="307">
        <f t="shared" si="124"/>
        <v>2</v>
      </c>
      <c r="AP103" s="308">
        <f t="shared" si="85"/>
        <v>1.6666666666666667</v>
      </c>
    </row>
    <row r="104" spans="1:42" x14ac:dyDescent="0.25">
      <c r="A104" s="30">
        <v>19</v>
      </c>
      <c r="B104" s="49">
        <v>61390</v>
      </c>
      <c r="C104" s="26" t="s">
        <v>94</v>
      </c>
      <c r="D104" s="56">
        <f>'2021 Расклад'!J97</f>
        <v>3.8938999999999999</v>
      </c>
      <c r="E104" s="59">
        <f t="shared" si="105"/>
        <v>4.17</v>
      </c>
      <c r="F104" s="175" t="str">
        <f t="shared" si="125"/>
        <v>C</v>
      </c>
      <c r="G104" s="169">
        <f>'2021 Расклад'!P97</f>
        <v>3.5361000000000002</v>
      </c>
      <c r="H104" s="59">
        <f t="shared" si="106"/>
        <v>3.88</v>
      </c>
      <c r="I104" s="60" t="str">
        <f t="shared" si="126"/>
        <v>C</v>
      </c>
      <c r="J104" s="56">
        <f>'2021 Расклад'!V97</f>
        <v>4.0091000000000001</v>
      </c>
      <c r="K104" s="59">
        <f t="shared" si="107"/>
        <v>4.1399999999999997</v>
      </c>
      <c r="L104" s="61" t="str">
        <f t="shared" si="127"/>
        <v>C</v>
      </c>
      <c r="M104" s="296" t="str">
        <f t="shared" si="128"/>
        <v>C</v>
      </c>
      <c r="N104" s="64">
        <f t="shared" si="129"/>
        <v>2</v>
      </c>
      <c r="O104" s="64">
        <f t="shared" si="130"/>
        <v>2</v>
      </c>
      <c r="P104" s="64">
        <f t="shared" si="131"/>
        <v>2</v>
      </c>
      <c r="Q104" s="78">
        <f t="shared" si="132"/>
        <v>2</v>
      </c>
      <c r="R104" s="82">
        <f>'2021 Расклад'!AB97</f>
        <v>3.1969696969696968</v>
      </c>
      <c r="S104" s="55">
        <f t="shared" si="108"/>
        <v>3.43</v>
      </c>
      <c r="T104" s="61" t="str">
        <f t="shared" ref="T104:T113" si="134">IF(R104&gt;=$R$129,"A",IF(R104&gt;=$R$130,"B",IF(R104&gt;=$R$131,"C","D")))</f>
        <v>D</v>
      </c>
      <c r="U104" s="184">
        <f>'2021 Расклад'!AH97</f>
        <v>3.2575757575757578</v>
      </c>
      <c r="V104" s="55">
        <f t="shared" si="109"/>
        <v>3.67</v>
      </c>
      <c r="W104" s="60" t="str">
        <f t="shared" ref="W104:W113" si="135">IF(U104&gt;=$U$129,"A",IF(U104&gt;=$U$130,"B",IF(U104&gt;=$U$131,"C","D")))</f>
        <v>D</v>
      </c>
      <c r="X104" s="198" t="str">
        <f t="shared" si="79"/>
        <v>D</v>
      </c>
      <c r="Y104" s="204">
        <f t="shared" si="80"/>
        <v>1</v>
      </c>
      <c r="Z104" s="216">
        <f t="shared" si="81"/>
        <v>1</v>
      </c>
      <c r="AA104" s="210">
        <f t="shared" si="82"/>
        <v>1</v>
      </c>
      <c r="AB104" s="644">
        <f>'2021 Расклад'!AP97</f>
        <v>49.5</v>
      </c>
      <c r="AC104" s="141">
        <f t="shared" si="110"/>
        <v>56.84</v>
      </c>
      <c r="AD104" s="61" t="str">
        <f t="shared" si="119"/>
        <v>C</v>
      </c>
      <c r="AE104" s="263">
        <f>'2021 Расклад'!AX97</f>
        <v>65.8</v>
      </c>
      <c r="AF104" s="258">
        <f t="shared" si="111"/>
        <v>69.900000000000006</v>
      </c>
      <c r="AG104" s="60" t="str">
        <f t="shared" si="120"/>
        <v>B</v>
      </c>
      <c r="AH104" s="91" t="str">
        <f t="shared" si="83"/>
        <v>C</v>
      </c>
      <c r="AI104" s="85">
        <f t="shared" si="121"/>
        <v>2</v>
      </c>
      <c r="AJ104" s="85">
        <f t="shared" si="122"/>
        <v>2.5</v>
      </c>
      <c r="AK104" s="247">
        <f t="shared" si="123"/>
        <v>2.25</v>
      </c>
      <c r="AL104" s="91" t="str">
        <f t="shared" si="84"/>
        <v>C</v>
      </c>
      <c r="AM104" s="309">
        <f t="shared" si="133"/>
        <v>2</v>
      </c>
      <c r="AN104" s="307">
        <f t="shared" si="104"/>
        <v>1</v>
      </c>
      <c r="AO104" s="307">
        <f t="shared" si="124"/>
        <v>2</v>
      </c>
      <c r="AP104" s="308">
        <f t="shared" si="85"/>
        <v>1.6666666666666667</v>
      </c>
    </row>
    <row r="105" spans="1:42" x14ac:dyDescent="0.25">
      <c r="A105" s="30">
        <v>20</v>
      </c>
      <c r="B105" s="49">
        <v>61410</v>
      </c>
      <c r="C105" s="26" t="s">
        <v>95</v>
      </c>
      <c r="D105" s="56">
        <f>'2021 Расклад'!J98</f>
        <v>4.3137999999999996</v>
      </c>
      <c r="E105" s="59">
        <f t="shared" si="105"/>
        <v>4.17</v>
      </c>
      <c r="F105" s="175" t="str">
        <f t="shared" si="125"/>
        <v>B</v>
      </c>
      <c r="G105" s="169">
        <f>'2021 Расклад'!P98</f>
        <v>4.3429000000000002</v>
      </c>
      <c r="H105" s="59">
        <f t="shared" si="106"/>
        <v>3.88</v>
      </c>
      <c r="I105" s="60" t="str">
        <f t="shared" si="126"/>
        <v>B</v>
      </c>
      <c r="J105" s="56">
        <f>'2021 Расклад'!V98</f>
        <v>4.2104999999999997</v>
      </c>
      <c r="K105" s="59">
        <f t="shared" si="107"/>
        <v>4.1399999999999997</v>
      </c>
      <c r="L105" s="61" t="str">
        <f t="shared" si="127"/>
        <v>B</v>
      </c>
      <c r="M105" s="296" t="str">
        <f t="shared" si="128"/>
        <v>B</v>
      </c>
      <c r="N105" s="64">
        <f t="shared" si="129"/>
        <v>2.5</v>
      </c>
      <c r="O105" s="64">
        <f t="shared" si="130"/>
        <v>2.5</v>
      </c>
      <c r="P105" s="64">
        <f t="shared" si="131"/>
        <v>2.5</v>
      </c>
      <c r="Q105" s="78">
        <f t="shared" si="132"/>
        <v>2.5</v>
      </c>
      <c r="R105" s="82">
        <f>'2021 Расклад'!AB98</f>
        <v>3.3555555555555556</v>
      </c>
      <c r="S105" s="55">
        <f t="shared" si="108"/>
        <v>3.43</v>
      </c>
      <c r="T105" s="61" t="str">
        <f t="shared" si="134"/>
        <v>D</v>
      </c>
      <c r="U105" s="184">
        <f>'2021 Расклад'!AH98</f>
        <v>3.6555555555555554</v>
      </c>
      <c r="V105" s="55">
        <f t="shared" si="109"/>
        <v>3.67</v>
      </c>
      <c r="W105" s="60" t="str">
        <f t="shared" si="135"/>
        <v>B</v>
      </c>
      <c r="X105" s="198" t="str">
        <f t="shared" si="79"/>
        <v>C</v>
      </c>
      <c r="Y105" s="204">
        <f t="shared" si="80"/>
        <v>1</v>
      </c>
      <c r="Z105" s="216">
        <f t="shared" si="81"/>
        <v>2.5</v>
      </c>
      <c r="AA105" s="210">
        <f t="shared" si="82"/>
        <v>1.75</v>
      </c>
      <c r="AB105" s="644">
        <f>'2021 Расклад'!AP98</f>
        <v>52.6</v>
      </c>
      <c r="AC105" s="141">
        <f t="shared" si="110"/>
        <v>56.84</v>
      </c>
      <c r="AD105" s="61" t="str">
        <f t="shared" si="119"/>
        <v>B</v>
      </c>
      <c r="AE105" s="263">
        <f>'2021 Расклад'!AX98</f>
        <v>71.7</v>
      </c>
      <c r="AF105" s="258">
        <f t="shared" si="111"/>
        <v>69.900000000000006</v>
      </c>
      <c r="AG105" s="60" t="str">
        <f t="shared" si="120"/>
        <v>B</v>
      </c>
      <c r="AH105" s="91" t="str">
        <f t="shared" si="83"/>
        <v>B</v>
      </c>
      <c r="AI105" s="85">
        <f t="shared" si="121"/>
        <v>2.5</v>
      </c>
      <c r="AJ105" s="85">
        <f t="shared" si="122"/>
        <v>2.5</v>
      </c>
      <c r="AK105" s="247">
        <f t="shared" si="123"/>
        <v>2.5</v>
      </c>
      <c r="AL105" s="91" t="str">
        <f t="shared" si="84"/>
        <v>B</v>
      </c>
      <c r="AM105" s="309">
        <f t="shared" si="133"/>
        <v>2.5</v>
      </c>
      <c r="AN105" s="307">
        <f t="shared" si="104"/>
        <v>2</v>
      </c>
      <c r="AO105" s="307">
        <f t="shared" si="124"/>
        <v>2.5</v>
      </c>
      <c r="AP105" s="308">
        <f t="shared" si="85"/>
        <v>2.3333333333333335</v>
      </c>
    </row>
    <row r="106" spans="1:42" x14ac:dyDescent="0.25">
      <c r="A106" s="30">
        <v>21</v>
      </c>
      <c r="B106" s="49">
        <v>61430</v>
      </c>
      <c r="C106" s="26" t="s">
        <v>203</v>
      </c>
      <c r="D106" s="56">
        <f>'2021 Расклад'!J99</f>
        <v>4.3777999999999997</v>
      </c>
      <c r="E106" s="59">
        <f t="shared" si="105"/>
        <v>4.17</v>
      </c>
      <c r="F106" s="175" t="str">
        <f t="shared" si="125"/>
        <v>B</v>
      </c>
      <c r="G106" s="169">
        <f>'2021 Расклад'!P99</f>
        <v>4.2822000000000005</v>
      </c>
      <c r="H106" s="59">
        <f t="shared" si="106"/>
        <v>3.88</v>
      </c>
      <c r="I106" s="60" t="str">
        <f t="shared" si="126"/>
        <v>B</v>
      </c>
      <c r="J106" s="56">
        <f>'2021 Расклад'!V99</f>
        <v>4.3635999999999999</v>
      </c>
      <c r="K106" s="59">
        <f t="shared" si="107"/>
        <v>4.1399999999999997</v>
      </c>
      <c r="L106" s="61" t="str">
        <f t="shared" si="127"/>
        <v>B</v>
      </c>
      <c r="M106" s="296" t="str">
        <f t="shared" si="128"/>
        <v>B</v>
      </c>
      <c r="N106" s="64">
        <f t="shared" si="129"/>
        <v>2.5</v>
      </c>
      <c r="O106" s="64">
        <f t="shared" si="130"/>
        <v>2.5</v>
      </c>
      <c r="P106" s="64">
        <f t="shared" si="131"/>
        <v>2.5</v>
      </c>
      <c r="Q106" s="78">
        <f t="shared" si="132"/>
        <v>2.5</v>
      </c>
      <c r="R106" s="82">
        <f>'2021 Расклад'!AB99</f>
        <v>3.5418994413407821</v>
      </c>
      <c r="S106" s="55">
        <f t="shared" si="108"/>
        <v>3.43</v>
      </c>
      <c r="T106" s="61" t="str">
        <f t="shared" si="134"/>
        <v>B</v>
      </c>
      <c r="U106" s="184">
        <f>'2021 Расклад'!AH99</f>
        <v>3.8461538461538463</v>
      </c>
      <c r="V106" s="55">
        <f t="shared" si="109"/>
        <v>3.67</v>
      </c>
      <c r="W106" s="60" t="str">
        <f t="shared" si="135"/>
        <v>B</v>
      </c>
      <c r="X106" s="198" t="str">
        <f t="shared" si="79"/>
        <v>B</v>
      </c>
      <c r="Y106" s="204">
        <f t="shared" si="80"/>
        <v>2.5</v>
      </c>
      <c r="Z106" s="216">
        <f t="shared" si="81"/>
        <v>2.5</v>
      </c>
      <c r="AA106" s="210">
        <f t="shared" si="82"/>
        <v>2.5</v>
      </c>
      <c r="AB106" s="644">
        <f>'2021 Расклад'!AP99</f>
        <v>55.7</v>
      </c>
      <c r="AC106" s="141">
        <f t="shared" si="110"/>
        <v>56.84</v>
      </c>
      <c r="AD106" s="61" t="str">
        <f t="shared" si="119"/>
        <v>B</v>
      </c>
      <c r="AE106" s="263">
        <f>'2021 Расклад'!AX99</f>
        <v>66.7</v>
      </c>
      <c r="AF106" s="258">
        <f t="shared" si="111"/>
        <v>69.900000000000006</v>
      </c>
      <c r="AG106" s="60" t="str">
        <f t="shared" si="120"/>
        <v>B</v>
      </c>
      <c r="AH106" s="91" t="str">
        <f t="shared" si="83"/>
        <v>B</v>
      </c>
      <c r="AI106" s="85">
        <f t="shared" si="121"/>
        <v>2.5</v>
      </c>
      <c r="AJ106" s="85">
        <f t="shared" si="122"/>
        <v>2.5</v>
      </c>
      <c r="AK106" s="247">
        <f t="shared" si="123"/>
        <v>2.5</v>
      </c>
      <c r="AL106" s="91" t="str">
        <f t="shared" si="84"/>
        <v>B</v>
      </c>
      <c r="AM106" s="309">
        <f t="shared" si="133"/>
        <v>2.5</v>
      </c>
      <c r="AN106" s="307">
        <f t="shared" si="104"/>
        <v>2.5</v>
      </c>
      <c r="AO106" s="307">
        <f t="shared" si="124"/>
        <v>2.5</v>
      </c>
      <c r="AP106" s="308">
        <f t="shared" si="85"/>
        <v>2.5</v>
      </c>
    </row>
    <row r="107" spans="1:42" x14ac:dyDescent="0.25">
      <c r="A107" s="30">
        <v>22</v>
      </c>
      <c r="B107" s="49">
        <v>61440</v>
      </c>
      <c r="C107" s="26" t="s">
        <v>96</v>
      </c>
      <c r="D107" s="56">
        <f>'2021 Расклад'!J100</f>
        <v>4.2414999999999994</v>
      </c>
      <c r="E107" s="59">
        <f t="shared" si="105"/>
        <v>4.17</v>
      </c>
      <c r="F107" s="175" t="str">
        <f t="shared" si="125"/>
        <v>B</v>
      </c>
      <c r="G107" s="169">
        <f>'2021 Расклад'!P100</f>
        <v>3.9688999999999997</v>
      </c>
      <c r="H107" s="59">
        <f t="shared" si="106"/>
        <v>3.88</v>
      </c>
      <c r="I107" s="60" t="str">
        <f t="shared" si="126"/>
        <v>B</v>
      </c>
      <c r="J107" s="56">
        <f>'2021 Расклад'!V100</f>
        <v>3.8211999999999993</v>
      </c>
      <c r="K107" s="59">
        <f t="shared" si="107"/>
        <v>4.1399999999999997</v>
      </c>
      <c r="L107" s="61" t="str">
        <f t="shared" si="127"/>
        <v>C</v>
      </c>
      <c r="M107" s="296" t="str">
        <f t="shared" si="128"/>
        <v>C</v>
      </c>
      <c r="N107" s="64">
        <f t="shared" si="129"/>
        <v>2.5</v>
      </c>
      <c r="O107" s="64">
        <f t="shared" si="130"/>
        <v>2.5</v>
      </c>
      <c r="P107" s="64">
        <f t="shared" si="131"/>
        <v>2</v>
      </c>
      <c r="Q107" s="78">
        <f t="shared" si="132"/>
        <v>2.3333333333333335</v>
      </c>
      <c r="R107" s="82">
        <f>'2021 Расклад'!AB100</f>
        <v>3.5256410256410255</v>
      </c>
      <c r="S107" s="55">
        <f t="shared" si="108"/>
        <v>3.43</v>
      </c>
      <c r="T107" s="61" t="str">
        <f t="shared" si="134"/>
        <v>B</v>
      </c>
      <c r="U107" s="184">
        <f>'2021 Расклад'!AH100</f>
        <v>3.6496815286624202</v>
      </c>
      <c r="V107" s="55">
        <f t="shared" si="109"/>
        <v>3.67</v>
      </c>
      <c r="W107" s="60" t="str">
        <f t="shared" si="135"/>
        <v>B</v>
      </c>
      <c r="X107" s="198" t="str">
        <f t="shared" si="79"/>
        <v>B</v>
      </c>
      <c r="Y107" s="204">
        <f t="shared" si="80"/>
        <v>2.5</v>
      </c>
      <c r="Z107" s="216">
        <f t="shared" si="81"/>
        <v>2.5</v>
      </c>
      <c r="AA107" s="210">
        <f t="shared" si="82"/>
        <v>2.5</v>
      </c>
      <c r="AB107" s="644">
        <f>'2021 Расклад'!AP100</f>
        <v>62.9</v>
      </c>
      <c r="AC107" s="141">
        <f t="shared" si="110"/>
        <v>56.84</v>
      </c>
      <c r="AD107" s="61" t="str">
        <f t="shared" si="119"/>
        <v>B</v>
      </c>
      <c r="AE107" s="263">
        <f>'2021 Расклад'!AX100</f>
        <v>77.3</v>
      </c>
      <c r="AF107" s="258">
        <f t="shared" si="111"/>
        <v>69.900000000000006</v>
      </c>
      <c r="AG107" s="60" t="str">
        <f t="shared" si="120"/>
        <v>A</v>
      </c>
      <c r="AH107" s="91" t="str">
        <f t="shared" si="83"/>
        <v>B</v>
      </c>
      <c r="AI107" s="85">
        <f t="shared" si="121"/>
        <v>2.5</v>
      </c>
      <c r="AJ107" s="85">
        <f t="shared" si="122"/>
        <v>4.2</v>
      </c>
      <c r="AK107" s="247">
        <f t="shared" si="123"/>
        <v>3.35</v>
      </c>
      <c r="AL107" s="91" t="str">
        <f t="shared" si="84"/>
        <v>B</v>
      </c>
      <c r="AM107" s="309">
        <f t="shared" si="133"/>
        <v>2</v>
      </c>
      <c r="AN107" s="307">
        <f t="shared" ref="AN107:AN113" si="136">IF(X107="A",4.2,IF(X107="B",2.5,IF(X107="C",2,1)))</f>
        <v>2.5</v>
      </c>
      <c r="AO107" s="307">
        <f t="shared" si="124"/>
        <v>2.5</v>
      </c>
      <c r="AP107" s="308">
        <f t="shared" si="85"/>
        <v>2.3333333333333335</v>
      </c>
    </row>
    <row r="108" spans="1:42" x14ac:dyDescent="0.25">
      <c r="A108" s="30">
        <v>23</v>
      </c>
      <c r="B108" s="49">
        <v>61450</v>
      </c>
      <c r="C108" s="26" t="s">
        <v>202</v>
      </c>
      <c r="D108" s="56">
        <f>'2021 Расклад'!J101</f>
        <v>4.4253999999999998</v>
      </c>
      <c r="E108" s="59">
        <f t="shared" si="105"/>
        <v>4.17</v>
      </c>
      <c r="F108" s="175" t="str">
        <f t="shared" si="125"/>
        <v>B</v>
      </c>
      <c r="G108" s="169">
        <f>'2021 Расклад'!P101</f>
        <v>4.1097000000000001</v>
      </c>
      <c r="H108" s="59">
        <f t="shared" si="106"/>
        <v>3.88</v>
      </c>
      <c r="I108" s="60" t="str">
        <f t="shared" si="126"/>
        <v>B</v>
      </c>
      <c r="J108" s="56">
        <f>'2021 Расклад'!V101</f>
        <v>4.3461999999999996</v>
      </c>
      <c r="K108" s="59">
        <f t="shared" si="107"/>
        <v>4.1399999999999997</v>
      </c>
      <c r="L108" s="61" t="str">
        <f t="shared" si="127"/>
        <v>B</v>
      </c>
      <c r="M108" s="296" t="str">
        <f t="shared" si="128"/>
        <v>B</v>
      </c>
      <c r="N108" s="64">
        <f t="shared" si="129"/>
        <v>2.5</v>
      </c>
      <c r="O108" s="64">
        <f t="shared" si="130"/>
        <v>2.5</v>
      </c>
      <c r="P108" s="64">
        <f t="shared" si="131"/>
        <v>2.5</v>
      </c>
      <c r="Q108" s="78">
        <f t="shared" si="132"/>
        <v>2.5</v>
      </c>
      <c r="R108" s="82">
        <f>'2021 Расклад'!AB101</f>
        <v>3.5942028985507246</v>
      </c>
      <c r="S108" s="55">
        <f t="shared" si="108"/>
        <v>3.43</v>
      </c>
      <c r="T108" s="61" t="str">
        <f t="shared" si="134"/>
        <v>B</v>
      </c>
      <c r="U108" s="184">
        <f>'2021 Расклад'!AH101</f>
        <v>3.7463768115942031</v>
      </c>
      <c r="V108" s="55">
        <f t="shared" si="109"/>
        <v>3.67</v>
      </c>
      <c r="W108" s="60" t="str">
        <f t="shared" si="135"/>
        <v>B</v>
      </c>
      <c r="X108" s="198" t="str">
        <f t="shared" si="79"/>
        <v>B</v>
      </c>
      <c r="Y108" s="204">
        <f t="shared" si="80"/>
        <v>2.5</v>
      </c>
      <c r="Z108" s="216">
        <f t="shared" si="81"/>
        <v>2.5</v>
      </c>
      <c r="AA108" s="210">
        <f t="shared" si="82"/>
        <v>2.5</v>
      </c>
      <c r="AB108" s="644">
        <f>'2021 Расклад'!AP101</f>
        <v>62.7</v>
      </c>
      <c r="AC108" s="141">
        <f t="shared" si="110"/>
        <v>56.84</v>
      </c>
      <c r="AD108" s="61" t="str">
        <f t="shared" si="119"/>
        <v>B</v>
      </c>
      <c r="AE108" s="263">
        <f>'2021 Расклад'!AX101</f>
        <v>72.7</v>
      </c>
      <c r="AF108" s="258">
        <f t="shared" si="111"/>
        <v>69.900000000000006</v>
      </c>
      <c r="AG108" s="60" t="str">
        <f t="shared" si="120"/>
        <v>A</v>
      </c>
      <c r="AH108" s="91" t="str">
        <f t="shared" si="83"/>
        <v>B</v>
      </c>
      <c r="AI108" s="85">
        <f t="shared" si="121"/>
        <v>2.5</v>
      </c>
      <c r="AJ108" s="85">
        <f t="shared" si="122"/>
        <v>4.2</v>
      </c>
      <c r="AK108" s="247">
        <f t="shared" si="123"/>
        <v>3.35</v>
      </c>
      <c r="AL108" s="91" t="str">
        <f t="shared" si="84"/>
        <v>B</v>
      </c>
      <c r="AM108" s="309">
        <f t="shared" si="133"/>
        <v>2.5</v>
      </c>
      <c r="AN108" s="307">
        <f t="shared" si="136"/>
        <v>2.5</v>
      </c>
      <c r="AO108" s="307">
        <f t="shared" si="124"/>
        <v>2.5</v>
      </c>
      <c r="AP108" s="308">
        <f t="shared" si="85"/>
        <v>2.5</v>
      </c>
    </row>
    <row r="109" spans="1:42" x14ac:dyDescent="0.25">
      <c r="A109" s="30">
        <v>24</v>
      </c>
      <c r="B109" s="49">
        <v>61470</v>
      </c>
      <c r="C109" s="26" t="s">
        <v>97</v>
      </c>
      <c r="D109" s="56">
        <f>'2021 Расклад'!J102</f>
        <v>4.2692000000000005</v>
      </c>
      <c r="E109" s="59">
        <f t="shared" si="105"/>
        <v>4.17</v>
      </c>
      <c r="F109" s="175" t="str">
        <f t="shared" si="125"/>
        <v>B</v>
      </c>
      <c r="G109" s="169">
        <f>'2021 Расклад'!P102</f>
        <v>3.6819000000000002</v>
      </c>
      <c r="H109" s="59">
        <f t="shared" si="106"/>
        <v>3.88</v>
      </c>
      <c r="I109" s="60" t="str">
        <f t="shared" si="126"/>
        <v>C</v>
      </c>
      <c r="J109" s="56">
        <f>'2021 Расклад'!V102</f>
        <v>3.9808999999999997</v>
      </c>
      <c r="K109" s="59">
        <f t="shared" si="107"/>
        <v>4.1399999999999997</v>
      </c>
      <c r="L109" s="61" t="str">
        <f t="shared" si="127"/>
        <v>C</v>
      </c>
      <c r="M109" s="296" t="str">
        <f t="shared" si="128"/>
        <v>C</v>
      </c>
      <c r="N109" s="64">
        <f t="shared" si="129"/>
        <v>2.5</v>
      </c>
      <c r="O109" s="64">
        <f t="shared" si="130"/>
        <v>2</v>
      </c>
      <c r="P109" s="64">
        <f t="shared" si="131"/>
        <v>2</v>
      </c>
      <c r="Q109" s="78">
        <f t="shared" si="132"/>
        <v>2.1666666666666665</v>
      </c>
      <c r="R109" s="82">
        <f>'2021 Расклад'!AB102</f>
        <v>3.3644067796610169</v>
      </c>
      <c r="S109" s="55">
        <f t="shared" si="108"/>
        <v>3.43</v>
      </c>
      <c r="T109" s="61" t="str">
        <f t="shared" si="134"/>
        <v>D</v>
      </c>
      <c r="U109" s="184">
        <f>'2021 Расклад'!AH102</f>
        <v>3.7250000000000001</v>
      </c>
      <c r="V109" s="55">
        <f t="shared" si="109"/>
        <v>3.67</v>
      </c>
      <c r="W109" s="60" t="str">
        <f t="shared" si="135"/>
        <v>B</v>
      </c>
      <c r="X109" s="198" t="str">
        <f t="shared" si="79"/>
        <v>C</v>
      </c>
      <c r="Y109" s="204">
        <f t="shared" si="80"/>
        <v>1</v>
      </c>
      <c r="Z109" s="216">
        <f t="shared" si="81"/>
        <v>2.5</v>
      </c>
      <c r="AA109" s="210">
        <f t="shared" si="82"/>
        <v>1.75</v>
      </c>
      <c r="AB109" s="644">
        <f>'2021 Расклад'!AP102</f>
        <v>50</v>
      </c>
      <c r="AC109" s="141">
        <f t="shared" si="110"/>
        <v>56.84</v>
      </c>
      <c r="AD109" s="61" t="str">
        <f t="shared" si="119"/>
        <v>B</v>
      </c>
      <c r="AE109" s="263">
        <f>'2021 Расклад'!AX102</f>
        <v>67</v>
      </c>
      <c r="AF109" s="258">
        <f t="shared" si="111"/>
        <v>69.900000000000006</v>
      </c>
      <c r="AG109" s="60" t="str">
        <f t="shared" si="120"/>
        <v>B</v>
      </c>
      <c r="AH109" s="91" t="str">
        <f t="shared" si="83"/>
        <v>B</v>
      </c>
      <c r="AI109" s="85">
        <f t="shared" si="121"/>
        <v>2.5</v>
      </c>
      <c r="AJ109" s="85">
        <f t="shared" si="122"/>
        <v>2.5</v>
      </c>
      <c r="AK109" s="247">
        <f t="shared" si="123"/>
        <v>2.5</v>
      </c>
      <c r="AL109" s="91" t="str">
        <f t="shared" si="84"/>
        <v>C</v>
      </c>
      <c r="AM109" s="309">
        <f t="shared" si="133"/>
        <v>2</v>
      </c>
      <c r="AN109" s="307">
        <f t="shared" si="136"/>
        <v>2</v>
      </c>
      <c r="AO109" s="307">
        <f t="shared" si="124"/>
        <v>2.5</v>
      </c>
      <c r="AP109" s="308">
        <f t="shared" si="85"/>
        <v>2.1666666666666665</v>
      </c>
    </row>
    <row r="110" spans="1:42" x14ac:dyDescent="0.25">
      <c r="A110" s="30">
        <v>25</v>
      </c>
      <c r="B110" s="49">
        <v>61490</v>
      </c>
      <c r="C110" s="26" t="s">
        <v>201</v>
      </c>
      <c r="D110" s="56">
        <f>'2021 Расклад'!J103</f>
        <v>4.4085000000000001</v>
      </c>
      <c r="E110" s="59">
        <f t="shared" si="105"/>
        <v>4.17</v>
      </c>
      <c r="F110" s="175" t="str">
        <f t="shared" si="125"/>
        <v>B</v>
      </c>
      <c r="G110" s="169">
        <f>'2021 Расклад'!P103</f>
        <v>4.2907000000000002</v>
      </c>
      <c r="H110" s="59">
        <f t="shared" si="106"/>
        <v>3.88</v>
      </c>
      <c r="I110" s="60" t="str">
        <f t="shared" si="126"/>
        <v>B</v>
      </c>
      <c r="J110" s="56">
        <f>'2021 Расклад'!V103</f>
        <v>4.4127000000000001</v>
      </c>
      <c r="K110" s="59">
        <f t="shared" si="107"/>
        <v>4.1399999999999997</v>
      </c>
      <c r="L110" s="61" t="str">
        <f t="shared" si="127"/>
        <v>B</v>
      </c>
      <c r="M110" s="296" t="str">
        <f t="shared" si="128"/>
        <v>B</v>
      </c>
      <c r="N110" s="64">
        <f t="shared" si="129"/>
        <v>2.5</v>
      </c>
      <c r="O110" s="64">
        <f t="shared" si="130"/>
        <v>2.5</v>
      </c>
      <c r="P110" s="64">
        <f t="shared" si="131"/>
        <v>2.5</v>
      </c>
      <c r="Q110" s="78">
        <f t="shared" si="132"/>
        <v>2.5</v>
      </c>
      <c r="R110" s="82">
        <f>'2021 Расклад'!AB103</f>
        <v>3.738219895287958</v>
      </c>
      <c r="S110" s="55">
        <f t="shared" si="108"/>
        <v>3.43</v>
      </c>
      <c r="T110" s="61" t="str">
        <f t="shared" si="134"/>
        <v>B</v>
      </c>
      <c r="U110" s="184">
        <f>'2021 Расклад'!AH103</f>
        <v>3.9897435897435898</v>
      </c>
      <c r="V110" s="55">
        <f t="shared" si="109"/>
        <v>3.67</v>
      </c>
      <c r="W110" s="60" t="str">
        <f t="shared" si="135"/>
        <v>B</v>
      </c>
      <c r="X110" s="198" t="str">
        <f t="shared" si="79"/>
        <v>B</v>
      </c>
      <c r="Y110" s="204">
        <f t="shared" si="80"/>
        <v>2.5</v>
      </c>
      <c r="Z110" s="216">
        <f t="shared" si="81"/>
        <v>2.5</v>
      </c>
      <c r="AA110" s="210">
        <f t="shared" si="82"/>
        <v>2.5</v>
      </c>
      <c r="AB110" s="644">
        <f>'2021 Расклад'!AP103</f>
        <v>63</v>
      </c>
      <c r="AC110" s="141">
        <f t="shared" si="110"/>
        <v>56.84</v>
      </c>
      <c r="AD110" s="61" t="str">
        <f t="shared" si="119"/>
        <v>B</v>
      </c>
      <c r="AE110" s="263">
        <f>'2021 Расклад'!AX103</f>
        <v>75</v>
      </c>
      <c r="AF110" s="258">
        <f t="shared" si="111"/>
        <v>69.900000000000006</v>
      </c>
      <c r="AG110" s="60" t="str">
        <f t="shared" si="120"/>
        <v>A</v>
      </c>
      <c r="AH110" s="91" t="str">
        <f t="shared" si="83"/>
        <v>B</v>
      </c>
      <c r="AI110" s="85">
        <f t="shared" si="121"/>
        <v>2.5</v>
      </c>
      <c r="AJ110" s="85">
        <f t="shared" si="122"/>
        <v>4.2</v>
      </c>
      <c r="AK110" s="247">
        <f t="shared" si="123"/>
        <v>3.35</v>
      </c>
      <c r="AL110" s="91" t="str">
        <f t="shared" si="84"/>
        <v>B</v>
      </c>
      <c r="AM110" s="309">
        <f t="shared" si="133"/>
        <v>2.5</v>
      </c>
      <c r="AN110" s="307">
        <f t="shared" si="136"/>
        <v>2.5</v>
      </c>
      <c r="AO110" s="307">
        <f t="shared" si="124"/>
        <v>2.5</v>
      </c>
      <c r="AP110" s="308">
        <f t="shared" si="85"/>
        <v>2.5</v>
      </c>
    </row>
    <row r="111" spans="1:42" x14ac:dyDescent="0.25">
      <c r="A111" s="30">
        <v>26</v>
      </c>
      <c r="B111" s="49">
        <v>61500</v>
      </c>
      <c r="C111" s="26" t="s">
        <v>200</v>
      </c>
      <c r="D111" s="56">
        <f>'2021 Расклад'!J104</f>
        <v>4.5999999999999996</v>
      </c>
      <c r="E111" s="59">
        <f t="shared" si="105"/>
        <v>4.17</v>
      </c>
      <c r="F111" s="175" t="str">
        <f t="shared" si="125"/>
        <v>A</v>
      </c>
      <c r="G111" s="169">
        <f>'2021 Расклад'!P104</f>
        <v>4.2401999999999997</v>
      </c>
      <c r="H111" s="59">
        <f t="shared" si="106"/>
        <v>3.88</v>
      </c>
      <c r="I111" s="60" t="str">
        <f t="shared" si="126"/>
        <v>B</v>
      </c>
      <c r="J111" s="56">
        <f>'2021 Расклад'!V104</f>
        <v>4.3868999999999998</v>
      </c>
      <c r="K111" s="59">
        <f t="shared" si="107"/>
        <v>4.1399999999999997</v>
      </c>
      <c r="L111" s="61" t="str">
        <f t="shared" si="127"/>
        <v>B</v>
      </c>
      <c r="M111" s="296" t="str">
        <f t="shared" si="128"/>
        <v>B</v>
      </c>
      <c r="N111" s="64">
        <f t="shared" si="129"/>
        <v>4.2</v>
      </c>
      <c r="O111" s="64">
        <f t="shared" si="130"/>
        <v>2.5</v>
      </c>
      <c r="P111" s="64">
        <f t="shared" si="131"/>
        <v>2.5</v>
      </c>
      <c r="Q111" s="78">
        <f t="shared" si="132"/>
        <v>3.0666666666666664</v>
      </c>
      <c r="R111" s="82">
        <f>'2021 Расклад'!AB104</f>
        <v>3.5</v>
      </c>
      <c r="S111" s="55">
        <f t="shared" si="108"/>
        <v>3.43</v>
      </c>
      <c r="T111" s="61" t="str">
        <f t="shared" si="134"/>
        <v>B</v>
      </c>
      <c r="U111" s="184">
        <f>'2021 Расклад'!AH104</f>
        <v>3.7222222222222223</v>
      </c>
      <c r="V111" s="55">
        <f t="shared" si="109"/>
        <v>3.67</v>
      </c>
      <c r="W111" s="60" t="str">
        <f t="shared" si="135"/>
        <v>B</v>
      </c>
      <c r="X111" s="198" t="str">
        <f t="shared" si="79"/>
        <v>B</v>
      </c>
      <c r="Y111" s="204">
        <f t="shared" si="80"/>
        <v>2.5</v>
      </c>
      <c r="Z111" s="216">
        <f t="shared" si="81"/>
        <v>2.5</v>
      </c>
      <c r="AA111" s="210">
        <f t="shared" si="82"/>
        <v>2.5</v>
      </c>
      <c r="AB111" s="644">
        <f>'2021 Расклад'!AP104</f>
        <v>53</v>
      </c>
      <c r="AC111" s="141">
        <f t="shared" si="110"/>
        <v>56.84</v>
      </c>
      <c r="AD111" s="61" t="str">
        <f t="shared" si="119"/>
        <v>B</v>
      </c>
      <c r="AE111" s="263">
        <f>'2021 Расклад'!AX104</f>
        <v>72</v>
      </c>
      <c r="AF111" s="258">
        <f t="shared" si="111"/>
        <v>69.900000000000006</v>
      </c>
      <c r="AG111" s="60" t="str">
        <f t="shared" si="120"/>
        <v>A</v>
      </c>
      <c r="AH111" s="91" t="str">
        <f t="shared" si="83"/>
        <v>B</v>
      </c>
      <c r="AI111" s="85">
        <f t="shared" si="121"/>
        <v>2.5</v>
      </c>
      <c r="AJ111" s="85">
        <f t="shared" si="122"/>
        <v>4.2</v>
      </c>
      <c r="AK111" s="247">
        <f t="shared" si="123"/>
        <v>3.35</v>
      </c>
      <c r="AL111" s="91" t="str">
        <f t="shared" si="84"/>
        <v>B</v>
      </c>
      <c r="AM111" s="309">
        <f t="shared" si="133"/>
        <v>2.5</v>
      </c>
      <c r="AN111" s="307">
        <f t="shared" si="136"/>
        <v>2.5</v>
      </c>
      <c r="AO111" s="307">
        <f t="shared" si="124"/>
        <v>2.5</v>
      </c>
      <c r="AP111" s="308">
        <f t="shared" si="85"/>
        <v>2.5</v>
      </c>
    </row>
    <row r="112" spans="1:42" x14ac:dyDescent="0.25">
      <c r="A112" s="30">
        <v>27</v>
      </c>
      <c r="B112" s="49">
        <v>61510</v>
      </c>
      <c r="C112" s="26" t="s">
        <v>98</v>
      </c>
      <c r="D112" s="56">
        <f>'2021 Расклад'!J105</f>
        <v>4.0851999999999995</v>
      </c>
      <c r="E112" s="59">
        <f t="shared" si="105"/>
        <v>4.17</v>
      </c>
      <c r="F112" s="175" t="str">
        <f t="shared" si="125"/>
        <v>C</v>
      </c>
      <c r="G112" s="169">
        <f>'2021 Расклад'!P105</f>
        <v>3.7634000000000003</v>
      </c>
      <c r="H112" s="59">
        <f t="shared" si="106"/>
        <v>3.88</v>
      </c>
      <c r="I112" s="60" t="str">
        <f t="shared" si="126"/>
        <v>C</v>
      </c>
      <c r="J112" s="56">
        <f>'2021 Расклад'!V105</f>
        <v>4.0252999999999997</v>
      </c>
      <c r="K112" s="59">
        <f t="shared" si="107"/>
        <v>4.1399999999999997</v>
      </c>
      <c r="L112" s="61" t="str">
        <f t="shared" si="127"/>
        <v>C</v>
      </c>
      <c r="M112" s="296" t="str">
        <f t="shared" si="128"/>
        <v>C</v>
      </c>
      <c r="N112" s="64">
        <f t="shared" si="129"/>
        <v>2</v>
      </c>
      <c r="O112" s="64">
        <f t="shared" si="130"/>
        <v>2</v>
      </c>
      <c r="P112" s="64">
        <f t="shared" si="131"/>
        <v>2</v>
      </c>
      <c r="Q112" s="78">
        <f t="shared" si="132"/>
        <v>2</v>
      </c>
      <c r="R112" s="82">
        <f>'2021 Расклад'!AB105</f>
        <v>3.8301886792452828</v>
      </c>
      <c r="S112" s="55">
        <f t="shared" si="108"/>
        <v>3.43</v>
      </c>
      <c r="T112" s="61" t="str">
        <f t="shared" si="134"/>
        <v>B</v>
      </c>
      <c r="U112" s="184">
        <f>'2021 Расклад'!AH105</f>
        <v>4.08411214953271</v>
      </c>
      <c r="V112" s="55">
        <f t="shared" si="109"/>
        <v>3.67</v>
      </c>
      <c r="W112" s="60" t="str">
        <f t="shared" si="135"/>
        <v>B</v>
      </c>
      <c r="X112" s="198" t="str">
        <f t="shared" si="79"/>
        <v>B</v>
      </c>
      <c r="Y112" s="204">
        <f t="shared" si="80"/>
        <v>2.5</v>
      </c>
      <c r="Z112" s="216">
        <f t="shared" si="81"/>
        <v>2.5</v>
      </c>
      <c r="AA112" s="210">
        <f t="shared" si="82"/>
        <v>2.5</v>
      </c>
      <c r="AB112" s="644">
        <f>'2021 Расклад'!AP105</f>
        <v>57</v>
      </c>
      <c r="AC112" s="141">
        <f t="shared" si="110"/>
        <v>56.84</v>
      </c>
      <c r="AD112" s="61" t="str">
        <f t="shared" si="119"/>
        <v>B</v>
      </c>
      <c r="AE112" s="263">
        <f>'2021 Расклад'!AX105</f>
        <v>66</v>
      </c>
      <c r="AF112" s="258">
        <f t="shared" si="111"/>
        <v>69.900000000000006</v>
      </c>
      <c r="AG112" s="60" t="str">
        <f t="shared" si="120"/>
        <v>B</v>
      </c>
      <c r="AH112" s="91" t="str">
        <f t="shared" si="83"/>
        <v>B</v>
      </c>
      <c r="AI112" s="85">
        <f t="shared" si="121"/>
        <v>2.5</v>
      </c>
      <c r="AJ112" s="85">
        <f t="shared" si="122"/>
        <v>2.5</v>
      </c>
      <c r="AK112" s="247">
        <f t="shared" si="123"/>
        <v>2.5</v>
      </c>
      <c r="AL112" s="91" t="str">
        <f t="shared" si="84"/>
        <v>B</v>
      </c>
      <c r="AM112" s="309">
        <f t="shared" si="133"/>
        <v>2</v>
      </c>
      <c r="AN112" s="307">
        <f t="shared" si="136"/>
        <v>2.5</v>
      </c>
      <c r="AO112" s="307">
        <f t="shared" si="124"/>
        <v>2.5</v>
      </c>
      <c r="AP112" s="308">
        <f t="shared" si="85"/>
        <v>2.3333333333333335</v>
      </c>
    </row>
    <row r="113" spans="1:42" x14ac:dyDescent="0.25">
      <c r="A113" s="30">
        <v>28</v>
      </c>
      <c r="B113" s="48">
        <v>61520</v>
      </c>
      <c r="C113" s="16" t="s">
        <v>199</v>
      </c>
      <c r="D113" s="56">
        <f>'2021 Расклад'!J106</f>
        <v>4.3367999999999993</v>
      </c>
      <c r="E113" s="59">
        <f t="shared" si="105"/>
        <v>4.17</v>
      </c>
      <c r="F113" s="175" t="str">
        <f t="shared" si="125"/>
        <v>B</v>
      </c>
      <c r="G113" s="169">
        <f>'2021 Расклад'!P106</f>
        <v>3.9146999999999998</v>
      </c>
      <c r="H113" s="59">
        <f t="shared" si="106"/>
        <v>3.88</v>
      </c>
      <c r="I113" s="60" t="str">
        <f t="shared" si="126"/>
        <v>B</v>
      </c>
      <c r="J113" s="56">
        <f>'2021 Расклад'!V106</f>
        <v>4.2325999999999997</v>
      </c>
      <c r="K113" s="59">
        <f t="shared" si="107"/>
        <v>4.1399999999999997</v>
      </c>
      <c r="L113" s="61" t="str">
        <f t="shared" si="127"/>
        <v>B</v>
      </c>
      <c r="M113" s="296" t="str">
        <f t="shared" si="128"/>
        <v>B</v>
      </c>
      <c r="N113" s="64">
        <f t="shared" si="129"/>
        <v>2.5</v>
      </c>
      <c r="O113" s="64">
        <f t="shared" si="130"/>
        <v>2.5</v>
      </c>
      <c r="P113" s="64">
        <f t="shared" si="131"/>
        <v>2.5</v>
      </c>
      <c r="Q113" s="78">
        <f t="shared" si="132"/>
        <v>2.5</v>
      </c>
      <c r="R113" s="82">
        <f>'2021 Расклад'!AB106</f>
        <v>3.7557251908396947</v>
      </c>
      <c r="S113" s="55">
        <f t="shared" si="108"/>
        <v>3.43</v>
      </c>
      <c r="T113" s="61" t="str">
        <f t="shared" si="134"/>
        <v>B</v>
      </c>
      <c r="U113" s="184">
        <f>'2021 Расклад'!AH106</f>
        <v>3.6335877862595418</v>
      </c>
      <c r="V113" s="55">
        <f t="shared" si="109"/>
        <v>3.67</v>
      </c>
      <c r="W113" s="60" t="str">
        <f t="shared" si="135"/>
        <v>B</v>
      </c>
      <c r="X113" s="198" t="str">
        <f t="shared" si="79"/>
        <v>B</v>
      </c>
      <c r="Y113" s="204">
        <f t="shared" si="80"/>
        <v>2.5</v>
      </c>
      <c r="Z113" s="216">
        <f t="shared" si="81"/>
        <v>2.5</v>
      </c>
      <c r="AA113" s="210">
        <f t="shared" si="82"/>
        <v>2.5</v>
      </c>
      <c r="AB113" s="644">
        <f>'2021 Расклад'!AP106</f>
        <v>72</v>
      </c>
      <c r="AC113" s="141">
        <f t="shared" si="110"/>
        <v>56.84</v>
      </c>
      <c r="AD113" s="61" t="str">
        <f t="shared" si="119"/>
        <v>A</v>
      </c>
      <c r="AE113" s="263">
        <f>'2021 Расклад'!AX106</f>
        <v>75</v>
      </c>
      <c r="AF113" s="258">
        <f t="shared" si="111"/>
        <v>69.900000000000006</v>
      </c>
      <c r="AG113" s="60" t="str">
        <f t="shared" si="120"/>
        <v>A</v>
      </c>
      <c r="AH113" s="91" t="str">
        <f t="shared" si="83"/>
        <v>A</v>
      </c>
      <c r="AI113" s="64">
        <f t="shared" si="121"/>
        <v>4.2</v>
      </c>
      <c r="AJ113" s="64">
        <f t="shared" si="122"/>
        <v>4.2</v>
      </c>
      <c r="AK113" s="287">
        <f t="shared" si="123"/>
        <v>4.2</v>
      </c>
      <c r="AL113" s="91" t="str">
        <f t="shared" si="84"/>
        <v>B</v>
      </c>
      <c r="AM113" s="309">
        <f t="shared" si="133"/>
        <v>2.5</v>
      </c>
      <c r="AN113" s="307">
        <f t="shared" si="136"/>
        <v>2.5</v>
      </c>
      <c r="AO113" s="307">
        <f t="shared" si="124"/>
        <v>4.2</v>
      </c>
      <c r="AP113" s="308">
        <f t="shared" si="85"/>
        <v>3.0666666666666664</v>
      </c>
    </row>
    <row r="114" spans="1:42" x14ac:dyDescent="0.25">
      <c r="A114" s="30">
        <v>29</v>
      </c>
      <c r="B114" s="49">
        <v>61540</v>
      </c>
      <c r="C114" s="347" t="s">
        <v>187</v>
      </c>
      <c r="D114" s="178">
        <f>'2021 Расклад'!J107</f>
        <v>4.0506999999999991</v>
      </c>
      <c r="E114" s="59">
        <f t="shared" ref="E114:E116" si="137">$D$128</f>
        <v>4.17</v>
      </c>
      <c r="F114" s="175" t="str">
        <f t="shared" ref="F114:F116" si="138">IF(D114&gt;=$D$129,"A",IF(D114&gt;=$D$130,"B",IF(D114&gt;=$D$131,"C","D")))</f>
        <v>C</v>
      </c>
      <c r="G114" s="171">
        <f>'2021 Расклад'!P107</f>
        <v>3.7875000000000001</v>
      </c>
      <c r="H114" s="59">
        <f t="shared" ref="H114:H116" si="139">$G$128</f>
        <v>3.88</v>
      </c>
      <c r="I114" s="60" t="str">
        <f t="shared" ref="I114:I116" si="140">IF(G114&gt;=$G$129,"A",IF(G114&gt;=$G$130,"B",IF(G114&gt;=$G$131,"C","D")))</f>
        <v>C</v>
      </c>
      <c r="J114" s="178">
        <f>'2021 Расклад'!V107</f>
        <v>3.9767999999999999</v>
      </c>
      <c r="K114" s="59">
        <f t="shared" ref="K114:K116" si="141">$J$128</f>
        <v>4.1399999999999997</v>
      </c>
      <c r="L114" s="61" t="str">
        <f t="shared" ref="L114:L116" si="142">IF(J114&gt;=$J$129,"A",IF(J114&gt;=$J$130,"B",IF(J114&gt;=$J$131,"C","D")))</f>
        <v>C</v>
      </c>
      <c r="M114" s="342" t="str">
        <f t="shared" ref="M114:M116" si="143">IF(Q114&gt;=3.5,"A",IF(Q114&gt;=2.5,"B",IF(Q114&gt;=1.5,"C","D")))</f>
        <v>C</v>
      </c>
      <c r="N114" s="343">
        <f t="shared" si="129"/>
        <v>2</v>
      </c>
      <c r="O114" s="343">
        <f t="shared" si="130"/>
        <v>2</v>
      </c>
      <c r="P114" s="343">
        <f t="shared" si="131"/>
        <v>2</v>
      </c>
      <c r="Q114" s="344">
        <f t="shared" si="132"/>
        <v>2</v>
      </c>
      <c r="R114" s="79">
        <f>'2021 Расклад'!AB109</f>
        <v>3.3548387096774195</v>
      </c>
      <c r="S114" s="55">
        <f t="shared" ref="S114:S116" si="144">$R$128</f>
        <v>3.43</v>
      </c>
      <c r="T114" s="61" t="str">
        <f t="shared" ref="T114:T116" si="145">IF(R114&gt;=$R$129,"A",IF(R114&gt;=$R$130,"B",IF(R114&gt;=$R$131,"C","D")))</f>
        <v>D</v>
      </c>
      <c r="U114" s="182">
        <f>'2021 Расклад'!AH109</f>
        <v>3.6774193548387095</v>
      </c>
      <c r="V114" s="55">
        <f t="shared" ref="V114:V116" si="146">$U$128</f>
        <v>3.67</v>
      </c>
      <c r="W114" s="60" t="str">
        <f t="shared" ref="W114:W116" si="147">IF(U114&gt;=$U$129,"A",IF(U114&gt;=$U$130,"B",IF(U114&gt;=$U$131,"C","D")))</f>
        <v>B</v>
      </c>
      <c r="X114" s="199" t="str">
        <f t="shared" ref="X114:X116" si="148">IF(AA114&gt;=3.5,"A",IF(AA114&gt;=2.5,"B",IF(AA114&gt;=1.5,"C","D")))</f>
        <v>C</v>
      </c>
      <c r="Y114" s="205">
        <f t="shared" ref="Y114:Y116" si="149">IF(T114="A",4.2,IF(T114="B",2.5,IF(T114="C",2,1)))</f>
        <v>1</v>
      </c>
      <c r="Z114" s="217">
        <f t="shared" ref="Z114:Z116" si="150">IF(W114="A",4.2,IF(W114="B",2.5,IF(W114="C",2,1)))</f>
        <v>2.5</v>
      </c>
      <c r="AA114" s="211">
        <f t="shared" ref="AA114:AA116" si="151">AVERAGE(Y114:Z114)</f>
        <v>1.75</v>
      </c>
      <c r="AB114" s="642">
        <f>'2021 Расклад'!AP107</f>
        <v>45.8</v>
      </c>
      <c r="AC114" s="141">
        <f t="shared" ref="AC114:AC116" si="152">$AB$128</f>
        <v>56.84</v>
      </c>
      <c r="AD114" s="61" t="str">
        <f t="shared" ref="AD114" si="153">IF(AB114&gt;=$AB$129,"A",IF(AB114&gt;=$AB$130,"B",IF(AB114&gt;=$AB$131,"C","D")))</f>
        <v>C</v>
      </c>
      <c r="AE114" s="345">
        <f>'2021 Расклад'!AX107</f>
        <v>63.6</v>
      </c>
      <c r="AF114" s="258">
        <f t="shared" ref="AF114:AF116" si="154">$AE$128</f>
        <v>69.900000000000006</v>
      </c>
      <c r="AG114" s="60" t="str">
        <f t="shared" ref="AG114" si="155">IF(AE114&gt;=$AE$129,"A",IF(AE114&gt;=$AE$130,"B",IF(AE114&gt;=$AE$131,"C","D")))</f>
        <v>B</v>
      </c>
      <c r="AH114" s="91" t="str">
        <f t="shared" ref="AH114" si="156">IF(AK114&gt;=3.5,"A",IF(AK114&gt;=2.3,"B",IF(AK114&gt;=1.5,"C","D")))</f>
        <v>C</v>
      </c>
      <c r="AI114" s="343">
        <f t="shared" si="121"/>
        <v>2</v>
      </c>
      <c r="AJ114" s="343">
        <f t="shared" si="122"/>
        <v>2.5</v>
      </c>
      <c r="AK114" s="346">
        <f t="shared" si="123"/>
        <v>2.25</v>
      </c>
      <c r="AL114" s="91" t="str">
        <f t="shared" ref="AL114:AL116" si="157">IF(AP114&gt;=3.5,"A",IF(AP114&gt;=2.33,"B",IF(AP114&gt;=1.5,"C","D")))</f>
        <v>C</v>
      </c>
      <c r="AM114" s="309">
        <f t="shared" ref="AM114" si="158">IF(M114="A",4.2,IF(M114="B",2.5,IF(M114="C",2,1)))</f>
        <v>2</v>
      </c>
      <c r="AN114" s="307">
        <f t="shared" ref="AN114" si="159">IF(X114="A",4.2,IF(X114="B",2.5,IF(X114="C",2,1)))</f>
        <v>2</v>
      </c>
      <c r="AO114" s="307">
        <f t="shared" si="124"/>
        <v>2</v>
      </c>
      <c r="AP114" s="308">
        <f t="shared" ref="AP114" si="160">AVERAGE(AM114:AO114)</f>
        <v>2</v>
      </c>
    </row>
    <row r="115" spans="1:42" s="538" customFormat="1" x14ac:dyDescent="0.25">
      <c r="A115" s="525">
        <v>30</v>
      </c>
      <c r="B115" s="503">
        <v>61560</v>
      </c>
      <c r="C115" s="539" t="s">
        <v>209</v>
      </c>
      <c r="D115" s="178">
        <f>'2021 Расклад'!J108</f>
        <v>3.9645999999999999</v>
      </c>
      <c r="E115" s="59">
        <f t="shared" si="137"/>
        <v>4.17</v>
      </c>
      <c r="F115" s="175" t="str">
        <f t="shared" ref="F115" si="161">IF(D115&gt;=$D$129,"A",IF(D115&gt;=$D$130,"B",IF(D115&gt;=$D$131,"C","D")))</f>
        <v>C</v>
      </c>
      <c r="G115" s="171">
        <f>'2021 Расклад'!P108</f>
        <v>3.4763999999999999</v>
      </c>
      <c r="H115" s="59">
        <f t="shared" si="139"/>
        <v>3.88</v>
      </c>
      <c r="I115" s="60" t="str">
        <f t="shared" ref="I115" si="162">IF(G115&gt;=$G$129,"A",IF(G115&gt;=$G$130,"B",IF(G115&gt;=$G$131,"C","D")))</f>
        <v>D</v>
      </c>
      <c r="J115" s="178">
        <f>'2021 Расклад'!V108</f>
        <v>3.8465999999999996</v>
      </c>
      <c r="K115" s="59">
        <f t="shared" si="141"/>
        <v>4.1399999999999997</v>
      </c>
      <c r="L115" s="61" t="str">
        <f t="shared" ref="L115" si="163">IF(J115&gt;=$J$129,"A",IF(J115&gt;=$J$130,"B",IF(J115&gt;=$J$131,"C","D")))</f>
        <v>C</v>
      </c>
      <c r="M115" s="342" t="str">
        <f t="shared" ref="M115" si="164">IF(Q115&gt;=3.5,"A",IF(Q115&gt;=2.5,"B",IF(Q115&gt;=1.5,"C","D")))</f>
        <v>C</v>
      </c>
      <c r="N115" s="343">
        <f t="shared" si="129"/>
        <v>2</v>
      </c>
      <c r="O115" s="343">
        <f t="shared" si="130"/>
        <v>1</v>
      </c>
      <c r="P115" s="343">
        <f t="shared" si="131"/>
        <v>2</v>
      </c>
      <c r="Q115" s="344">
        <f t="shared" si="132"/>
        <v>1.6666666666666667</v>
      </c>
      <c r="R115" s="79">
        <f>'2021 Расклад'!AB109</f>
        <v>3.3548387096774195</v>
      </c>
      <c r="S115" s="55">
        <f t="shared" si="144"/>
        <v>3.43</v>
      </c>
      <c r="T115" s="61" t="str">
        <f t="shared" ref="T115" si="165">IF(R115&gt;=$R$129,"A",IF(R115&gt;=$R$130,"B",IF(R115&gt;=$R$131,"C","D")))</f>
        <v>D</v>
      </c>
      <c r="U115" s="182">
        <f>'2021 Расклад'!AH109</f>
        <v>3.6774193548387095</v>
      </c>
      <c r="V115" s="55">
        <f t="shared" si="146"/>
        <v>3.67</v>
      </c>
      <c r="W115" s="60" t="str">
        <f t="shared" ref="W115" si="166">IF(U115&gt;=$U$129,"A",IF(U115&gt;=$U$130,"B",IF(U115&gt;=$U$131,"C","D")))</f>
        <v>B</v>
      </c>
      <c r="X115" s="199" t="str">
        <f t="shared" ref="X115" si="167">IF(AA115&gt;=3.5,"A",IF(AA115&gt;=2.5,"B",IF(AA115&gt;=1.5,"C","D")))</f>
        <v>C</v>
      </c>
      <c r="Y115" s="205">
        <f t="shared" ref="Y115" si="168">IF(T115="A",4.2,IF(T115="B",2.5,IF(T115="C",2,1)))</f>
        <v>1</v>
      </c>
      <c r="Z115" s="217">
        <f t="shared" ref="Z115" si="169">IF(W115="A",4.2,IF(W115="B",2.5,IF(W115="C",2,1)))</f>
        <v>2.5</v>
      </c>
      <c r="AA115" s="211">
        <f t="shared" ref="AA115" si="170">AVERAGE(Y115:Z115)</f>
        <v>1.75</v>
      </c>
      <c r="AB115" s="642">
        <f>'2021 Расклад'!AP108</f>
        <v>31.5</v>
      </c>
      <c r="AC115" s="141">
        <f t="shared" si="152"/>
        <v>56.84</v>
      </c>
      <c r="AD115" s="61" t="str">
        <f t="shared" ref="AD115" si="171">IF(AB115&gt;=$AB$129,"A",IF(AB115&gt;=$AB$130,"B",IF(AB115&gt;=$AB$131,"C","D")))</f>
        <v>C</v>
      </c>
      <c r="AE115" s="345">
        <f>'2021 Расклад'!AX108</f>
        <v>66.400000000000006</v>
      </c>
      <c r="AF115" s="258">
        <f t="shared" si="154"/>
        <v>69.900000000000006</v>
      </c>
      <c r="AG115" s="60" t="str">
        <f t="shared" ref="AG115" si="172">IF(AE115&gt;=$AE$129,"A",IF(AE115&gt;=$AE$130,"B",IF(AE115&gt;=$AE$131,"C","D")))</f>
        <v>B</v>
      </c>
      <c r="AH115" s="91" t="str">
        <f t="shared" ref="AH115" si="173">IF(AK115&gt;=3.5,"A",IF(AK115&gt;=2.3,"B",IF(AK115&gt;=1.5,"C","D")))</f>
        <v>C</v>
      </c>
      <c r="AI115" s="343">
        <f t="shared" si="121"/>
        <v>2</v>
      </c>
      <c r="AJ115" s="343">
        <f t="shared" si="122"/>
        <v>2.5</v>
      </c>
      <c r="AK115" s="346">
        <f t="shared" si="123"/>
        <v>2.25</v>
      </c>
      <c r="AL115" s="91" t="str">
        <f t="shared" ref="AL115" si="174">IF(AP115&gt;=3.5,"A",IF(AP115&gt;=2.33,"B",IF(AP115&gt;=1.5,"C","D")))</f>
        <v>C</v>
      </c>
      <c r="AM115" s="309">
        <f t="shared" ref="AM115:AM124" si="175">IF(M115="A",4.2,IF(M115="B",2.5,IF(M115="C",2,1)))</f>
        <v>2</v>
      </c>
      <c r="AN115" s="307">
        <f t="shared" ref="AN115:AN116" si="176">IF(X115="A",4.2,IF(X115="B",2.5,IF(X115="C",2,1)))</f>
        <v>2</v>
      </c>
      <c r="AO115" s="307">
        <f t="shared" ref="AO115" si="177">IF(AH115="A",4.2,IF(AH115="B",2.5,IF(AH115="C",2,1)))</f>
        <v>2</v>
      </c>
      <c r="AP115" s="308">
        <f t="shared" ref="AP115" si="178">AVERAGE(AM115:AO115)</f>
        <v>2</v>
      </c>
    </row>
    <row r="116" spans="1:42" ht="15.75" thickBot="1" x14ac:dyDescent="0.3">
      <c r="A116" s="278">
        <v>31</v>
      </c>
      <c r="B116" s="54">
        <v>61570</v>
      </c>
      <c r="C116" s="279" t="s">
        <v>214</v>
      </c>
      <c r="D116" s="77">
        <f>'2021 Расклад'!J109</f>
        <v>4.3333000000000004</v>
      </c>
      <c r="E116" s="280">
        <f t="shared" si="137"/>
        <v>4.17</v>
      </c>
      <c r="F116" s="281" t="str">
        <f t="shared" si="138"/>
        <v>B</v>
      </c>
      <c r="G116" s="170">
        <f>'2021 Расклад'!P109</f>
        <v>3.3639999999999999</v>
      </c>
      <c r="H116" s="280">
        <f t="shared" si="139"/>
        <v>3.88</v>
      </c>
      <c r="I116" s="282" t="str">
        <f t="shared" si="140"/>
        <v>D</v>
      </c>
      <c r="J116" s="77">
        <f>'2021 Расклад'!V109</f>
        <v>4.0335000000000001</v>
      </c>
      <c r="K116" s="280">
        <f t="shared" si="141"/>
        <v>4.1399999999999997</v>
      </c>
      <c r="L116" s="283" t="str">
        <f t="shared" si="142"/>
        <v>C</v>
      </c>
      <c r="M116" s="297" t="str">
        <f t="shared" si="143"/>
        <v>C</v>
      </c>
      <c r="N116" s="85">
        <f t="shared" si="129"/>
        <v>2.5</v>
      </c>
      <c r="O116" s="85">
        <f t="shared" si="130"/>
        <v>1</v>
      </c>
      <c r="P116" s="85">
        <f t="shared" si="131"/>
        <v>2</v>
      </c>
      <c r="Q116" s="86">
        <f t="shared" si="132"/>
        <v>1.8333333333333333</v>
      </c>
      <c r="R116" s="152">
        <f>'2021 Расклад'!AB110</f>
        <v>3.75</v>
      </c>
      <c r="S116" s="284">
        <f t="shared" si="144"/>
        <v>3.43</v>
      </c>
      <c r="T116" s="283" t="str">
        <f t="shared" si="145"/>
        <v>B</v>
      </c>
      <c r="U116" s="185">
        <f>'2021 Расклад'!AH110</f>
        <v>4.3928571428571432</v>
      </c>
      <c r="V116" s="284">
        <f t="shared" si="146"/>
        <v>3.67</v>
      </c>
      <c r="W116" s="282" t="str">
        <f t="shared" si="147"/>
        <v>B</v>
      </c>
      <c r="X116" s="201" t="str">
        <f t="shared" si="148"/>
        <v>B</v>
      </c>
      <c r="Y116" s="207">
        <f t="shared" si="149"/>
        <v>2.5</v>
      </c>
      <c r="Z116" s="219">
        <f t="shared" si="150"/>
        <v>2.5</v>
      </c>
      <c r="AA116" s="213">
        <f t="shared" si="151"/>
        <v>2.5</v>
      </c>
      <c r="AB116" s="645"/>
      <c r="AC116" s="285">
        <f t="shared" si="152"/>
        <v>56.84</v>
      </c>
      <c r="AD116" s="283"/>
      <c r="AE116" s="264"/>
      <c r="AF116" s="286">
        <f t="shared" si="154"/>
        <v>69.900000000000006</v>
      </c>
      <c r="AG116" s="282"/>
      <c r="AH116" s="70"/>
      <c r="AI116" s="85"/>
      <c r="AJ116" s="85"/>
      <c r="AK116" s="247"/>
      <c r="AL116" s="340" t="str">
        <f t="shared" si="157"/>
        <v>C</v>
      </c>
      <c r="AM116" s="449">
        <f t="shared" si="175"/>
        <v>2</v>
      </c>
      <c r="AN116" s="420">
        <f t="shared" si="176"/>
        <v>2.5</v>
      </c>
      <c r="AO116" s="420"/>
      <c r="AP116" s="512">
        <f t="shared" si="85"/>
        <v>2.25</v>
      </c>
    </row>
    <row r="117" spans="1:42" ht="15.75" thickBot="1" x14ac:dyDescent="0.3">
      <c r="A117" s="40"/>
      <c r="B117" s="47"/>
      <c r="C117" s="39" t="s">
        <v>127</v>
      </c>
      <c r="D117" s="69">
        <f>AVERAGE(D118:D126)</f>
        <v>4.352211111111111</v>
      </c>
      <c r="E117" s="145"/>
      <c r="F117" s="172" t="str">
        <f t="shared" ref="F117:F126" si="179">IF(D117&gt;=$D$129,"A",IF(D117&gt;=$D$130,"B",IF(D117&gt;=$D$131,"C","D")))</f>
        <v>B</v>
      </c>
      <c r="G117" s="168">
        <f>AVERAGE(G118:G126)</f>
        <v>3.9947111111111107</v>
      </c>
      <c r="H117" s="145"/>
      <c r="I117" s="65" t="str">
        <f t="shared" ref="I117:I126" si="180">IF(G117&gt;=$G$129,"A",IF(G117&gt;=$G$130,"B",IF(G117&gt;=$G$131,"C","D")))</f>
        <v>B</v>
      </c>
      <c r="J117" s="69">
        <f>AVERAGE(J118:J126)</f>
        <v>4.227322222222222</v>
      </c>
      <c r="K117" s="145"/>
      <c r="L117" s="66" t="str">
        <f t="shared" ref="L117:L126" si="181">IF(J117&gt;=$J$129,"A",IF(J117&gt;=$J$130,"B",IF(J117&gt;=$J$131,"C","D")))</f>
        <v>B</v>
      </c>
      <c r="M117" s="294" t="str">
        <f t="shared" ref="M117:M124" si="182">IF(Q117&gt;=3.5,"A",IF(Q117&gt;=2.5,"B",IF(Q117&gt;=1.5,"C","D")))</f>
        <v>B</v>
      </c>
      <c r="N117" s="87">
        <f t="shared" si="129"/>
        <v>2.5</v>
      </c>
      <c r="O117" s="88">
        <f t="shared" si="130"/>
        <v>2.5</v>
      </c>
      <c r="P117" s="88">
        <f t="shared" si="131"/>
        <v>2.5</v>
      </c>
      <c r="Q117" s="180">
        <f t="shared" si="132"/>
        <v>2.5</v>
      </c>
      <c r="R117" s="68">
        <f>AVERAGE(R118:R126)</f>
        <v>3.5165994664574427</v>
      </c>
      <c r="S117" s="146"/>
      <c r="T117" s="66" t="str">
        <f t="shared" ref="T117:T126" si="183">IF(R117&gt;=$R$129,"A",IF(R117&gt;=$R$130,"B",IF(R117&gt;=$R$131,"C","D")))</f>
        <v>B</v>
      </c>
      <c r="U117" s="168">
        <f>AVERAGE(U118:U126)</f>
        <v>3.8265466884021055</v>
      </c>
      <c r="V117" s="146"/>
      <c r="W117" s="65" t="str">
        <f t="shared" ref="W117:W126" si="184">IF(U117&gt;=$U$129,"A",IF(U117&gt;=$U$130,"B",IF(U117&gt;=$U$131,"C","D")))</f>
        <v>B</v>
      </c>
      <c r="X117" s="196" t="str">
        <f t="shared" si="79"/>
        <v>B</v>
      </c>
      <c r="Y117" s="202">
        <f t="shared" si="80"/>
        <v>2.5</v>
      </c>
      <c r="Z117" s="214">
        <f t="shared" si="81"/>
        <v>2.5</v>
      </c>
      <c r="AA117" s="208">
        <f t="shared" si="82"/>
        <v>2.5</v>
      </c>
      <c r="AB117" s="84">
        <f>AVERAGE(AB118:AB126)</f>
        <v>55.976145091244753</v>
      </c>
      <c r="AC117" s="147"/>
      <c r="AD117" s="66" t="str">
        <f t="shared" ref="AD117:AD126" si="185">IF(AB117&gt;=$AB$129,"A",IF(AB117&gt;=$AB$130,"B",IF(AB117&gt;=$AB$131,"C","D")))</f>
        <v>B</v>
      </c>
      <c r="AE117" s="84">
        <f>AVERAGE(AE118:AE126)</f>
        <v>72.241133706650956</v>
      </c>
      <c r="AF117" s="148"/>
      <c r="AG117" s="65" t="str">
        <f t="shared" ref="AG117:AG126" si="186">IF(AE117&gt;=$AE$129,"A",IF(AE117&gt;=$AE$130,"B",IF(AE117&gt;=$AE$131,"C","D")))</f>
        <v>A</v>
      </c>
      <c r="AH117" s="133" t="str">
        <f t="shared" si="83"/>
        <v>B</v>
      </c>
      <c r="AI117" s="88">
        <f t="shared" ref="AI117:AI123" si="187">IF(AD117="A",4.2,IF(AD117="B",2.5,IF(AD117="C",2,1)))</f>
        <v>2.5</v>
      </c>
      <c r="AJ117" s="88">
        <f t="shared" ref="AJ117:AJ123" si="188">IF(AG117="A",4.2,IF(AG117="B",2.5,IF(AG117="C",2,1)))</f>
        <v>4.2</v>
      </c>
      <c r="AK117" s="246">
        <f t="shared" ref="AK117:AK123" si="189">AVERAGE(AI117:AJ117)</f>
        <v>3.35</v>
      </c>
      <c r="AL117" s="133" t="str">
        <f t="shared" si="84"/>
        <v>B</v>
      </c>
      <c r="AM117" s="309">
        <f t="shared" si="175"/>
        <v>2.5</v>
      </c>
      <c r="AN117" s="307">
        <f t="shared" ref="AN117:AN124" si="190">IF(X117="A",4.2,IF(X117="B",2.5,IF(X117="C",2,1)))</f>
        <v>2.5</v>
      </c>
      <c r="AO117" s="307">
        <f t="shared" ref="AO117:AO123" si="191">IF(AH117="A",4.2,IF(AH117="B",2.5,IF(AH117="C",2,1)))</f>
        <v>2.5</v>
      </c>
      <c r="AP117" s="308">
        <f t="shared" si="85"/>
        <v>2.5</v>
      </c>
    </row>
    <row r="118" spans="1:42" x14ac:dyDescent="0.25">
      <c r="A118" s="32">
        <v>1</v>
      </c>
      <c r="B118" s="48">
        <v>70020</v>
      </c>
      <c r="C118" s="16" t="s">
        <v>99</v>
      </c>
      <c r="D118" s="56">
        <f>'2021 Расклад'!J110</f>
        <v>4.781200000000001</v>
      </c>
      <c r="E118" s="142">
        <f t="shared" ref="E118:E126" si="192">$D$128</f>
        <v>4.17</v>
      </c>
      <c r="F118" s="174" t="str">
        <f t="shared" si="179"/>
        <v>A</v>
      </c>
      <c r="G118" s="169">
        <f>'2021 Расклад'!P110</f>
        <v>4.4316000000000004</v>
      </c>
      <c r="H118" s="142">
        <f t="shared" ref="H118:H126" si="193">$G$128</f>
        <v>3.88</v>
      </c>
      <c r="I118" s="57" t="str">
        <f t="shared" si="180"/>
        <v>B</v>
      </c>
      <c r="J118" s="56">
        <f>'2021 Расклад'!V110</f>
        <v>4.7292000000000005</v>
      </c>
      <c r="K118" s="142">
        <f t="shared" ref="K118:K126" si="194">$J$128</f>
        <v>4.1399999999999997</v>
      </c>
      <c r="L118" s="58" t="str">
        <f t="shared" si="181"/>
        <v>A</v>
      </c>
      <c r="M118" s="296" t="str">
        <f t="shared" si="182"/>
        <v>A</v>
      </c>
      <c r="N118" s="64">
        <f t="shared" si="129"/>
        <v>4.2</v>
      </c>
      <c r="O118" s="64">
        <f t="shared" si="130"/>
        <v>2.5</v>
      </c>
      <c r="P118" s="64">
        <f t="shared" si="131"/>
        <v>4.2</v>
      </c>
      <c r="Q118" s="78">
        <f t="shared" si="132"/>
        <v>3.6333333333333333</v>
      </c>
      <c r="R118" s="82">
        <f>'2021 Расклад'!AB110</f>
        <v>3.75</v>
      </c>
      <c r="S118" s="143">
        <f t="shared" ref="S118:S126" si="195">$R$128</f>
        <v>3.43</v>
      </c>
      <c r="T118" s="58" t="str">
        <f t="shared" si="183"/>
        <v>B</v>
      </c>
      <c r="U118" s="184">
        <f>'2021 Расклад'!AH110</f>
        <v>4.3928571428571432</v>
      </c>
      <c r="V118" s="143">
        <f t="shared" ref="V118:V126" si="196">$U$128</f>
        <v>3.67</v>
      </c>
      <c r="W118" s="57" t="str">
        <f t="shared" si="184"/>
        <v>B</v>
      </c>
      <c r="X118" s="198" t="str">
        <f t="shared" si="79"/>
        <v>B</v>
      </c>
      <c r="Y118" s="204">
        <f t="shared" si="80"/>
        <v>2.5</v>
      </c>
      <c r="Z118" s="216">
        <f t="shared" si="81"/>
        <v>2.5</v>
      </c>
      <c r="AA118" s="210">
        <f t="shared" si="82"/>
        <v>2.5</v>
      </c>
      <c r="AB118" s="646">
        <f>'2021 Расклад'!AP110</f>
        <v>65.558823529411768</v>
      </c>
      <c r="AC118" s="144">
        <f t="shared" ref="AC118:AC126" si="197">$AB$128</f>
        <v>56.84</v>
      </c>
      <c r="AD118" s="58" t="str">
        <f t="shared" si="185"/>
        <v>B</v>
      </c>
      <c r="AE118" s="265">
        <f>'2021 Расклад'!AX110</f>
        <v>80.358974358974365</v>
      </c>
      <c r="AF118" s="257">
        <f t="shared" ref="AF118:AF126" si="198">$AE$128</f>
        <v>69.900000000000006</v>
      </c>
      <c r="AG118" s="57" t="str">
        <f t="shared" si="186"/>
        <v>A</v>
      </c>
      <c r="AH118" s="155" t="str">
        <f t="shared" si="83"/>
        <v>B</v>
      </c>
      <c r="AI118" s="85">
        <f t="shared" si="187"/>
        <v>2.5</v>
      </c>
      <c r="AJ118" s="85">
        <f t="shared" si="188"/>
        <v>4.2</v>
      </c>
      <c r="AK118" s="247">
        <f t="shared" si="189"/>
        <v>3.35</v>
      </c>
      <c r="AL118" s="155" t="str">
        <f t="shared" si="84"/>
        <v>B</v>
      </c>
      <c r="AM118" s="309">
        <f t="shared" si="175"/>
        <v>4.2</v>
      </c>
      <c r="AN118" s="307">
        <f t="shared" si="190"/>
        <v>2.5</v>
      </c>
      <c r="AO118" s="307">
        <f t="shared" si="191"/>
        <v>2.5</v>
      </c>
      <c r="AP118" s="308">
        <f t="shared" si="85"/>
        <v>3.0666666666666664</v>
      </c>
    </row>
    <row r="119" spans="1:42" x14ac:dyDescent="0.25">
      <c r="A119" s="32">
        <v>2</v>
      </c>
      <c r="B119" s="49">
        <v>70110</v>
      </c>
      <c r="C119" s="26" t="s">
        <v>102</v>
      </c>
      <c r="D119" s="178">
        <f>'2021 Расклад'!J111</f>
        <v>4.2675999999999998</v>
      </c>
      <c r="E119" s="59">
        <f t="shared" si="192"/>
        <v>4.17</v>
      </c>
      <c r="F119" s="175" t="str">
        <f t="shared" si="179"/>
        <v>B</v>
      </c>
      <c r="G119" s="171">
        <f>'2021 Расклад'!P111</f>
        <v>4.1352000000000002</v>
      </c>
      <c r="H119" s="59">
        <f t="shared" si="193"/>
        <v>3.88</v>
      </c>
      <c r="I119" s="60" t="str">
        <f t="shared" si="180"/>
        <v>B</v>
      </c>
      <c r="J119" s="178">
        <f>'2021 Расклад'!V111</f>
        <v>4.3767999999999994</v>
      </c>
      <c r="K119" s="59">
        <f t="shared" si="194"/>
        <v>4.1399999999999997</v>
      </c>
      <c r="L119" s="61" t="str">
        <f t="shared" si="181"/>
        <v>B</v>
      </c>
      <c r="M119" s="296" t="str">
        <f t="shared" si="182"/>
        <v>B</v>
      </c>
      <c r="N119" s="64">
        <f t="shared" si="129"/>
        <v>2.5</v>
      </c>
      <c r="O119" s="64">
        <f t="shared" si="130"/>
        <v>2.5</v>
      </c>
      <c r="P119" s="64">
        <f t="shared" si="131"/>
        <v>2.5</v>
      </c>
      <c r="Q119" s="78">
        <f t="shared" si="132"/>
        <v>2.5</v>
      </c>
      <c r="R119" s="79">
        <f>'2021 Расклад'!AB111</f>
        <v>3.592233009708738</v>
      </c>
      <c r="S119" s="55">
        <f t="shared" si="195"/>
        <v>3.43</v>
      </c>
      <c r="T119" s="61" t="str">
        <f t="shared" si="183"/>
        <v>B</v>
      </c>
      <c r="U119" s="182">
        <f>'2021 Расклад'!AH111</f>
        <v>3.9702970297029703</v>
      </c>
      <c r="V119" s="55">
        <f t="shared" si="196"/>
        <v>3.67</v>
      </c>
      <c r="W119" s="60" t="str">
        <f t="shared" si="184"/>
        <v>B</v>
      </c>
      <c r="X119" s="199" t="str">
        <f t="shared" si="79"/>
        <v>B</v>
      </c>
      <c r="Y119" s="205">
        <f t="shared" si="80"/>
        <v>2.5</v>
      </c>
      <c r="Z119" s="217">
        <f t="shared" si="81"/>
        <v>2.5</v>
      </c>
      <c r="AA119" s="211">
        <f t="shared" si="82"/>
        <v>2.5</v>
      </c>
      <c r="AB119" s="648">
        <f>'2021 Расклад'!AP111</f>
        <v>59.357142857142854</v>
      </c>
      <c r="AC119" s="141">
        <f t="shared" si="197"/>
        <v>56.84</v>
      </c>
      <c r="AD119" s="61" t="str">
        <f t="shared" si="185"/>
        <v>B</v>
      </c>
      <c r="AE119" s="266">
        <f>'2021 Расклад'!AX111</f>
        <v>74</v>
      </c>
      <c r="AF119" s="258">
        <f t="shared" si="198"/>
        <v>69.900000000000006</v>
      </c>
      <c r="AG119" s="60" t="str">
        <f t="shared" si="186"/>
        <v>A</v>
      </c>
      <c r="AH119" s="91" t="str">
        <f t="shared" si="83"/>
        <v>B</v>
      </c>
      <c r="AI119" s="85">
        <f t="shared" si="187"/>
        <v>2.5</v>
      </c>
      <c r="AJ119" s="85">
        <f t="shared" si="188"/>
        <v>4.2</v>
      </c>
      <c r="AK119" s="247">
        <f t="shared" si="189"/>
        <v>3.35</v>
      </c>
      <c r="AL119" s="91" t="str">
        <f t="shared" si="84"/>
        <v>B</v>
      </c>
      <c r="AM119" s="309">
        <f t="shared" si="175"/>
        <v>2.5</v>
      </c>
      <c r="AN119" s="307">
        <f t="shared" si="190"/>
        <v>2.5</v>
      </c>
      <c r="AO119" s="307">
        <f t="shared" si="191"/>
        <v>2.5</v>
      </c>
      <c r="AP119" s="308">
        <f t="shared" si="85"/>
        <v>2.5</v>
      </c>
    </row>
    <row r="120" spans="1:42" x14ac:dyDescent="0.25">
      <c r="A120" s="32">
        <v>3</v>
      </c>
      <c r="B120" s="49">
        <v>70021</v>
      </c>
      <c r="C120" s="26" t="s">
        <v>100</v>
      </c>
      <c r="D120" s="178">
        <f>'2021 Расклад'!J112</f>
        <v>4.2957999999999998</v>
      </c>
      <c r="E120" s="59">
        <f t="shared" si="192"/>
        <v>4.17</v>
      </c>
      <c r="F120" s="175" t="str">
        <f t="shared" si="179"/>
        <v>B</v>
      </c>
      <c r="G120" s="171">
        <f>'2021 Расклад'!P112</f>
        <v>4.1594000000000007</v>
      </c>
      <c r="H120" s="59">
        <f t="shared" si="193"/>
        <v>3.88</v>
      </c>
      <c r="I120" s="60" t="str">
        <f t="shared" si="180"/>
        <v>B</v>
      </c>
      <c r="J120" s="178">
        <f>'2021 Расклад'!V112</f>
        <v>4.3377999999999997</v>
      </c>
      <c r="K120" s="59">
        <f t="shared" si="194"/>
        <v>4.1399999999999997</v>
      </c>
      <c r="L120" s="61" t="str">
        <f t="shared" si="181"/>
        <v>B</v>
      </c>
      <c r="M120" s="296" t="str">
        <f t="shared" si="182"/>
        <v>B</v>
      </c>
      <c r="N120" s="64">
        <f t="shared" si="129"/>
        <v>2.5</v>
      </c>
      <c r="O120" s="64">
        <f t="shared" si="130"/>
        <v>2.5</v>
      </c>
      <c r="P120" s="64">
        <f t="shared" si="131"/>
        <v>2.5</v>
      </c>
      <c r="Q120" s="78">
        <f t="shared" si="132"/>
        <v>2.5</v>
      </c>
      <c r="R120" s="79">
        <f>'2021 Расклад'!AB112</f>
        <v>3.6578947368421053</v>
      </c>
      <c r="S120" s="55">
        <f t="shared" si="195"/>
        <v>3.43</v>
      </c>
      <c r="T120" s="61" t="str">
        <f t="shared" si="183"/>
        <v>B</v>
      </c>
      <c r="U120" s="182">
        <f>'2021 Расклад'!AH112</f>
        <v>4.0131578947368425</v>
      </c>
      <c r="V120" s="55">
        <f t="shared" si="196"/>
        <v>3.67</v>
      </c>
      <c r="W120" s="60" t="str">
        <f t="shared" si="184"/>
        <v>B</v>
      </c>
      <c r="X120" s="199" t="str">
        <f t="shared" si="79"/>
        <v>B</v>
      </c>
      <c r="Y120" s="205">
        <f t="shared" si="80"/>
        <v>2.5</v>
      </c>
      <c r="Z120" s="217">
        <f t="shared" si="81"/>
        <v>2.5</v>
      </c>
      <c r="AA120" s="211">
        <f t="shared" si="82"/>
        <v>2.5</v>
      </c>
      <c r="AB120" s="648">
        <f>'2021 Расклад'!AP112</f>
        <v>66.367346938775512</v>
      </c>
      <c r="AC120" s="141">
        <f t="shared" si="197"/>
        <v>56.84</v>
      </c>
      <c r="AD120" s="61" t="str">
        <f t="shared" si="185"/>
        <v>B</v>
      </c>
      <c r="AE120" s="266">
        <f>'2021 Расклад'!AX112</f>
        <v>74.666666666666671</v>
      </c>
      <c r="AF120" s="258">
        <f t="shared" si="198"/>
        <v>69.900000000000006</v>
      </c>
      <c r="AG120" s="60" t="str">
        <f t="shared" si="186"/>
        <v>A</v>
      </c>
      <c r="AH120" s="91" t="str">
        <f t="shared" si="83"/>
        <v>B</v>
      </c>
      <c r="AI120" s="85">
        <f t="shared" si="187"/>
        <v>2.5</v>
      </c>
      <c r="AJ120" s="85">
        <f t="shared" si="188"/>
        <v>4.2</v>
      </c>
      <c r="AK120" s="247">
        <f t="shared" si="189"/>
        <v>3.35</v>
      </c>
      <c r="AL120" s="91" t="str">
        <f t="shared" si="84"/>
        <v>B</v>
      </c>
      <c r="AM120" s="309">
        <f t="shared" si="175"/>
        <v>2.5</v>
      </c>
      <c r="AN120" s="307">
        <f t="shared" si="190"/>
        <v>2.5</v>
      </c>
      <c r="AO120" s="307">
        <f t="shared" si="191"/>
        <v>2.5</v>
      </c>
      <c r="AP120" s="308">
        <f t="shared" si="85"/>
        <v>2.5</v>
      </c>
    </row>
    <row r="121" spans="1:42" x14ac:dyDescent="0.25">
      <c r="A121" s="32">
        <v>4</v>
      </c>
      <c r="B121" s="49">
        <v>70040</v>
      </c>
      <c r="C121" s="26" t="s">
        <v>101</v>
      </c>
      <c r="D121" s="178">
        <f>'2021 Расклад'!J113</f>
        <v>4.3025000000000002</v>
      </c>
      <c r="E121" s="59">
        <f t="shared" si="192"/>
        <v>4.17</v>
      </c>
      <c r="F121" s="175" t="str">
        <f t="shared" si="179"/>
        <v>B</v>
      </c>
      <c r="G121" s="171">
        <f>'2021 Расклад'!P113</f>
        <v>3.7870000000000004</v>
      </c>
      <c r="H121" s="59">
        <f t="shared" si="193"/>
        <v>3.88</v>
      </c>
      <c r="I121" s="60" t="str">
        <f t="shared" si="180"/>
        <v>C</v>
      </c>
      <c r="J121" s="178">
        <f>'2021 Расклад'!V113</f>
        <v>4.1298000000000004</v>
      </c>
      <c r="K121" s="59">
        <f t="shared" si="194"/>
        <v>4.1399999999999997</v>
      </c>
      <c r="L121" s="61" t="str">
        <f t="shared" si="181"/>
        <v>B</v>
      </c>
      <c r="M121" s="296" t="str">
        <f t="shared" si="182"/>
        <v>C</v>
      </c>
      <c r="N121" s="64">
        <f t="shared" si="129"/>
        <v>2.5</v>
      </c>
      <c r="O121" s="64">
        <f t="shared" si="130"/>
        <v>2</v>
      </c>
      <c r="P121" s="64">
        <f t="shared" si="131"/>
        <v>2.5</v>
      </c>
      <c r="Q121" s="78">
        <f t="shared" si="132"/>
        <v>2.3333333333333335</v>
      </c>
      <c r="R121" s="79">
        <f>'2021 Расклад'!AB113</f>
        <v>3.5</v>
      </c>
      <c r="S121" s="55">
        <f t="shared" si="195"/>
        <v>3.43</v>
      </c>
      <c r="T121" s="61" t="str">
        <f t="shared" si="183"/>
        <v>B</v>
      </c>
      <c r="U121" s="182">
        <f>'2021 Расклад'!AH113</f>
        <v>3.74</v>
      </c>
      <c r="V121" s="55">
        <f t="shared" si="196"/>
        <v>3.67</v>
      </c>
      <c r="W121" s="60" t="str">
        <f t="shared" si="184"/>
        <v>B</v>
      </c>
      <c r="X121" s="199" t="str">
        <f t="shared" si="79"/>
        <v>B</v>
      </c>
      <c r="Y121" s="205">
        <f t="shared" si="80"/>
        <v>2.5</v>
      </c>
      <c r="Z121" s="217">
        <f t="shared" si="81"/>
        <v>2.5</v>
      </c>
      <c r="AA121" s="211">
        <f t="shared" si="82"/>
        <v>2.5</v>
      </c>
      <c r="AB121" s="648">
        <f>'2021 Расклад'!AP113</f>
        <v>52.571428571428569</v>
      </c>
      <c r="AC121" s="141">
        <f t="shared" si="197"/>
        <v>56.84</v>
      </c>
      <c r="AD121" s="61" t="str">
        <f t="shared" si="185"/>
        <v>B</v>
      </c>
      <c r="AE121" s="266">
        <f>'2021 Расклад'!AX113</f>
        <v>68.407407407407405</v>
      </c>
      <c r="AF121" s="258">
        <f t="shared" si="198"/>
        <v>69.900000000000006</v>
      </c>
      <c r="AG121" s="60" t="str">
        <f t="shared" si="186"/>
        <v>B</v>
      </c>
      <c r="AH121" s="91" t="str">
        <f t="shared" si="83"/>
        <v>B</v>
      </c>
      <c r="AI121" s="85">
        <f t="shared" si="187"/>
        <v>2.5</v>
      </c>
      <c r="AJ121" s="85">
        <f t="shared" si="188"/>
        <v>2.5</v>
      </c>
      <c r="AK121" s="247">
        <f t="shared" si="189"/>
        <v>2.5</v>
      </c>
      <c r="AL121" s="91" t="str">
        <f t="shared" si="84"/>
        <v>B</v>
      </c>
      <c r="AM121" s="309">
        <f t="shared" si="175"/>
        <v>2</v>
      </c>
      <c r="AN121" s="307">
        <f t="shared" si="190"/>
        <v>2.5</v>
      </c>
      <c r="AO121" s="307">
        <f t="shared" si="191"/>
        <v>2.5</v>
      </c>
      <c r="AP121" s="308">
        <f t="shared" si="85"/>
        <v>2.3333333333333335</v>
      </c>
    </row>
    <row r="122" spans="1:42" x14ac:dyDescent="0.25">
      <c r="A122" s="32">
        <v>5</v>
      </c>
      <c r="B122" s="49">
        <v>70100</v>
      </c>
      <c r="C122" s="26" t="s">
        <v>122</v>
      </c>
      <c r="D122" s="178">
        <f>'2021 Расклад'!J114</f>
        <v>4.5454000000000008</v>
      </c>
      <c r="E122" s="59">
        <f t="shared" si="192"/>
        <v>4.17</v>
      </c>
      <c r="F122" s="175" t="str">
        <f t="shared" si="179"/>
        <v>A</v>
      </c>
      <c r="G122" s="171">
        <f>'2021 Расклад'!P114</f>
        <v>4.1776</v>
      </c>
      <c r="H122" s="59">
        <f t="shared" si="193"/>
        <v>3.88</v>
      </c>
      <c r="I122" s="60" t="str">
        <f t="shared" si="180"/>
        <v>B</v>
      </c>
      <c r="J122" s="178">
        <f>'2021 Расклад'!V114</f>
        <v>4.3948</v>
      </c>
      <c r="K122" s="59">
        <f t="shared" si="194"/>
        <v>4.1399999999999997</v>
      </c>
      <c r="L122" s="61" t="str">
        <f t="shared" si="181"/>
        <v>B</v>
      </c>
      <c r="M122" s="296" t="str">
        <f t="shared" si="182"/>
        <v>B</v>
      </c>
      <c r="N122" s="64">
        <f t="shared" si="129"/>
        <v>4.2</v>
      </c>
      <c r="O122" s="64">
        <f t="shared" si="130"/>
        <v>2.5</v>
      </c>
      <c r="P122" s="64">
        <f t="shared" si="131"/>
        <v>2.5</v>
      </c>
      <c r="Q122" s="78">
        <f t="shared" si="132"/>
        <v>3.0666666666666664</v>
      </c>
      <c r="R122" s="79">
        <f>'2021 Расклад'!AB114</f>
        <v>3.6634615384615383</v>
      </c>
      <c r="S122" s="55">
        <f t="shared" si="195"/>
        <v>3.43</v>
      </c>
      <c r="T122" s="61" t="str">
        <f t="shared" si="183"/>
        <v>B</v>
      </c>
      <c r="U122" s="182">
        <f>'2021 Расклад'!AH114</f>
        <v>4.0384615384615383</v>
      </c>
      <c r="V122" s="55">
        <f t="shared" si="196"/>
        <v>3.67</v>
      </c>
      <c r="W122" s="60" t="str">
        <f t="shared" si="184"/>
        <v>B</v>
      </c>
      <c r="X122" s="199" t="str">
        <f t="shared" si="79"/>
        <v>B</v>
      </c>
      <c r="Y122" s="205">
        <f t="shared" si="80"/>
        <v>2.5</v>
      </c>
      <c r="Z122" s="217">
        <f t="shared" si="81"/>
        <v>2.5</v>
      </c>
      <c r="AA122" s="211">
        <f t="shared" si="82"/>
        <v>2.5</v>
      </c>
      <c r="AB122" s="648">
        <f>'2021 Расклад'!AP114</f>
        <v>62.560975609756099</v>
      </c>
      <c r="AC122" s="141">
        <f t="shared" si="197"/>
        <v>56.84</v>
      </c>
      <c r="AD122" s="61" t="str">
        <f t="shared" si="185"/>
        <v>B</v>
      </c>
      <c r="AE122" s="266">
        <f>'2021 Расклад'!AX114</f>
        <v>78</v>
      </c>
      <c r="AF122" s="258">
        <f t="shared" si="198"/>
        <v>69.900000000000006</v>
      </c>
      <c r="AG122" s="60" t="str">
        <f t="shared" si="186"/>
        <v>A</v>
      </c>
      <c r="AH122" s="91" t="str">
        <f t="shared" si="83"/>
        <v>B</v>
      </c>
      <c r="AI122" s="85">
        <f t="shared" si="187"/>
        <v>2.5</v>
      </c>
      <c r="AJ122" s="85">
        <f t="shared" si="188"/>
        <v>4.2</v>
      </c>
      <c r="AK122" s="247">
        <f t="shared" si="189"/>
        <v>3.35</v>
      </c>
      <c r="AL122" s="91" t="str">
        <f t="shared" si="84"/>
        <v>B</v>
      </c>
      <c r="AM122" s="309">
        <f t="shared" si="175"/>
        <v>2.5</v>
      </c>
      <c r="AN122" s="307">
        <f t="shared" si="190"/>
        <v>2.5</v>
      </c>
      <c r="AO122" s="307">
        <f t="shared" si="191"/>
        <v>2.5</v>
      </c>
      <c r="AP122" s="308">
        <f t="shared" si="85"/>
        <v>2.5</v>
      </c>
    </row>
    <row r="123" spans="1:42" x14ac:dyDescent="0.25">
      <c r="A123" s="32">
        <v>6</v>
      </c>
      <c r="B123" s="49">
        <v>70270</v>
      </c>
      <c r="C123" s="26" t="s">
        <v>103</v>
      </c>
      <c r="D123" s="178">
        <f>'2021 Расклад'!J115</f>
        <v>4.5713999999999997</v>
      </c>
      <c r="E123" s="59">
        <f t="shared" si="192"/>
        <v>4.17</v>
      </c>
      <c r="F123" s="175" t="str">
        <f t="shared" si="179"/>
        <v>A</v>
      </c>
      <c r="G123" s="171">
        <f>'2021 Расклад'!P115</f>
        <v>4.0556000000000001</v>
      </c>
      <c r="H123" s="59">
        <f t="shared" si="193"/>
        <v>3.88</v>
      </c>
      <c r="I123" s="60" t="str">
        <f t="shared" si="180"/>
        <v>B</v>
      </c>
      <c r="J123" s="178">
        <f>'2021 Расклад'!V115</f>
        <v>4.125</v>
      </c>
      <c r="K123" s="59">
        <f t="shared" si="194"/>
        <v>4.1399999999999997</v>
      </c>
      <c r="L123" s="61" t="str">
        <f t="shared" si="181"/>
        <v>B</v>
      </c>
      <c r="M123" s="296" t="str">
        <f t="shared" si="182"/>
        <v>B</v>
      </c>
      <c r="N123" s="64">
        <f t="shared" si="129"/>
        <v>4.2</v>
      </c>
      <c r="O123" s="64">
        <f t="shared" si="130"/>
        <v>2.5</v>
      </c>
      <c r="P123" s="64">
        <f t="shared" si="131"/>
        <v>2.5</v>
      </c>
      <c r="Q123" s="78">
        <f t="shared" si="132"/>
        <v>3.0666666666666664</v>
      </c>
      <c r="R123" s="79">
        <f>'2021 Расклад'!AB115</f>
        <v>3.5098039215686274</v>
      </c>
      <c r="S123" s="55">
        <f t="shared" si="195"/>
        <v>3.43</v>
      </c>
      <c r="T123" s="61" t="str">
        <f t="shared" si="183"/>
        <v>B</v>
      </c>
      <c r="U123" s="182">
        <f>'2021 Расклад'!AH115</f>
        <v>3.7450980392156863</v>
      </c>
      <c r="V123" s="55">
        <f t="shared" si="196"/>
        <v>3.67</v>
      </c>
      <c r="W123" s="60" t="str">
        <f t="shared" si="184"/>
        <v>B</v>
      </c>
      <c r="X123" s="199" t="str">
        <f t="shared" si="79"/>
        <v>B</v>
      </c>
      <c r="Y123" s="205">
        <f t="shared" si="80"/>
        <v>2.5</v>
      </c>
      <c r="Z123" s="217">
        <f t="shared" si="81"/>
        <v>2.5</v>
      </c>
      <c r="AA123" s="211">
        <f t="shared" si="82"/>
        <v>2.5</v>
      </c>
      <c r="AB123" s="648">
        <f>'2021 Расклад'!AP115</f>
        <v>47.761904761904759</v>
      </c>
      <c r="AC123" s="141">
        <f t="shared" si="197"/>
        <v>56.84</v>
      </c>
      <c r="AD123" s="61" t="str">
        <f t="shared" si="185"/>
        <v>C</v>
      </c>
      <c r="AE123" s="266">
        <f>'2021 Расклад'!AX115</f>
        <v>66.034482758620683</v>
      </c>
      <c r="AF123" s="258">
        <f t="shared" si="198"/>
        <v>69.900000000000006</v>
      </c>
      <c r="AG123" s="60" t="str">
        <f t="shared" si="186"/>
        <v>B</v>
      </c>
      <c r="AH123" s="91" t="str">
        <f t="shared" si="83"/>
        <v>C</v>
      </c>
      <c r="AI123" s="85">
        <f t="shared" si="187"/>
        <v>2</v>
      </c>
      <c r="AJ123" s="85">
        <f t="shared" si="188"/>
        <v>2.5</v>
      </c>
      <c r="AK123" s="247">
        <f t="shared" si="189"/>
        <v>2.25</v>
      </c>
      <c r="AL123" s="91" t="str">
        <f t="shared" si="84"/>
        <v>B</v>
      </c>
      <c r="AM123" s="309">
        <f t="shared" si="175"/>
        <v>2.5</v>
      </c>
      <c r="AN123" s="307">
        <f t="shared" si="190"/>
        <v>2.5</v>
      </c>
      <c r="AO123" s="307">
        <f t="shared" si="191"/>
        <v>2</v>
      </c>
      <c r="AP123" s="308">
        <f t="shared" si="85"/>
        <v>2.3333333333333335</v>
      </c>
    </row>
    <row r="124" spans="1:42" x14ac:dyDescent="0.25">
      <c r="A124" s="32">
        <v>7</v>
      </c>
      <c r="B124" s="53">
        <v>70510</v>
      </c>
      <c r="C124" s="26" t="s">
        <v>104</v>
      </c>
      <c r="D124" s="178">
        <f>'2021 Расклад'!J116</f>
        <v>4.1665999999999999</v>
      </c>
      <c r="E124" s="59">
        <f t="shared" si="192"/>
        <v>4.17</v>
      </c>
      <c r="F124" s="175" t="str">
        <f t="shared" si="179"/>
        <v>B</v>
      </c>
      <c r="G124" s="171">
        <f>'2021 Расклад'!P116</f>
        <v>3.7337000000000002</v>
      </c>
      <c r="H124" s="59">
        <f t="shared" si="193"/>
        <v>3.88</v>
      </c>
      <c r="I124" s="60" t="str">
        <f t="shared" si="180"/>
        <v>C</v>
      </c>
      <c r="J124" s="178">
        <f>'2021 Расклад'!V116</f>
        <v>4.1347000000000005</v>
      </c>
      <c r="K124" s="59">
        <f t="shared" si="194"/>
        <v>4.1399999999999997</v>
      </c>
      <c r="L124" s="61" t="str">
        <f t="shared" si="181"/>
        <v>B</v>
      </c>
      <c r="M124" s="296" t="str">
        <f t="shared" si="182"/>
        <v>C</v>
      </c>
      <c r="N124" s="64">
        <f t="shared" si="129"/>
        <v>2.5</v>
      </c>
      <c r="O124" s="64">
        <f t="shared" si="130"/>
        <v>2</v>
      </c>
      <c r="P124" s="64">
        <f t="shared" si="131"/>
        <v>2.5</v>
      </c>
      <c r="Q124" s="78">
        <f t="shared" si="132"/>
        <v>2.3333333333333335</v>
      </c>
      <c r="R124" s="79">
        <f>'2021 Расклад'!AB116</f>
        <v>3.2051282051282053</v>
      </c>
      <c r="S124" s="55">
        <f t="shared" si="195"/>
        <v>3.43</v>
      </c>
      <c r="T124" s="61" t="str">
        <f t="shared" si="183"/>
        <v>D</v>
      </c>
      <c r="U124" s="182">
        <f>'2021 Расклад'!AH116</f>
        <v>3.2558139534883721</v>
      </c>
      <c r="V124" s="55">
        <f t="shared" si="196"/>
        <v>3.67</v>
      </c>
      <c r="W124" s="60" t="str">
        <f t="shared" si="184"/>
        <v>D</v>
      </c>
      <c r="X124" s="199" t="str">
        <f t="shared" si="79"/>
        <v>D</v>
      </c>
      <c r="Y124" s="205">
        <f t="shared" si="80"/>
        <v>1</v>
      </c>
      <c r="Z124" s="217">
        <f t="shared" si="81"/>
        <v>1</v>
      </c>
      <c r="AA124" s="211">
        <f t="shared" si="82"/>
        <v>1</v>
      </c>
      <c r="AB124" s="648"/>
      <c r="AC124" s="141">
        <f t="shared" si="197"/>
        <v>56.84</v>
      </c>
      <c r="AD124" s="61"/>
      <c r="AE124" s="266"/>
      <c r="AF124" s="258">
        <f t="shared" si="198"/>
        <v>69.900000000000006</v>
      </c>
      <c r="AG124" s="60"/>
      <c r="AH124" s="91"/>
      <c r="AI124" s="85"/>
      <c r="AJ124" s="85"/>
      <c r="AK124" s="247"/>
      <c r="AL124" s="91" t="str">
        <f t="shared" si="84"/>
        <v>C</v>
      </c>
      <c r="AM124" s="309">
        <f t="shared" si="175"/>
        <v>2</v>
      </c>
      <c r="AN124" s="307">
        <f t="shared" si="190"/>
        <v>1</v>
      </c>
      <c r="AO124" s="307"/>
      <c r="AP124" s="308">
        <f t="shared" si="85"/>
        <v>1.5</v>
      </c>
    </row>
    <row r="125" spans="1:42" ht="16.5" customHeight="1" x14ac:dyDescent="0.25">
      <c r="A125" s="30">
        <v>8</v>
      </c>
      <c r="B125" s="53">
        <v>10880</v>
      </c>
      <c r="C125" s="27" t="s">
        <v>204</v>
      </c>
      <c r="D125" s="178">
        <f>'2021 Расклад'!J117</f>
        <v>4.1375999999999999</v>
      </c>
      <c r="E125" s="59">
        <f t="shared" si="192"/>
        <v>4.17</v>
      </c>
      <c r="F125" s="175" t="str">
        <f t="shared" si="179"/>
        <v>C</v>
      </c>
      <c r="G125" s="171">
        <f>'2021 Расклад'!P117</f>
        <v>3.9769000000000001</v>
      </c>
      <c r="H125" s="59">
        <f t="shared" si="193"/>
        <v>3.88</v>
      </c>
      <c r="I125" s="60" t="str">
        <f t="shared" si="180"/>
        <v>B</v>
      </c>
      <c r="J125" s="178">
        <f>'2021 Расклад'!V117</f>
        <v>4.0026000000000002</v>
      </c>
      <c r="K125" s="59">
        <f t="shared" si="194"/>
        <v>4.1399999999999997</v>
      </c>
      <c r="L125" s="61" t="str">
        <f t="shared" si="181"/>
        <v>C</v>
      </c>
      <c r="M125" s="296" t="str">
        <f t="shared" ref="M125" si="199">IF(Q125&gt;=3.5,"A",IF(Q125&gt;=2.5,"B",IF(Q125&gt;=1.5,"C","D")))</f>
        <v>C</v>
      </c>
      <c r="N125" s="64">
        <f t="shared" si="129"/>
        <v>2</v>
      </c>
      <c r="O125" s="64">
        <f t="shared" si="130"/>
        <v>2.5</v>
      </c>
      <c r="P125" s="64">
        <f t="shared" si="131"/>
        <v>2</v>
      </c>
      <c r="Q125" s="78">
        <f t="shared" si="132"/>
        <v>2.1666666666666665</v>
      </c>
      <c r="R125" s="79">
        <f>'2021 Расклад'!AB117</f>
        <v>3.470873786407767</v>
      </c>
      <c r="S125" s="55">
        <f t="shared" si="195"/>
        <v>3.43</v>
      </c>
      <c r="T125" s="61" t="str">
        <f t="shared" si="183"/>
        <v>B</v>
      </c>
      <c r="U125" s="182">
        <f>'2021 Расклад'!AH117</f>
        <v>3.8957345971563981</v>
      </c>
      <c r="V125" s="55">
        <f t="shared" si="196"/>
        <v>3.67</v>
      </c>
      <c r="W125" s="60" t="str">
        <f t="shared" si="184"/>
        <v>B</v>
      </c>
      <c r="X125" s="199" t="str">
        <f t="shared" ref="X125" si="200">IF(AA125&gt;=3.5,"A",IF(AA125&gt;=2.5,"B",IF(AA125&gt;=1.5,"C","D")))</f>
        <v>B</v>
      </c>
      <c r="Y125" s="205">
        <f t="shared" ref="Y125" si="201">IF(T125="A",4.2,IF(T125="B",2.5,IF(T125="C",2,1)))</f>
        <v>2.5</v>
      </c>
      <c r="Z125" s="217">
        <f t="shared" ref="Z125" si="202">IF(W125="A",4.2,IF(W125="B",2.5,IF(W125="C",2,1)))</f>
        <v>2.5</v>
      </c>
      <c r="AA125" s="211">
        <f t="shared" ref="AA125" si="203">AVERAGE(Y125:Z125)</f>
        <v>2.5</v>
      </c>
      <c r="AB125" s="648">
        <f>'2021 Расклад'!AP117</f>
        <v>51.71153846153846</v>
      </c>
      <c r="AC125" s="141">
        <f t="shared" si="197"/>
        <v>56.84</v>
      </c>
      <c r="AD125" s="61" t="str">
        <f t="shared" ref="AD125" si="204">IF(AB125&gt;=$AB$129,"A",IF(AB125&gt;=$AB$130,"B",IF(AB125&gt;=$AB$131,"C","D")))</f>
        <v>B</v>
      </c>
      <c r="AE125" s="266">
        <f>'2021 Расклад'!AX117</f>
        <v>69</v>
      </c>
      <c r="AF125" s="258">
        <f t="shared" si="198"/>
        <v>69.900000000000006</v>
      </c>
      <c r="AG125" s="60" t="str">
        <f t="shared" ref="AG125" si="205">IF(AE125&gt;=$AE$129,"A",IF(AE125&gt;=$AE$130,"B",IF(AE125&gt;=$AE$131,"C","D")))</f>
        <v>B</v>
      </c>
      <c r="AH125" s="91" t="str">
        <f t="shared" ref="AH125" si="206">IF(AK125&gt;=3.5,"A",IF(AK125&gt;=2.3,"B",IF(AK125&gt;=1.5,"C","D")))</f>
        <v>B</v>
      </c>
      <c r="AI125" s="64">
        <f>IF(AD125="A",4.2,IF(AD125="B",2.5,IF(AD125="C",2,1)))</f>
        <v>2.5</v>
      </c>
      <c r="AJ125" s="64">
        <f>IF(AG125="A",4.2,IF(AG125="B",2.5,IF(AG125="C",2,1)))</f>
        <v>2.5</v>
      </c>
      <c r="AK125" s="287">
        <f>AVERAGE(AI125:AJ125)</f>
        <v>2.5</v>
      </c>
      <c r="AL125" s="91" t="str">
        <f t="shared" ref="AL125" si="207">IF(AP125&gt;=3.5,"A",IF(AP125&gt;=2.33,"B",IF(AP125&gt;=1.5,"C","D")))</f>
        <v>B</v>
      </c>
      <c r="AM125" s="309">
        <f t="shared" ref="AM125" si="208">IF(M125="A",4.2,IF(M125="B",2.5,IF(M125="C",2,1)))</f>
        <v>2</v>
      </c>
      <c r="AN125" s="307">
        <f t="shared" ref="AN125" si="209">IF(X125="A",4.2,IF(X125="B",2.5,IF(X125="C",2,1)))</f>
        <v>2.5</v>
      </c>
      <c r="AO125" s="307">
        <f>IF(AH125="A",4.2,IF(AH125="B",2.5,IF(AH125="C",2,1)))</f>
        <v>2.5</v>
      </c>
      <c r="AP125" s="308">
        <f t="shared" si="85"/>
        <v>2.3333333333333335</v>
      </c>
    </row>
    <row r="126" spans="1:42" ht="15" customHeight="1" thickBot="1" x14ac:dyDescent="0.3">
      <c r="A126" s="31">
        <v>8</v>
      </c>
      <c r="B126" s="54">
        <v>10890</v>
      </c>
      <c r="C126" s="320" t="s">
        <v>210</v>
      </c>
      <c r="D126" s="349">
        <f>'2021 Расклад'!J118</f>
        <v>4.1017999999999999</v>
      </c>
      <c r="E126" s="350">
        <f t="shared" si="192"/>
        <v>4.17</v>
      </c>
      <c r="F126" s="351" t="str">
        <f t="shared" si="179"/>
        <v>C</v>
      </c>
      <c r="G126" s="352">
        <f>'2021 Расклад'!P118</f>
        <v>3.4954000000000001</v>
      </c>
      <c r="H126" s="350">
        <f t="shared" si="193"/>
        <v>3.88</v>
      </c>
      <c r="I126" s="353" t="str">
        <f t="shared" si="180"/>
        <v>D</v>
      </c>
      <c r="J126" s="349">
        <f>'2021 Расклад'!V118</f>
        <v>3.8151999999999999</v>
      </c>
      <c r="K126" s="350">
        <f t="shared" si="194"/>
        <v>4.1399999999999997</v>
      </c>
      <c r="L126" s="354" t="str">
        <f t="shared" si="181"/>
        <v>C</v>
      </c>
      <c r="M126" s="299" t="str">
        <f>IF(Q126&gt;=3.5,"A",IF(Q126&gt;=2.5,"B",IF(Q126&gt;=1.5,"C","D")))</f>
        <v>C</v>
      </c>
      <c r="N126" s="90">
        <f t="shared" si="129"/>
        <v>2</v>
      </c>
      <c r="O126" s="90">
        <f t="shared" si="130"/>
        <v>1</v>
      </c>
      <c r="P126" s="90">
        <f t="shared" si="131"/>
        <v>2</v>
      </c>
      <c r="Q126" s="138">
        <f t="shared" si="132"/>
        <v>1.6666666666666667</v>
      </c>
      <c r="R126" s="355">
        <f>'2021 Расклад'!AB118</f>
        <v>3.3</v>
      </c>
      <c r="S126" s="356">
        <f t="shared" si="195"/>
        <v>3.43</v>
      </c>
      <c r="T126" s="354" t="str">
        <f t="shared" si="183"/>
        <v>D</v>
      </c>
      <c r="U126" s="357">
        <f>'2021 Расклад'!AH118</f>
        <v>3.3875000000000002</v>
      </c>
      <c r="V126" s="356">
        <f t="shared" si="196"/>
        <v>3.67</v>
      </c>
      <c r="W126" s="353" t="str">
        <f t="shared" si="184"/>
        <v>D</v>
      </c>
      <c r="X126" s="358" t="str">
        <f t="shared" si="79"/>
        <v>D</v>
      </c>
      <c r="Y126" s="359">
        <f t="shared" si="80"/>
        <v>1</v>
      </c>
      <c r="Z126" s="360">
        <f t="shared" si="81"/>
        <v>1</v>
      </c>
      <c r="AA126" s="361">
        <f t="shared" si="82"/>
        <v>1</v>
      </c>
      <c r="AB126" s="649">
        <f>'2021 Расклад'!AP118</f>
        <v>41.92</v>
      </c>
      <c r="AC126" s="362">
        <f t="shared" si="197"/>
        <v>56.84</v>
      </c>
      <c r="AD126" s="354" t="str">
        <f t="shared" si="185"/>
        <v>C</v>
      </c>
      <c r="AE126" s="363">
        <f>'2021 Расклад'!AX118</f>
        <v>67.461538461538467</v>
      </c>
      <c r="AF126" s="364">
        <f t="shared" si="198"/>
        <v>69.900000000000006</v>
      </c>
      <c r="AG126" s="353" t="str">
        <f t="shared" si="186"/>
        <v>B</v>
      </c>
      <c r="AH126" s="340" t="str">
        <f t="shared" si="83"/>
        <v>C</v>
      </c>
      <c r="AI126" s="90">
        <f>IF(AD126="A",4.2,IF(AD126="B",2.5,IF(AD126="C",2,1)))</f>
        <v>2</v>
      </c>
      <c r="AJ126" s="90">
        <f>IF(AG126="A",4.2,IF(AG126="B",2.5,IF(AG126="C",2,1)))</f>
        <v>2.5</v>
      </c>
      <c r="AK126" s="248">
        <f>AVERAGE(AI126:AJ126)</f>
        <v>2.25</v>
      </c>
      <c r="AL126" s="340" t="str">
        <f t="shared" si="84"/>
        <v>C</v>
      </c>
      <c r="AM126" s="309">
        <f>IF(M126="A",4.2,IF(M126="B",2.5,IF(M126="C",2,1)))</f>
        <v>2</v>
      </c>
      <c r="AN126" s="307">
        <f>IF(X126="A",4.2,IF(X126="B",2.5,IF(X126="C",2,1)))</f>
        <v>1</v>
      </c>
      <c r="AO126" s="307">
        <f>IF(AH126="A",4.2,IF(AH126="B",2.5,IF(AH126="C",2,1)))</f>
        <v>2</v>
      </c>
      <c r="AP126" s="308">
        <f t="shared" si="85"/>
        <v>1.6666666666666667</v>
      </c>
    </row>
    <row r="127" spans="1:42" ht="15.75" thickBot="1" x14ac:dyDescent="0.3">
      <c r="C127" s="249" t="s">
        <v>110</v>
      </c>
      <c r="D127" s="135">
        <f>AVERAGE(D8,D10:D18,D20:D31,D33:D49,D51:D69,D71:D84,D86:D116,D118:D126)</f>
        <v>4.1423964285714288</v>
      </c>
      <c r="E127" s="136"/>
      <c r="F127" s="74"/>
      <c r="G127" s="135">
        <f>AVERAGE(G8,G10:G18,G20:G31,G33:G49,G51:G69,G71:G84,G86:G116,G118:G126)</f>
        <v>3.8401366071428567</v>
      </c>
      <c r="H127" s="137"/>
      <c r="I127" s="137"/>
      <c r="J127" s="135">
        <f>AVERAGE(J8,J10:J18,J20:J31,J33:J49,J51:J69,J71:J84,J86:J116,J118:J126)</f>
        <v>4.0776830357142861</v>
      </c>
      <c r="K127" s="137"/>
      <c r="L127" s="137"/>
      <c r="M127" s="137"/>
      <c r="N127" s="137"/>
      <c r="O127" s="137"/>
      <c r="P127" s="137"/>
      <c r="Q127" s="137"/>
      <c r="R127" s="135">
        <f>AVERAGE(R8,R10:R18,R20:R31,R33:R49,R51:R69,R71:R84,R86:R113,R118:R126)</f>
        <v>3.3807517355807923</v>
      </c>
      <c r="S127" s="137"/>
      <c r="T127" s="137"/>
      <c r="U127" s="135">
        <f>AVERAGE(U8,U10:U18,U20:U31,U33:U49,U51:U69,U71:U84,U86:U113,U118:U126)</f>
        <v>3.6081660787643841</v>
      </c>
      <c r="V127" s="137"/>
      <c r="W127" s="137"/>
      <c r="X127" s="301"/>
      <c r="Y127" s="301"/>
      <c r="Z127" s="301"/>
      <c r="AA127" s="301"/>
      <c r="AB127" s="310">
        <f>AVERAGE(AB8,AB10:AB18,AB20:AB31,AB33:AB49,AB51:AB69,AB71:AB84,AB86:AB113,AB118:AB126)</f>
        <v>54.727139298189364</v>
      </c>
      <c r="AC127" s="301"/>
      <c r="AD127" s="301"/>
      <c r="AE127" s="310">
        <f>AVERAGE(AE8,AE10:AE18,AE20:AE31,AE33:AE49,AE51:AE69,AE71:AE84,AE86:AE113,AE118:AE126)</f>
        <v>67.760565883669329</v>
      </c>
      <c r="AF127" s="302"/>
      <c r="AG127" s="302"/>
      <c r="AH127" s="254"/>
    </row>
    <row r="128" spans="1:42" ht="15.75" thickBot="1" x14ac:dyDescent="0.3">
      <c r="C128" s="140" t="s">
        <v>175</v>
      </c>
      <c r="D128" s="139">
        <f>'2021 Расклад'!J121</f>
        <v>4.17</v>
      </c>
      <c r="E128" s="136"/>
      <c r="F128" s="74"/>
      <c r="G128" s="95">
        <f>'2021 Расклад'!P121</f>
        <v>3.88</v>
      </c>
      <c r="H128" s="137"/>
      <c r="I128" s="137"/>
      <c r="J128" s="95">
        <f>'2021 Расклад'!V121</f>
        <v>4.1399999999999997</v>
      </c>
      <c r="K128" s="137"/>
      <c r="L128" s="137"/>
      <c r="M128" s="137"/>
      <c r="N128" s="137"/>
      <c r="O128" s="137"/>
      <c r="P128" s="137"/>
      <c r="Q128" s="137"/>
      <c r="R128" s="95">
        <f>'2021 Расклад'!AB121</f>
        <v>3.43</v>
      </c>
      <c r="S128" s="137"/>
      <c r="T128" s="137"/>
      <c r="U128" s="95">
        <f>'2021 Расклад'!AH121</f>
        <v>3.67</v>
      </c>
      <c r="V128" s="137"/>
      <c r="W128" s="137"/>
      <c r="X128" s="303"/>
      <c r="Y128" s="303"/>
      <c r="Z128" s="303"/>
      <c r="AA128" s="303"/>
      <c r="AB128" s="95">
        <f>'2021 Расклад'!AP121</f>
        <v>56.84</v>
      </c>
      <c r="AC128" s="303"/>
      <c r="AD128" s="303"/>
      <c r="AE128" s="95">
        <f>'2021 Расклад'!AX121</f>
        <v>69.900000000000006</v>
      </c>
      <c r="AF128" s="76"/>
      <c r="AG128" s="76"/>
      <c r="AH128" s="254"/>
    </row>
    <row r="129" spans="2:33" ht="15.75" x14ac:dyDescent="0.25">
      <c r="B129" s="292" t="s">
        <v>111</v>
      </c>
      <c r="C129" s="43" t="s">
        <v>123</v>
      </c>
      <c r="D129" s="72">
        <v>4.5</v>
      </c>
      <c r="E129" s="73"/>
      <c r="F129" s="74"/>
      <c r="G129" s="72">
        <v>4.5</v>
      </c>
      <c r="H129" s="74"/>
      <c r="I129" s="74"/>
      <c r="J129" s="72">
        <v>4.5</v>
      </c>
      <c r="K129" s="74"/>
      <c r="L129" s="74"/>
      <c r="M129" s="74"/>
      <c r="N129" s="74"/>
      <c r="O129" s="74"/>
      <c r="P129" s="74"/>
      <c r="Q129" s="74"/>
      <c r="R129" s="72">
        <v>4.5</v>
      </c>
      <c r="S129" s="74"/>
      <c r="T129" s="74"/>
      <c r="U129" s="72">
        <v>4.5</v>
      </c>
      <c r="V129" s="74"/>
      <c r="W129" s="74"/>
      <c r="X129" s="74"/>
      <c r="Y129" s="74"/>
      <c r="Z129" s="74"/>
      <c r="AA129" s="74"/>
      <c r="AB129" s="312">
        <v>68</v>
      </c>
      <c r="AC129" s="74"/>
      <c r="AD129" s="74"/>
      <c r="AE129" s="312">
        <v>72</v>
      </c>
      <c r="AF129" s="76"/>
      <c r="AG129" s="76"/>
    </row>
    <row r="130" spans="2:33" ht="15.75" x14ac:dyDescent="0.25">
      <c r="B130" s="44" t="s">
        <v>115</v>
      </c>
      <c r="C130" s="43" t="s">
        <v>124</v>
      </c>
      <c r="D130" s="75">
        <f>D127</f>
        <v>4.1423964285714288</v>
      </c>
      <c r="E130" s="76"/>
      <c r="F130" s="76"/>
      <c r="G130" s="75">
        <f>G127</f>
        <v>3.8401366071428567</v>
      </c>
      <c r="H130" s="76"/>
      <c r="I130" s="76"/>
      <c r="J130" s="75">
        <f>J127</f>
        <v>4.0776830357142861</v>
      </c>
      <c r="K130" s="76"/>
      <c r="L130" s="76"/>
      <c r="M130" s="76"/>
      <c r="N130" s="76"/>
      <c r="O130" s="76"/>
      <c r="P130" s="76"/>
      <c r="Q130" s="76"/>
      <c r="R130" s="75">
        <f>R127</f>
        <v>3.3807517355807923</v>
      </c>
      <c r="S130" s="76"/>
      <c r="T130" s="76"/>
      <c r="U130" s="75">
        <f>U127</f>
        <v>3.6081660787643841</v>
      </c>
      <c r="V130" s="76"/>
      <c r="W130" s="76"/>
      <c r="X130" s="76"/>
      <c r="Y130" s="76"/>
      <c r="Z130" s="76"/>
      <c r="AA130" s="76"/>
      <c r="AB130" s="313">
        <v>50</v>
      </c>
      <c r="AC130" s="76"/>
      <c r="AD130" s="76"/>
      <c r="AE130" s="313">
        <v>57</v>
      </c>
      <c r="AF130" s="76"/>
      <c r="AG130" s="76"/>
    </row>
    <row r="131" spans="2:33" ht="15.75" x14ac:dyDescent="0.25">
      <c r="B131" s="293" t="s">
        <v>113</v>
      </c>
      <c r="C131" s="43" t="s">
        <v>125</v>
      </c>
      <c r="D131" s="75">
        <v>3.5</v>
      </c>
      <c r="E131" s="76"/>
      <c r="F131" s="76"/>
      <c r="G131" s="75">
        <v>3.5</v>
      </c>
      <c r="H131" s="76"/>
      <c r="I131" s="76"/>
      <c r="J131" s="75">
        <v>3.5</v>
      </c>
      <c r="K131" s="76"/>
      <c r="L131" s="76"/>
      <c r="M131" s="74"/>
      <c r="N131" s="74"/>
      <c r="O131" s="74"/>
      <c r="P131" s="74"/>
      <c r="Q131" s="74"/>
      <c r="R131" s="75">
        <v>3.5</v>
      </c>
      <c r="S131" s="74"/>
      <c r="T131" s="74"/>
      <c r="U131" s="75">
        <v>3.5</v>
      </c>
      <c r="V131" s="74"/>
      <c r="W131" s="74"/>
      <c r="X131" s="74"/>
      <c r="Y131" s="74"/>
      <c r="Z131" s="74"/>
      <c r="AA131" s="74"/>
      <c r="AB131" s="312">
        <v>27</v>
      </c>
      <c r="AC131" s="74"/>
      <c r="AD131" s="74"/>
      <c r="AE131" s="312">
        <v>36</v>
      </c>
      <c r="AF131" s="76"/>
      <c r="AG131" s="76"/>
    </row>
    <row r="132" spans="2:33" x14ac:dyDescent="0.25">
      <c r="B132" s="45" t="s">
        <v>117</v>
      </c>
      <c r="C132" s="29"/>
      <c r="V132" s="311"/>
      <c r="W132" s="311"/>
      <c r="X132" s="311"/>
      <c r="Y132" s="311"/>
      <c r="Z132" s="311"/>
      <c r="AA132" s="311"/>
      <c r="AB132" s="311"/>
      <c r="AC132" s="311"/>
      <c r="AD132" s="311"/>
      <c r="AE132" s="311"/>
      <c r="AF132" s="311"/>
      <c r="AG132" s="311"/>
    </row>
    <row r="133" spans="2:33" x14ac:dyDescent="0.25">
      <c r="C133" s="29"/>
    </row>
    <row r="134" spans="2:33" x14ac:dyDescent="0.25">
      <c r="C134" s="29"/>
    </row>
    <row r="135" spans="2:33" x14ac:dyDescent="0.25">
      <c r="C135" s="29"/>
    </row>
  </sheetData>
  <mergeCells count="18">
    <mergeCell ref="AH5:AH6"/>
    <mergeCell ref="AL5:AL6"/>
    <mergeCell ref="AI5:AK5"/>
    <mergeCell ref="AM5:AP5"/>
    <mergeCell ref="Y5:AA5"/>
    <mergeCell ref="AE5:AG5"/>
    <mergeCell ref="J5:L5"/>
    <mergeCell ref="A5:A6"/>
    <mergeCell ref="B5:B6"/>
    <mergeCell ref="C5:C6"/>
    <mergeCell ref="D5:F5"/>
    <mergeCell ref="G5:I5"/>
    <mergeCell ref="X5:X6"/>
    <mergeCell ref="M5:M6"/>
    <mergeCell ref="R5:T5"/>
    <mergeCell ref="U5:W5"/>
    <mergeCell ref="AB5:AD5"/>
    <mergeCell ref="N5:Q5"/>
  </mergeCells>
  <conditionalFormatting sqref="F7:F126 I7:I126 T7:T126 W7:X126 AD7:AD126 AG7:AH126 L7:M126">
    <cfRule type="containsBlanks" dxfId="82" priority="31" stopIfTrue="1">
      <formula>LEN(TRIM(F7))=0</formula>
    </cfRule>
    <cfRule type="cellIs" dxfId="81" priority="2776" stopIfTrue="1" operator="equal">
      <formula>"D"</formula>
    </cfRule>
    <cfRule type="cellIs" dxfId="80" priority="2777" stopIfTrue="1" operator="equal">
      <formula>"C"</formula>
    </cfRule>
    <cfRule type="cellIs" dxfId="79" priority="2778" stopIfTrue="1" operator="equal">
      <formula>"B"</formula>
    </cfRule>
    <cfRule type="cellIs" dxfId="78" priority="2779" stopIfTrue="1" operator="equal">
      <formula>"A"</formula>
    </cfRule>
  </conditionalFormatting>
  <conditionalFormatting sqref="AL7:AL126">
    <cfRule type="cellIs" dxfId="77" priority="48" stopIfTrue="1" operator="equal">
      <formula>"D"</formula>
    </cfRule>
    <cfRule type="cellIs" dxfId="76" priority="49" stopIfTrue="1" operator="equal">
      <formula>"C"</formula>
    </cfRule>
    <cfRule type="cellIs" dxfId="75" priority="50" stopIfTrue="1" operator="equal">
      <formula>"B"</formula>
    </cfRule>
    <cfRule type="cellIs" dxfId="74" priority="51" stopIfTrue="1" operator="equal">
      <formula>"A"</formula>
    </cfRule>
  </conditionalFormatting>
  <conditionalFormatting sqref="AB7:AB128">
    <cfRule type="containsBlanks" dxfId="73" priority="4497" stopIfTrue="1">
      <formula>LEN(TRIM(AB7))=0</formula>
    </cfRule>
    <cfRule type="cellIs" dxfId="72" priority="4498" stopIfTrue="1" operator="greaterThanOrEqual">
      <formula>$AB$129</formula>
    </cfRule>
    <cfRule type="cellIs" dxfId="71" priority="4499" stopIfTrue="1" operator="between">
      <formula>$AB$130</formula>
      <formula>$AB$129</formula>
    </cfRule>
    <cfRule type="cellIs" dxfId="70" priority="4500" stopIfTrue="1" operator="between">
      <formula>$AB$131</formula>
      <formula>$AB$130</formula>
    </cfRule>
    <cfRule type="cellIs" dxfId="69" priority="4501" stopIfTrue="1" operator="lessThan">
      <formula>$AB$131</formula>
    </cfRule>
  </conditionalFormatting>
  <conditionalFormatting sqref="AE7:AE128">
    <cfRule type="containsBlanks" dxfId="68" priority="4507" stopIfTrue="1">
      <formula>LEN(TRIM(AE7))=0</formula>
    </cfRule>
    <cfRule type="cellIs" dxfId="67" priority="4508" stopIfTrue="1" operator="greaterThanOrEqual">
      <formula>$AE$129</formula>
    </cfRule>
    <cfRule type="cellIs" dxfId="66" priority="4509" stopIfTrue="1" operator="between">
      <formula>$AE$130</formula>
      <formula>$AE$129</formula>
    </cfRule>
    <cfRule type="cellIs" dxfId="65" priority="4510" stopIfTrue="1" operator="between">
      <formula>$AE$131</formula>
      <formula>$AE$130</formula>
    </cfRule>
    <cfRule type="cellIs" dxfId="64" priority="4511" stopIfTrue="1" operator="lessThan">
      <formula>$AE$131</formula>
    </cfRule>
  </conditionalFormatting>
  <conditionalFormatting sqref="R7:R128">
    <cfRule type="containsBlanks" dxfId="63" priority="4517" stopIfTrue="1">
      <formula>LEN(TRIM(R7))=0</formula>
    </cfRule>
    <cfRule type="cellIs" dxfId="62" priority="4518" stopIfTrue="1" operator="equal">
      <formula>$R$127</formula>
    </cfRule>
    <cfRule type="cellIs" dxfId="61" priority="4519" stopIfTrue="1" operator="greaterThanOrEqual">
      <formula>$R$129</formula>
    </cfRule>
    <cfRule type="cellIs" dxfId="60" priority="4520" stopIfTrue="1" operator="between">
      <formula>$R$130</formula>
      <formula>$R$129</formula>
    </cfRule>
    <cfRule type="cellIs" dxfId="59" priority="4521" stopIfTrue="1" operator="between">
      <formula>$R$131</formula>
      <formula>$R$130</formula>
    </cfRule>
    <cfRule type="cellIs" dxfId="58" priority="4522" stopIfTrue="1" operator="lessThan">
      <formula>$R$131</formula>
    </cfRule>
  </conditionalFormatting>
  <conditionalFormatting sqref="U7:U128">
    <cfRule type="cellIs" dxfId="57" priority="4529" stopIfTrue="1" operator="equal">
      <formula>$U$127</formula>
    </cfRule>
    <cfRule type="containsBlanks" dxfId="56" priority="4530" stopIfTrue="1">
      <formula>LEN(TRIM(U7))=0</formula>
    </cfRule>
    <cfRule type="cellIs" dxfId="55" priority="4531" stopIfTrue="1" operator="lessThan">
      <formula>$U$131</formula>
    </cfRule>
    <cfRule type="cellIs" dxfId="54" priority="4532" stopIfTrue="1" operator="between">
      <formula>$U$130</formula>
      <formula>$U$131</formula>
    </cfRule>
    <cfRule type="cellIs" dxfId="53" priority="4533" stopIfTrue="1" operator="between">
      <formula>$U$129</formula>
      <formula>$U$130</formula>
    </cfRule>
    <cfRule type="cellIs" dxfId="52" priority="4534" stopIfTrue="1" operator="greaterThanOrEqual">
      <formula>$U$129</formula>
    </cfRule>
  </conditionalFormatting>
  <conditionalFormatting sqref="D7:D128">
    <cfRule type="cellIs" dxfId="51" priority="4555" stopIfTrue="1" operator="equal">
      <formula>$D$130</formula>
    </cfRule>
    <cfRule type="cellIs" dxfId="50" priority="4556" stopIfTrue="1" operator="lessThan">
      <formula>$D$131</formula>
    </cfRule>
    <cfRule type="cellIs" dxfId="49" priority="4557" stopIfTrue="1" operator="between">
      <formula>$D$131</formula>
      <formula>$D$130</formula>
    </cfRule>
    <cfRule type="cellIs" dxfId="48" priority="4558" stopIfTrue="1" operator="between">
      <formula>$D$130</formula>
      <formula>$D$129</formula>
    </cfRule>
    <cfRule type="cellIs" dxfId="47" priority="4559" stopIfTrue="1" operator="greaterThanOrEqual">
      <formula>$D$129</formula>
    </cfRule>
  </conditionalFormatting>
  <conditionalFormatting sqref="G7:G128">
    <cfRule type="cellIs" dxfId="46" priority="4565" stopIfTrue="1" operator="equal">
      <formula>$G$130</formula>
    </cfRule>
    <cfRule type="cellIs" dxfId="45" priority="4566" stopIfTrue="1" operator="lessThan">
      <formula>$G$131</formula>
    </cfRule>
    <cfRule type="cellIs" dxfId="44" priority="4567" stopIfTrue="1" operator="between">
      <formula>$G$131</formula>
      <formula>$G$130</formula>
    </cfRule>
    <cfRule type="cellIs" dxfId="43" priority="4568" stopIfTrue="1" operator="between">
      <formula>$G$130</formula>
      <formula>$G$129</formula>
    </cfRule>
    <cfRule type="cellIs" dxfId="42" priority="4569" stopIfTrue="1" operator="greaterThanOrEqual">
      <formula>$G$129</formula>
    </cfRule>
  </conditionalFormatting>
  <conditionalFormatting sqref="J7:J128">
    <cfRule type="cellIs" dxfId="41" priority="4575" stopIfTrue="1" operator="equal">
      <formula>$J$130</formula>
    </cfRule>
    <cfRule type="cellIs" dxfId="40" priority="4576" stopIfTrue="1" operator="lessThan">
      <formula>$J$131</formula>
    </cfRule>
    <cfRule type="cellIs" dxfId="39" priority="4577" stopIfTrue="1" operator="between">
      <formula>$J$131</formula>
      <formula>$J$130</formula>
    </cfRule>
    <cfRule type="cellIs" dxfId="38" priority="4578" stopIfTrue="1" operator="between">
      <formula>$J$130</formula>
      <formula>$J$129</formula>
    </cfRule>
    <cfRule type="cellIs" dxfId="37" priority="4579" stopIfTrue="1" operator="greaterThanOrEqual">
      <formula>$J$129</formula>
    </cfRule>
  </conditionalFormatting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"/>
  <sheetViews>
    <sheetView zoomScale="90" zoomScaleNormal="90" workbookViewId="0"/>
  </sheetViews>
  <sheetFormatPr defaultRowHeight="15" x14ac:dyDescent="0.25"/>
  <cols>
    <col min="3" max="3" width="9.140625" customWidth="1"/>
  </cols>
  <sheetData>
    <row r="1" spans="12:12" ht="20.25" customHeight="1" x14ac:dyDescent="0.25">
      <c r="L1" s="365" t="s">
        <v>212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2"/>
  <sheetViews>
    <sheetView zoomScale="90" zoomScaleNormal="90" workbookViewId="0">
      <pane xSplit="4" ySplit="6" topLeftCell="AI64" activePane="bottomRight" state="frozen"/>
      <selection pane="topRight" activeCell="E1" sqref="E1"/>
      <selection pane="bottomLeft" activeCell="A6" sqref="A6"/>
      <selection pane="bottomRight" activeCell="D5" sqref="D5:D6"/>
    </sheetView>
  </sheetViews>
  <sheetFormatPr defaultRowHeight="15" x14ac:dyDescent="0.25"/>
  <cols>
    <col min="1" max="1" width="4.28515625" customWidth="1"/>
    <col min="2" max="2" width="8.7109375" customWidth="1"/>
    <col min="3" max="3" width="18.140625" customWidth="1"/>
    <col min="4" max="4" width="31.7109375" customWidth="1"/>
    <col min="5" max="5" width="8.7109375" customWidth="1"/>
    <col min="6" max="9" width="7.7109375" customWidth="1"/>
    <col min="10" max="10" width="8.7109375" style="2" customWidth="1"/>
    <col min="11" max="11" width="8.7109375" customWidth="1"/>
    <col min="12" max="15" width="7.7109375" customWidth="1"/>
    <col min="16" max="17" width="8.7109375" customWidth="1"/>
    <col min="18" max="21" width="7.7109375" customWidth="1"/>
    <col min="22" max="23" width="8.7109375" customWidth="1"/>
    <col min="24" max="27" width="7.7109375" customWidth="1"/>
    <col min="28" max="29" width="8.7109375" customWidth="1"/>
    <col min="30" max="33" width="7.7109375" customWidth="1"/>
    <col min="34" max="35" width="8.7109375" customWidth="1"/>
    <col min="36" max="41" width="7.7109375" customWidth="1"/>
    <col min="42" max="43" width="8.7109375" customWidth="1"/>
    <col min="44" max="49" width="7.7109375" customWidth="1"/>
    <col min="50" max="50" width="8.7109375" customWidth="1"/>
  </cols>
  <sheetData>
    <row r="1" spans="1:50" x14ac:dyDescent="0.25">
      <c r="B1" s="288"/>
      <c r="C1" s="18" t="s">
        <v>188</v>
      </c>
    </row>
    <row r="2" spans="1:50" ht="15.75" x14ac:dyDescent="0.25">
      <c r="B2" s="327"/>
      <c r="C2" s="18" t="s">
        <v>189</v>
      </c>
      <c r="D2" s="300" t="s">
        <v>211</v>
      </c>
      <c r="F2" s="92"/>
      <c r="G2" s="92"/>
      <c r="H2" s="92"/>
      <c r="I2" s="92"/>
      <c r="J2" s="4"/>
      <c r="X2" s="341"/>
    </row>
    <row r="3" spans="1:50" x14ac:dyDescent="0.25">
      <c r="B3" s="326"/>
      <c r="C3" s="18" t="s">
        <v>190</v>
      </c>
      <c r="E3" s="92"/>
      <c r="F3" s="92"/>
      <c r="G3" s="92"/>
      <c r="H3" s="92"/>
      <c r="I3" s="92"/>
      <c r="J3" s="4"/>
    </row>
    <row r="4" spans="1:50" ht="15.75" thickBot="1" x14ac:dyDescent="0.3">
      <c r="B4" s="19"/>
      <c r="C4" s="18" t="s">
        <v>191</v>
      </c>
      <c r="D4" s="93"/>
      <c r="E4" s="703" t="s">
        <v>8</v>
      </c>
      <c r="F4" s="703"/>
      <c r="G4" s="703"/>
      <c r="H4" s="703"/>
      <c r="I4" s="703"/>
      <c r="J4" s="122">
        <v>2021</v>
      </c>
      <c r="K4" s="702" t="s">
        <v>162</v>
      </c>
      <c r="L4" s="702"/>
      <c r="M4" s="702"/>
      <c r="N4" s="702"/>
      <c r="O4" s="702"/>
      <c r="P4" s="122">
        <v>2021</v>
      </c>
      <c r="Q4" s="702" t="s">
        <v>163</v>
      </c>
      <c r="R4" s="702"/>
      <c r="S4" s="702"/>
      <c r="T4" s="702"/>
      <c r="U4" s="702"/>
      <c r="V4" s="122">
        <v>2021</v>
      </c>
      <c r="W4" s="702" t="s">
        <v>165</v>
      </c>
      <c r="X4" s="702"/>
      <c r="Y4" s="702"/>
      <c r="Z4" s="702"/>
      <c r="AA4" s="702"/>
      <c r="AB4" s="122">
        <v>2021</v>
      </c>
      <c r="AC4" s="702" t="s">
        <v>166</v>
      </c>
      <c r="AD4" s="702"/>
      <c r="AE4" s="702"/>
      <c r="AF4" s="702"/>
      <c r="AG4" s="702"/>
      <c r="AH4" s="122">
        <v>2021</v>
      </c>
      <c r="AI4" s="702" t="s">
        <v>186</v>
      </c>
      <c r="AJ4" s="702"/>
      <c r="AK4" s="702"/>
      <c r="AL4" s="702"/>
      <c r="AM4" s="702"/>
      <c r="AN4" s="702"/>
      <c r="AO4" s="702"/>
      <c r="AP4" s="125">
        <v>2021</v>
      </c>
      <c r="AQ4" s="702" t="s">
        <v>171</v>
      </c>
      <c r="AR4" s="702"/>
      <c r="AS4" s="702"/>
      <c r="AT4" s="702"/>
      <c r="AU4" s="702"/>
      <c r="AV4" s="702"/>
      <c r="AW4" s="702"/>
      <c r="AX4" s="125">
        <v>2021</v>
      </c>
    </row>
    <row r="5" spans="1:50" ht="18" customHeight="1" x14ac:dyDescent="0.25">
      <c r="A5" s="676" t="s">
        <v>0</v>
      </c>
      <c r="B5" s="678" t="s">
        <v>9</v>
      </c>
      <c r="C5" s="678" t="s">
        <v>10</v>
      </c>
      <c r="D5" s="678" t="s">
        <v>11</v>
      </c>
      <c r="E5" s="687" t="s">
        <v>12</v>
      </c>
      <c r="F5" s="680" t="s">
        <v>14</v>
      </c>
      <c r="G5" s="681"/>
      <c r="H5" s="681"/>
      <c r="I5" s="682"/>
      <c r="J5" s="683" t="s">
        <v>13</v>
      </c>
      <c r="K5" s="676" t="s">
        <v>12</v>
      </c>
      <c r="L5" s="680" t="s">
        <v>14</v>
      </c>
      <c r="M5" s="681"/>
      <c r="N5" s="681"/>
      <c r="O5" s="682"/>
      <c r="P5" s="683" t="s">
        <v>13</v>
      </c>
      <c r="Q5" s="676" t="s">
        <v>12</v>
      </c>
      <c r="R5" s="680" t="s">
        <v>14</v>
      </c>
      <c r="S5" s="681"/>
      <c r="T5" s="681"/>
      <c r="U5" s="682"/>
      <c r="V5" s="683" t="s">
        <v>13</v>
      </c>
      <c r="W5" s="676" t="s">
        <v>12</v>
      </c>
      <c r="X5" s="680" t="s">
        <v>164</v>
      </c>
      <c r="Y5" s="681"/>
      <c r="Z5" s="681"/>
      <c r="AA5" s="682"/>
      <c r="AB5" s="683" t="s">
        <v>13</v>
      </c>
      <c r="AC5" s="676" t="s">
        <v>12</v>
      </c>
      <c r="AD5" s="680" t="s">
        <v>164</v>
      </c>
      <c r="AE5" s="681"/>
      <c r="AF5" s="681"/>
      <c r="AG5" s="682"/>
      <c r="AH5" s="683" t="s">
        <v>13</v>
      </c>
      <c r="AI5" s="662" t="s">
        <v>12</v>
      </c>
      <c r="AJ5" s="697" t="s">
        <v>164</v>
      </c>
      <c r="AK5" s="698"/>
      <c r="AL5" s="698"/>
      <c r="AM5" s="698"/>
      <c r="AN5" s="698"/>
      <c r="AO5" s="699"/>
      <c r="AP5" s="704" t="s">
        <v>13</v>
      </c>
      <c r="AQ5" s="662" t="s">
        <v>12</v>
      </c>
      <c r="AR5" s="694" t="s">
        <v>164</v>
      </c>
      <c r="AS5" s="695"/>
      <c r="AT5" s="695"/>
      <c r="AU5" s="695"/>
      <c r="AV5" s="695"/>
      <c r="AW5" s="696"/>
      <c r="AX5" s="700" t="s">
        <v>170</v>
      </c>
    </row>
    <row r="6" spans="1:50" ht="33.75" customHeight="1" thickBot="1" x14ac:dyDescent="0.3">
      <c r="A6" s="677"/>
      <c r="B6" s="679"/>
      <c r="C6" s="679"/>
      <c r="D6" s="679"/>
      <c r="E6" s="688"/>
      <c r="F6" s="3">
        <v>2</v>
      </c>
      <c r="G6" s="3">
        <v>3</v>
      </c>
      <c r="H6" s="3">
        <v>4</v>
      </c>
      <c r="I6" s="3">
        <v>5</v>
      </c>
      <c r="J6" s="684"/>
      <c r="K6" s="677"/>
      <c r="L6" s="3">
        <v>2</v>
      </c>
      <c r="M6" s="3">
        <v>3</v>
      </c>
      <c r="N6" s="3">
        <v>4</v>
      </c>
      <c r="O6" s="3">
        <v>5</v>
      </c>
      <c r="P6" s="684"/>
      <c r="Q6" s="677"/>
      <c r="R6" s="3">
        <v>2</v>
      </c>
      <c r="S6" s="3">
        <v>3</v>
      </c>
      <c r="T6" s="3">
        <v>4</v>
      </c>
      <c r="U6" s="3">
        <v>5</v>
      </c>
      <c r="V6" s="684"/>
      <c r="W6" s="677"/>
      <c r="X6" s="3">
        <v>5</v>
      </c>
      <c r="Y6" s="3">
        <v>4</v>
      </c>
      <c r="Z6" s="3">
        <v>3</v>
      </c>
      <c r="AA6" s="3">
        <v>2</v>
      </c>
      <c r="AB6" s="684"/>
      <c r="AC6" s="677"/>
      <c r="AD6" s="3">
        <v>5</v>
      </c>
      <c r="AE6" s="3">
        <v>4</v>
      </c>
      <c r="AF6" s="3">
        <v>3</v>
      </c>
      <c r="AG6" s="3">
        <v>2</v>
      </c>
      <c r="AH6" s="684"/>
      <c r="AI6" s="663"/>
      <c r="AJ6" s="329" t="s">
        <v>167</v>
      </c>
      <c r="AK6" s="329" t="s">
        <v>240</v>
      </c>
      <c r="AL6" s="329" t="s">
        <v>241</v>
      </c>
      <c r="AM6" s="329" t="s">
        <v>205</v>
      </c>
      <c r="AN6" s="329" t="s">
        <v>168</v>
      </c>
      <c r="AO6" s="328">
        <v>100</v>
      </c>
      <c r="AP6" s="705"/>
      <c r="AQ6" s="663"/>
      <c r="AR6" s="121" t="s">
        <v>169</v>
      </c>
      <c r="AS6" s="121" t="s">
        <v>238</v>
      </c>
      <c r="AT6" s="121" t="s">
        <v>239</v>
      </c>
      <c r="AU6" s="121" t="s">
        <v>205</v>
      </c>
      <c r="AV6" s="121" t="s">
        <v>168</v>
      </c>
      <c r="AW6" s="121">
        <v>100</v>
      </c>
      <c r="AX6" s="701"/>
    </row>
    <row r="7" spans="1:50" s="1" customFormat="1" ht="15" customHeight="1" thickBot="1" x14ac:dyDescent="0.3">
      <c r="A7" s="330">
        <v>1</v>
      </c>
      <c r="B7" s="397">
        <v>50050</v>
      </c>
      <c r="C7" s="331" t="s">
        <v>6</v>
      </c>
      <c r="D7" s="332" t="s">
        <v>66</v>
      </c>
      <c r="E7" s="367">
        <v>75</v>
      </c>
      <c r="F7" s="368"/>
      <c r="G7" s="368">
        <v>26.67</v>
      </c>
      <c r="H7" s="368">
        <v>52</v>
      </c>
      <c r="I7" s="368">
        <v>21.33</v>
      </c>
      <c r="J7" s="333">
        <f>(2*F7+3*G7+4*H7+5*I7)/100</f>
        <v>3.9465999999999997</v>
      </c>
      <c r="K7" s="448">
        <v>76</v>
      </c>
      <c r="L7" s="447"/>
      <c r="M7" s="447">
        <v>27.63</v>
      </c>
      <c r="N7" s="447">
        <v>47.37</v>
      </c>
      <c r="O7" s="447">
        <v>25</v>
      </c>
      <c r="P7" s="333">
        <f>(2*L7+3*M7+4*N7+5*O7)/100</f>
        <v>3.9737</v>
      </c>
      <c r="Q7" s="524">
        <v>76</v>
      </c>
      <c r="R7" s="366"/>
      <c r="S7" s="366">
        <v>14.47</v>
      </c>
      <c r="T7" s="366">
        <v>65.790000000000006</v>
      </c>
      <c r="U7" s="366">
        <v>19.739999999999998</v>
      </c>
      <c r="V7" s="333">
        <f>(2*R7+3*S7+4*T7+5*U7)/100</f>
        <v>4.0527000000000006</v>
      </c>
      <c r="W7" s="544">
        <v>83</v>
      </c>
      <c r="X7" s="545">
        <v>5</v>
      </c>
      <c r="Y7" s="545">
        <v>34</v>
      </c>
      <c r="Z7" s="545">
        <v>42</v>
      </c>
      <c r="AA7" s="545">
        <v>2</v>
      </c>
      <c r="AB7" s="334">
        <f>(AA7*2+Z7*3+Y7*4+X7*5)/W7</f>
        <v>3.5060240963855422</v>
      </c>
      <c r="AC7" s="568">
        <v>82</v>
      </c>
      <c r="AD7" s="569">
        <v>9</v>
      </c>
      <c r="AE7" s="569">
        <v>48</v>
      </c>
      <c r="AF7" s="569">
        <v>23</v>
      </c>
      <c r="AG7" s="570">
        <v>2</v>
      </c>
      <c r="AH7" s="335">
        <f>(AG7*2+AF7*3+AE7*4+AD7*5)/AC7</f>
        <v>3.7804878048780486</v>
      </c>
      <c r="AI7" s="609">
        <v>39</v>
      </c>
      <c r="AJ7" s="609"/>
      <c r="AK7" s="609">
        <v>5</v>
      </c>
      <c r="AL7" s="609">
        <v>19</v>
      </c>
      <c r="AM7" s="609">
        <v>9</v>
      </c>
      <c r="AN7" s="609">
        <v>6</v>
      </c>
      <c r="AO7" s="610"/>
      <c r="AP7" s="611">
        <v>59</v>
      </c>
      <c r="AQ7" s="612">
        <v>53</v>
      </c>
      <c r="AR7" s="612"/>
      <c r="AS7" s="612"/>
      <c r="AT7" s="612">
        <v>13</v>
      </c>
      <c r="AU7" s="612">
        <v>19</v>
      </c>
      <c r="AV7" s="612">
        <v>21</v>
      </c>
      <c r="AW7" s="612"/>
      <c r="AX7" s="613">
        <v>76</v>
      </c>
    </row>
    <row r="8" spans="1:50" s="1" customFormat="1" ht="15" customHeight="1" x14ac:dyDescent="0.25">
      <c r="A8" s="10">
        <v>1</v>
      </c>
      <c r="B8" s="393">
        <v>10003</v>
      </c>
      <c r="C8" s="11" t="s">
        <v>1</v>
      </c>
      <c r="D8" s="317" t="s">
        <v>17</v>
      </c>
      <c r="E8" s="369">
        <v>50</v>
      </c>
      <c r="F8" s="369"/>
      <c r="G8" s="374">
        <v>2</v>
      </c>
      <c r="H8" s="374">
        <v>50</v>
      </c>
      <c r="I8" s="374">
        <v>48</v>
      </c>
      <c r="J8" s="20">
        <f>(2*F8+3*G8+4*H8+5*I8)/100</f>
        <v>4.46</v>
      </c>
      <c r="K8" s="450">
        <v>49</v>
      </c>
      <c r="L8" s="451"/>
      <c r="M8" s="451">
        <v>4.08</v>
      </c>
      <c r="N8" s="451">
        <v>55.1</v>
      </c>
      <c r="O8" s="451">
        <v>40.82</v>
      </c>
      <c r="P8" s="336">
        <f t="shared" ref="P8:P9" si="0">(2*L8+3*M8+4*N8+5*O8)/100</f>
        <v>4.3673999999999999</v>
      </c>
      <c r="Q8" s="517">
        <v>50</v>
      </c>
      <c r="R8" s="516"/>
      <c r="S8" s="516">
        <v>2</v>
      </c>
      <c r="T8" s="516">
        <v>54</v>
      </c>
      <c r="U8" s="516">
        <v>44</v>
      </c>
      <c r="V8" s="437">
        <f>(2*R8+3*S8+4*T8+5*U8)/100</f>
        <v>4.42</v>
      </c>
      <c r="W8" s="594" t="s">
        <v>237</v>
      </c>
      <c r="X8" s="595" t="s">
        <v>237</v>
      </c>
      <c r="Y8" s="595" t="s">
        <v>237</v>
      </c>
      <c r="Z8" s="595" t="s">
        <v>237</v>
      </c>
      <c r="AA8" s="595" t="s">
        <v>237</v>
      </c>
      <c r="AB8" s="596" t="s">
        <v>237</v>
      </c>
      <c r="AC8" s="571" t="s">
        <v>237</v>
      </c>
      <c r="AD8" s="604" t="s">
        <v>237</v>
      </c>
      <c r="AE8" s="605" t="s">
        <v>237</v>
      </c>
      <c r="AF8" s="605" t="s">
        <v>237</v>
      </c>
      <c r="AG8" s="604" t="s">
        <v>237</v>
      </c>
      <c r="AH8" s="597" t="s">
        <v>237</v>
      </c>
      <c r="AI8" s="606" t="s">
        <v>237</v>
      </c>
      <c r="AJ8" s="606" t="s">
        <v>237</v>
      </c>
      <c r="AK8" s="606" t="s">
        <v>237</v>
      </c>
      <c r="AL8" s="606"/>
      <c r="AM8" s="606" t="s">
        <v>237</v>
      </c>
      <c r="AN8" s="606" t="s">
        <v>237</v>
      </c>
      <c r="AO8" s="607" t="s">
        <v>237</v>
      </c>
      <c r="AP8" s="599"/>
      <c r="AQ8" s="608" t="s">
        <v>237</v>
      </c>
      <c r="AR8" s="608" t="s">
        <v>237</v>
      </c>
      <c r="AS8" s="608" t="s">
        <v>237</v>
      </c>
      <c r="AT8" s="608" t="s">
        <v>237</v>
      </c>
      <c r="AU8" s="608" t="s">
        <v>237</v>
      </c>
      <c r="AV8" s="608" t="s">
        <v>237</v>
      </c>
      <c r="AW8" s="608" t="s">
        <v>237</v>
      </c>
      <c r="AX8" s="650"/>
    </row>
    <row r="9" spans="1:50" s="1" customFormat="1" ht="15" customHeight="1" x14ac:dyDescent="0.25">
      <c r="A9" s="12">
        <v>2</v>
      </c>
      <c r="B9" s="392">
        <v>10002</v>
      </c>
      <c r="C9" s="5" t="s">
        <v>1</v>
      </c>
      <c r="D9" s="318" t="s">
        <v>215</v>
      </c>
      <c r="E9" s="370">
        <v>99</v>
      </c>
      <c r="F9" s="371"/>
      <c r="G9" s="371">
        <v>16.16</v>
      </c>
      <c r="H9" s="371">
        <v>40.4</v>
      </c>
      <c r="I9" s="371">
        <v>43.43</v>
      </c>
      <c r="J9" s="23">
        <f t="shared" ref="J9:J65" si="1">(2*F9+3*G9+4*H9+5*I9)/100</f>
        <v>4.2723000000000004</v>
      </c>
      <c r="K9" s="456">
        <v>98</v>
      </c>
      <c r="L9" s="452">
        <v>5.0999999999999996</v>
      </c>
      <c r="M9" s="452">
        <v>28.57</v>
      </c>
      <c r="N9" s="452">
        <v>48.98</v>
      </c>
      <c r="O9" s="452">
        <v>17.350000000000001</v>
      </c>
      <c r="P9" s="21">
        <f t="shared" si="0"/>
        <v>3.7858000000000001</v>
      </c>
      <c r="Q9" s="519">
        <v>99</v>
      </c>
      <c r="R9" s="520">
        <v>1.01</v>
      </c>
      <c r="S9" s="520">
        <v>20.2</v>
      </c>
      <c r="T9" s="520">
        <v>47.47</v>
      </c>
      <c r="U9" s="520">
        <v>31.31</v>
      </c>
      <c r="V9" s="23">
        <f>(2*R9+3*S9+4*T9+5*U9)/100</f>
        <v>4.0904999999999996</v>
      </c>
      <c r="W9" s="548">
        <v>112</v>
      </c>
      <c r="X9" s="549">
        <v>5</v>
      </c>
      <c r="Y9" s="549">
        <v>54</v>
      </c>
      <c r="Z9" s="549">
        <v>51</v>
      </c>
      <c r="AA9" s="549">
        <v>2</v>
      </c>
      <c r="AB9" s="96">
        <f t="shared" ref="AB9:AB72" si="2">(AA9*2+Z9*3+Y9*4+X9*5)/W9</f>
        <v>3.5535714285714284</v>
      </c>
      <c r="AC9" s="573">
        <v>111</v>
      </c>
      <c r="AD9" s="574">
        <v>28</v>
      </c>
      <c r="AE9" s="574">
        <v>48</v>
      </c>
      <c r="AF9" s="574">
        <v>33</v>
      </c>
      <c r="AG9" s="575">
        <v>2</v>
      </c>
      <c r="AH9" s="109">
        <f t="shared" ref="AH9:AH72" si="3">(AG9*2+AF9*3+AE9*4+AD9*5)/AC9</f>
        <v>3.9189189189189189</v>
      </c>
      <c r="AI9" s="614">
        <v>42</v>
      </c>
      <c r="AJ9" s="614">
        <v>6</v>
      </c>
      <c r="AK9" s="614">
        <v>7</v>
      </c>
      <c r="AL9" s="614">
        <v>22</v>
      </c>
      <c r="AM9" s="614">
        <v>5</v>
      </c>
      <c r="AN9" s="614">
        <v>2</v>
      </c>
      <c r="AO9" s="615"/>
      <c r="AP9" s="616">
        <v>48.476190476190474</v>
      </c>
      <c r="AQ9" s="617">
        <v>84</v>
      </c>
      <c r="AR9" s="617"/>
      <c r="AS9" s="617">
        <v>2</v>
      </c>
      <c r="AT9" s="617">
        <v>31</v>
      </c>
      <c r="AU9" s="617">
        <v>30</v>
      </c>
      <c r="AV9" s="617">
        <v>21</v>
      </c>
      <c r="AW9" s="617"/>
      <c r="AX9" s="618">
        <v>73.743589743589737</v>
      </c>
    </row>
    <row r="10" spans="1:50" s="1" customFormat="1" ht="15" customHeight="1" x14ac:dyDescent="0.25">
      <c r="A10" s="12">
        <v>3</v>
      </c>
      <c r="B10" s="392">
        <v>10090</v>
      </c>
      <c r="C10" s="5" t="s">
        <v>1</v>
      </c>
      <c r="D10" s="319" t="s">
        <v>216</v>
      </c>
      <c r="E10" s="370">
        <v>182</v>
      </c>
      <c r="F10" s="371"/>
      <c r="G10" s="371">
        <v>8.7899999999999991</v>
      </c>
      <c r="H10" s="371">
        <v>28.02</v>
      </c>
      <c r="I10" s="371">
        <v>63.19</v>
      </c>
      <c r="J10" s="21">
        <f t="shared" si="1"/>
        <v>4.5439999999999996</v>
      </c>
      <c r="K10" s="456">
        <v>181</v>
      </c>
      <c r="L10" s="452">
        <v>2.76</v>
      </c>
      <c r="M10" s="452">
        <v>15.47</v>
      </c>
      <c r="N10" s="452">
        <v>48.07</v>
      </c>
      <c r="O10" s="452">
        <v>33.700000000000003</v>
      </c>
      <c r="P10" s="23">
        <f t="shared" ref="P10:P65" si="4">(2*L10+3*M10+4*N10+5*O10)/100</f>
        <v>4.1271000000000004</v>
      </c>
      <c r="Q10" s="519">
        <v>182</v>
      </c>
      <c r="R10" s="520"/>
      <c r="S10" s="520">
        <v>7.69</v>
      </c>
      <c r="T10" s="520">
        <v>46.15</v>
      </c>
      <c r="U10" s="520">
        <v>46.15</v>
      </c>
      <c r="V10" s="23">
        <f>(2*R10+3*S10+4*T10+5*U10)/100</f>
        <v>4.3841999999999999</v>
      </c>
      <c r="W10" s="550">
        <v>144</v>
      </c>
      <c r="X10" s="551">
        <v>4</v>
      </c>
      <c r="Y10" s="551">
        <v>73</v>
      </c>
      <c r="Z10" s="551">
        <v>60</v>
      </c>
      <c r="AA10" s="551">
        <v>7</v>
      </c>
      <c r="AB10" s="97">
        <f t="shared" si="2"/>
        <v>3.5138888888888888</v>
      </c>
      <c r="AC10" s="576">
        <v>145</v>
      </c>
      <c r="AD10" s="577">
        <v>31</v>
      </c>
      <c r="AE10" s="577">
        <v>60</v>
      </c>
      <c r="AF10" s="577">
        <v>50</v>
      </c>
      <c r="AG10" s="577">
        <v>4</v>
      </c>
      <c r="AH10" s="110">
        <f t="shared" si="3"/>
        <v>3.8137931034482757</v>
      </c>
      <c r="AI10" s="614">
        <v>40</v>
      </c>
      <c r="AJ10" s="614">
        <v>1</v>
      </c>
      <c r="AK10" s="614">
        <v>6</v>
      </c>
      <c r="AL10" s="614">
        <v>15</v>
      </c>
      <c r="AM10" s="614">
        <v>10</v>
      </c>
      <c r="AN10" s="614">
        <v>8</v>
      </c>
      <c r="AO10" s="615"/>
      <c r="AP10" s="616">
        <v>59.2</v>
      </c>
      <c r="AQ10" s="617">
        <v>94</v>
      </c>
      <c r="AR10" s="617"/>
      <c r="AS10" s="617">
        <v>1</v>
      </c>
      <c r="AT10" s="617">
        <v>35</v>
      </c>
      <c r="AU10" s="617">
        <v>27</v>
      </c>
      <c r="AV10" s="617">
        <v>31</v>
      </c>
      <c r="AW10" s="617"/>
      <c r="AX10" s="618">
        <v>73.051282051282058</v>
      </c>
    </row>
    <row r="11" spans="1:50" s="1" customFormat="1" ht="15" customHeight="1" x14ac:dyDescent="0.25">
      <c r="A11" s="12">
        <v>4</v>
      </c>
      <c r="B11" s="392">
        <v>10004</v>
      </c>
      <c r="C11" s="5" t="s">
        <v>1</v>
      </c>
      <c r="D11" s="319" t="s">
        <v>217</v>
      </c>
      <c r="E11" s="370">
        <v>108</v>
      </c>
      <c r="F11" s="371"/>
      <c r="G11" s="371"/>
      <c r="H11" s="371">
        <v>16.670000000000002</v>
      </c>
      <c r="I11" s="371">
        <v>83.33</v>
      </c>
      <c r="J11" s="21">
        <f>(2*F11+3*G11+4*H11+5*I11)/100</f>
        <v>4.8332999999999995</v>
      </c>
      <c r="K11" s="456">
        <v>114</v>
      </c>
      <c r="L11" s="452"/>
      <c r="M11" s="452">
        <v>5.26</v>
      </c>
      <c r="N11" s="452">
        <v>54.39</v>
      </c>
      <c r="O11" s="452">
        <v>40.35</v>
      </c>
      <c r="P11" s="21">
        <f>(2*L11+3*M11+4*N11+5*O11)/100</f>
        <v>4.3509000000000002</v>
      </c>
      <c r="Q11" s="519">
        <v>113</v>
      </c>
      <c r="R11" s="520"/>
      <c r="S11" s="520"/>
      <c r="T11" s="520">
        <v>43.36</v>
      </c>
      <c r="U11" s="520">
        <v>56.64</v>
      </c>
      <c r="V11" s="21">
        <f t="shared" ref="V11:V65" si="5">(2*R11+3*S11+4*T11+5*U11)/100</f>
        <v>4.5663999999999998</v>
      </c>
      <c r="W11" s="550">
        <v>109</v>
      </c>
      <c r="X11" s="551">
        <v>23</v>
      </c>
      <c r="Y11" s="551">
        <v>53</v>
      </c>
      <c r="Z11" s="551">
        <v>30</v>
      </c>
      <c r="AA11" s="551">
        <v>3</v>
      </c>
      <c r="AB11" s="97">
        <f t="shared" si="2"/>
        <v>3.8807339449541285</v>
      </c>
      <c r="AC11" s="576">
        <v>109</v>
      </c>
      <c r="AD11" s="577">
        <v>44</v>
      </c>
      <c r="AE11" s="577">
        <v>47</v>
      </c>
      <c r="AF11" s="577">
        <v>15</v>
      </c>
      <c r="AG11" s="577">
        <v>3</v>
      </c>
      <c r="AH11" s="111">
        <f t="shared" si="3"/>
        <v>4.2110091743119265</v>
      </c>
      <c r="AI11" s="614">
        <v>89</v>
      </c>
      <c r="AJ11" s="614">
        <v>1</v>
      </c>
      <c r="AK11" s="614">
        <v>5</v>
      </c>
      <c r="AL11" s="614">
        <v>26</v>
      </c>
      <c r="AM11" s="614">
        <v>30</v>
      </c>
      <c r="AN11" s="614">
        <v>27</v>
      </c>
      <c r="AO11" s="615"/>
      <c r="AP11" s="616">
        <v>68.898876404494388</v>
      </c>
      <c r="AQ11" s="617">
        <v>108</v>
      </c>
      <c r="AR11" s="617"/>
      <c r="AS11" s="617"/>
      <c r="AT11" s="617">
        <v>30</v>
      </c>
      <c r="AU11" s="617">
        <v>28</v>
      </c>
      <c r="AV11" s="617">
        <v>48</v>
      </c>
      <c r="AW11" s="617">
        <v>2</v>
      </c>
      <c r="AX11" s="618">
        <v>76.900000000000006</v>
      </c>
    </row>
    <row r="12" spans="1:50" s="1" customFormat="1" ht="15" customHeight="1" x14ac:dyDescent="0.25">
      <c r="A12" s="12">
        <v>5</v>
      </c>
      <c r="B12" s="396">
        <v>10001</v>
      </c>
      <c r="C12" s="15" t="s">
        <v>1</v>
      </c>
      <c r="D12" s="318" t="s">
        <v>15</v>
      </c>
      <c r="E12" s="370">
        <v>73</v>
      </c>
      <c r="F12" s="371"/>
      <c r="G12" s="371">
        <v>5.48</v>
      </c>
      <c r="H12" s="371">
        <v>43.84</v>
      </c>
      <c r="I12" s="371">
        <v>50.68</v>
      </c>
      <c r="J12" s="23">
        <f>(2*F12+3*G12+4*H12+5*I12)/100</f>
        <v>4.4520000000000008</v>
      </c>
      <c r="K12" s="456">
        <v>71</v>
      </c>
      <c r="L12" s="452"/>
      <c r="M12" s="452">
        <v>9.86</v>
      </c>
      <c r="N12" s="452">
        <v>52.11</v>
      </c>
      <c r="O12" s="452">
        <v>38.03</v>
      </c>
      <c r="P12" s="21">
        <f t="shared" ref="P12:P13" si="6">(2*L12+3*M12+4*N12+5*O12)/100</f>
        <v>4.2816999999999998</v>
      </c>
      <c r="Q12" s="519">
        <v>74</v>
      </c>
      <c r="R12" s="520"/>
      <c r="S12" s="520">
        <v>2.7</v>
      </c>
      <c r="T12" s="520">
        <v>63.51</v>
      </c>
      <c r="U12" s="520">
        <v>33.78</v>
      </c>
      <c r="V12" s="21">
        <f t="shared" si="5"/>
        <v>4.3103999999999996</v>
      </c>
      <c r="W12" s="548">
        <v>73</v>
      </c>
      <c r="X12" s="549">
        <v>4</v>
      </c>
      <c r="Y12" s="549">
        <v>48</v>
      </c>
      <c r="Z12" s="549">
        <v>19</v>
      </c>
      <c r="AA12" s="549">
        <v>2</v>
      </c>
      <c r="AB12" s="96">
        <f t="shared" si="2"/>
        <v>3.7397260273972601</v>
      </c>
      <c r="AC12" s="573">
        <v>74</v>
      </c>
      <c r="AD12" s="574">
        <v>23</v>
      </c>
      <c r="AE12" s="574">
        <v>32</v>
      </c>
      <c r="AF12" s="574">
        <v>19</v>
      </c>
      <c r="AG12" s="574"/>
      <c r="AH12" s="109">
        <f t="shared" si="3"/>
        <v>4.0540540540540544</v>
      </c>
      <c r="AI12" s="619">
        <v>24</v>
      </c>
      <c r="AJ12" s="619">
        <v>3</v>
      </c>
      <c r="AK12" s="619">
        <v>1</v>
      </c>
      <c r="AL12" s="619">
        <v>15</v>
      </c>
      <c r="AM12" s="619">
        <v>3</v>
      </c>
      <c r="AN12" s="619">
        <v>2</v>
      </c>
      <c r="AO12" s="620"/>
      <c r="AP12" s="621">
        <v>54.291666666666664</v>
      </c>
      <c r="AQ12" s="622">
        <v>39</v>
      </c>
      <c r="AR12" s="622"/>
      <c r="AS12" s="622"/>
      <c r="AT12" s="622">
        <v>16</v>
      </c>
      <c r="AU12" s="622">
        <v>10</v>
      </c>
      <c r="AV12" s="622">
        <v>13</v>
      </c>
      <c r="AW12" s="622"/>
      <c r="AX12" s="623">
        <v>71.794871794871796</v>
      </c>
    </row>
    <row r="13" spans="1:50" s="1" customFormat="1" ht="15" customHeight="1" x14ac:dyDescent="0.25">
      <c r="A13" s="12">
        <v>6</v>
      </c>
      <c r="B13" s="392">
        <v>10120</v>
      </c>
      <c r="C13" s="5" t="s">
        <v>1</v>
      </c>
      <c r="D13" s="319" t="s">
        <v>218</v>
      </c>
      <c r="E13" s="370">
        <v>85</v>
      </c>
      <c r="F13" s="371">
        <v>1.18</v>
      </c>
      <c r="G13" s="371">
        <v>27.06</v>
      </c>
      <c r="H13" s="371">
        <v>50.59</v>
      </c>
      <c r="I13" s="371">
        <v>21.18</v>
      </c>
      <c r="J13" s="21">
        <f t="shared" si="1"/>
        <v>3.9179999999999997</v>
      </c>
      <c r="K13" s="456">
        <v>83</v>
      </c>
      <c r="L13" s="452">
        <v>1.2</v>
      </c>
      <c r="M13" s="452">
        <v>43.37</v>
      </c>
      <c r="N13" s="452">
        <v>44.58</v>
      </c>
      <c r="O13" s="452">
        <v>10.84</v>
      </c>
      <c r="P13" s="21">
        <f t="shared" si="6"/>
        <v>3.6502999999999997</v>
      </c>
      <c r="Q13" s="519">
        <v>86</v>
      </c>
      <c r="R13" s="520">
        <v>1.1599999999999999</v>
      </c>
      <c r="S13" s="520">
        <v>27.91</v>
      </c>
      <c r="T13" s="520">
        <v>48.84</v>
      </c>
      <c r="U13" s="520">
        <v>22.09</v>
      </c>
      <c r="V13" s="21">
        <f t="shared" si="5"/>
        <v>3.9186000000000001</v>
      </c>
      <c r="W13" s="550">
        <v>68</v>
      </c>
      <c r="X13" s="551"/>
      <c r="Y13" s="551">
        <v>14</v>
      </c>
      <c r="Z13" s="551">
        <v>47</v>
      </c>
      <c r="AA13" s="551">
        <v>7</v>
      </c>
      <c r="AB13" s="97">
        <f t="shared" si="2"/>
        <v>3.1029411764705883</v>
      </c>
      <c r="AC13" s="576">
        <v>69</v>
      </c>
      <c r="AD13" s="577">
        <v>6</v>
      </c>
      <c r="AE13" s="577">
        <v>23</v>
      </c>
      <c r="AF13" s="577">
        <v>37</v>
      </c>
      <c r="AG13" s="577">
        <v>3</v>
      </c>
      <c r="AH13" s="110">
        <f t="shared" si="3"/>
        <v>3.4637681159420288</v>
      </c>
      <c r="AI13" s="614">
        <v>15</v>
      </c>
      <c r="AJ13" s="614">
        <v>5</v>
      </c>
      <c r="AK13" s="614">
        <v>2</v>
      </c>
      <c r="AL13" s="614">
        <v>7</v>
      </c>
      <c r="AM13" s="614">
        <v>1</v>
      </c>
      <c r="AN13" s="614"/>
      <c r="AO13" s="615"/>
      <c r="AP13" s="616">
        <v>37.93333333333333</v>
      </c>
      <c r="AQ13" s="617">
        <v>38</v>
      </c>
      <c r="AR13" s="617"/>
      <c r="AS13" s="617">
        <v>1</v>
      </c>
      <c r="AT13" s="617">
        <v>25</v>
      </c>
      <c r="AU13" s="617">
        <v>5</v>
      </c>
      <c r="AV13" s="617">
        <v>7</v>
      </c>
      <c r="AW13" s="617"/>
      <c r="AX13" s="618">
        <v>63.641025641025642</v>
      </c>
    </row>
    <row r="14" spans="1:50" s="1" customFormat="1" ht="15" customHeight="1" x14ac:dyDescent="0.25">
      <c r="A14" s="12">
        <v>7</v>
      </c>
      <c r="B14" s="392">
        <v>10190</v>
      </c>
      <c r="C14" s="5" t="s">
        <v>1</v>
      </c>
      <c r="D14" s="319" t="s">
        <v>219</v>
      </c>
      <c r="E14" s="370">
        <v>117</v>
      </c>
      <c r="F14" s="371"/>
      <c r="G14" s="371">
        <v>9.4</v>
      </c>
      <c r="H14" s="371">
        <v>29.91</v>
      </c>
      <c r="I14" s="371">
        <v>60.68</v>
      </c>
      <c r="J14" s="21">
        <f t="shared" si="1"/>
        <v>4.5124000000000004</v>
      </c>
      <c r="K14" s="456">
        <v>116</v>
      </c>
      <c r="L14" s="452">
        <v>2.59</v>
      </c>
      <c r="M14" s="452">
        <v>18.97</v>
      </c>
      <c r="N14" s="452">
        <v>51.72</v>
      </c>
      <c r="O14" s="452">
        <v>26.72</v>
      </c>
      <c r="P14" s="21">
        <f t="shared" si="4"/>
        <v>4.0256999999999996</v>
      </c>
      <c r="Q14" s="519">
        <v>116</v>
      </c>
      <c r="R14" s="520"/>
      <c r="S14" s="520">
        <v>14.66</v>
      </c>
      <c r="T14" s="520">
        <v>56.03</v>
      </c>
      <c r="U14" s="520">
        <v>29.31</v>
      </c>
      <c r="V14" s="21">
        <f t="shared" si="5"/>
        <v>4.1464999999999996</v>
      </c>
      <c r="W14" s="550">
        <v>105</v>
      </c>
      <c r="X14" s="552">
        <v>1</v>
      </c>
      <c r="Y14" s="552">
        <v>32</v>
      </c>
      <c r="Z14" s="552">
        <v>70</v>
      </c>
      <c r="AA14" s="552">
        <v>2</v>
      </c>
      <c r="AB14" s="97">
        <f t="shared" si="2"/>
        <v>3.3047619047619046</v>
      </c>
      <c r="AC14" s="576">
        <v>106</v>
      </c>
      <c r="AD14" s="577">
        <v>19</v>
      </c>
      <c r="AE14" s="577">
        <v>33</v>
      </c>
      <c r="AF14" s="577">
        <v>51</v>
      </c>
      <c r="AG14" s="577">
        <v>3</v>
      </c>
      <c r="AH14" s="110">
        <f t="shared" si="3"/>
        <v>3.641509433962264</v>
      </c>
      <c r="AI14" s="614">
        <v>16</v>
      </c>
      <c r="AJ14" s="614"/>
      <c r="AK14" s="614">
        <v>1</v>
      </c>
      <c r="AL14" s="614">
        <v>12</v>
      </c>
      <c r="AM14" s="614">
        <v>2</v>
      </c>
      <c r="AN14" s="614">
        <v>1</v>
      </c>
      <c r="AO14" s="615"/>
      <c r="AP14" s="616">
        <v>55.1875</v>
      </c>
      <c r="AQ14" s="617">
        <v>33</v>
      </c>
      <c r="AR14" s="617"/>
      <c r="AS14" s="617">
        <v>1</v>
      </c>
      <c r="AT14" s="617">
        <v>13</v>
      </c>
      <c r="AU14" s="617">
        <v>9</v>
      </c>
      <c r="AV14" s="617">
        <v>10</v>
      </c>
      <c r="AW14" s="617"/>
      <c r="AX14" s="618">
        <v>71.030303030303031</v>
      </c>
    </row>
    <row r="15" spans="1:50" s="1" customFormat="1" ht="15" customHeight="1" x14ac:dyDescent="0.25">
      <c r="A15" s="12">
        <v>8</v>
      </c>
      <c r="B15" s="392">
        <v>10320</v>
      </c>
      <c r="C15" s="5" t="s">
        <v>1</v>
      </c>
      <c r="D15" s="319" t="s">
        <v>22</v>
      </c>
      <c r="E15" s="370">
        <v>100</v>
      </c>
      <c r="F15" s="371">
        <v>4</v>
      </c>
      <c r="G15" s="371">
        <v>33</v>
      </c>
      <c r="H15" s="371">
        <v>45</v>
      </c>
      <c r="I15" s="371">
        <v>18</v>
      </c>
      <c r="J15" s="339">
        <f t="shared" si="1"/>
        <v>3.77</v>
      </c>
      <c r="K15" s="456">
        <v>99</v>
      </c>
      <c r="L15" s="452">
        <v>13.13</v>
      </c>
      <c r="M15" s="452">
        <v>38.380000000000003</v>
      </c>
      <c r="N15" s="452">
        <v>42.42</v>
      </c>
      <c r="O15" s="455">
        <v>6.06</v>
      </c>
      <c r="P15" s="21">
        <f t="shared" si="4"/>
        <v>3.4138000000000006</v>
      </c>
      <c r="Q15" s="519">
        <v>99</v>
      </c>
      <c r="R15" s="520"/>
      <c r="S15" s="520">
        <v>14.14</v>
      </c>
      <c r="T15" s="520">
        <v>55.56</v>
      </c>
      <c r="U15" s="520">
        <v>30.3</v>
      </c>
      <c r="V15" s="21">
        <f t="shared" si="5"/>
        <v>4.1616</v>
      </c>
      <c r="W15" s="550">
        <v>45</v>
      </c>
      <c r="X15" s="551"/>
      <c r="Y15" s="551">
        <v>12</v>
      </c>
      <c r="Z15" s="551">
        <v>30</v>
      </c>
      <c r="AA15" s="551">
        <v>3</v>
      </c>
      <c r="AB15" s="98">
        <f t="shared" si="2"/>
        <v>3.2</v>
      </c>
      <c r="AC15" s="576">
        <v>46</v>
      </c>
      <c r="AD15" s="578">
        <v>5</v>
      </c>
      <c r="AE15" s="578">
        <v>10</v>
      </c>
      <c r="AF15" s="578">
        <v>30</v>
      </c>
      <c r="AG15" s="578">
        <v>1</v>
      </c>
      <c r="AH15" s="110">
        <f t="shared" si="3"/>
        <v>3.4130434782608696</v>
      </c>
      <c r="AI15" s="614">
        <v>21</v>
      </c>
      <c r="AJ15" s="614">
        <v>1</v>
      </c>
      <c r="AK15" s="614">
        <v>2</v>
      </c>
      <c r="AL15" s="614">
        <v>11</v>
      </c>
      <c r="AM15" s="614">
        <v>4</v>
      </c>
      <c r="AN15" s="614">
        <v>3</v>
      </c>
      <c r="AO15" s="615"/>
      <c r="AP15" s="616">
        <v>53.041666666666664</v>
      </c>
      <c r="AQ15" s="617">
        <v>47</v>
      </c>
      <c r="AR15" s="617"/>
      <c r="AS15" s="617">
        <v>2</v>
      </c>
      <c r="AT15" s="617">
        <v>29</v>
      </c>
      <c r="AU15" s="617">
        <v>10</v>
      </c>
      <c r="AV15" s="617">
        <v>6</v>
      </c>
      <c r="AW15" s="617"/>
      <c r="AX15" s="618">
        <v>62.564102564102562</v>
      </c>
    </row>
    <row r="16" spans="1:50" s="1" customFormat="1" ht="15" customHeight="1" thickBot="1" x14ac:dyDescent="0.3">
      <c r="A16" s="13">
        <v>9</v>
      </c>
      <c r="B16" s="395">
        <v>10860</v>
      </c>
      <c r="C16" s="14" t="s">
        <v>1</v>
      </c>
      <c r="D16" s="320" t="s">
        <v>134</v>
      </c>
      <c r="E16" s="372">
        <v>100</v>
      </c>
      <c r="F16" s="373">
        <v>1</v>
      </c>
      <c r="G16" s="373">
        <v>23</v>
      </c>
      <c r="H16" s="373">
        <v>44</v>
      </c>
      <c r="I16" s="373">
        <v>32</v>
      </c>
      <c r="J16" s="22">
        <f t="shared" si="1"/>
        <v>4.07</v>
      </c>
      <c r="K16" s="457">
        <v>98</v>
      </c>
      <c r="L16" s="453">
        <v>7.14</v>
      </c>
      <c r="M16" s="453">
        <v>30.61</v>
      </c>
      <c r="N16" s="453">
        <v>51.02</v>
      </c>
      <c r="O16" s="454">
        <v>11.22</v>
      </c>
      <c r="P16" s="22">
        <f t="shared" si="4"/>
        <v>3.6629</v>
      </c>
      <c r="Q16" s="515">
        <v>101</v>
      </c>
      <c r="R16" s="523">
        <v>0.99</v>
      </c>
      <c r="S16" s="523">
        <v>25.74</v>
      </c>
      <c r="T16" s="523">
        <v>55.45</v>
      </c>
      <c r="U16" s="523">
        <v>17.82</v>
      </c>
      <c r="V16" s="436">
        <f t="shared" si="5"/>
        <v>3.9010000000000002</v>
      </c>
      <c r="W16" s="553">
        <v>60</v>
      </c>
      <c r="X16" s="554"/>
      <c r="Y16" s="554">
        <v>24</v>
      </c>
      <c r="Z16" s="554">
        <v>30</v>
      </c>
      <c r="AA16" s="554">
        <v>6</v>
      </c>
      <c r="AB16" s="100">
        <f t="shared" si="2"/>
        <v>3.3</v>
      </c>
      <c r="AC16" s="579">
        <v>59</v>
      </c>
      <c r="AD16" s="580">
        <v>15</v>
      </c>
      <c r="AE16" s="580">
        <v>24</v>
      </c>
      <c r="AF16" s="580">
        <v>17</v>
      </c>
      <c r="AG16" s="580">
        <v>3</v>
      </c>
      <c r="AH16" s="117">
        <f t="shared" si="3"/>
        <v>3.8644067796610169</v>
      </c>
      <c r="AI16" s="624">
        <v>17</v>
      </c>
      <c r="AJ16" s="624">
        <v>1</v>
      </c>
      <c r="AK16" s="624">
        <v>2</v>
      </c>
      <c r="AL16" s="624">
        <v>11</v>
      </c>
      <c r="AM16" s="624">
        <v>3</v>
      </c>
      <c r="AN16" s="624"/>
      <c r="AO16" s="625"/>
      <c r="AP16" s="626">
        <v>51.294117647058826</v>
      </c>
      <c r="AQ16" s="627">
        <v>33</v>
      </c>
      <c r="AR16" s="627"/>
      <c r="AS16" s="627"/>
      <c r="AT16" s="627">
        <v>17</v>
      </c>
      <c r="AU16" s="627">
        <v>9</v>
      </c>
      <c r="AV16" s="627">
        <v>7</v>
      </c>
      <c r="AW16" s="627"/>
      <c r="AX16" s="628">
        <v>69.121212121212125</v>
      </c>
    </row>
    <row r="17" spans="1:50" s="1" customFormat="1" ht="15" customHeight="1" x14ac:dyDescent="0.25">
      <c r="A17" s="17">
        <v>1</v>
      </c>
      <c r="B17" s="396">
        <v>20040</v>
      </c>
      <c r="C17" s="15" t="s">
        <v>3</v>
      </c>
      <c r="D17" s="318" t="s">
        <v>23</v>
      </c>
      <c r="E17" s="375">
        <v>84</v>
      </c>
      <c r="F17" s="376">
        <v>1.19</v>
      </c>
      <c r="G17" s="376">
        <v>11.9</v>
      </c>
      <c r="H17" s="376">
        <v>40.479999999999997</v>
      </c>
      <c r="I17" s="376">
        <v>46.43</v>
      </c>
      <c r="J17" s="23">
        <f t="shared" si="1"/>
        <v>4.3214999999999995</v>
      </c>
      <c r="K17" s="464">
        <v>57</v>
      </c>
      <c r="L17" s="458">
        <v>5.26</v>
      </c>
      <c r="M17" s="458">
        <v>28.07</v>
      </c>
      <c r="N17" s="458">
        <v>42.11</v>
      </c>
      <c r="O17" s="458">
        <v>24.56</v>
      </c>
      <c r="P17" s="23">
        <f t="shared" si="4"/>
        <v>3.8597000000000001</v>
      </c>
      <c r="Q17" s="517">
        <v>83</v>
      </c>
      <c r="R17" s="516"/>
      <c r="S17" s="516">
        <v>8.43</v>
      </c>
      <c r="T17" s="516">
        <v>46.99</v>
      </c>
      <c r="U17" s="516">
        <v>44.58</v>
      </c>
      <c r="V17" s="23">
        <f t="shared" si="5"/>
        <v>4.3614999999999995</v>
      </c>
      <c r="W17" s="548">
        <v>112</v>
      </c>
      <c r="X17" s="555"/>
      <c r="Y17" s="555">
        <v>55</v>
      </c>
      <c r="Z17" s="555">
        <v>52</v>
      </c>
      <c r="AA17" s="555">
        <v>5</v>
      </c>
      <c r="AB17" s="96">
        <f t="shared" si="2"/>
        <v>3.4464285714285716</v>
      </c>
      <c r="AC17" s="573">
        <v>112</v>
      </c>
      <c r="AD17" s="581">
        <v>13</v>
      </c>
      <c r="AE17" s="581">
        <v>50</v>
      </c>
      <c r="AF17" s="581">
        <v>47</v>
      </c>
      <c r="AG17" s="581">
        <v>2</v>
      </c>
      <c r="AH17" s="96">
        <f t="shared" si="3"/>
        <v>3.6607142857142856</v>
      </c>
      <c r="AI17" s="619">
        <v>46</v>
      </c>
      <c r="AJ17" s="619">
        <v>2</v>
      </c>
      <c r="AK17" s="619">
        <v>9</v>
      </c>
      <c r="AL17" s="619">
        <v>24</v>
      </c>
      <c r="AM17" s="619">
        <v>9</v>
      </c>
      <c r="AN17" s="619">
        <v>2</v>
      </c>
      <c r="AO17" s="620"/>
      <c r="AP17" s="621">
        <v>52.3</v>
      </c>
      <c r="AQ17" s="622">
        <v>86</v>
      </c>
      <c r="AR17" s="622"/>
      <c r="AS17" s="622">
        <v>1</v>
      </c>
      <c r="AT17" s="622">
        <v>43</v>
      </c>
      <c r="AU17" s="622">
        <v>14</v>
      </c>
      <c r="AV17" s="622">
        <v>28</v>
      </c>
      <c r="AW17" s="622"/>
      <c r="AX17" s="623">
        <v>69.900000000000006</v>
      </c>
    </row>
    <row r="18" spans="1:50" s="1" customFormat="1" ht="15" customHeight="1" x14ac:dyDescent="0.25">
      <c r="A18" s="12">
        <v>2</v>
      </c>
      <c r="B18" s="392">
        <v>20061</v>
      </c>
      <c r="C18" s="5" t="s">
        <v>3</v>
      </c>
      <c r="D18" s="319" t="s">
        <v>24</v>
      </c>
      <c r="E18" s="375">
        <v>71</v>
      </c>
      <c r="F18" s="376"/>
      <c r="G18" s="376">
        <v>14.08</v>
      </c>
      <c r="H18" s="376">
        <v>49.3</v>
      </c>
      <c r="I18" s="376">
        <v>36.619999999999997</v>
      </c>
      <c r="J18" s="21">
        <f>(2*F18+3*G18+4*H18+5*I18)/100</f>
        <v>4.2253999999999996</v>
      </c>
      <c r="K18" s="462">
        <v>66</v>
      </c>
      <c r="L18" s="459">
        <v>3.03</v>
      </c>
      <c r="M18" s="459">
        <v>16.670000000000002</v>
      </c>
      <c r="N18" s="459">
        <v>56.06</v>
      </c>
      <c r="O18" s="459">
        <v>24.24</v>
      </c>
      <c r="P18" s="21">
        <f>(2*L18+3*M18+4*N18+5*O18)/100</f>
        <v>4.0151000000000003</v>
      </c>
      <c r="Q18" s="521">
        <v>68</v>
      </c>
      <c r="R18" s="522">
        <v>1.47</v>
      </c>
      <c r="S18" s="522">
        <v>14.71</v>
      </c>
      <c r="T18" s="522">
        <v>47.06</v>
      </c>
      <c r="U18" s="522">
        <v>36.76</v>
      </c>
      <c r="V18" s="21">
        <f>(2*R18+3*S18+4*T18+5*U18)/100</f>
        <v>4.1911000000000005</v>
      </c>
      <c r="W18" s="550">
        <v>58</v>
      </c>
      <c r="X18" s="556"/>
      <c r="Y18" s="556">
        <v>35</v>
      </c>
      <c r="Z18" s="556">
        <v>22</v>
      </c>
      <c r="AA18" s="556">
        <v>1</v>
      </c>
      <c r="AB18" s="97">
        <f t="shared" si="2"/>
        <v>3.5862068965517242</v>
      </c>
      <c r="AC18" s="576">
        <v>59</v>
      </c>
      <c r="AD18" s="582">
        <v>20</v>
      </c>
      <c r="AE18" s="582">
        <v>28</v>
      </c>
      <c r="AF18" s="582">
        <v>10</v>
      </c>
      <c r="AG18" s="582">
        <v>1</v>
      </c>
      <c r="AH18" s="97">
        <f t="shared" si="3"/>
        <v>4.1355932203389827</v>
      </c>
      <c r="AI18" s="614">
        <v>30</v>
      </c>
      <c r="AJ18" s="614">
        <v>2</v>
      </c>
      <c r="AK18" s="614">
        <v>3</v>
      </c>
      <c r="AL18" s="614">
        <v>13</v>
      </c>
      <c r="AM18" s="614">
        <v>11</v>
      </c>
      <c r="AN18" s="614">
        <v>1</v>
      </c>
      <c r="AO18" s="615"/>
      <c r="AP18" s="616">
        <v>58.7</v>
      </c>
      <c r="AQ18" s="617">
        <v>51</v>
      </c>
      <c r="AR18" s="617"/>
      <c r="AS18" s="617"/>
      <c r="AT18" s="617">
        <v>18</v>
      </c>
      <c r="AU18" s="617">
        <v>14</v>
      </c>
      <c r="AV18" s="617">
        <v>19</v>
      </c>
      <c r="AW18" s="617"/>
      <c r="AX18" s="618">
        <v>74.3</v>
      </c>
    </row>
    <row r="19" spans="1:50" s="1" customFormat="1" ht="15" customHeight="1" x14ac:dyDescent="0.25">
      <c r="A19" s="12">
        <v>3</v>
      </c>
      <c r="B19" s="392">
        <v>21020</v>
      </c>
      <c r="C19" s="5" t="s">
        <v>3</v>
      </c>
      <c r="D19" s="319" t="s">
        <v>32</v>
      </c>
      <c r="E19" s="375">
        <v>95</v>
      </c>
      <c r="F19" s="376"/>
      <c r="G19" s="376">
        <v>8.42</v>
      </c>
      <c r="H19" s="376">
        <v>35.79</v>
      </c>
      <c r="I19" s="376">
        <v>55.79</v>
      </c>
      <c r="J19" s="21">
        <f>(2*F19+3*G19+4*H19+5*I19)/100</f>
        <v>4.4737</v>
      </c>
      <c r="K19" s="462">
        <v>94</v>
      </c>
      <c r="L19" s="459"/>
      <c r="M19" s="459">
        <v>14.89</v>
      </c>
      <c r="N19" s="459">
        <v>52.13</v>
      </c>
      <c r="O19" s="459">
        <v>32.979999999999997</v>
      </c>
      <c r="P19" s="21">
        <f>(2*L19+3*M19+4*N19+5*O19)/100</f>
        <v>4.1808999999999994</v>
      </c>
      <c r="Q19" s="521">
        <v>95</v>
      </c>
      <c r="R19" s="522"/>
      <c r="S19" s="522">
        <v>3.16</v>
      </c>
      <c r="T19" s="522">
        <v>54.74</v>
      </c>
      <c r="U19" s="522">
        <v>42.11</v>
      </c>
      <c r="V19" s="21">
        <f>(2*R19+3*S19+4*T19+5*U19)/100</f>
        <v>4.3898999999999999</v>
      </c>
      <c r="W19" s="550">
        <v>78</v>
      </c>
      <c r="X19" s="556">
        <v>4</v>
      </c>
      <c r="Y19" s="556">
        <v>25</v>
      </c>
      <c r="Z19" s="556">
        <v>46</v>
      </c>
      <c r="AA19" s="556">
        <v>3</v>
      </c>
      <c r="AB19" s="97">
        <f t="shared" si="2"/>
        <v>3.3846153846153846</v>
      </c>
      <c r="AC19" s="576">
        <v>78</v>
      </c>
      <c r="AD19" s="582">
        <v>20</v>
      </c>
      <c r="AE19" s="582">
        <v>28</v>
      </c>
      <c r="AF19" s="582">
        <v>29</v>
      </c>
      <c r="AG19" s="582">
        <v>1</v>
      </c>
      <c r="AH19" s="97">
        <f t="shared" si="3"/>
        <v>3.858974358974359</v>
      </c>
      <c r="AI19" s="614">
        <v>28</v>
      </c>
      <c r="AJ19" s="614">
        <v>1</v>
      </c>
      <c r="AK19" s="614">
        <v>1</v>
      </c>
      <c r="AL19" s="614">
        <v>17</v>
      </c>
      <c r="AM19" s="614">
        <v>4</v>
      </c>
      <c r="AN19" s="614">
        <v>5</v>
      </c>
      <c r="AO19" s="615"/>
      <c r="AP19" s="616">
        <v>58.3</v>
      </c>
      <c r="AQ19" s="617">
        <v>52</v>
      </c>
      <c r="AR19" s="617"/>
      <c r="AS19" s="617"/>
      <c r="AT19" s="617">
        <v>15</v>
      </c>
      <c r="AU19" s="617">
        <v>14</v>
      </c>
      <c r="AV19" s="617">
        <v>23</v>
      </c>
      <c r="AW19" s="617"/>
      <c r="AX19" s="618">
        <v>75.900000000000006</v>
      </c>
    </row>
    <row r="20" spans="1:50" s="1" customFormat="1" ht="15" customHeight="1" x14ac:dyDescent="0.25">
      <c r="A20" s="12">
        <v>4</v>
      </c>
      <c r="B20" s="392">
        <v>20060</v>
      </c>
      <c r="C20" s="5" t="s">
        <v>3</v>
      </c>
      <c r="D20" s="319" t="s">
        <v>172</v>
      </c>
      <c r="E20" s="375">
        <v>161</v>
      </c>
      <c r="F20" s="376"/>
      <c r="G20" s="376">
        <v>6.21</v>
      </c>
      <c r="H20" s="376">
        <v>28.57</v>
      </c>
      <c r="I20" s="376">
        <v>65.22</v>
      </c>
      <c r="J20" s="21">
        <f t="shared" si="1"/>
        <v>4.5900999999999996</v>
      </c>
      <c r="K20" s="462">
        <v>158</v>
      </c>
      <c r="L20" s="459">
        <v>0.63</v>
      </c>
      <c r="M20" s="459">
        <v>11.39</v>
      </c>
      <c r="N20" s="459">
        <v>44.94</v>
      </c>
      <c r="O20" s="459">
        <v>43.04</v>
      </c>
      <c r="P20" s="21">
        <f t="shared" si="4"/>
        <v>4.3038999999999996</v>
      </c>
      <c r="Q20" s="521">
        <v>159</v>
      </c>
      <c r="R20" s="522"/>
      <c r="S20" s="522">
        <v>3.77</v>
      </c>
      <c r="T20" s="522">
        <v>40.880000000000003</v>
      </c>
      <c r="U20" s="522">
        <v>55.35</v>
      </c>
      <c r="V20" s="21">
        <f t="shared" si="5"/>
        <v>4.5158000000000005</v>
      </c>
      <c r="W20" s="550">
        <v>155</v>
      </c>
      <c r="X20" s="556">
        <v>20</v>
      </c>
      <c r="Y20" s="556">
        <v>70</v>
      </c>
      <c r="Z20" s="556">
        <v>59</v>
      </c>
      <c r="AA20" s="556">
        <v>6</v>
      </c>
      <c r="AB20" s="97">
        <f t="shared" si="2"/>
        <v>3.6709677419354838</v>
      </c>
      <c r="AC20" s="576">
        <v>154</v>
      </c>
      <c r="AD20" s="583">
        <v>36</v>
      </c>
      <c r="AE20" s="583">
        <v>64</v>
      </c>
      <c r="AF20" s="583">
        <v>49</v>
      </c>
      <c r="AG20" s="583">
        <v>5</v>
      </c>
      <c r="AH20" s="97">
        <f t="shared" si="3"/>
        <v>3.8506493506493507</v>
      </c>
      <c r="AI20" s="614">
        <v>62</v>
      </c>
      <c r="AJ20" s="614"/>
      <c r="AK20" s="614">
        <v>1</v>
      </c>
      <c r="AL20" s="614">
        <v>30</v>
      </c>
      <c r="AM20" s="614">
        <v>14</v>
      </c>
      <c r="AN20" s="614">
        <v>17</v>
      </c>
      <c r="AO20" s="615"/>
      <c r="AP20" s="616">
        <v>66.900000000000006</v>
      </c>
      <c r="AQ20" s="617">
        <v>93</v>
      </c>
      <c r="AR20" s="617"/>
      <c r="AS20" s="617"/>
      <c r="AT20" s="617">
        <v>35</v>
      </c>
      <c r="AU20" s="617">
        <v>22</v>
      </c>
      <c r="AV20" s="617">
        <v>36</v>
      </c>
      <c r="AW20" s="617"/>
      <c r="AX20" s="618">
        <v>73.099999999999994</v>
      </c>
    </row>
    <row r="21" spans="1:50" s="1" customFormat="1" ht="15" customHeight="1" x14ac:dyDescent="0.25">
      <c r="A21" s="12">
        <v>5</v>
      </c>
      <c r="B21" s="392">
        <v>20400</v>
      </c>
      <c r="C21" s="5" t="s">
        <v>3</v>
      </c>
      <c r="D21" s="319" t="s">
        <v>26</v>
      </c>
      <c r="E21" s="375">
        <v>143</v>
      </c>
      <c r="F21" s="376"/>
      <c r="G21" s="376">
        <v>11.19</v>
      </c>
      <c r="H21" s="376">
        <v>33.57</v>
      </c>
      <c r="I21" s="376">
        <v>55.24</v>
      </c>
      <c r="J21" s="314">
        <f>(2*F21+3*G21+4*H21+5*I21)/100</f>
        <v>4.4404999999999992</v>
      </c>
      <c r="K21" s="462">
        <v>144</v>
      </c>
      <c r="L21" s="459"/>
      <c r="M21" s="459">
        <v>16.670000000000002</v>
      </c>
      <c r="N21" s="459">
        <v>45.83</v>
      </c>
      <c r="O21" s="459">
        <v>37.5</v>
      </c>
      <c r="P21" s="315">
        <f t="shared" si="4"/>
        <v>4.2082999999999995</v>
      </c>
      <c r="Q21" s="521">
        <v>136</v>
      </c>
      <c r="R21" s="522"/>
      <c r="S21" s="522">
        <v>5.15</v>
      </c>
      <c r="T21" s="522">
        <v>52.94</v>
      </c>
      <c r="U21" s="522">
        <v>41.91</v>
      </c>
      <c r="V21" s="21">
        <f>(2*R21+3*S21+4*T21+5*U21)/100</f>
        <v>4.3675999999999995</v>
      </c>
      <c r="W21" s="550">
        <v>122</v>
      </c>
      <c r="X21" s="556">
        <v>11</v>
      </c>
      <c r="Y21" s="556">
        <v>42</v>
      </c>
      <c r="Z21" s="556">
        <v>58</v>
      </c>
      <c r="AA21" s="556">
        <v>11</v>
      </c>
      <c r="AB21" s="97">
        <f t="shared" si="2"/>
        <v>3.4344262295081966</v>
      </c>
      <c r="AC21" s="576">
        <v>120</v>
      </c>
      <c r="AD21" s="582">
        <v>25</v>
      </c>
      <c r="AE21" s="582">
        <v>53</v>
      </c>
      <c r="AF21" s="582">
        <v>35</v>
      </c>
      <c r="AG21" s="582">
        <v>7</v>
      </c>
      <c r="AH21" s="97">
        <f t="shared" si="3"/>
        <v>3.8</v>
      </c>
      <c r="AI21" s="614">
        <v>43</v>
      </c>
      <c r="AJ21" s="614"/>
      <c r="AK21" s="614">
        <v>3</v>
      </c>
      <c r="AL21" s="614">
        <v>22</v>
      </c>
      <c r="AM21" s="614">
        <v>13</v>
      </c>
      <c r="AN21" s="614">
        <v>5</v>
      </c>
      <c r="AO21" s="615"/>
      <c r="AP21" s="616">
        <v>59.5</v>
      </c>
      <c r="AQ21" s="617">
        <v>66</v>
      </c>
      <c r="AR21" s="617"/>
      <c r="AS21" s="617"/>
      <c r="AT21" s="617">
        <v>32</v>
      </c>
      <c r="AU21" s="617">
        <v>14</v>
      </c>
      <c r="AV21" s="617">
        <v>20</v>
      </c>
      <c r="AW21" s="617"/>
      <c r="AX21" s="618">
        <v>71.5</v>
      </c>
    </row>
    <row r="22" spans="1:50" s="1" customFormat="1" ht="15" customHeight="1" x14ac:dyDescent="0.25">
      <c r="A22" s="12">
        <v>6</v>
      </c>
      <c r="B22" s="392">
        <v>20080</v>
      </c>
      <c r="C22" s="5" t="s">
        <v>3</v>
      </c>
      <c r="D22" s="319" t="s">
        <v>220</v>
      </c>
      <c r="E22" s="375">
        <v>81</v>
      </c>
      <c r="F22" s="376">
        <v>1.23</v>
      </c>
      <c r="G22" s="376">
        <v>28.4</v>
      </c>
      <c r="H22" s="376">
        <v>41.98</v>
      </c>
      <c r="I22" s="376">
        <v>28.4</v>
      </c>
      <c r="J22" s="21">
        <f t="shared" si="1"/>
        <v>3.9758</v>
      </c>
      <c r="K22" s="462">
        <v>80</v>
      </c>
      <c r="L22" s="459">
        <v>6.25</v>
      </c>
      <c r="M22" s="459">
        <v>36.25</v>
      </c>
      <c r="N22" s="459">
        <v>47.5</v>
      </c>
      <c r="O22" s="459">
        <v>10</v>
      </c>
      <c r="P22" s="21">
        <f t="shared" si="4"/>
        <v>3.6124999999999998</v>
      </c>
      <c r="Q22" s="521">
        <v>80</v>
      </c>
      <c r="R22" s="522"/>
      <c r="S22" s="522">
        <v>21.25</v>
      </c>
      <c r="T22" s="522">
        <v>60</v>
      </c>
      <c r="U22" s="522">
        <v>18.75</v>
      </c>
      <c r="V22" s="21">
        <f t="shared" si="5"/>
        <v>3.9750000000000001</v>
      </c>
      <c r="W22" s="550">
        <v>80</v>
      </c>
      <c r="X22" s="556"/>
      <c r="Y22" s="556">
        <v>33</v>
      </c>
      <c r="Z22" s="556">
        <v>36</v>
      </c>
      <c r="AA22" s="556">
        <v>11</v>
      </c>
      <c r="AB22" s="97">
        <f t="shared" si="2"/>
        <v>3.2749999999999999</v>
      </c>
      <c r="AC22" s="576">
        <v>54</v>
      </c>
      <c r="AD22" s="582">
        <v>7</v>
      </c>
      <c r="AE22" s="582">
        <v>19</v>
      </c>
      <c r="AF22" s="582">
        <v>22</v>
      </c>
      <c r="AG22" s="582">
        <v>6</v>
      </c>
      <c r="AH22" s="97">
        <f t="shared" si="3"/>
        <v>3.5</v>
      </c>
      <c r="AI22" s="614">
        <v>8</v>
      </c>
      <c r="AJ22" s="614"/>
      <c r="AK22" s="614"/>
      <c r="AL22" s="614">
        <v>6</v>
      </c>
      <c r="AM22" s="614">
        <v>2</v>
      </c>
      <c r="AN22" s="614"/>
      <c r="AO22" s="615"/>
      <c r="AP22" s="616">
        <v>58.4</v>
      </c>
      <c r="AQ22" s="617">
        <v>35</v>
      </c>
      <c r="AR22" s="617"/>
      <c r="AS22" s="617">
        <v>2</v>
      </c>
      <c r="AT22" s="617">
        <v>25</v>
      </c>
      <c r="AU22" s="617">
        <v>5</v>
      </c>
      <c r="AV22" s="617">
        <v>3</v>
      </c>
      <c r="AW22" s="617"/>
      <c r="AX22" s="618">
        <v>58.4</v>
      </c>
    </row>
    <row r="23" spans="1:50" s="1" customFormat="1" ht="15" customHeight="1" x14ac:dyDescent="0.25">
      <c r="A23" s="12">
        <v>7</v>
      </c>
      <c r="B23" s="392">
        <v>20460</v>
      </c>
      <c r="C23" s="5" t="s">
        <v>3</v>
      </c>
      <c r="D23" s="319" t="s">
        <v>27</v>
      </c>
      <c r="E23" s="375">
        <v>107</v>
      </c>
      <c r="F23" s="376">
        <v>4.67</v>
      </c>
      <c r="G23" s="376">
        <v>24.3</v>
      </c>
      <c r="H23" s="376">
        <v>39.25</v>
      </c>
      <c r="I23" s="376">
        <v>31.78</v>
      </c>
      <c r="J23" s="21">
        <f t="shared" si="1"/>
        <v>3.9813999999999998</v>
      </c>
      <c r="K23" s="462">
        <v>100</v>
      </c>
      <c r="L23" s="459">
        <v>10</v>
      </c>
      <c r="M23" s="459">
        <v>32</v>
      </c>
      <c r="N23" s="459">
        <v>48</v>
      </c>
      <c r="O23" s="459">
        <v>10</v>
      </c>
      <c r="P23" s="21">
        <f t="shared" si="4"/>
        <v>3.58</v>
      </c>
      <c r="Q23" s="521">
        <v>103</v>
      </c>
      <c r="R23" s="522">
        <v>0.97</v>
      </c>
      <c r="S23" s="522">
        <v>18.45</v>
      </c>
      <c r="T23" s="522">
        <v>58.25</v>
      </c>
      <c r="U23" s="522">
        <v>22.33</v>
      </c>
      <c r="V23" s="21">
        <f t="shared" si="5"/>
        <v>4.0193999999999992</v>
      </c>
      <c r="W23" s="550">
        <v>58</v>
      </c>
      <c r="X23" s="556"/>
      <c r="Y23" s="556">
        <v>19</v>
      </c>
      <c r="Z23" s="556">
        <v>34</v>
      </c>
      <c r="AA23" s="556">
        <v>5</v>
      </c>
      <c r="AB23" s="97">
        <f t="shared" si="2"/>
        <v>3.2413793103448274</v>
      </c>
      <c r="AC23" s="576">
        <v>80</v>
      </c>
      <c r="AD23" s="582">
        <v>6</v>
      </c>
      <c r="AE23" s="582">
        <v>25</v>
      </c>
      <c r="AF23" s="582">
        <v>44</v>
      </c>
      <c r="AG23" s="582">
        <v>5</v>
      </c>
      <c r="AH23" s="97">
        <f t="shared" si="3"/>
        <v>3.4</v>
      </c>
      <c r="AI23" s="614">
        <v>36</v>
      </c>
      <c r="AJ23" s="614">
        <v>1</v>
      </c>
      <c r="AK23" s="614">
        <v>7</v>
      </c>
      <c r="AL23" s="614">
        <v>19</v>
      </c>
      <c r="AM23" s="614">
        <v>8</v>
      </c>
      <c r="AN23" s="614">
        <v>1</v>
      </c>
      <c r="AO23" s="615"/>
      <c r="AP23" s="616">
        <v>51.8</v>
      </c>
      <c r="AQ23" s="617">
        <v>69</v>
      </c>
      <c r="AR23" s="617"/>
      <c r="AS23" s="617"/>
      <c r="AT23" s="617">
        <v>41</v>
      </c>
      <c r="AU23" s="617">
        <v>17</v>
      </c>
      <c r="AV23" s="617">
        <v>11</v>
      </c>
      <c r="AW23" s="617"/>
      <c r="AX23" s="618">
        <v>66.599999999999994</v>
      </c>
    </row>
    <row r="24" spans="1:50" s="1" customFormat="1" ht="15" customHeight="1" x14ac:dyDescent="0.25">
      <c r="A24" s="12">
        <v>8</v>
      </c>
      <c r="B24" s="392">
        <v>20550</v>
      </c>
      <c r="C24" s="5" t="s">
        <v>3</v>
      </c>
      <c r="D24" s="319" t="s">
        <v>28</v>
      </c>
      <c r="E24" s="377">
        <v>91</v>
      </c>
      <c r="F24" s="378"/>
      <c r="G24" s="378"/>
      <c r="H24" s="378"/>
      <c r="I24" s="378"/>
      <c r="J24" s="21">
        <f t="shared" si="1"/>
        <v>0</v>
      </c>
      <c r="K24" s="462">
        <v>93</v>
      </c>
      <c r="L24" s="459">
        <v>9.68</v>
      </c>
      <c r="M24" s="459">
        <v>33.33</v>
      </c>
      <c r="N24" s="459">
        <v>44.09</v>
      </c>
      <c r="O24" s="459">
        <v>12.9</v>
      </c>
      <c r="P24" s="21">
        <f t="shared" si="4"/>
        <v>3.6021000000000005</v>
      </c>
      <c r="Q24" s="521">
        <v>91</v>
      </c>
      <c r="R24" s="522"/>
      <c r="S24" s="522">
        <v>14.29</v>
      </c>
      <c r="T24" s="522">
        <v>51.65</v>
      </c>
      <c r="U24" s="522">
        <v>34.07</v>
      </c>
      <c r="V24" s="21">
        <f t="shared" si="5"/>
        <v>4.1981999999999999</v>
      </c>
      <c r="W24" s="550">
        <v>51</v>
      </c>
      <c r="X24" s="556">
        <v>1</v>
      </c>
      <c r="Y24" s="556">
        <v>10</v>
      </c>
      <c r="Z24" s="556">
        <v>31</v>
      </c>
      <c r="AA24" s="556">
        <v>9</v>
      </c>
      <c r="AB24" s="97">
        <f t="shared" si="2"/>
        <v>3.0588235294117645</v>
      </c>
      <c r="AC24" s="576">
        <v>58</v>
      </c>
      <c r="AD24" s="582">
        <v>4</v>
      </c>
      <c r="AE24" s="582">
        <v>24</v>
      </c>
      <c r="AF24" s="582">
        <v>24</v>
      </c>
      <c r="AG24" s="582">
        <v>6</v>
      </c>
      <c r="AH24" s="97">
        <f t="shared" si="3"/>
        <v>3.4482758620689653</v>
      </c>
      <c r="AI24" s="614">
        <v>22</v>
      </c>
      <c r="AJ24" s="614">
        <v>1</v>
      </c>
      <c r="AK24" s="614">
        <v>5</v>
      </c>
      <c r="AL24" s="614">
        <v>15</v>
      </c>
      <c r="AM24" s="614">
        <v>1</v>
      </c>
      <c r="AN24" s="614"/>
      <c r="AO24" s="615"/>
      <c r="AP24" s="616">
        <v>48.1</v>
      </c>
      <c r="AQ24" s="617">
        <v>30</v>
      </c>
      <c r="AR24" s="617"/>
      <c r="AS24" s="617">
        <v>1</v>
      </c>
      <c r="AT24" s="617">
        <v>19</v>
      </c>
      <c r="AU24" s="617">
        <v>8</v>
      </c>
      <c r="AV24" s="617">
        <v>2</v>
      </c>
      <c r="AW24" s="617"/>
      <c r="AX24" s="618">
        <v>61.7</v>
      </c>
    </row>
    <row r="25" spans="1:50" s="1" customFormat="1" ht="15" customHeight="1" x14ac:dyDescent="0.25">
      <c r="A25" s="12">
        <v>9</v>
      </c>
      <c r="B25" s="392">
        <v>20630</v>
      </c>
      <c r="C25" s="5" t="s">
        <v>3</v>
      </c>
      <c r="D25" s="319" t="s">
        <v>29</v>
      </c>
      <c r="E25" s="377">
        <v>106</v>
      </c>
      <c r="F25" s="378">
        <v>2.83</v>
      </c>
      <c r="G25" s="378">
        <v>14.15</v>
      </c>
      <c r="H25" s="378">
        <v>45.28</v>
      </c>
      <c r="I25" s="378">
        <v>37.74</v>
      </c>
      <c r="J25" s="21">
        <f t="shared" si="1"/>
        <v>4.1793000000000005</v>
      </c>
      <c r="K25" s="462">
        <v>103</v>
      </c>
      <c r="L25" s="459">
        <v>5.83</v>
      </c>
      <c r="M25" s="459">
        <v>25.24</v>
      </c>
      <c r="N25" s="459">
        <v>52.43</v>
      </c>
      <c r="O25" s="459">
        <v>16.5</v>
      </c>
      <c r="P25" s="21">
        <f t="shared" si="4"/>
        <v>3.7960000000000003</v>
      </c>
      <c r="Q25" s="521">
        <v>108</v>
      </c>
      <c r="R25" s="522">
        <v>1.85</v>
      </c>
      <c r="S25" s="522">
        <v>15.74</v>
      </c>
      <c r="T25" s="522">
        <v>63.89</v>
      </c>
      <c r="U25" s="522">
        <v>18.52</v>
      </c>
      <c r="V25" s="21">
        <f t="shared" si="5"/>
        <v>3.9908000000000006</v>
      </c>
      <c r="W25" s="550">
        <v>54</v>
      </c>
      <c r="X25" s="556">
        <v>7</v>
      </c>
      <c r="Y25" s="556">
        <v>19</v>
      </c>
      <c r="Z25" s="556">
        <v>22</v>
      </c>
      <c r="AA25" s="556">
        <v>6</v>
      </c>
      <c r="AB25" s="97">
        <f t="shared" si="2"/>
        <v>3.5</v>
      </c>
      <c r="AC25" s="576">
        <v>53</v>
      </c>
      <c r="AD25" s="582">
        <v>1</v>
      </c>
      <c r="AE25" s="582">
        <v>17</v>
      </c>
      <c r="AF25" s="582">
        <v>27</v>
      </c>
      <c r="AG25" s="582">
        <v>8</v>
      </c>
      <c r="AH25" s="97">
        <f t="shared" si="3"/>
        <v>3.2075471698113209</v>
      </c>
      <c r="AI25" s="614">
        <v>11</v>
      </c>
      <c r="AJ25" s="614"/>
      <c r="AK25" s="614">
        <v>3</v>
      </c>
      <c r="AL25" s="614">
        <v>7</v>
      </c>
      <c r="AM25" s="614">
        <v>1</v>
      </c>
      <c r="AN25" s="614"/>
      <c r="AO25" s="615"/>
      <c r="AP25" s="616">
        <v>51.5</v>
      </c>
      <c r="AQ25" s="617">
        <v>21</v>
      </c>
      <c r="AR25" s="617"/>
      <c r="AS25" s="617">
        <v>1</v>
      </c>
      <c r="AT25" s="617">
        <v>17</v>
      </c>
      <c r="AU25" s="617">
        <v>3</v>
      </c>
      <c r="AV25" s="617"/>
      <c r="AW25" s="617"/>
      <c r="AX25" s="618">
        <v>59.9</v>
      </c>
    </row>
    <row r="26" spans="1:50" s="1" customFormat="1" ht="15" customHeight="1" x14ac:dyDescent="0.25">
      <c r="A26" s="12">
        <v>10</v>
      </c>
      <c r="B26" s="392">
        <v>20810</v>
      </c>
      <c r="C26" s="5" t="s">
        <v>3</v>
      </c>
      <c r="D26" s="319" t="s">
        <v>30</v>
      </c>
      <c r="E26" s="377">
        <v>89</v>
      </c>
      <c r="F26" s="378">
        <v>4.49</v>
      </c>
      <c r="G26" s="378">
        <v>25.84</v>
      </c>
      <c r="H26" s="378">
        <v>33.71</v>
      </c>
      <c r="I26" s="378">
        <v>35.96</v>
      </c>
      <c r="J26" s="21">
        <f t="shared" si="1"/>
        <v>4.0114000000000001</v>
      </c>
      <c r="K26" s="462">
        <v>89</v>
      </c>
      <c r="L26" s="459">
        <v>12.36</v>
      </c>
      <c r="M26" s="459">
        <v>30.34</v>
      </c>
      <c r="N26" s="459">
        <v>47.19</v>
      </c>
      <c r="O26" s="459">
        <v>10.11</v>
      </c>
      <c r="P26" s="21">
        <f t="shared" si="4"/>
        <v>3.5505</v>
      </c>
      <c r="Q26" s="521">
        <v>90</v>
      </c>
      <c r="R26" s="522">
        <v>5.56</v>
      </c>
      <c r="S26" s="522">
        <v>40</v>
      </c>
      <c r="T26" s="522">
        <v>48.89</v>
      </c>
      <c r="U26" s="522">
        <v>5.56</v>
      </c>
      <c r="V26" s="21">
        <f t="shared" si="5"/>
        <v>3.5448000000000004</v>
      </c>
      <c r="W26" s="550">
        <v>80</v>
      </c>
      <c r="X26" s="556"/>
      <c r="Y26" s="556">
        <v>8</v>
      </c>
      <c r="Z26" s="556">
        <v>51</v>
      </c>
      <c r="AA26" s="556">
        <v>21</v>
      </c>
      <c r="AB26" s="97">
        <f t="shared" si="2"/>
        <v>2.8374999999999999</v>
      </c>
      <c r="AC26" s="576">
        <v>81</v>
      </c>
      <c r="AD26" s="582">
        <v>9</v>
      </c>
      <c r="AE26" s="582">
        <v>18</v>
      </c>
      <c r="AF26" s="582">
        <v>38</v>
      </c>
      <c r="AG26" s="582">
        <v>16</v>
      </c>
      <c r="AH26" s="97">
        <f t="shared" si="3"/>
        <v>3.2469135802469138</v>
      </c>
      <c r="AI26" s="614">
        <v>6</v>
      </c>
      <c r="AJ26" s="614">
        <v>1</v>
      </c>
      <c r="AK26" s="614">
        <v>2</v>
      </c>
      <c r="AL26" s="614">
        <v>3</v>
      </c>
      <c r="AM26" s="614"/>
      <c r="AN26" s="614"/>
      <c r="AO26" s="615"/>
      <c r="AP26" s="616">
        <v>35.700000000000003</v>
      </c>
      <c r="AQ26" s="617">
        <v>14</v>
      </c>
      <c r="AR26" s="617"/>
      <c r="AS26" s="617">
        <v>1</v>
      </c>
      <c r="AT26" s="617">
        <v>12</v>
      </c>
      <c r="AU26" s="617"/>
      <c r="AV26" s="617">
        <v>1</v>
      </c>
      <c r="AW26" s="617"/>
      <c r="AX26" s="618">
        <v>52.5</v>
      </c>
    </row>
    <row r="27" spans="1:50" s="1" customFormat="1" ht="15" customHeight="1" x14ac:dyDescent="0.25">
      <c r="A27" s="12">
        <v>11</v>
      </c>
      <c r="B27" s="392">
        <v>20900</v>
      </c>
      <c r="C27" s="5" t="s">
        <v>3</v>
      </c>
      <c r="D27" s="319" t="s">
        <v>221</v>
      </c>
      <c r="E27" s="377">
        <v>126</v>
      </c>
      <c r="F27" s="378"/>
      <c r="G27" s="378">
        <v>12.7</v>
      </c>
      <c r="H27" s="378">
        <v>38.1</v>
      </c>
      <c r="I27" s="378">
        <v>49.21</v>
      </c>
      <c r="J27" s="21">
        <f t="shared" si="1"/>
        <v>4.3654999999999999</v>
      </c>
      <c r="K27" s="462">
        <v>124</v>
      </c>
      <c r="L27" s="459">
        <v>3.23</v>
      </c>
      <c r="M27" s="459">
        <v>20.16</v>
      </c>
      <c r="N27" s="459">
        <v>53.23</v>
      </c>
      <c r="O27" s="459">
        <v>23.39</v>
      </c>
      <c r="P27" s="21">
        <f t="shared" si="4"/>
        <v>3.9681000000000002</v>
      </c>
      <c r="Q27" s="521">
        <v>127</v>
      </c>
      <c r="R27" s="522"/>
      <c r="S27" s="522">
        <v>15.75</v>
      </c>
      <c r="T27" s="522">
        <v>57.48</v>
      </c>
      <c r="U27" s="522">
        <v>26.77</v>
      </c>
      <c r="V27" s="21">
        <f t="shared" si="5"/>
        <v>4.1101999999999999</v>
      </c>
      <c r="W27" s="550">
        <v>123</v>
      </c>
      <c r="X27" s="556">
        <v>1</v>
      </c>
      <c r="Y27" s="556">
        <v>23</v>
      </c>
      <c r="Z27" s="556">
        <v>88</v>
      </c>
      <c r="AA27" s="556">
        <v>11</v>
      </c>
      <c r="AB27" s="97">
        <f t="shared" si="2"/>
        <v>3.1138211382113821</v>
      </c>
      <c r="AC27" s="576">
        <v>121</v>
      </c>
      <c r="AD27" s="582">
        <v>9</v>
      </c>
      <c r="AE27" s="582">
        <v>40</v>
      </c>
      <c r="AF27" s="582">
        <v>65</v>
      </c>
      <c r="AG27" s="582">
        <v>7</v>
      </c>
      <c r="AH27" s="97">
        <f t="shared" si="3"/>
        <v>3.4214876033057853</v>
      </c>
      <c r="AI27" s="614">
        <v>22</v>
      </c>
      <c r="AJ27" s="614"/>
      <c r="AK27" s="614">
        <v>3</v>
      </c>
      <c r="AL27" s="614">
        <v>15</v>
      </c>
      <c r="AM27" s="614">
        <v>3</v>
      </c>
      <c r="AN27" s="614">
        <v>1</v>
      </c>
      <c r="AO27" s="615"/>
      <c r="AP27" s="616">
        <v>53</v>
      </c>
      <c r="AQ27" s="617">
        <v>52</v>
      </c>
      <c r="AR27" s="617"/>
      <c r="AS27" s="617">
        <v>3</v>
      </c>
      <c r="AT27" s="617">
        <v>33</v>
      </c>
      <c r="AU27" s="617">
        <v>8</v>
      </c>
      <c r="AV27" s="617">
        <v>8</v>
      </c>
      <c r="AW27" s="617"/>
      <c r="AX27" s="618">
        <v>62.9</v>
      </c>
    </row>
    <row r="28" spans="1:50" s="1" customFormat="1" ht="15" customHeight="1" thickBot="1" x14ac:dyDescent="0.3">
      <c r="A28" s="227">
        <v>12</v>
      </c>
      <c r="B28" s="394">
        <v>21350</v>
      </c>
      <c r="C28" s="7" t="s">
        <v>3</v>
      </c>
      <c r="D28" s="321" t="s">
        <v>33</v>
      </c>
      <c r="E28" s="379">
        <v>56</v>
      </c>
      <c r="F28" s="380">
        <v>3.57</v>
      </c>
      <c r="G28" s="380">
        <v>21.43</v>
      </c>
      <c r="H28" s="380">
        <v>44.64</v>
      </c>
      <c r="I28" s="381">
        <v>30.36</v>
      </c>
      <c r="J28" s="24">
        <f t="shared" si="1"/>
        <v>4.0179</v>
      </c>
      <c r="K28" s="463">
        <v>57</v>
      </c>
      <c r="L28" s="460">
        <v>8.77</v>
      </c>
      <c r="M28" s="460">
        <v>26.32</v>
      </c>
      <c r="N28" s="460">
        <v>36.840000000000003</v>
      </c>
      <c r="O28" s="461">
        <v>28.07</v>
      </c>
      <c r="P28" s="24">
        <f t="shared" si="4"/>
        <v>3.8421000000000003</v>
      </c>
      <c r="Q28" s="515">
        <v>57</v>
      </c>
      <c r="R28" s="536"/>
      <c r="S28" s="536">
        <v>28.07</v>
      </c>
      <c r="T28" s="536">
        <v>45.61</v>
      </c>
      <c r="U28" s="536">
        <v>26.32</v>
      </c>
      <c r="V28" s="436">
        <f t="shared" si="5"/>
        <v>3.9824999999999999</v>
      </c>
      <c r="W28" s="557">
        <v>46</v>
      </c>
      <c r="X28" s="558"/>
      <c r="Y28" s="558">
        <v>13</v>
      </c>
      <c r="Z28" s="558">
        <v>31</v>
      </c>
      <c r="AA28" s="558">
        <v>2</v>
      </c>
      <c r="AB28" s="228">
        <f t="shared" si="2"/>
        <v>3.2391304347826089</v>
      </c>
      <c r="AC28" s="584">
        <v>46</v>
      </c>
      <c r="AD28" s="585">
        <v>9</v>
      </c>
      <c r="AE28" s="585">
        <v>8</v>
      </c>
      <c r="AF28" s="585">
        <v>27</v>
      </c>
      <c r="AG28" s="585">
        <v>2</v>
      </c>
      <c r="AH28" s="228">
        <f t="shared" si="3"/>
        <v>3.5217391304347827</v>
      </c>
      <c r="AI28" s="629">
        <v>12</v>
      </c>
      <c r="AJ28" s="629"/>
      <c r="AK28" s="629">
        <v>4</v>
      </c>
      <c r="AL28" s="629">
        <v>8</v>
      </c>
      <c r="AM28" s="629"/>
      <c r="AN28" s="629"/>
      <c r="AO28" s="630"/>
      <c r="AP28" s="631">
        <v>45</v>
      </c>
      <c r="AQ28" s="632">
        <v>27</v>
      </c>
      <c r="AR28" s="632"/>
      <c r="AS28" s="632">
        <v>2</v>
      </c>
      <c r="AT28" s="632">
        <v>17</v>
      </c>
      <c r="AU28" s="632">
        <v>5</v>
      </c>
      <c r="AV28" s="632">
        <v>3</v>
      </c>
      <c r="AW28" s="632"/>
      <c r="AX28" s="633">
        <v>60.3</v>
      </c>
    </row>
    <row r="29" spans="1:50" s="1" customFormat="1" ht="15" customHeight="1" x14ac:dyDescent="0.25">
      <c r="A29" s="10">
        <v>1</v>
      </c>
      <c r="B29" s="393">
        <v>30070</v>
      </c>
      <c r="C29" s="11" t="s">
        <v>4</v>
      </c>
      <c r="D29" s="317" t="s">
        <v>35</v>
      </c>
      <c r="E29" s="384">
        <v>134</v>
      </c>
      <c r="F29" s="385">
        <v>0.75</v>
      </c>
      <c r="G29" s="385">
        <v>11.19</v>
      </c>
      <c r="H29" s="385">
        <v>34.33</v>
      </c>
      <c r="I29" s="385">
        <v>53.73</v>
      </c>
      <c r="J29" s="20">
        <f t="shared" si="1"/>
        <v>4.4103999999999992</v>
      </c>
      <c r="K29" s="471">
        <v>134</v>
      </c>
      <c r="L29" s="465">
        <v>3.73</v>
      </c>
      <c r="M29" s="465">
        <v>31.34</v>
      </c>
      <c r="N29" s="465">
        <v>42.54</v>
      </c>
      <c r="O29" s="465">
        <v>22.39</v>
      </c>
      <c r="P29" s="20">
        <f t="shared" si="4"/>
        <v>3.8358999999999996</v>
      </c>
      <c r="Q29" s="517">
        <v>134</v>
      </c>
      <c r="R29" s="516">
        <v>0.75</v>
      </c>
      <c r="S29" s="516">
        <v>20.149999999999999</v>
      </c>
      <c r="T29" s="516">
        <v>55.22</v>
      </c>
      <c r="U29" s="516">
        <v>23.88</v>
      </c>
      <c r="V29" s="437">
        <f t="shared" si="5"/>
        <v>4.0222999999999995</v>
      </c>
      <c r="W29" s="546">
        <v>119</v>
      </c>
      <c r="X29" s="547">
        <v>7</v>
      </c>
      <c r="Y29" s="547">
        <v>48</v>
      </c>
      <c r="Z29" s="547">
        <v>64</v>
      </c>
      <c r="AA29" s="547"/>
      <c r="AB29" s="99">
        <f t="shared" si="2"/>
        <v>3.5210084033613445</v>
      </c>
      <c r="AC29" s="571">
        <v>119</v>
      </c>
      <c r="AD29" s="572">
        <v>17</v>
      </c>
      <c r="AE29" s="572">
        <v>52</v>
      </c>
      <c r="AF29" s="572">
        <v>49</v>
      </c>
      <c r="AG29" s="572">
        <v>1</v>
      </c>
      <c r="AH29" s="112">
        <f t="shared" si="3"/>
        <v>3.7142857142857144</v>
      </c>
      <c r="AI29" s="598">
        <v>41</v>
      </c>
      <c r="AJ29" s="598"/>
      <c r="AK29" s="598">
        <v>4</v>
      </c>
      <c r="AL29" s="598">
        <v>20</v>
      </c>
      <c r="AM29" s="598">
        <v>13</v>
      </c>
      <c r="AN29" s="598">
        <v>4</v>
      </c>
      <c r="AO29" s="600"/>
      <c r="AP29" s="601">
        <v>58.8</v>
      </c>
      <c r="AQ29" s="602">
        <v>81</v>
      </c>
      <c r="AR29" s="602"/>
      <c r="AS29" s="602">
        <v>3</v>
      </c>
      <c r="AT29" s="602">
        <v>32</v>
      </c>
      <c r="AU29" s="602">
        <v>14</v>
      </c>
      <c r="AV29" s="602">
        <v>31</v>
      </c>
      <c r="AW29" s="602">
        <v>1</v>
      </c>
      <c r="AX29" s="603">
        <v>71.599999999999994</v>
      </c>
    </row>
    <row r="30" spans="1:50" s="1" customFormat="1" ht="15" customHeight="1" x14ac:dyDescent="0.25">
      <c r="A30" s="12">
        <v>2</v>
      </c>
      <c r="B30" s="392">
        <v>30480</v>
      </c>
      <c r="C30" s="5" t="s">
        <v>4</v>
      </c>
      <c r="D30" s="319" t="s">
        <v>196</v>
      </c>
      <c r="E30" s="382">
        <v>118</v>
      </c>
      <c r="F30" s="383">
        <v>1.69</v>
      </c>
      <c r="G30" s="383">
        <v>16.100000000000001</v>
      </c>
      <c r="H30" s="383">
        <v>43.22</v>
      </c>
      <c r="I30" s="383">
        <v>38.979999999999997</v>
      </c>
      <c r="J30" s="21">
        <f>(2*F30+3*G30+4*H30+5*I30)/100</f>
        <v>4.1945999999999994</v>
      </c>
      <c r="K30" s="469">
        <v>114</v>
      </c>
      <c r="L30" s="466">
        <v>1.75</v>
      </c>
      <c r="M30" s="466">
        <v>35.96</v>
      </c>
      <c r="N30" s="466">
        <v>44.74</v>
      </c>
      <c r="O30" s="466">
        <v>17.54</v>
      </c>
      <c r="P30" s="21">
        <f>(2*L30+3*M30+4*N30+5*O30)/100</f>
        <v>3.7804000000000002</v>
      </c>
      <c r="Q30" s="527">
        <v>117</v>
      </c>
      <c r="R30" s="528"/>
      <c r="S30" s="528">
        <v>11.97</v>
      </c>
      <c r="T30" s="528">
        <v>59.83</v>
      </c>
      <c r="U30" s="528">
        <v>28.21</v>
      </c>
      <c r="V30" s="21">
        <f>(2*R30+3*S30+4*T30+5*U30)/100</f>
        <v>4.1628000000000007</v>
      </c>
      <c r="W30" s="550">
        <v>92</v>
      </c>
      <c r="X30" s="551">
        <v>5</v>
      </c>
      <c r="Y30" s="551">
        <v>49</v>
      </c>
      <c r="Z30" s="551">
        <v>35</v>
      </c>
      <c r="AA30" s="551">
        <v>3</v>
      </c>
      <c r="AB30" s="97">
        <f t="shared" si="2"/>
        <v>3.6086956521739131</v>
      </c>
      <c r="AC30" s="576">
        <v>92</v>
      </c>
      <c r="AD30" s="577">
        <v>19</v>
      </c>
      <c r="AE30" s="577">
        <v>37</v>
      </c>
      <c r="AF30" s="577">
        <v>34</v>
      </c>
      <c r="AG30" s="577">
        <v>2</v>
      </c>
      <c r="AH30" s="110">
        <f t="shared" si="3"/>
        <v>3.7934782608695654</v>
      </c>
      <c r="AI30" s="614">
        <v>29</v>
      </c>
      <c r="AJ30" s="614"/>
      <c r="AK30" s="614">
        <v>2</v>
      </c>
      <c r="AL30" s="614">
        <v>18</v>
      </c>
      <c r="AM30" s="614">
        <v>7</v>
      </c>
      <c r="AN30" s="614">
        <v>2</v>
      </c>
      <c r="AO30" s="615"/>
      <c r="AP30" s="616">
        <v>59.6</v>
      </c>
      <c r="AQ30" s="617">
        <v>61</v>
      </c>
      <c r="AR30" s="617"/>
      <c r="AS30" s="617"/>
      <c r="AT30" s="617">
        <v>31</v>
      </c>
      <c r="AU30" s="617">
        <v>18</v>
      </c>
      <c r="AV30" s="617">
        <v>11</v>
      </c>
      <c r="AW30" s="617">
        <v>1</v>
      </c>
      <c r="AX30" s="618">
        <v>70.099999999999994</v>
      </c>
    </row>
    <row r="31" spans="1:50" s="1" customFormat="1" ht="15" customHeight="1" x14ac:dyDescent="0.25">
      <c r="A31" s="12">
        <v>3</v>
      </c>
      <c r="B31" s="392">
        <v>30460</v>
      </c>
      <c r="C31" s="5" t="s">
        <v>4</v>
      </c>
      <c r="D31" s="319" t="s">
        <v>40</v>
      </c>
      <c r="E31" s="382">
        <v>113</v>
      </c>
      <c r="F31" s="383">
        <v>0.88</v>
      </c>
      <c r="G31" s="383">
        <v>18.579999999999998</v>
      </c>
      <c r="H31" s="383">
        <v>62.83</v>
      </c>
      <c r="I31" s="383">
        <v>17.7</v>
      </c>
      <c r="J31" s="21">
        <f>(2*F31+3*G31+4*H31+5*I31)/100</f>
        <v>3.9731999999999998</v>
      </c>
      <c r="K31" s="469">
        <v>114</v>
      </c>
      <c r="L31" s="466">
        <v>0.88</v>
      </c>
      <c r="M31" s="466">
        <v>36.840000000000003</v>
      </c>
      <c r="N31" s="466">
        <v>49.12</v>
      </c>
      <c r="O31" s="466">
        <v>13.16</v>
      </c>
      <c r="P31" s="21">
        <f>(2*L31+3*M31+4*N31+5*O31)/100</f>
        <v>3.7456</v>
      </c>
      <c r="Q31" s="527">
        <v>113</v>
      </c>
      <c r="R31" s="528"/>
      <c r="S31" s="528">
        <v>13.27</v>
      </c>
      <c r="T31" s="528">
        <v>65.489999999999995</v>
      </c>
      <c r="U31" s="528">
        <v>21.24</v>
      </c>
      <c r="V31" s="21">
        <f>(2*R31+3*S31+4*T31+5*U31)/100</f>
        <v>4.0796999999999999</v>
      </c>
      <c r="W31" s="550">
        <v>101</v>
      </c>
      <c r="X31" s="551"/>
      <c r="Y31" s="551">
        <v>24</v>
      </c>
      <c r="Z31" s="551">
        <v>68</v>
      </c>
      <c r="AA31" s="551">
        <v>9</v>
      </c>
      <c r="AB31" s="97">
        <f t="shared" si="2"/>
        <v>3.1485148514851486</v>
      </c>
      <c r="AC31" s="576">
        <v>75</v>
      </c>
      <c r="AD31" s="577">
        <v>7</v>
      </c>
      <c r="AE31" s="577">
        <v>20</v>
      </c>
      <c r="AF31" s="577">
        <v>45</v>
      </c>
      <c r="AG31" s="577">
        <v>3</v>
      </c>
      <c r="AH31" s="110">
        <f t="shared" si="3"/>
        <v>3.4133333333333336</v>
      </c>
      <c r="AI31" s="614">
        <v>27</v>
      </c>
      <c r="AJ31" s="614">
        <v>1</v>
      </c>
      <c r="AK31" s="614">
        <v>3</v>
      </c>
      <c r="AL31" s="614">
        <v>17</v>
      </c>
      <c r="AM31" s="614">
        <v>5</v>
      </c>
      <c r="AN31" s="614">
        <v>1</v>
      </c>
      <c r="AO31" s="615"/>
      <c r="AP31" s="616">
        <v>54.1</v>
      </c>
      <c r="AQ31" s="617">
        <v>50</v>
      </c>
      <c r="AR31" s="617"/>
      <c r="AS31" s="617"/>
      <c r="AT31" s="617">
        <v>23</v>
      </c>
      <c r="AU31" s="617">
        <v>13</v>
      </c>
      <c r="AV31" s="617">
        <v>14</v>
      </c>
      <c r="AW31" s="617"/>
      <c r="AX31" s="618">
        <v>71.7</v>
      </c>
    </row>
    <row r="32" spans="1:50" s="1" customFormat="1" ht="15" customHeight="1" x14ac:dyDescent="0.25">
      <c r="A32" s="12">
        <v>4</v>
      </c>
      <c r="B32" s="396">
        <v>30030</v>
      </c>
      <c r="C32" s="15" t="s">
        <v>4</v>
      </c>
      <c r="D32" s="318" t="s">
        <v>34</v>
      </c>
      <c r="E32" s="382">
        <v>100</v>
      </c>
      <c r="F32" s="383"/>
      <c r="G32" s="383">
        <v>17</v>
      </c>
      <c r="H32" s="383">
        <v>35</v>
      </c>
      <c r="I32" s="383">
        <v>48</v>
      </c>
      <c r="J32" s="23">
        <f>(2*F32+3*G32+4*H32+5*I32)/100</f>
        <v>4.3099999999999996</v>
      </c>
      <c r="K32" s="469">
        <v>101</v>
      </c>
      <c r="L32" s="466">
        <v>5.94</v>
      </c>
      <c r="M32" s="466">
        <v>26.73</v>
      </c>
      <c r="N32" s="466">
        <v>39.6</v>
      </c>
      <c r="O32" s="466">
        <v>27.72</v>
      </c>
      <c r="P32" s="23">
        <f>(2*L32+3*M32+4*N32+5*O32)/100</f>
        <v>3.8906999999999998</v>
      </c>
      <c r="Q32" s="527">
        <v>101</v>
      </c>
      <c r="R32" s="528"/>
      <c r="S32" s="528">
        <v>10.89</v>
      </c>
      <c r="T32" s="528">
        <v>63.37</v>
      </c>
      <c r="U32" s="528">
        <v>25.74</v>
      </c>
      <c r="V32" s="23">
        <f>(2*R32+3*S32+4*T32+5*U32)/100</f>
        <v>4.1484999999999994</v>
      </c>
      <c r="W32" s="548">
        <v>75</v>
      </c>
      <c r="X32" s="549">
        <v>5</v>
      </c>
      <c r="Y32" s="549">
        <v>32</v>
      </c>
      <c r="Z32" s="549">
        <v>36</v>
      </c>
      <c r="AA32" s="549">
        <v>2</v>
      </c>
      <c r="AB32" s="96">
        <f t="shared" si="2"/>
        <v>3.5333333333333332</v>
      </c>
      <c r="AC32" s="573">
        <v>26</v>
      </c>
      <c r="AD32" s="574">
        <v>2</v>
      </c>
      <c r="AE32" s="574">
        <v>7</v>
      </c>
      <c r="AF32" s="574">
        <v>16</v>
      </c>
      <c r="AG32" s="574">
        <v>1</v>
      </c>
      <c r="AH32" s="110">
        <f t="shared" si="3"/>
        <v>3.3846153846153846</v>
      </c>
      <c r="AI32" s="619">
        <v>28</v>
      </c>
      <c r="AJ32" s="619">
        <v>1</v>
      </c>
      <c r="AK32" s="619">
        <v>1</v>
      </c>
      <c r="AL32" s="619">
        <v>15</v>
      </c>
      <c r="AM32" s="619">
        <v>6</v>
      </c>
      <c r="AN32" s="619">
        <v>5</v>
      </c>
      <c r="AO32" s="620"/>
      <c r="AP32" s="621">
        <v>65</v>
      </c>
      <c r="AQ32" s="622">
        <v>43</v>
      </c>
      <c r="AR32" s="622"/>
      <c r="AS32" s="622"/>
      <c r="AT32" s="622">
        <v>24</v>
      </c>
      <c r="AU32" s="622">
        <v>8</v>
      </c>
      <c r="AV32" s="622">
        <v>11</v>
      </c>
      <c r="AW32" s="622"/>
      <c r="AX32" s="623">
        <v>68.8</v>
      </c>
    </row>
    <row r="33" spans="1:50" s="1" customFormat="1" ht="15" customHeight="1" x14ac:dyDescent="0.25">
      <c r="A33" s="12">
        <v>5</v>
      </c>
      <c r="B33" s="392">
        <v>31000</v>
      </c>
      <c r="C33" s="5" t="s">
        <v>4</v>
      </c>
      <c r="D33" s="319" t="s">
        <v>48</v>
      </c>
      <c r="E33" s="382">
        <v>100</v>
      </c>
      <c r="F33" s="383">
        <v>2</v>
      </c>
      <c r="G33" s="383">
        <v>22</v>
      </c>
      <c r="H33" s="383">
        <v>43</v>
      </c>
      <c r="I33" s="383">
        <v>33</v>
      </c>
      <c r="J33" s="21">
        <f>(2*F33+3*G33+4*H33+5*I33)/100</f>
        <v>4.07</v>
      </c>
      <c r="K33" s="469">
        <v>99</v>
      </c>
      <c r="L33" s="466">
        <v>8.08</v>
      </c>
      <c r="M33" s="466">
        <v>35.35</v>
      </c>
      <c r="N33" s="466">
        <v>47.47</v>
      </c>
      <c r="O33" s="466">
        <v>9.09</v>
      </c>
      <c r="P33" s="21">
        <f>(2*L33+3*M33+4*N33+5*O33)/100</f>
        <v>3.5754000000000001</v>
      </c>
      <c r="Q33" s="527">
        <v>101</v>
      </c>
      <c r="R33" s="528"/>
      <c r="S33" s="528">
        <v>21.78</v>
      </c>
      <c r="T33" s="528">
        <v>67.33</v>
      </c>
      <c r="U33" s="528">
        <v>10.89</v>
      </c>
      <c r="V33" s="21">
        <f>(2*R33+3*S33+4*T33+5*U33)/100</f>
        <v>3.8910999999999998</v>
      </c>
      <c r="W33" s="550">
        <v>104</v>
      </c>
      <c r="X33" s="551"/>
      <c r="Y33" s="551">
        <v>31</v>
      </c>
      <c r="Z33" s="551">
        <v>66</v>
      </c>
      <c r="AA33" s="551">
        <v>7</v>
      </c>
      <c r="AB33" s="97">
        <f t="shared" si="2"/>
        <v>3.2307692307692308</v>
      </c>
      <c r="AC33" s="576">
        <v>103</v>
      </c>
      <c r="AD33" s="577">
        <v>9</v>
      </c>
      <c r="AE33" s="577">
        <v>35</v>
      </c>
      <c r="AF33" s="577">
        <v>55</v>
      </c>
      <c r="AG33" s="577">
        <v>4</v>
      </c>
      <c r="AH33" s="110">
        <f t="shared" si="3"/>
        <v>3.4757281553398056</v>
      </c>
      <c r="AI33" s="614">
        <v>33</v>
      </c>
      <c r="AJ33" s="614">
        <v>3</v>
      </c>
      <c r="AK33" s="614">
        <v>3</v>
      </c>
      <c r="AL33" s="614">
        <v>19</v>
      </c>
      <c r="AM33" s="614">
        <v>4</v>
      </c>
      <c r="AN33" s="614">
        <v>4</v>
      </c>
      <c r="AO33" s="615"/>
      <c r="AP33" s="616">
        <v>52.8</v>
      </c>
      <c r="AQ33" s="617">
        <v>55</v>
      </c>
      <c r="AR33" s="617"/>
      <c r="AS33" s="617"/>
      <c r="AT33" s="617">
        <v>37</v>
      </c>
      <c r="AU33" s="617">
        <v>12</v>
      </c>
      <c r="AV33" s="617">
        <v>6</v>
      </c>
      <c r="AW33" s="617"/>
      <c r="AX33" s="618">
        <v>64.099999999999994</v>
      </c>
    </row>
    <row r="34" spans="1:50" s="1" customFormat="1" ht="15" customHeight="1" x14ac:dyDescent="0.25">
      <c r="A34" s="12">
        <v>6</v>
      </c>
      <c r="B34" s="392">
        <v>30130</v>
      </c>
      <c r="C34" s="5" t="s">
        <v>4</v>
      </c>
      <c r="D34" s="319" t="s">
        <v>36</v>
      </c>
      <c r="E34" s="382">
        <v>59</v>
      </c>
      <c r="F34" s="383">
        <v>8.4700000000000006</v>
      </c>
      <c r="G34" s="383">
        <v>23.73</v>
      </c>
      <c r="H34" s="383">
        <v>44.07</v>
      </c>
      <c r="I34" s="383">
        <v>23.73</v>
      </c>
      <c r="J34" s="21">
        <f t="shared" si="1"/>
        <v>3.8305999999999996</v>
      </c>
      <c r="K34" s="469">
        <v>62</v>
      </c>
      <c r="L34" s="466">
        <v>20.97</v>
      </c>
      <c r="M34" s="466">
        <v>20.97</v>
      </c>
      <c r="N34" s="466">
        <v>41.94</v>
      </c>
      <c r="O34" s="466">
        <v>16.13</v>
      </c>
      <c r="P34" s="21">
        <f t="shared" si="4"/>
        <v>3.5326</v>
      </c>
      <c r="Q34" s="527">
        <v>58</v>
      </c>
      <c r="R34" s="528">
        <v>6.9</v>
      </c>
      <c r="S34" s="528">
        <v>44.83</v>
      </c>
      <c r="T34" s="528">
        <v>48.28</v>
      </c>
      <c r="U34" s="528"/>
      <c r="V34" s="21">
        <f t="shared" si="5"/>
        <v>3.4141000000000004</v>
      </c>
      <c r="W34" s="550">
        <v>26</v>
      </c>
      <c r="X34" s="551"/>
      <c r="Y34" s="551">
        <v>13</v>
      </c>
      <c r="Z34" s="551">
        <v>10</v>
      </c>
      <c r="AA34" s="551">
        <v>3</v>
      </c>
      <c r="AB34" s="97">
        <f t="shared" si="2"/>
        <v>3.3846153846153846</v>
      </c>
      <c r="AC34" s="576">
        <v>74</v>
      </c>
      <c r="AD34" s="577">
        <v>4</v>
      </c>
      <c r="AE34" s="577">
        <v>19</v>
      </c>
      <c r="AF34" s="577">
        <v>49</v>
      </c>
      <c r="AG34" s="577">
        <v>2</v>
      </c>
      <c r="AH34" s="110">
        <f t="shared" si="3"/>
        <v>3.3378378378378377</v>
      </c>
      <c r="AI34" s="614"/>
      <c r="AJ34" s="614"/>
      <c r="AK34" s="614"/>
      <c r="AL34" s="614"/>
      <c r="AM34" s="614"/>
      <c r="AN34" s="614"/>
      <c r="AO34" s="615"/>
      <c r="AP34" s="616"/>
      <c r="AQ34" s="617"/>
      <c r="AR34" s="617"/>
      <c r="AS34" s="617"/>
      <c r="AT34" s="617"/>
      <c r="AU34" s="617"/>
      <c r="AV34" s="617"/>
      <c r="AW34" s="617"/>
      <c r="AX34" s="618"/>
    </row>
    <row r="35" spans="1:50" s="1" customFormat="1" ht="15" customHeight="1" x14ac:dyDescent="0.25">
      <c r="A35" s="12">
        <v>7</v>
      </c>
      <c r="B35" s="392">
        <v>30160</v>
      </c>
      <c r="C35" s="5" t="s">
        <v>4</v>
      </c>
      <c r="D35" s="319" t="s">
        <v>37</v>
      </c>
      <c r="E35" s="382">
        <v>154</v>
      </c>
      <c r="F35" s="383">
        <v>1.3</v>
      </c>
      <c r="G35" s="383">
        <v>29.22</v>
      </c>
      <c r="H35" s="383">
        <v>48.05</v>
      </c>
      <c r="I35" s="383">
        <v>21.43</v>
      </c>
      <c r="J35" s="21">
        <f t="shared" si="1"/>
        <v>3.8961000000000001</v>
      </c>
      <c r="K35" s="469">
        <v>151</v>
      </c>
      <c r="L35" s="466">
        <v>7.28</v>
      </c>
      <c r="M35" s="466">
        <v>39.07</v>
      </c>
      <c r="N35" s="466">
        <v>43.71</v>
      </c>
      <c r="O35" s="466">
        <v>9.93</v>
      </c>
      <c r="P35" s="21">
        <f t="shared" si="4"/>
        <v>3.5625999999999998</v>
      </c>
      <c r="Q35" s="527">
        <v>154</v>
      </c>
      <c r="R35" s="528">
        <v>0.65</v>
      </c>
      <c r="S35" s="528">
        <v>28.57</v>
      </c>
      <c r="T35" s="528">
        <v>57.14</v>
      </c>
      <c r="U35" s="528">
        <v>13.64</v>
      </c>
      <c r="V35" s="21">
        <f t="shared" si="5"/>
        <v>3.8376999999999999</v>
      </c>
      <c r="W35" s="550">
        <v>72</v>
      </c>
      <c r="X35" s="551"/>
      <c r="Y35" s="551">
        <v>14</v>
      </c>
      <c r="Z35" s="551">
        <v>57</v>
      </c>
      <c r="AA35" s="551">
        <v>1</v>
      </c>
      <c r="AB35" s="97">
        <f t="shared" si="2"/>
        <v>3.1805555555555554</v>
      </c>
      <c r="AC35" s="576">
        <v>46</v>
      </c>
      <c r="AD35" s="577">
        <v>1</v>
      </c>
      <c r="AE35" s="577">
        <v>6</v>
      </c>
      <c r="AF35" s="577">
        <v>28</v>
      </c>
      <c r="AG35" s="577">
        <v>11</v>
      </c>
      <c r="AH35" s="110">
        <f t="shared" si="3"/>
        <v>2.9347826086956523</v>
      </c>
      <c r="AI35" s="614">
        <v>6</v>
      </c>
      <c r="AJ35" s="614"/>
      <c r="AK35" s="614"/>
      <c r="AL35" s="614">
        <v>5</v>
      </c>
      <c r="AM35" s="614">
        <v>1</v>
      </c>
      <c r="AN35" s="614"/>
      <c r="AO35" s="615"/>
      <c r="AP35" s="616">
        <v>55.5</v>
      </c>
      <c r="AQ35" s="617">
        <v>22</v>
      </c>
      <c r="AR35" s="617"/>
      <c r="AS35" s="617"/>
      <c r="AT35" s="617">
        <v>15</v>
      </c>
      <c r="AU35" s="617">
        <v>3</v>
      </c>
      <c r="AV35" s="617">
        <v>4</v>
      </c>
      <c r="AW35" s="617"/>
      <c r="AX35" s="618">
        <v>63.5</v>
      </c>
    </row>
    <row r="36" spans="1:50" s="1" customFormat="1" ht="15" customHeight="1" x14ac:dyDescent="0.25">
      <c r="A36" s="12">
        <v>8</v>
      </c>
      <c r="B36" s="392">
        <v>30310</v>
      </c>
      <c r="C36" s="5" t="s">
        <v>4</v>
      </c>
      <c r="D36" s="5" t="s">
        <v>38</v>
      </c>
      <c r="E36" s="382">
        <v>66</v>
      </c>
      <c r="F36" s="383">
        <v>1.52</v>
      </c>
      <c r="G36" s="383">
        <v>30.3</v>
      </c>
      <c r="H36" s="383">
        <v>51.52</v>
      </c>
      <c r="I36" s="383">
        <v>16.670000000000002</v>
      </c>
      <c r="J36" s="21">
        <f t="shared" si="1"/>
        <v>3.8337000000000008</v>
      </c>
      <c r="K36" s="469">
        <v>65</v>
      </c>
      <c r="L36" s="466">
        <v>4.62</v>
      </c>
      <c r="M36" s="466">
        <v>49.23</v>
      </c>
      <c r="N36" s="466">
        <v>38.46</v>
      </c>
      <c r="O36" s="466">
        <v>7.69</v>
      </c>
      <c r="P36" s="21">
        <f t="shared" si="4"/>
        <v>3.4921999999999995</v>
      </c>
      <c r="Q36" s="527">
        <v>66</v>
      </c>
      <c r="R36" s="528"/>
      <c r="S36" s="528">
        <v>31.82</v>
      </c>
      <c r="T36" s="528">
        <v>51.52</v>
      </c>
      <c r="U36" s="528">
        <v>16.670000000000002</v>
      </c>
      <c r="V36" s="21">
        <f t="shared" si="5"/>
        <v>3.8489000000000004</v>
      </c>
      <c r="W36" s="550">
        <v>45</v>
      </c>
      <c r="X36" s="551"/>
      <c r="Y36" s="551">
        <v>6</v>
      </c>
      <c r="Z36" s="551">
        <v>28</v>
      </c>
      <c r="AA36" s="551">
        <v>11</v>
      </c>
      <c r="AB36" s="97">
        <f t="shared" si="2"/>
        <v>2.8888888888888888</v>
      </c>
      <c r="AC36" s="576">
        <v>70</v>
      </c>
      <c r="AD36" s="577">
        <v>4</v>
      </c>
      <c r="AE36" s="577">
        <v>21</v>
      </c>
      <c r="AF36" s="577">
        <v>35</v>
      </c>
      <c r="AG36" s="577">
        <v>10</v>
      </c>
      <c r="AH36" s="110">
        <f t="shared" si="3"/>
        <v>3.2714285714285714</v>
      </c>
      <c r="AI36" s="614"/>
      <c r="AJ36" s="614"/>
      <c r="AK36" s="614"/>
      <c r="AL36" s="614"/>
      <c r="AM36" s="614"/>
      <c r="AN36" s="614"/>
      <c r="AO36" s="615"/>
      <c r="AP36" s="616"/>
      <c r="AQ36" s="617"/>
      <c r="AR36" s="617"/>
      <c r="AS36" s="617"/>
      <c r="AT36" s="617"/>
      <c r="AU36" s="617"/>
      <c r="AV36" s="617"/>
      <c r="AW36" s="617"/>
      <c r="AX36" s="618"/>
    </row>
    <row r="37" spans="1:50" s="1" customFormat="1" ht="15" customHeight="1" x14ac:dyDescent="0.25">
      <c r="A37" s="12">
        <v>9</v>
      </c>
      <c r="B37" s="392">
        <v>30440</v>
      </c>
      <c r="C37" s="5" t="s">
        <v>4</v>
      </c>
      <c r="D37" s="319" t="s">
        <v>39</v>
      </c>
      <c r="E37" s="382">
        <v>93</v>
      </c>
      <c r="F37" s="383">
        <v>3.23</v>
      </c>
      <c r="G37" s="383">
        <v>24.73</v>
      </c>
      <c r="H37" s="383">
        <v>48.39</v>
      </c>
      <c r="I37" s="383">
        <v>23.66</v>
      </c>
      <c r="J37" s="21">
        <f t="shared" si="1"/>
        <v>3.9251</v>
      </c>
      <c r="K37" s="469">
        <v>88</v>
      </c>
      <c r="L37" s="466">
        <v>10.23</v>
      </c>
      <c r="M37" s="466">
        <v>44.32</v>
      </c>
      <c r="N37" s="466">
        <v>40.909999999999997</v>
      </c>
      <c r="O37" s="466">
        <v>4.55</v>
      </c>
      <c r="P37" s="21">
        <f t="shared" si="4"/>
        <v>3.3980999999999999</v>
      </c>
      <c r="Q37" s="527">
        <v>87</v>
      </c>
      <c r="R37" s="528">
        <v>1.1499999999999999</v>
      </c>
      <c r="S37" s="528">
        <v>42.53</v>
      </c>
      <c r="T37" s="528">
        <v>51.72</v>
      </c>
      <c r="U37" s="528">
        <v>4.5999999999999996</v>
      </c>
      <c r="V37" s="21">
        <f t="shared" si="5"/>
        <v>3.5976999999999997</v>
      </c>
      <c r="W37" s="550">
        <v>70</v>
      </c>
      <c r="X37" s="551"/>
      <c r="Y37" s="551">
        <v>8</v>
      </c>
      <c r="Z37" s="551">
        <v>49</v>
      </c>
      <c r="AA37" s="551">
        <v>13</v>
      </c>
      <c r="AB37" s="97">
        <f t="shared" si="2"/>
        <v>2.9285714285714284</v>
      </c>
      <c r="AC37" s="576">
        <v>101</v>
      </c>
      <c r="AD37" s="577">
        <v>14</v>
      </c>
      <c r="AE37" s="577">
        <v>22</v>
      </c>
      <c r="AF37" s="577">
        <v>58</v>
      </c>
      <c r="AG37" s="577">
        <v>7</v>
      </c>
      <c r="AH37" s="110">
        <f t="shared" si="3"/>
        <v>3.4257425742574257</v>
      </c>
      <c r="AI37" s="614">
        <v>19</v>
      </c>
      <c r="AJ37" s="614">
        <v>3</v>
      </c>
      <c r="AK37" s="614">
        <v>1</v>
      </c>
      <c r="AL37" s="614">
        <v>9</v>
      </c>
      <c r="AM37" s="614">
        <v>3</v>
      </c>
      <c r="AN37" s="614">
        <v>3</v>
      </c>
      <c r="AO37" s="615"/>
      <c r="AP37" s="616">
        <v>53.7</v>
      </c>
      <c r="AQ37" s="617">
        <v>36</v>
      </c>
      <c r="AR37" s="617"/>
      <c r="AS37" s="617"/>
      <c r="AT37" s="617">
        <v>16</v>
      </c>
      <c r="AU37" s="617">
        <v>7</v>
      </c>
      <c r="AV37" s="617">
        <v>13</v>
      </c>
      <c r="AW37" s="617"/>
      <c r="AX37" s="618">
        <v>70.099999999999994</v>
      </c>
    </row>
    <row r="38" spans="1:50" s="1" customFormat="1" ht="15" customHeight="1" x14ac:dyDescent="0.25">
      <c r="A38" s="386">
        <v>10</v>
      </c>
      <c r="B38" s="392">
        <v>30500</v>
      </c>
      <c r="C38" s="5" t="s">
        <v>4</v>
      </c>
      <c r="D38" s="319" t="s">
        <v>41</v>
      </c>
      <c r="E38" s="387">
        <v>42</v>
      </c>
      <c r="F38" s="388">
        <v>2.38</v>
      </c>
      <c r="G38" s="388">
        <v>45.24</v>
      </c>
      <c r="H38" s="388">
        <v>35.71</v>
      </c>
      <c r="I38" s="388">
        <v>16.670000000000002</v>
      </c>
      <c r="J38" s="21">
        <f t="shared" si="1"/>
        <v>3.6667000000000001</v>
      </c>
      <c r="K38" s="469">
        <v>40</v>
      </c>
      <c r="L38" s="466">
        <v>5</v>
      </c>
      <c r="M38" s="466">
        <v>42.5</v>
      </c>
      <c r="N38" s="466">
        <v>30</v>
      </c>
      <c r="O38" s="466">
        <v>22.5</v>
      </c>
      <c r="P38" s="21">
        <f t="shared" si="4"/>
        <v>3.7</v>
      </c>
      <c r="Q38" s="527">
        <v>42</v>
      </c>
      <c r="R38" s="528"/>
      <c r="S38" s="528">
        <v>30.95</v>
      </c>
      <c r="T38" s="528">
        <v>47.62</v>
      </c>
      <c r="U38" s="528">
        <v>21.43</v>
      </c>
      <c r="V38" s="21">
        <f t="shared" si="5"/>
        <v>3.9048000000000003</v>
      </c>
      <c r="W38" s="550">
        <v>35</v>
      </c>
      <c r="X38" s="551"/>
      <c r="Y38" s="551">
        <v>6</v>
      </c>
      <c r="Z38" s="551">
        <v>26</v>
      </c>
      <c r="AA38" s="551">
        <v>3</v>
      </c>
      <c r="AB38" s="97">
        <f t="shared" si="2"/>
        <v>3.0857142857142859</v>
      </c>
      <c r="AC38" s="576">
        <v>35</v>
      </c>
      <c r="AD38" s="577">
        <v>1</v>
      </c>
      <c r="AE38" s="577">
        <v>3</v>
      </c>
      <c r="AF38" s="577">
        <v>27</v>
      </c>
      <c r="AG38" s="577">
        <v>4</v>
      </c>
      <c r="AH38" s="110">
        <f t="shared" si="3"/>
        <v>3.0285714285714285</v>
      </c>
      <c r="AI38" s="614">
        <v>9</v>
      </c>
      <c r="AJ38" s="614">
        <v>2</v>
      </c>
      <c r="AK38" s="614">
        <v>1</v>
      </c>
      <c r="AL38" s="614">
        <v>4</v>
      </c>
      <c r="AM38" s="614">
        <v>2</v>
      </c>
      <c r="AN38" s="614"/>
      <c r="AO38" s="615"/>
      <c r="AP38" s="616">
        <v>44</v>
      </c>
      <c r="AQ38" s="617">
        <v>22</v>
      </c>
      <c r="AR38" s="617"/>
      <c r="AS38" s="617"/>
      <c r="AT38" s="617">
        <v>13</v>
      </c>
      <c r="AU38" s="617">
        <v>6</v>
      </c>
      <c r="AV38" s="617">
        <v>3</v>
      </c>
      <c r="AW38" s="617"/>
      <c r="AX38" s="618">
        <v>66.099999999999994</v>
      </c>
    </row>
    <row r="39" spans="1:50" s="1" customFormat="1" ht="15" customHeight="1" x14ac:dyDescent="0.25">
      <c r="A39" s="386">
        <v>11</v>
      </c>
      <c r="B39" s="392">
        <v>30530</v>
      </c>
      <c r="C39" s="5" t="s">
        <v>4</v>
      </c>
      <c r="D39" s="319" t="s">
        <v>42</v>
      </c>
      <c r="E39" s="387">
        <v>145</v>
      </c>
      <c r="F39" s="388">
        <v>9.66</v>
      </c>
      <c r="G39" s="388">
        <v>19.309999999999999</v>
      </c>
      <c r="H39" s="388">
        <v>44.83</v>
      </c>
      <c r="I39" s="388">
        <v>26.21</v>
      </c>
      <c r="J39" s="21">
        <f t="shared" si="1"/>
        <v>3.8761999999999999</v>
      </c>
      <c r="K39" s="469">
        <v>146</v>
      </c>
      <c r="L39" s="466">
        <v>19.18</v>
      </c>
      <c r="M39" s="466">
        <v>30.82</v>
      </c>
      <c r="N39" s="466">
        <v>32.880000000000003</v>
      </c>
      <c r="O39" s="466">
        <v>17.12</v>
      </c>
      <c r="P39" s="21">
        <f t="shared" si="4"/>
        <v>3.4794000000000005</v>
      </c>
      <c r="Q39" s="527">
        <v>151</v>
      </c>
      <c r="R39" s="528">
        <v>3.31</v>
      </c>
      <c r="S39" s="528">
        <v>30.46</v>
      </c>
      <c r="T39" s="528">
        <v>51.66</v>
      </c>
      <c r="U39" s="528">
        <v>14.57</v>
      </c>
      <c r="V39" s="21">
        <f t="shared" si="5"/>
        <v>3.7749000000000001</v>
      </c>
      <c r="W39" s="550">
        <v>97</v>
      </c>
      <c r="X39" s="551"/>
      <c r="Y39" s="551">
        <v>22</v>
      </c>
      <c r="Z39" s="551">
        <v>73</v>
      </c>
      <c r="AA39" s="551">
        <v>2</v>
      </c>
      <c r="AB39" s="97">
        <f t="shared" si="2"/>
        <v>3.2061855670103094</v>
      </c>
      <c r="AC39" s="576">
        <v>96</v>
      </c>
      <c r="AD39" s="577">
        <v>11</v>
      </c>
      <c r="AE39" s="577">
        <v>29</v>
      </c>
      <c r="AF39" s="577">
        <v>55</v>
      </c>
      <c r="AG39" s="577">
        <v>1</v>
      </c>
      <c r="AH39" s="110">
        <f t="shared" si="3"/>
        <v>3.5208333333333335</v>
      </c>
      <c r="AI39" s="614">
        <v>9</v>
      </c>
      <c r="AJ39" s="614"/>
      <c r="AK39" s="614">
        <v>2</v>
      </c>
      <c r="AL39" s="614">
        <v>6</v>
      </c>
      <c r="AM39" s="614"/>
      <c r="AN39" s="614">
        <v>1</v>
      </c>
      <c r="AO39" s="615"/>
      <c r="AP39" s="616">
        <v>51.3</v>
      </c>
      <c r="AQ39" s="617">
        <v>32</v>
      </c>
      <c r="AR39" s="617"/>
      <c r="AS39" s="617">
        <v>4</v>
      </c>
      <c r="AT39" s="617">
        <v>16</v>
      </c>
      <c r="AU39" s="617">
        <v>3</v>
      </c>
      <c r="AV39" s="617">
        <v>9</v>
      </c>
      <c r="AW39" s="617"/>
      <c r="AX39" s="618">
        <v>63.4</v>
      </c>
    </row>
    <row r="40" spans="1:50" s="1" customFormat="1" ht="15" customHeight="1" x14ac:dyDescent="0.25">
      <c r="A40" s="386">
        <v>12</v>
      </c>
      <c r="B40" s="392">
        <v>30640</v>
      </c>
      <c r="C40" s="5" t="s">
        <v>4</v>
      </c>
      <c r="D40" s="319" t="s">
        <v>43</v>
      </c>
      <c r="E40" s="387">
        <v>100</v>
      </c>
      <c r="F40" s="388"/>
      <c r="G40" s="388">
        <v>22</v>
      </c>
      <c r="H40" s="388">
        <v>50</v>
      </c>
      <c r="I40" s="388">
        <v>28</v>
      </c>
      <c r="J40" s="21">
        <f t="shared" si="1"/>
        <v>4.0599999999999996</v>
      </c>
      <c r="K40" s="469">
        <v>96</v>
      </c>
      <c r="L40" s="466">
        <v>1.04</v>
      </c>
      <c r="M40" s="466">
        <v>27.08</v>
      </c>
      <c r="N40" s="466">
        <v>51.04</v>
      </c>
      <c r="O40" s="466">
        <v>20.83</v>
      </c>
      <c r="P40" s="21">
        <f t="shared" si="4"/>
        <v>3.9163000000000001</v>
      </c>
      <c r="Q40" s="527">
        <v>99</v>
      </c>
      <c r="R40" s="528"/>
      <c r="S40" s="528">
        <v>23.23</v>
      </c>
      <c r="T40" s="528">
        <v>62.63</v>
      </c>
      <c r="U40" s="528">
        <v>14.14</v>
      </c>
      <c r="V40" s="21">
        <f t="shared" si="5"/>
        <v>3.9091000000000005</v>
      </c>
      <c r="W40" s="550">
        <v>76</v>
      </c>
      <c r="X40" s="551">
        <v>1</v>
      </c>
      <c r="Y40" s="551">
        <v>20</v>
      </c>
      <c r="Z40" s="551">
        <v>44</v>
      </c>
      <c r="AA40" s="551">
        <v>11</v>
      </c>
      <c r="AB40" s="97">
        <f t="shared" si="2"/>
        <v>3.1447368421052633</v>
      </c>
      <c r="AC40" s="576">
        <v>77</v>
      </c>
      <c r="AD40" s="577">
        <v>14</v>
      </c>
      <c r="AE40" s="577">
        <v>30</v>
      </c>
      <c r="AF40" s="577">
        <v>27</v>
      </c>
      <c r="AG40" s="577">
        <v>6</v>
      </c>
      <c r="AH40" s="110">
        <f t="shared" si="3"/>
        <v>3.6753246753246751</v>
      </c>
      <c r="AI40" s="614">
        <v>26</v>
      </c>
      <c r="AJ40" s="614"/>
      <c r="AK40" s="614"/>
      <c r="AL40" s="614">
        <v>12</v>
      </c>
      <c r="AM40" s="614">
        <v>12</v>
      </c>
      <c r="AN40" s="614">
        <v>2</v>
      </c>
      <c r="AO40" s="615"/>
      <c r="AP40" s="616">
        <v>66.400000000000006</v>
      </c>
      <c r="AQ40" s="617">
        <v>45</v>
      </c>
      <c r="AR40" s="617"/>
      <c r="AS40" s="617"/>
      <c r="AT40" s="617">
        <v>17</v>
      </c>
      <c r="AU40" s="617">
        <v>9</v>
      </c>
      <c r="AV40" s="617">
        <v>18</v>
      </c>
      <c r="AW40" s="617">
        <v>1</v>
      </c>
      <c r="AX40" s="618">
        <v>75.5</v>
      </c>
    </row>
    <row r="41" spans="1:50" s="1" customFormat="1" ht="15" customHeight="1" x14ac:dyDescent="0.25">
      <c r="A41" s="386">
        <v>13</v>
      </c>
      <c r="B41" s="392">
        <v>30650</v>
      </c>
      <c r="C41" s="5" t="s">
        <v>4</v>
      </c>
      <c r="D41" s="319" t="s">
        <v>44</v>
      </c>
      <c r="E41" s="387">
        <v>109</v>
      </c>
      <c r="F41" s="388">
        <v>2.75</v>
      </c>
      <c r="G41" s="388">
        <v>27.52</v>
      </c>
      <c r="H41" s="388">
        <v>44.95</v>
      </c>
      <c r="I41" s="388">
        <v>24.77</v>
      </c>
      <c r="J41" s="21">
        <f t="shared" si="1"/>
        <v>3.9171000000000005</v>
      </c>
      <c r="K41" s="469">
        <v>107</v>
      </c>
      <c r="L41" s="466">
        <v>4.67</v>
      </c>
      <c r="M41" s="466">
        <v>29.91</v>
      </c>
      <c r="N41" s="466">
        <v>49.53</v>
      </c>
      <c r="O41" s="466">
        <v>15.89</v>
      </c>
      <c r="P41" s="21">
        <f t="shared" si="4"/>
        <v>3.7664</v>
      </c>
      <c r="Q41" s="527">
        <v>105</v>
      </c>
      <c r="R41" s="528">
        <v>0.95</v>
      </c>
      <c r="S41" s="528">
        <v>25.71</v>
      </c>
      <c r="T41" s="528">
        <v>51.43</v>
      </c>
      <c r="U41" s="528">
        <v>21.9</v>
      </c>
      <c r="V41" s="21">
        <f t="shared" si="5"/>
        <v>3.9424999999999999</v>
      </c>
      <c r="W41" s="550">
        <v>54</v>
      </c>
      <c r="X41" s="551"/>
      <c r="Y41" s="551">
        <v>10</v>
      </c>
      <c r="Z41" s="551">
        <v>29</v>
      </c>
      <c r="AA41" s="551">
        <v>15</v>
      </c>
      <c r="AB41" s="97">
        <f t="shared" si="2"/>
        <v>2.9074074074074074</v>
      </c>
      <c r="AC41" s="576">
        <v>54</v>
      </c>
      <c r="AD41" s="577">
        <v>4</v>
      </c>
      <c r="AE41" s="577">
        <v>10</v>
      </c>
      <c r="AF41" s="577">
        <v>24</v>
      </c>
      <c r="AG41" s="577">
        <v>16</v>
      </c>
      <c r="AH41" s="110">
        <f t="shared" si="3"/>
        <v>3.0370370370370372</v>
      </c>
      <c r="AI41" s="614">
        <v>9</v>
      </c>
      <c r="AJ41" s="614">
        <v>2</v>
      </c>
      <c r="AK41" s="614"/>
      <c r="AL41" s="614">
        <v>6</v>
      </c>
      <c r="AM41" s="614">
        <v>1</v>
      </c>
      <c r="AN41" s="614"/>
      <c r="AO41" s="615"/>
      <c r="AP41" s="616">
        <v>48.7</v>
      </c>
      <c r="AQ41" s="617">
        <v>23</v>
      </c>
      <c r="AR41" s="617"/>
      <c r="AS41" s="617">
        <v>2</v>
      </c>
      <c r="AT41" s="617">
        <v>13</v>
      </c>
      <c r="AU41" s="617">
        <v>5</v>
      </c>
      <c r="AV41" s="617">
        <v>3</v>
      </c>
      <c r="AW41" s="617"/>
      <c r="AX41" s="618">
        <v>61.6</v>
      </c>
    </row>
    <row r="42" spans="1:50" s="1" customFormat="1" ht="15" customHeight="1" x14ac:dyDescent="0.25">
      <c r="A42" s="386">
        <v>14</v>
      </c>
      <c r="B42" s="392">
        <v>30790</v>
      </c>
      <c r="C42" s="5" t="s">
        <v>4</v>
      </c>
      <c r="D42" s="319" t="s">
        <v>45</v>
      </c>
      <c r="E42" s="387">
        <v>90</v>
      </c>
      <c r="F42" s="388">
        <v>6.67</v>
      </c>
      <c r="G42" s="388">
        <v>15.56</v>
      </c>
      <c r="H42" s="388">
        <v>35.56</v>
      </c>
      <c r="I42" s="388">
        <v>42.22</v>
      </c>
      <c r="J42" s="21">
        <f t="shared" si="1"/>
        <v>4.1336000000000004</v>
      </c>
      <c r="K42" s="469">
        <v>92</v>
      </c>
      <c r="L42" s="466">
        <v>10.87</v>
      </c>
      <c r="M42" s="466">
        <v>27.17</v>
      </c>
      <c r="N42" s="466">
        <v>36.96</v>
      </c>
      <c r="O42" s="466">
        <v>25</v>
      </c>
      <c r="P42" s="21">
        <f t="shared" si="4"/>
        <v>3.7609000000000004</v>
      </c>
      <c r="Q42" s="527">
        <v>88</v>
      </c>
      <c r="R42" s="528">
        <v>1.1399999999999999</v>
      </c>
      <c r="S42" s="528">
        <v>26.14</v>
      </c>
      <c r="T42" s="528">
        <v>55.68</v>
      </c>
      <c r="U42" s="528">
        <v>17.05</v>
      </c>
      <c r="V42" s="21">
        <f t="shared" si="5"/>
        <v>3.8867000000000003</v>
      </c>
      <c r="W42" s="550">
        <v>39</v>
      </c>
      <c r="X42" s="551"/>
      <c r="Y42" s="551">
        <v>9</v>
      </c>
      <c r="Z42" s="551">
        <v>26</v>
      </c>
      <c r="AA42" s="551">
        <v>4</v>
      </c>
      <c r="AB42" s="97">
        <f t="shared" si="2"/>
        <v>3.1282051282051282</v>
      </c>
      <c r="AC42" s="576">
        <v>40</v>
      </c>
      <c r="AD42" s="577">
        <v>6</v>
      </c>
      <c r="AE42" s="577">
        <v>13</v>
      </c>
      <c r="AF42" s="577">
        <v>17</v>
      </c>
      <c r="AG42" s="577">
        <v>4</v>
      </c>
      <c r="AH42" s="110">
        <f t="shared" si="3"/>
        <v>3.5249999999999999</v>
      </c>
      <c r="AI42" s="614">
        <v>17</v>
      </c>
      <c r="AJ42" s="614"/>
      <c r="AK42" s="614">
        <v>3</v>
      </c>
      <c r="AL42" s="614">
        <v>10</v>
      </c>
      <c r="AM42" s="614">
        <v>3</v>
      </c>
      <c r="AN42" s="614">
        <v>1</v>
      </c>
      <c r="AO42" s="615"/>
      <c r="AP42" s="616">
        <v>52</v>
      </c>
      <c r="AQ42" s="617">
        <v>37</v>
      </c>
      <c r="AR42" s="617"/>
      <c r="AS42" s="617">
        <v>4</v>
      </c>
      <c r="AT42" s="617">
        <v>17</v>
      </c>
      <c r="AU42" s="617">
        <v>8</v>
      </c>
      <c r="AV42" s="617">
        <v>8</v>
      </c>
      <c r="AW42" s="617"/>
      <c r="AX42" s="618">
        <v>62.3</v>
      </c>
    </row>
    <row r="43" spans="1:50" s="1" customFormat="1" ht="15" customHeight="1" x14ac:dyDescent="0.25">
      <c r="A43" s="386">
        <v>15</v>
      </c>
      <c r="B43" s="392">
        <v>30890</v>
      </c>
      <c r="C43" s="5" t="s">
        <v>4</v>
      </c>
      <c r="D43" s="319" t="s">
        <v>222</v>
      </c>
      <c r="E43" s="387">
        <v>58</v>
      </c>
      <c r="F43" s="388">
        <v>5.17</v>
      </c>
      <c r="G43" s="388">
        <v>39.659999999999997</v>
      </c>
      <c r="H43" s="388">
        <v>31.03</v>
      </c>
      <c r="I43" s="388">
        <v>24.14</v>
      </c>
      <c r="J43" s="21">
        <f t="shared" si="1"/>
        <v>3.7414000000000001</v>
      </c>
      <c r="K43" s="469">
        <v>57</v>
      </c>
      <c r="L43" s="466">
        <v>17.54</v>
      </c>
      <c r="M43" s="466">
        <v>35.090000000000003</v>
      </c>
      <c r="N43" s="466">
        <v>26.32</v>
      </c>
      <c r="O43" s="466">
        <v>21.05</v>
      </c>
      <c r="P43" s="21">
        <f t="shared" si="4"/>
        <v>3.5087999999999999</v>
      </c>
      <c r="Q43" s="527">
        <v>59</v>
      </c>
      <c r="R43" s="528">
        <v>1.69</v>
      </c>
      <c r="S43" s="528">
        <v>47.46</v>
      </c>
      <c r="T43" s="528">
        <v>30.51</v>
      </c>
      <c r="U43" s="528">
        <v>20.34</v>
      </c>
      <c r="V43" s="21">
        <f t="shared" si="5"/>
        <v>3.6949999999999998</v>
      </c>
      <c r="W43" s="550">
        <v>51</v>
      </c>
      <c r="X43" s="551"/>
      <c r="Y43" s="551">
        <v>6</v>
      </c>
      <c r="Z43" s="551">
        <v>33</v>
      </c>
      <c r="AA43" s="551">
        <v>12</v>
      </c>
      <c r="AB43" s="101">
        <f t="shared" si="2"/>
        <v>2.8823529411764706</v>
      </c>
      <c r="AC43" s="576">
        <v>51</v>
      </c>
      <c r="AD43" s="577">
        <v>2</v>
      </c>
      <c r="AE43" s="577">
        <v>17</v>
      </c>
      <c r="AF43" s="577">
        <v>23</v>
      </c>
      <c r="AG43" s="577">
        <v>9</v>
      </c>
      <c r="AH43" s="110">
        <f t="shared" si="3"/>
        <v>3.2352941176470589</v>
      </c>
      <c r="AI43" s="614">
        <v>15</v>
      </c>
      <c r="AJ43" s="614">
        <v>2</v>
      </c>
      <c r="AK43" s="614">
        <v>13</v>
      </c>
      <c r="AL43" s="614"/>
      <c r="AM43" s="614"/>
      <c r="AN43" s="614"/>
      <c r="AO43" s="615"/>
      <c r="AP43" s="616">
        <v>50.3</v>
      </c>
      <c r="AQ43" s="617">
        <v>35</v>
      </c>
      <c r="AR43" s="617"/>
      <c r="AS43" s="617">
        <v>1</v>
      </c>
      <c r="AT43" s="617">
        <v>23</v>
      </c>
      <c r="AU43" s="617">
        <v>8</v>
      </c>
      <c r="AV43" s="617">
        <v>3</v>
      </c>
      <c r="AW43" s="617"/>
      <c r="AX43" s="618">
        <v>62</v>
      </c>
    </row>
    <row r="44" spans="1:50" s="1" customFormat="1" ht="15" customHeight="1" x14ac:dyDescent="0.25">
      <c r="A44" s="386">
        <v>16</v>
      </c>
      <c r="B44" s="392">
        <v>30940</v>
      </c>
      <c r="C44" s="5" t="s">
        <v>4</v>
      </c>
      <c r="D44" s="319" t="s">
        <v>47</v>
      </c>
      <c r="E44" s="387">
        <v>107</v>
      </c>
      <c r="F44" s="388">
        <v>4.67</v>
      </c>
      <c r="G44" s="388">
        <v>24.3</v>
      </c>
      <c r="H44" s="388">
        <v>45.79</v>
      </c>
      <c r="I44" s="388">
        <v>25.23</v>
      </c>
      <c r="J44" s="21">
        <f t="shared" si="1"/>
        <v>3.9154999999999998</v>
      </c>
      <c r="K44" s="469">
        <v>103</v>
      </c>
      <c r="L44" s="466">
        <v>11.65</v>
      </c>
      <c r="M44" s="466">
        <v>33.979999999999997</v>
      </c>
      <c r="N44" s="466">
        <v>46.6</v>
      </c>
      <c r="O44" s="466">
        <v>7.77</v>
      </c>
      <c r="P44" s="21">
        <f t="shared" si="4"/>
        <v>3.5049000000000001</v>
      </c>
      <c r="Q44" s="527">
        <v>107</v>
      </c>
      <c r="R44" s="528"/>
      <c r="S44" s="528">
        <v>14.95</v>
      </c>
      <c r="T44" s="528">
        <v>67.290000000000006</v>
      </c>
      <c r="U44" s="528">
        <v>17.760000000000002</v>
      </c>
      <c r="V44" s="21">
        <f t="shared" si="5"/>
        <v>4.0281000000000002</v>
      </c>
      <c r="W44" s="550">
        <v>105</v>
      </c>
      <c r="X44" s="551">
        <v>1</v>
      </c>
      <c r="Y44" s="551">
        <v>42</v>
      </c>
      <c r="Z44" s="551">
        <v>56</v>
      </c>
      <c r="AA44" s="551">
        <v>6</v>
      </c>
      <c r="AB44" s="97">
        <f t="shared" si="2"/>
        <v>3.361904761904762</v>
      </c>
      <c r="AC44" s="576">
        <v>109</v>
      </c>
      <c r="AD44" s="577">
        <v>13</v>
      </c>
      <c r="AE44" s="577">
        <v>45</v>
      </c>
      <c r="AF44" s="577">
        <v>47</v>
      </c>
      <c r="AG44" s="577">
        <v>4</v>
      </c>
      <c r="AH44" s="110">
        <f t="shared" si="3"/>
        <v>3.6146788990825689</v>
      </c>
      <c r="AI44" s="614">
        <v>36</v>
      </c>
      <c r="AJ44" s="614">
        <v>3</v>
      </c>
      <c r="AK44" s="614">
        <v>8</v>
      </c>
      <c r="AL44" s="614">
        <v>20</v>
      </c>
      <c r="AM44" s="614">
        <v>4</v>
      </c>
      <c r="AN44" s="614">
        <v>1</v>
      </c>
      <c r="AO44" s="615"/>
      <c r="AP44" s="616">
        <v>47.1</v>
      </c>
      <c r="AQ44" s="617">
        <v>60</v>
      </c>
      <c r="AR44" s="617"/>
      <c r="AS44" s="617">
        <v>1</v>
      </c>
      <c r="AT44" s="617">
        <v>35</v>
      </c>
      <c r="AU44" s="617">
        <v>12</v>
      </c>
      <c r="AV44" s="617">
        <v>12</v>
      </c>
      <c r="AW44" s="617"/>
      <c r="AX44" s="618">
        <v>67.5</v>
      </c>
    </row>
    <row r="45" spans="1:50" s="1" customFormat="1" ht="15" customHeight="1" thickBot="1" x14ac:dyDescent="0.3">
      <c r="A45" s="386">
        <v>17</v>
      </c>
      <c r="B45" s="395">
        <v>31480</v>
      </c>
      <c r="C45" s="14" t="s">
        <v>4</v>
      </c>
      <c r="D45" s="320" t="s">
        <v>49</v>
      </c>
      <c r="E45" s="389">
        <v>105</v>
      </c>
      <c r="F45" s="390"/>
      <c r="G45" s="390">
        <v>11.43</v>
      </c>
      <c r="H45" s="390">
        <v>38.1</v>
      </c>
      <c r="I45" s="391">
        <v>50.48</v>
      </c>
      <c r="J45" s="22">
        <f t="shared" si="1"/>
        <v>4.3908999999999994</v>
      </c>
      <c r="K45" s="470">
        <v>105</v>
      </c>
      <c r="L45" s="467">
        <v>0.95</v>
      </c>
      <c r="M45" s="467">
        <v>19.05</v>
      </c>
      <c r="N45" s="467">
        <v>55.24</v>
      </c>
      <c r="O45" s="468">
        <v>24.76</v>
      </c>
      <c r="P45" s="22">
        <f t="shared" si="4"/>
        <v>4.0381</v>
      </c>
      <c r="Q45" s="515">
        <v>105</v>
      </c>
      <c r="R45" s="536"/>
      <c r="S45" s="536">
        <v>13.33</v>
      </c>
      <c r="T45" s="536">
        <v>49.52</v>
      </c>
      <c r="U45" s="536">
        <v>37.14</v>
      </c>
      <c r="V45" s="436">
        <f t="shared" si="5"/>
        <v>4.2377000000000002</v>
      </c>
      <c r="W45" s="553">
        <v>119</v>
      </c>
      <c r="X45" s="554">
        <v>2</v>
      </c>
      <c r="Y45" s="554">
        <v>45</v>
      </c>
      <c r="Z45" s="554">
        <v>62</v>
      </c>
      <c r="AA45" s="554">
        <v>10</v>
      </c>
      <c r="AB45" s="100">
        <f t="shared" si="2"/>
        <v>3.327731092436975</v>
      </c>
      <c r="AC45" s="579">
        <v>120</v>
      </c>
      <c r="AD45" s="580">
        <v>18</v>
      </c>
      <c r="AE45" s="580">
        <v>36</v>
      </c>
      <c r="AF45" s="580">
        <v>58</v>
      </c>
      <c r="AG45" s="580">
        <v>8</v>
      </c>
      <c r="AH45" s="117">
        <f t="shared" si="3"/>
        <v>3.5333333333333332</v>
      </c>
      <c r="AI45" s="624">
        <v>47</v>
      </c>
      <c r="AJ45" s="624">
        <v>3</v>
      </c>
      <c r="AK45" s="624">
        <v>6</v>
      </c>
      <c r="AL45" s="624">
        <v>26</v>
      </c>
      <c r="AM45" s="624">
        <v>8</v>
      </c>
      <c r="AN45" s="624">
        <v>4</v>
      </c>
      <c r="AO45" s="625"/>
      <c r="AP45" s="626">
        <v>54.3</v>
      </c>
      <c r="AQ45" s="627">
        <v>62</v>
      </c>
      <c r="AR45" s="627"/>
      <c r="AS45" s="627"/>
      <c r="AT45" s="627">
        <v>43</v>
      </c>
      <c r="AU45" s="627">
        <v>9</v>
      </c>
      <c r="AV45" s="627">
        <v>10</v>
      </c>
      <c r="AW45" s="627"/>
      <c r="AX45" s="628">
        <v>64.2</v>
      </c>
    </row>
    <row r="46" spans="1:50" s="1" customFormat="1" ht="15" customHeight="1" x14ac:dyDescent="0.25">
      <c r="A46" s="10">
        <v>1</v>
      </c>
      <c r="B46" s="393">
        <v>40010</v>
      </c>
      <c r="C46" s="11" t="s">
        <v>5</v>
      </c>
      <c r="D46" s="317" t="s">
        <v>50</v>
      </c>
      <c r="E46" s="403">
        <v>242</v>
      </c>
      <c r="F46" s="404">
        <v>0.41</v>
      </c>
      <c r="G46" s="404">
        <v>10.33</v>
      </c>
      <c r="H46" s="404">
        <v>41.74</v>
      </c>
      <c r="I46" s="404">
        <v>47.52</v>
      </c>
      <c r="J46" s="20">
        <f t="shared" si="1"/>
        <v>4.3636999999999997</v>
      </c>
      <c r="K46" s="479">
        <v>237</v>
      </c>
      <c r="L46" s="472">
        <v>1.69</v>
      </c>
      <c r="M46" s="472">
        <v>29.54</v>
      </c>
      <c r="N46" s="472">
        <v>54.43</v>
      </c>
      <c r="O46" s="472">
        <v>14.35</v>
      </c>
      <c r="P46" s="20">
        <f t="shared" si="4"/>
        <v>3.8147000000000002</v>
      </c>
      <c r="Q46" s="517">
        <v>245</v>
      </c>
      <c r="R46" s="516"/>
      <c r="S46" s="516">
        <v>6.53</v>
      </c>
      <c r="T46" s="516">
        <v>50.61</v>
      </c>
      <c r="U46" s="516">
        <v>42.86</v>
      </c>
      <c r="V46" s="437">
        <f t="shared" si="5"/>
        <v>4.3633000000000006</v>
      </c>
      <c r="W46" s="548">
        <v>208</v>
      </c>
      <c r="X46" s="549">
        <v>22</v>
      </c>
      <c r="Y46" s="549">
        <v>101</v>
      </c>
      <c r="Z46" s="549">
        <v>81</v>
      </c>
      <c r="AA46" s="549">
        <v>4</v>
      </c>
      <c r="AB46" s="102">
        <f t="shared" si="2"/>
        <v>3.6778846153846154</v>
      </c>
      <c r="AC46" s="571">
        <v>207</v>
      </c>
      <c r="AD46" s="572">
        <v>48</v>
      </c>
      <c r="AE46" s="572">
        <v>87</v>
      </c>
      <c r="AF46" s="572">
        <v>70</v>
      </c>
      <c r="AG46" s="572">
        <v>2</v>
      </c>
      <c r="AH46" s="112">
        <f t="shared" si="3"/>
        <v>3.8743961352657004</v>
      </c>
      <c r="AI46" s="619">
        <v>100</v>
      </c>
      <c r="AJ46" s="619">
        <v>3</v>
      </c>
      <c r="AK46" s="619">
        <v>7</v>
      </c>
      <c r="AL46" s="619">
        <v>52</v>
      </c>
      <c r="AM46" s="619">
        <v>18</v>
      </c>
      <c r="AN46" s="619">
        <v>20</v>
      </c>
      <c r="AO46" s="620"/>
      <c r="AP46" s="621">
        <v>61</v>
      </c>
      <c r="AQ46" s="622">
        <v>174</v>
      </c>
      <c r="AR46" s="622"/>
      <c r="AS46" s="622">
        <v>2</v>
      </c>
      <c r="AT46" s="622">
        <v>82</v>
      </c>
      <c r="AU46" s="622">
        <v>43</v>
      </c>
      <c r="AV46" s="622">
        <v>47</v>
      </c>
      <c r="AW46" s="622"/>
      <c r="AX46" s="623">
        <v>71</v>
      </c>
    </row>
    <row r="47" spans="1:50" s="1" customFormat="1" ht="15" customHeight="1" x14ac:dyDescent="0.25">
      <c r="A47" s="12">
        <v>2</v>
      </c>
      <c r="B47" s="392">
        <v>40030</v>
      </c>
      <c r="C47" s="5" t="s">
        <v>5</v>
      </c>
      <c r="D47" s="319" t="s">
        <v>223</v>
      </c>
      <c r="E47" s="398">
        <v>60</v>
      </c>
      <c r="F47" s="399"/>
      <c r="G47" s="399">
        <v>6.67</v>
      </c>
      <c r="H47" s="399">
        <v>31.67</v>
      </c>
      <c r="I47" s="399">
        <v>61.67</v>
      </c>
      <c r="J47" s="21">
        <f>(2*F47+3*G47+4*H47+5*I47)/100</f>
        <v>4.5503999999999998</v>
      </c>
      <c r="K47" s="477">
        <v>58</v>
      </c>
      <c r="L47" s="473">
        <v>5.17</v>
      </c>
      <c r="M47" s="473">
        <v>12.07</v>
      </c>
      <c r="N47" s="473">
        <v>58.62</v>
      </c>
      <c r="O47" s="473">
        <v>24.14</v>
      </c>
      <c r="P47" s="21">
        <f>(2*L47+3*M47+4*N47+5*O47)/100</f>
        <v>4.0172999999999996</v>
      </c>
      <c r="Q47" s="529">
        <v>59</v>
      </c>
      <c r="R47" s="530"/>
      <c r="S47" s="530">
        <v>11.86</v>
      </c>
      <c r="T47" s="530">
        <v>64.41</v>
      </c>
      <c r="U47" s="530">
        <v>23.73</v>
      </c>
      <c r="V47" s="21">
        <f>(2*R47+3*S47+4*T47+5*U47)/100</f>
        <v>4.1187000000000005</v>
      </c>
      <c r="W47" s="550">
        <v>50</v>
      </c>
      <c r="X47" s="551">
        <v>7</v>
      </c>
      <c r="Y47" s="551">
        <v>30</v>
      </c>
      <c r="Z47" s="551">
        <v>13</v>
      </c>
      <c r="AA47" s="551"/>
      <c r="AB47" s="103">
        <f t="shared" si="2"/>
        <v>3.88</v>
      </c>
      <c r="AC47" s="576">
        <v>49</v>
      </c>
      <c r="AD47" s="577">
        <v>23</v>
      </c>
      <c r="AE47" s="577">
        <v>14</v>
      </c>
      <c r="AF47" s="577">
        <v>12</v>
      </c>
      <c r="AG47" s="577"/>
      <c r="AH47" s="113">
        <f t="shared" si="3"/>
        <v>4.2244897959183669</v>
      </c>
      <c r="AI47" s="614">
        <v>31</v>
      </c>
      <c r="AJ47" s="614"/>
      <c r="AK47" s="614"/>
      <c r="AL47" s="614">
        <v>19</v>
      </c>
      <c r="AM47" s="614">
        <v>7</v>
      </c>
      <c r="AN47" s="614">
        <v>5</v>
      </c>
      <c r="AO47" s="615"/>
      <c r="AP47" s="616">
        <v>63</v>
      </c>
      <c r="AQ47" s="617">
        <v>54</v>
      </c>
      <c r="AR47" s="617"/>
      <c r="AS47" s="617">
        <v>1</v>
      </c>
      <c r="AT47" s="617">
        <v>14</v>
      </c>
      <c r="AU47" s="617">
        <v>11</v>
      </c>
      <c r="AV47" s="617">
        <v>27</v>
      </c>
      <c r="AW47" s="617">
        <v>1</v>
      </c>
      <c r="AX47" s="618">
        <v>77</v>
      </c>
    </row>
    <row r="48" spans="1:50" s="1" customFormat="1" ht="15" customHeight="1" x14ac:dyDescent="0.25">
      <c r="A48" s="12">
        <v>3</v>
      </c>
      <c r="B48" s="392">
        <v>40410</v>
      </c>
      <c r="C48" s="5" t="s">
        <v>5</v>
      </c>
      <c r="D48" s="319" t="s">
        <v>59</v>
      </c>
      <c r="E48" s="398">
        <v>184</v>
      </c>
      <c r="F48" s="399"/>
      <c r="G48" s="399">
        <v>3.8</v>
      </c>
      <c r="H48" s="399">
        <v>38.590000000000003</v>
      </c>
      <c r="I48" s="399">
        <v>57.61</v>
      </c>
      <c r="J48" s="21">
        <f>(2*F48+3*G48+4*H48+5*I48)/100</f>
        <v>4.5381000000000009</v>
      </c>
      <c r="K48" s="477">
        <v>179</v>
      </c>
      <c r="L48" s="473"/>
      <c r="M48" s="473">
        <v>21.23</v>
      </c>
      <c r="N48" s="473">
        <v>58.66</v>
      </c>
      <c r="O48" s="473">
        <v>20.11</v>
      </c>
      <c r="P48" s="21">
        <f>(2*L48+3*M48+4*N48+5*O48)/100</f>
        <v>3.9887999999999999</v>
      </c>
      <c r="Q48" s="529">
        <v>187</v>
      </c>
      <c r="R48" s="530"/>
      <c r="S48" s="530">
        <v>7.49</v>
      </c>
      <c r="T48" s="530">
        <v>57.75</v>
      </c>
      <c r="U48" s="530">
        <v>34.76</v>
      </c>
      <c r="V48" s="21">
        <f>(2*R48+3*S48+4*T48+5*U48)/100</f>
        <v>4.2726999999999995</v>
      </c>
      <c r="W48" s="550">
        <v>150</v>
      </c>
      <c r="X48" s="551">
        <v>28</v>
      </c>
      <c r="Y48" s="551">
        <v>88</v>
      </c>
      <c r="Z48" s="551">
        <v>34</v>
      </c>
      <c r="AA48" s="551"/>
      <c r="AB48" s="103">
        <f t="shared" si="2"/>
        <v>3.96</v>
      </c>
      <c r="AC48" s="576">
        <v>151</v>
      </c>
      <c r="AD48" s="577">
        <v>51</v>
      </c>
      <c r="AE48" s="577">
        <v>67</v>
      </c>
      <c r="AF48" s="577">
        <v>33</v>
      </c>
      <c r="AG48" s="577"/>
      <c r="AH48" s="110">
        <f t="shared" si="3"/>
        <v>4.1192052980132452</v>
      </c>
      <c r="AI48" s="614">
        <v>101</v>
      </c>
      <c r="AJ48" s="614">
        <v>3</v>
      </c>
      <c r="AK48" s="614">
        <v>7</v>
      </c>
      <c r="AL48" s="614">
        <v>33</v>
      </c>
      <c r="AM48" s="614">
        <v>31</v>
      </c>
      <c r="AN48" s="614">
        <v>27</v>
      </c>
      <c r="AO48" s="615"/>
      <c r="AP48" s="616">
        <v>66.400000000000006</v>
      </c>
      <c r="AQ48" s="617">
        <v>125</v>
      </c>
      <c r="AR48" s="617"/>
      <c r="AS48" s="617"/>
      <c r="AT48" s="617">
        <v>44</v>
      </c>
      <c r="AU48" s="617">
        <v>21</v>
      </c>
      <c r="AV48" s="617">
        <v>59</v>
      </c>
      <c r="AW48" s="617">
        <v>1</v>
      </c>
      <c r="AX48" s="618">
        <v>75.900000000000006</v>
      </c>
    </row>
    <row r="49" spans="1:50" s="1" customFormat="1" ht="15" customHeight="1" x14ac:dyDescent="0.25">
      <c r="A49" s="12">
        <v>4</v>
      </c>
      <c r="B49" s="392">
        <v>40011</v>
      </c>
      <c r="C49" s="5" t="s">
        <v>5</v>
      </c>
      <c r="D49" s="319" t="s">
        <v>51</v>
      </c>
      <c r="E49" s="398">
        <v>232</v>
      </c>
      <c r="F49" s="399">
        <v>3.45</v>
      </c>
      <c r="G49" s="399">
        <v>18.53</v>
      </c>
      <c r="H49" s="399">
        <v>39.659999999999997</v>
      </c>
      <c r="I49" s="399">
        <v>38.36</v>
      </c>
      <c r="J49" s="21">
        <f t="shared" si="1"/>
        <v>4.1292999999999997</v>
      </c>
      <c r="K49" s="477">
        <v>222</v>
      </c>
      <c r="L49" s="473">
        <v>7.21</v>
      </c>
      <c r="M49" s="473">
        <v>24.77</v>
      </c>
      <c r="N49" s="473">
        <v>48.65</v>
      </c>
      <c r="O49" s="473">
        <v>19.37</v>
      </c>
      <c r="P49" s="21">
        <f t="shared" si="4"/>
        <v>3.8018000000000001</v>
      </c>
      <c r="Q49" s="529">
        <v>231</v>
      </c>
      <c r="R49" s="530">
        <v>0.43</v>
      </c>
      <c r="S49" s="530">
        <v>17.32</v>
      </c>
      <c r="T49" s="530">
        <v>57.58</v>
      </c>
      <c r="U49" s="530">
        <v>24.68</v>
      </c>
      <c r="V49" s="21">
        <f t="shared" si="5"/>
        <v>4.0653999999999995</v>
      </c>
      <c r="W49" s="550">
        <v>156</v>
      </c>
      <c r="X49" s="551">
        <v>6</v>
      </c>
      <c r="Y49" s="551">
        <v>57</v>
      </c>
      <c r="Z49" s="551">
        <v>72</v>
      </c>
      <c r="AA49" s="551">
        <v>21</v>
      </c>
      <c r="AB49" s="103">
        <f t="shared" si="2"/>
        <v>3.3076923076923075</v>
      </c>
      <c r="AC49" s="576">
        <v>156</v>
      </c>
      <c r="AD49" s="577">
        <v>29</v>
      </c>
      <c r="AE49" s="577">
        <v>61</v>
      </c>
      <c r="AF49" s="577">
        <v>60</v>
      </c>
      <c r="AG49" s="577">
        <v>6</v>
      </c>
      <c r="AH49" s="110">
        <f t="shared" si="3"/>
        <v>3.7243589743589745</v>
      </c>
      <c r="AI49" s="614">
        <v>73</v>
      </c>
      <c r="AJ49" s="614">
        <v>2</v>
      </c>
      <c r="AK49" s="614">
        <v>7</v>
      </c>
      <c r="AL49" s="614">
        <v>32</v>
      </c>
      <c r="AM49" s="614">
        <v>18</v>
      </c>
      <c r="AN49" s="614">
        <v>14</v>
      </c>
      <c r="AO49" s="615"/>
      <c r="AP49" s="616">
        <v>61.9</v>
      </c>
      <c r="AQ49" s="617">
        <v>129</v>
      </c>
      <c r="AR49" s="617"/>
      <c r="AS49" s="617">
        <v>1</v>
      </c>
      <c r="AT49" s="617">
        <v>51</v>
      </c>
      <c r="AU49" s="617">
        <v>34</v>
      </c>
      <c r="AV49" s="617">
        <v>42</v>
      </c>
      <c r="AW49" s="617">
        <v>1</v>
      </c>
      <c r="AX49" s="618">
        <v>73</v>
      </c>
    </row>
    <row r="50" spans="1:50" s="1" customFormat="1" ht="15" customHeight="1" x14ac:dyDescent="0.25">
      <c r="A50" s="12">
        <v>5</v>
      </c>
      <c r="B50" s="392">
        <v>40080</v>
      </c>
      <c r="C50" s="5" t="s">
        <v>5</v>
      </c>
      <c r="D50" s="319" t="s">
        <v>106</v>
      </c>
      <c r="E50" s="398">
        <v>150</v>
      </c>
      <c r="F50" s="399"/>
      <c r="G50" s="399">
        <v>10.67</v>
      </c>
      <c r="H50" s="399">
        <v>44</v>
      </c>
      <c r="I50" s="399">
        <v>45.33</v>
      </c>
      <c r="J50" s="21">
        <f>(2*F50+3*G50+4*H50+5*I50)/100</f>
        <v>4.3465999999999996</v>
      </c>
      <c r="K50" s="477">
        <v>146</v>
      </c>
      <c r="L50" s="473"/>
      <c r="M50" s="473">
        <v>21.92</v>
      </c>
      <c r="N50" s="473">
        <v>50</v>
      </c>
      <c r="O50" s="473">
        <v>28.08</v>
      </c>
      <c r="P50" s="21">
        <f>(2*L50+3*M50+4*N50+5*O50)/100</f>
        <v>4.0615999999999994</v>
      </c>
      <c r="Q50" s="529">
        <v>149</v>
      </c>
      <c r="R50" s="530"/>
      <c r="S50" s="530">
        <v>10.07</v>
      </c>
      <c r="T50" s="530">
        <v>50.34</v>
      </c>
      <c r="U50" s="530">
        <v>39.6</v>
      </c>
      <c r="V50" s="21">
        <f>(2*R50+3*S50+4*T50+5*U50)/100</f>
        <v>4.2957000000000001</v>
      </c>
      <c r="W50" s="550">
        <v>95</v>
      </c>
      <c r="X50" s="551">
        <v>6</v>
      </c>
      <c r="Y50" s="551">
        <v>62</v>
      </c>
      <c r="Z50" s="551">
        <v>26</v>
      </c>
      <c r="AA50" s="551">
        <v>1</v>
      </c>
      <c r="AB50" s="103">
        <f t="shared" si="2"/>
        <v>3.7684210526315791</v>
      </c>
      <c r="AC50" s="576">
        <v>97</v>
      </c>
      <c r="AD50" s="577">
        <v>19</v>
      </c>
      <c r="AE50" s="577">
        <v>40</v>
      </c>
      <c r="AF50" s="577">
        <v>37</v>
      </c>
      <c r="AG50" s="577">
        <v>1</v>
      </c>
      <c r="AH50" s="110">
        <f t="shared" si="3"/>
        <v>3.7938144329896906</v>
      </c>
      <c r="AI50" s="614">
        <v>38</v>
      </c>
      <c r="AJ50" s="614">
        <v>2</v>
      </c>
      <c r="AK50" s="614">
        <v>3</v>
      </c>
      <c r="AL50" s="614">
        <v>22</v>
      </c>
      <c r="AM50" s="614">
        <v>6</v>
      </c>
      <c r="AN50" s="614">
        <v>5</v>
      </c>
      <c r="AO50" s="615"/>
      <c r="AP50" s="616">
        <v>58.6</v>
      </c>
      <c r="AQ50" s="617">
        <v>50</v>
      </c>
      <c r="AR50" s="617"/>
      <c r="AS50" s="617">
        <v>1</v>
      </c>
      <c r="AT50" s="617">
        <v>25</v>
      </c>
      <c r="AU50" s="617">
        <v>12</v>
      </c>
      <c r="AV50" s="617">
        <v>12</v>
      </c>
      <c r="AW50" s="617"/>
      <c r="AX50" s="618">
        <v>69.2</v>
      </c>
    </row>
    <row r="51" spans="1:50" s="1" customFormat="1" ht="15" customHeight="1" x14ac:dyDescent="0.25">
      <c r="A51" s="12">
        <v>6</v>
      </c>
      <c r="B51" s="392">
        <v>40100</v>
      </c>
      <c r="C51" s="5" t="s">
        <v>5</v>
      </c>
      <c r="D51" s="319" t="s">
        <v>53</v>
      </c>
      <c r="E51" s="398">
        <v>109</v>
      </c>
      <c r="F51" s="399"/>
      <c r="G51" s="399">
        <v>13.76</v>
      </c>
      <c r="H51" s="399">
        <v>48.62</v>
      </c>
      <c r="I51" s="399">
        <v>37.61</v>
      </c>
      <c r="J51" s="21">
        <f>(2*F51+3*G51+4*H51+5*I51)/100</f>
        <v>4.2381000000000002</v>
      </c>
      <c r="K51" s="477">
        <v>111</v>
      </c>
      <c r="L51" s="473">
        <v>2.7</v>
      </c>
      <c r="M51" s="473">
        <v>29.73</v>
      </c>
      <c r="N51" s="473">
        <v>57.66</v>
      </c>
      <c r="O51" s="473">
        <v>9.91</v>
      </c>
      <c r="P51" s="21">
        <f>(2*L51+3*M51+4*N51+5*O51)/100</f>
        <v>3.7478000000000002</v>
      </c>
      <c r="Q51" s="529">
        <v>109</v>
      </c>
      <c r="R51" s="530"/>
      <c r="S51" s="530">
        <v>11.01</v>
      </c>
      <c r="T51" s="530">
        <v>59.63</v>
      </c>
      <c r="U51" s="530">
        <v>29.36</v>
      </c>
      <c r="V51" s="21">
        <f>(2*R51+3*S51+4*T51+5*U51)/100</f>
        <v>4.1835000000000004</v>
      </c>
      <c r="W51" s="550">
        <v>95</v>
      </c>
      <c r="X51" s="551">
        <v>7</v>
      </c>
      <c r="Y51" s="551">
        <v>59</v>
      </c>
      <c r="Z51" s="551">
        <v>28</v>
      </c>
      <c r="AA51" s="551">
        <v>1</v>
      </c>
      <c r="AB51" s="103">
        <f t="shared" si="2"/>
        <v>3.7578947368421054</v>
      </c>
      <c r="AC51" s="576">
        <v>95</v>
      </c>
      <c r="AD51" s="577">
        <v>31</v>
      </c>
      <c r="AE51" s="577">
        <v>29</v>
      </c>
      <c r="AF51" s="577">
        <v>35</v>
      </c>
      <c r="AG51" s="577"/>
      <c r="AH51" s="110">
        <f t="shared" si="3"/>
        <v>3.9578947368421051</v>
      </c>
      <c r="AI51" s="614">
        <v>37</v>
      </c>
      <c r="AJ51" s="614"/>
      <c r="AK51" s="614">
        <v>5</v>
      </c>
      <c r="AL51" s="614">
        <v>18</v>
      </c>
      <c r="AM51" s="614">
        <v>12</v>
      </c>
      <c r="AN51" s="614">
        <v>2</v>
      </c>
      <c r="AO51" s="615"/>
      <c r="AP51" s="616">
        <v>59</v>
      </c>
      <c r="AQ51" s="617">
        <v>44</v>
      </c>
      <c r="AR51" s="617"/>
      <c r="AS51" s="617"/>
      <c r="AT51" s="617">
        <v>23</v>
      </c>
      <c r="AU51" s="617">
        <v>6</v>
      </c>
      <c r="AV51" s="617">
        <v>15</v>
      </c>
      <c r="AW51" s="617"/>
      <c r="AX51" s="618">
        <v>69</v>
      </c>
    </row>
    <row r="52" spans="1:50" s="1" customFormat="1" ht="15" customHeight="1" x14ac:dyDescent="0.25">
      <c r="A52" s="12">
        <v>7</v>
      </c>
      <c r="B52" s="392">
        <v>40020</v>
      </c>
      <c r="C52" s="5" t="s">
        <v>5</v>
      </c>
      <c r="D52" s="319" t="s">
        <v>224</v>
      </c>
      <c r="E52" s="398">
        <v>26</v>
      </c>
      <c r="F52" s="399">
        <v>3.85</v>
      </c>
      <c r="G52" s="399">
        <v>3.85</v>
      </c>
      <c r="H52" s="399">
        <v>69.23</v>
      </c>
      <c r="I52" s="399">
        <v>23.08</v>
      </c>
      <c r="J52" s="21">
        <f t="shared" si="1"/>
        <v>4.1157000000000004</v>
      </c>
      <c r="K52" s="477">
        <v>28</v>
      </c>
      <c r="L52" s="473">
        <v>3.57</v>
      </c>
      <c r="M52" s="473">
        <v>21.43</v>
      </c>
      <c r="N52" s="473">
        <v>67.86</v>
      </c>
      <c r="O52" s="473">
        <v>7.14</v>
      </c>
      <c r="P52" s="21">
        <f t="shared" si="4"/>
        <v>3.7856999999999998</v>
      </c>
      <c r="Q52" s="529">
        <v>28</v>
      </c>
      <c r="R52" s="530"/>
      <c r="S52" s="530">
        <v>21.43</v>
      </c>
      <c r="T52" s="530">
        <v>67.86</v>
      </c>
      <c r="U52" s="530">
        <v>10.71</v>
      </c>
      <c r="V52" s="21">
        <f t="shared" si="5"/>
        <v>3.8928000000000003</v>
      </c>
      <c r="W52" s="550">
        <v>29</v>
      </c>
      <c r="X52" s="559">
        <v>4</v>
      </c>
      <c r="Y52" s="559">
        <v>9</v>
      </c>
      <c r="Z52" s="559">
        <v>16</v>
      </c>
      <c r="AA52" s="559"/>
      <c r="AB52" s="316">
        <f t="shared" si="2"/>
        <v>3.5862068965517242</v>
      </c>
      <c r="AC52" s="576">
        <v>13</v>
      </c>
      <c r="AD52" s="586">
        <v>5</v>
      </c>
      <c r="AE52" s="586">
        <v>6</v>
      </c>
      <c r="AF52" s="586">
        <v>2</v>
      </c>
      <c r="AG52" s="586"/>
      <c r="AH52" s="110">
        <f t="shared" si="3"/>
        <v>4.2307692307692308</v>
      </c>
      <c r="AI52" s="614">
        <v>17</v>
      </c>
      <c r="AJ52" s="614"/>
      <c r="AK52" s="614">
        <v>1</v>
      </c>
      <c r="AL52" s="614">
        <v>11</v>
      </c>
      <c r="AM52" s="614">
        <v>4</v>
      </c>
      <c r="AN52" s="614">
        <v>1</v>
      </c>
      <c r="AO52" s="615"/>
      <c r="AP52" s="616">
        <v>58.6</v>
      </c>
      <c r="AQ52" s="617">
        <v>32</v>
      </c>
      <c r="AR52" s="617"/>
      <c r="AS52" s="617"/>
      <c r="AT52" s="617">
        <v>13</v>
      </c>
      <c r="AU52" s="617">
        <v>7</v>
      </c>
      <c r="AV52" s="617">
        <v>12</v>
      </c>
      <c r="AW52" s="617"/>
      <c r="AX52" s="618">
        <v>74.5</v>
      </c>
    </row>
    <row r="53" spans="1:50" s="1" customFormat="1" ht="15" customHeight="1" x14ac:dyDescent="0.25">
      <c r="A53" s="12">
        <v>8</v>
      </c>
      <c r="B53" s="392">
        <v>40031</v>
      </c>
      <c r="C53" s="5" t="s">
        <v>5</v>
      </c>
      <c r="D53" s="319" t="s">
        <v>52</v>
      </c>
      <c r="E53" s="398">
        <v>115</v>
      </c>
      <c r="F53" s="399"/>
      <c r="G53" s="399">
        <v>11.3</v>
      </c>
      <c r="H53" s="399">
        <v>52.17</v>
      </c>
      <c r="I53" s="399">
        <v>36.520000000000003</v>
      </c>
      <c r="J53" s="21">
        <f t="shared" si="1"/>
        <v>4.2518000000000002</v>
      </c>
      <c r="K53" s="477">
        <v>115</v>
      </c>
      <c r="L53" s="473">
        <v>5.22</v>
      </c>
      <c r="M53" s="473">
        <v>11.3</v>
      </c>
      <c r="N53" s="473">
        <v>51.3</v>
      </c>
      <c r="O53" s="473">
        <v>32.17</v>
      </c>
      <c r="P53" s="21">
        <f t="shared" si="4"/>
        <v>4.1038999999999994</v>
      </c>
      <c r="Q53" s="529">
        <v>114</v>
      </c>
      <c r="R53" s="530"/>
      <c r="S53" s="530">
        <v>14.91</v>
      </c>
      <c r="T53" s="530">
        <v>45.61</v>
      </c>
      <c r="U53" s="530">
        <v>39.47</v>
      </c>
      <c r="V53" s="21">
        <f t="shared" si="5"/>
        <v>4.2451999999999996</v>
      </c>
      <c r="W53" s="550">
        <v>79</v>
      </c>
      <c r="X53" s="551">
        <v>4</v>
      </c>
      <c r="Y53" s="551">
        <v>32</v>
      </c>
      <c r="Z53" s="551">
        <v>43</v>
      </c>
      <c r="AA53" s="551"/>
      <c r="AB53" s="103">
        <f t="shared" si="2"/>
        <v>3.5063291139240507</v>
      </c>
      <c r="AC53" s="576">
        <v>79</v>
      </c>
      <c r="AD53" s="577">
        <v>17</v>
      </c>
      <c r="AE53" s="577">
        <v>27</v>
      </c>
      <c r="AF53" s="577">
        <v>35</v>
      </c>
      <c r="AG53" s="577"/>
      <c r="AH53" s="110">
        <f t="shared" si="3"/>
        <v>3.7721518987341773</v>
      </c>
      <c r="AI53" s="614">
        <v>12</v>
      </c>
      <c r="AJ53" s="614">
        <v>1</v>
      </c>
      <c r="AK53" s="614">
        <v>2</v>
      </c>
      <c r="AL53" s="614">
        <v>7</v>
      </c>
      <c r="AM53" s="614">
        <v>1</v>
      </c>
      <c r="AN53" s="614">
        <v>1</v>
      </c>
      <c r="AO53" s="615"/>
      <c r="AP53" s="616">
        <v>53.3</v>
      </c>
      <c r="AQ53" s="617">
        <v>24</v>
      </c>
      <c r="AR53" s="617"/>
      <c r="AS53" s="617"/>
      <c r="AT53" s="617">
        <v>11</v>
      </c>
      <c r="AU53" s="617">
        <v>7</v>
      </c>
      <c r="AV53" s="617">
        <v>6</v>
      </c>
      <c r="AW53" s="617"/>
      <c r="AX53" s="618">
        <v>71.3</v>
      </c>
    </row>
    <row r="54" spans="1:50" s="1" customFormat="1" ht="15" customHeight="1" x14ac:dyDescent="0.25">
      <c r="A54" s="12">
        <v>9</v>
      </c>
      <c r="B54" s="392">
        <v>40210</v>
      </c>
      <c r="C54" s="5" t="s">
        <v>5</v>
      </c>
      <c r="D54" s="319" t="s">
        <v>55</v>
      </c>
      <c r="E54" s="398">
        <v>50</v>
      </c>
      <c r="F54" s="399">
        <v>16</v>
      </c>
      <c r="G54" s="399">
        <v>30</v>
      </c>
      <c r="H54" s="399">
        <v>38</v>
      </c>
      <c r="I54" s="399">
        <v>16</v>
      </c>
      <c r="J54" s="21">
        <f t="shared" si="1"/>
        <v>3.54</v>
      </c>
      <c r="K54" s="477">
        <v>50</v>
      </c>
      <c r="L54" s="473">
        <v>48</v>
      </c>
      <c r="M54" s="473">
        <v>32</v>
      </c>
      <c r="N54" s="473">
        <v>20</v>
      </c>
      <c r="O54" s="473"/>
      <c r="P54" s="21">
        <f t="shared" si="4"/>
        <v>2.72</v>
      </c>
      <c r="Q54" s="529">
        <v>49</v>
      </c>
      <c r="R54" s="530">
        <v>18.37</v>
      </c>
      <c r="S54" s="530">
        <v>42.86</v>
      </c>
      <c r="T54" s="530">
        <v>38.78</v>
      </c>
      <c r="U54" s="530"/>
      <c r="V54" s="21">
        <f t="shared" si="5"/>
        <v>3.2044000000000001</v>
      </c>
      <c r="W54" s="550">
        <v>47</v>
      </c>
      <c r="X54" s="551">
        <v>1</v>
      </c>
      <c r="Y54" s="551">
        <v>5</v>
      </c>
      <c r="Z54" s="551">
        <v>31</v>
      </c>
      <c r="AA54" s="551">
        <v>10</v>
      </c>
      <c r="AB54" s="103">
        <f t="shared" si="2"/>
        <v>2.9361702127659575</v>
      </c>
      <c r="AC54" s="576">
        <v>47</v>
      </c>
      <c r="AD54" s="577">
        <v>2</v>
      </c>
      <c r="AE54" s="577">
        <v>9</v>
      </c>
      <c r="AF54" s="577">
        <v>31</v>
      </c>
      <c r="AG54" s="577">
        <v>5</v>
      </c>
      <c r="AH54" s="110">
        <f t="shared" si="3"/>
        <v>3.1702127659574466</v>
      </c>
      <c r="AI54" s="614"/>
      <c r="AJ54" s="614"/>
      <c r="AK54" s="614"/>
      <c r="AL54" s="614"/>
      <c r="AM54" s="614"/>
      <c r="AN54" s="614"/>
      <c r="AO54" s="615"/>
      <c r="AP54" s="616"/>
      <c r="AQ54" s="617"/>
      <c r="AR54" s="617"/>
      <c r="AS54" s="617"/>
      <c r="AT54" s="617"/>
      <c r="AU54" s="617"/>
      <c r="AV54" s="617"/>
      <c r="AW54" s="617"/>
      <c r="AX54" s="618"/>
    </row>
    <row r="55" spans="1:50" s="1" customFormat="1" ht="15" customHeight="1" x14ac:dyDescent="0.25">
      <c r="A55" s="12">
        <v>10</v>
      </c>
      <c r="B55" s="392">
        <v>40300</v>
      </c>
      <c r="C55" s="5" t="s">
        <v>5</v>
      </c>
      <c r="D55" s="319" t="s">
        <v>56</v>
      </c>
      <c r="E55" s="398">
        <v>40</v>
      </c>
      <c r="F55" s="399"/>
      <c r="G55" s="399">
        <v>22.5</v>
      </c>
      <c r="H55" s="399">
        <v>60</v>
      </c>
      <c r="I55" s="399">
        <v>17.5</v>
      </c>
      <c r="J55" s="21">
        <f t="shared" si="1"/>
        <v>3.95</v>
      </c>
      <c r="K55" s="477">
        <v>39</v>
      </c>
      <c r="L55" s="473"/>
      <c r="M55" s="473">
        <v>33.33</v>
      </c>
      <c r="N55" s="473">
        <v>46.15</v>
      </c>
      <c r="O55" s="473">
        <v>20.51</v>
      </c>
      <c r="P55" s="21">
        <f t="shared" si="4"/>
        <v>3.8714</v>
      </c>
      <c r="Q55" s="529">
        <v>39</v>
      </c>
      <c r="R55" s="530"/>
      <c r="S55" s="530">
        <v>23.08</v>
      </c>
      <c r="T55" s="530">
        <v>58.97</v>
      </c>
      <c r="U55" s="530">
        <v>17.95</v>
      </c>
      <c r="V55" s="21">
        <f t="shared" si="5"/>
        <v>3.9487000000000001</v>
      </c>
      <c r="W55" s="550">
        <v>23</v>
      </c>
      <c r="X55" s="551"/>
      <c r="Y55" s="551">
        <v>5</v>
      </c>
      <c r="Z55" s="551">
        <v>16</v>
      </c>
      <c r="AA55" s="551">
        <v>2</v>
      </c>
      <c r="AB55" s="103">
        <f t="shared" si="2"/>
        <v>3.1304347826086958</v>
      </c>
      <c r="AC55" s="576">
        <v>24</v>
      </c>
      <c r="AD55" s="577"/>
      <c r="AE55" s="577">
        <v>9</v>
      </c>
      <c r="AF55" s="577">
        <v>13</v>
      </c>
      <c r="AG55" s="577">
        <v>2</v>
      </c>
      <c r="AH55" s="110">
        <f t="shared" si="3"/>
        <v>3.2916666666666665</v>
      </c>
      <c r="AI55" s="614">
        <v>12</v>
      </c>
      <c r="AJ55" s="614"/>
      <c r="AK55" s="614">
        <v>3</v>
      </c>
      <c r="AL55" s="614">
        <v>8</v>
      </c>
      <c r="AM55" s="614">
        <v>1</v>
      </c>
      <c r="AN55" s="614"/>
      <c r="AO55" s="615"/>
      <c r="AP55" s="616">
        <v>47</v>
      </c>
      <c r="AQ55" s="617">
        <v>16</v>
      </c>
      <c r="AR55" s="617"/>
      <c r="AS55" s="617"/>
      <c r="AT55" s="617">
        <v>14</v>
      </c>
      <c r="AU55" s="617">
        <v>1</v>
      </c>
      <c r="AV55" s="617">
        <v>1</v>
      </c>
      <c r="AW55" s="617"/>
      <c r="AX55" s="618">
        <v>67</v>
      </c>
    </row>
    <row r="56" spans="1:50" s="1" customFormat="1" ht="15" customHeight="1" x14ac:dyDescent="0.25">
      <c r="A56" s="12">
        <v>11</v>
      </c>
      <c r="B56" s="392">
        <v>40360</v>
      </c>
      <c r="C56" s="5" t="s">
        <v>5</v>
      </c>
      <c r="D56" s="319" t="s">
        <v>57</v>
      </c>
      <c r="E56" s="398">
        <v>37</v>
      </c>
      <c r="F56" s="399">
        <v>5.41</v>
      </c>
      <c r="G56" s="399">
        <v>32.43</v>
      </c>
      <c r="H56" s="399">
        <v>43.24</v>
      </c>
      <c r="I56" s="399">
        <v>18.920000000000002</v>
      </c>
      <c r="J56" s="21">
        <f t="shared" si="1"/>
        <v>3.7567000000000004</v>
      </c>
      <c r="K56" s="477">
        <v>38</v>
      </c>
      <c r="L56" s="473">
        <v>21.05</v>
      </c>
      <c r="M56" s="473">
        <v>26.32</v>
      </c>
      <c r="N56" s="473">
        <v>42.11</v>
      </c>
      <c r="O56" s="473">
        <v>10.53</v>
      </c>
      <c r="P56" s="21">
        <f t="shared" si="4"/>
        <v>3.4215</v>
      </c>
      <c r="Q56" s="529">
        <v>34</v>
      </c>
      <c r="R56" s="530"/>
      <c r="S56" s="530">
        <v>26.47</v>
      </c>
      <c r="T56" s="530">
        <v>61.76</v>
      </c>
      <c r="U56" s="530">
        <v>11.76</v>
      </c>
      <c r="V56" s="21">
        <f t="shared" si="5"/>
        <v>3.8525</v>
      </c>
      <c r="W56" s="550">
        <v>45</v>
      </c>
      <c r="X56" s="551"/>
      <c r="Y56" s="551">
        <v>16</v>
      </c>
      <c r="Z56" s="551">
        <v>24</v>
      </c>
      <c r="AA56" s="551">
        <v>5</v>
      </c>
      <c r="AB56" s="103">
        <f t="shared" si="2"/>
        <v>3.2444444444444445</v>
      </c>
      <c r="AC56" s="576">
        <v>48</v>
      </c>
      <c r="AD56" s="577">
        <v>2</v>
      </c>
      <c r="AE56" s="577">
        <v>10</v>
      </c>
      <c r="AF56" s="577">
        <v>32</v>
      </c>
      <c r="AG56" s="577">
        <v>4</v>
      </c>
      <c r="AH56" s="110">
        <f t="shared" si="3"/>
        <v>3.2083333333333335</v>
      </c>
      <c r="AI56" s="614"/>
      <c r="AJ56" s="614"/>
      <c r="AK56" s="614"/>
      <c r="AL56" s="614"/>
      <c r="AM56" s="614"/>
      <c r="AN56" s="614"/>
      <c r="AO56" s="615"/>
      <c r="AP56" s="616"/>
      <c r="AQ56" s="617"/>
      <c r="AR56" s="617"/>
      <c r="AS56" s="617"/>
      <c r="AT56" s="617"/>
      <c r="AU56" s="617"/>
      <c r="AV56" s="617"/>
      <c r="AW56" s="617"/>
      <c r="AX56" s="618"/>
    </row>
    <row r="57" spans="1:50" s="1" customFormat="1" ht="15" customHeight="1" x14ac:dyDescent="0.25">
      <c r="A57" s="12">
        <v>12</v>
      </c>
      <c r="B57" s="392">
        <v>40390</v>
      </c>
      <c r="C57" s="5" t="s">
        <v>5</v>
      </c>
      <c r="D57" s="319" t="s">
        <v>58</v>
      </c>
      <c r="E57" s="398">
        <v>69</v>
      </c>
      <c r="F57" s="399"/>
      <c r="G57" s="399">
        <v>23.19</v>
      </c>
      <c r="H57" s="399">
        <v>49.28</v>
      </c>
      <c r="I57" s="399">
        <v>27.54</v>
      </c>
      <c r="J57" s="21">
        <f t="shared" si="1"/>
        <v>4.0438999999999998</v>
      </c>
      <c r="K57" s="477">
        <v>69</v>
      </c>
      <c r="L57" s="473"/>
      <c r="M57" s="473">
        <v>33.33</v>
      </c>
      <c r="N57" s="473">
        <v>49.28</v>
      </c>
      <c r="O57" s="473">
        <v>17.39</v>
      </c>
      <c r="P57" s="21">
        <f t="shared" si="4"/>
        <v>3.8406000000000002</v>
      </c>
      <c r="Q57" s="529">
        <v>69</v>
      </c>
      <c r="R57" s="530"/>
      <c r="S57" s="530">
        <v>18.84</v>
      </c>
      <c r="T57" s="530">
        <v>65.22</v>
      </c>
      <c r="U57" s="530">
        <v>15.94</v>
      </c>
      <c r="V57" s="21">
        <f t="shared" si="5"/>
        <v>3.9709999999999996</v>
      </c>
      <c r="W57" s="550">
        <v>45</v>
      </c>
      <c r="X57" s="551">
        <v>2</v>
      </c>
      <c r="Y57" s="551">
        <v>16</v>
      </c>
      <c r="Z57" s="551">
        <v>21</v>
      </c>
      <c r="AA57" s="551">
        <v>6</v>
      </c>
      <c r="AB57" s="103">
        <f t="shared" si="2"/>
        <v>3.3111111111111109</v>
      </c>
      <c r="AC57" s="576">
        <v>43</v>
      </c>
      <c r="AD57" s="577">
        <v>4</v>
      </c>
      <c r="AE57" s="577">
        <v>10</v>
      </c>
      <c r="AF57" s="577">
        <v>25</v>
      </c>
      <c r="AG57" s="577">
        <v>4</v>
      </c>
      <c r="AH57" s="110">
        <f t="shared" si="3"/>
        <v>3.3255813953488373</v>
      </c>
      <c r="AI57" s="614">
        <v>6</v>
      </c>
      <c r="AJ57" s="614"/>
      <c r="AK57" s="614">
        <v>3</v>
      </c>
      <c r="AL57" s="614">
        <v>3</v>
      </c>
      <c r="AM57" s="614"/>
      <c r="AN57" s="614"/>
      <c r="AO57" s="615"/>
      <c r="AP57" s="616">
        <v>35.799999999999997</v>
      </c>
      <c r="AQ57" s="617">
        <v>16</v>
      </c>
      <c r="AR57" s="617"/>
      <c r="AS57" s="617"/>
      <c r="AT57" s="617">
        <v>8</v>
      </c>
      <c r="AU57" s="617">
        <v>5</v>
      </c>
      <c r="AV57" s="617">
        <v>3</v>
      </c>
      <c r="AW57" s="617"/>
      <c r="AX57" s="618">
        <v>68.3</v>
      </c>
    </row>
    <row r="58" spans="1:50" s="1" customFormat="1" ht="15" customHeight="1" x14ac:dyDescent="0.25">
      <c r="A58" s="12">
        <v>13</v>
      </c>
      <c r="B58" s="392">
        <v>40720</v>
      </c>
      <c r="C58" s="5" t="s">
        <v>5</v>
      </c>
      <c r="D58" s="319" t="s">
        <v>198</v>
      </c>
      <c r="E58" s="398">
        <v>112</v>
      </c>
      <c r="F58" s="399"/>
      <c r="G58" s="399">
        <v>8.0399999999999991</v>
      </c>
      <c r="H58" s="399">
        <v>28.57</v>
      </c>
      <c r="I58" s="399">
        <v>63.39</v>
      </c>
      <c r="J58" s="21">
        <f t="shared" si="1"/>
        <v>4.5535000000000005</v>
      </c>
      <c r="K58" s="477">
        <v>110</v>
      </c>
      <c r="L58" s="473">
        <v>0.91</v>
      </c>
      <c r="M58" s="473">
        <v>29.09</v>
      </c>
      <c r="N58" s="473">
        <v>52.73</v>
      </c>
      <c r="O58" s="473">
        <v>17.27</v>
      </c>
      <c r="P58" s="21">
        <f t="shared" si="4"/>
        <v>3.8635999999999999</v>
      </c>
      <c r="Q58" s="529">
        <v>111</v>
      </c>
      <c r="R58" s="530"/>
      <c r="S58" s="530">
        <v>13.51</v>
      </c>
      <c r="T58" s="530">
        <v>67.569999999999993</v>
      </c>
      <c r="U58" s="530">
        <v>18.920000000000002</v>
      </c>
      <c r="V58" s="21">
        <f t="shared" si="5"/>
        <v>4.0541</v>
      </c>
      <c r="W58" s="550">
        <v>80</v>
      </c>
      <c r="X58" s="560">
        <v>4</v>
      </c>
      <c r="Y58" s="560">
        <v>28</v>
      </c>
      <c r="Z58" s="560">
        <v>41</v>
      </c>
      <c r="AA58" s="560">
        <v>7</v>
      </c>
      <c r="AB58" s="104">
        <f t="shared" si="2"/>
        <v>3.3624999999999998</v>
      </c>
      <c r="AC58" s="576">
        <v>80</v>
      </c>
      <c r="AD58" s="587">
        <v>12</v>
      </c>
      <c r="AE58" s="587">
        <v>23</v>
      </c>
      <c r="AF58" s="587">
        <v>42</v>
      </c>
      <c r="AG58" s="587">
        <v>3</v>
      </c>
      <c r="AH58" s="114">
        <f t="shared" si="3"/>
        <v>3.55</v>
      </c>
      <c r="AI58" s="614">
        <v>24</v>
      </c>
      <c r="AJ58" s="614"/>
      <c r="AK58" s="614"/>
      <c r="AL58" s="614">
        <v>6</v>
      </c>
      <c r="AM58" s="614">
        <v>11</v>
      </c>
      <c r="AN58" s="614">
        <v>7</v>
      </c>
      <c r="AO58" s="615"/>
      <c r="AP58" s="616">
        <v>72.2</v>
      </c>
      <c r="AQ58" s="617">
        <v>48</v>
      </c>
      <c r="AR58" s="617"/>
      <c r="AS58" s="617"/>
      <c r="AT58" s="617">
        <v>23</v>
      </c>
      <c r="AU58" s="617">
        <v>14</v>
      </c>
      <c r="AV58" s="617">
        <v>11</v>
      </c>
      <c r="AW58" s="617"/>
      <c r="AX58" s="618">
        <v>70.099999999999994</v>
      </c>
    </row>
    <row r="59" spans="1:50" s="1" customFormat="1" ht="15" customHeight="1" x14ac:dyDescent="0.25">
      <c r="A59" s="12">
        <v>14</v>
      </c>
      <c r="B59" s="392">
        <v>40730</v>
      </c>
      <c r="C59" s="5" t="s">
        <v>5</v>
      </c>
      <c r="D59" s="319" t="s">
        <v>60</v>
      </c>
      <c r="E59" s="398">
        <v>32</v>
      </c>
      <c r="F59" s="399"/>
      <c r="G59" s="399">
        <v>18.75</v>
      </c>
      <c r="H59" s="399">
        <v>53.13</v>
      </c>
      <c r="I59" s="399">
        <v>28.13</v>
      </c>
      <c r="J59" s="21">
        <f t="shared" si="1"/>
        <v>4.0941999999999998</v>
      </c>
      <c r="K59" s="477">
        <v>31</v>
      </c>
      <c r="L59" s="473">
        <v>9.68</v>
      </c>
      <c r="M59" s="473">
        <v>32.26</v>
      </c>
      <c r="N59" s="473">
        <v>41.94</v>
      </c>
      <c r="O59" s="473">
        <v>16.13</v>
      </c>
      <c r="P59" s="21">
        <f t="shared" si="4"/>
        <v>3.6454999999999997</v>
      </c>
      <c r="Q59" s="529">
        <v>33</v>
      </c>
      <c r="R59" s="530"/>
      <c r="S59" s="530">
        <v>15.15</v>
      </c>
      <c r="T59" s="530">
        <v>69.7</v>
      </c>
      <c r="U59" s="530">
        <v>15.15</v>
      </c>
      <c r="V59" s="21">
        <f t="shared" si="5"/>
        <v>4</v>
      </c>
      <c r="W59" s="550">
        <v>15</v>
      </c>
      <c r="X59" s="551"/>
      <c r="Y59" s="551">
        <v>3</v>
      </c>
      <c r="Z59" s="551">
        <v>10</v>
      </c>
      <c r="AA59" s="551">
        <v>2</v>
      </c>
      <c r="AB59" s="103">
        <f t="shared" si="2"/>
        <v>3.0666666666666669</v>
      </c>
      <c r="AC59" s="576">
        <v>12</v>
      </c>
      <c r="AD59" s="577">
        <v>1</v>
      </c>
      <c r="AE59" s="577">
        <v>1</v>
      </c>
      <c r="AF59" s="577">
        <v>9</v>
      </c>
      <c r="AG59" s="577">
        <v>1</v>
      </c>
      <c r="AH59" s="110">
        <f t="shared" si="3"/>
        <v>3.1666666666666665</v>
      </c>
      <c r="AI59" s="614"/>
      <c r="AJ59" s="614"/>
      <c r="AK59" s="614"/>
      <c r="AL59" s="614"/>
      <c r="AM59" s="614"/>
      <c r="AN59" s="614"/>
      <c r="AO59" s="615"/>
      <c r="AP59" s="616"/>
      <c r="AQ59" s="617"/>
      <c r="AR59" s="617"/>
      <c r="AS59" s="617"/>
      <c r="AT59" s="617"/>
      <c r="AU59" s="617"/>
      <c r="AV59" s="617"/>
      <c r="AW59" s="617"/>
      <c r="AX59" s="618"/>
    </row>
    <row r="60" spans="1:50" s="1" customFormat="1" ht="15" customHeight="1" x14ac:dyDescent="0.25">
      <c r="A60" s="12">
        <v>15</v>
      </c>
      <c r="B60" s="392">
        <v>40820</v>
      </c>
      <c r="C60" s="5" t="s">
        <v>5</v>
      </c>
      <c r="D60" s="319" t="s">
        <v>225</v>
      </c>
      <c r="E60" s="398">
        <v>95</v>
      </c>
      <c r="F60" s="399">
        <v>2.11</v>
      </c>
      <c r="G60" s="399">
        <v>31.58</v>
      </c>
      <c r="H60" s="399">
        <v>47.37</v>
      </c>
      <c r="I60" s="399">
        <v>18.95</v>
      </c>
      <c r="J60" s="21">
        <f t="shared" si="1"/>
        <v>3.8319000000000001</v>
      </c>
      <c r="K60" s="477">
        <v>93</v>
      </c>
      <c r="L60" s="473">
        <v>4.3</v>
      </c>
      <c r="M60" s="473">
        <v>36.56</v>
      </c>
      <c r="N60" s="473">
        <v>44.09</v>
      </c>
      <c r="O60" s="473">
        <v>15.05</v>
      </c>
      <c r="P60" s="21">
        <f t="shared" si="4"/>
        <v>3.6989000000000001</v>
      </c>
      <c r="Q60" s="529">
        <v>95</v>
      </c>
      <c r="R60" s="530">
        <v>2.11</v>
      </c>
      <c r="S60" s="530">
        <v>26.32</v>
      </c>
      <c r="T60" s="530">
        <v>57.89</v>
      </c>
      <c r="U60" s="530">
        <v>13.68</v>
      </c>
      <c r="V60" s="21">
        <f t="shared" si="5"/>
        <v>3.8313999999999999</v>
      </c>
      <c r="W60" s="550">
        <v>62</v>
      </c>
      <c r="X60" s="551">
        <v>1</v>
      </c>
      <c r="Y60" s="551">
        <v>39</v>
      </c>
      <c r="Z60" s="551">
        <v>21</v>
      </c>
      <c r="AA60" s="551">
        <v>1</v>
      </c>
      <c r="AB60" s="103">
        <f t="shared" si="2"/>
        <v>3.6451612903225805</v>
      </c>
      <c r="AC60" s="576">
        <v>62</v>
      </c>
      <c r="AD60" s="577">
        <v>7</v>
      </c>
      <c r="AE60" s="577">
        <v>23</v>
      </c>
      <c r="AF60" s="577">
        <v>31</v>
      </c>
      <c r="AG60" s="577">
        <v>1</v>
      </c>
      <c r="AH60" s="110">
        <f t="shared" si="3"/>
        <v>3.5806451612903225</v>
      </c>
      <c r="AI60" s="614">
        <v>32</v>
      </c>
      <c r="AJ60" s="614"/>
      <c r="AK60" s="614">
        <v>1</v>
      </c>
      <c r="AL60" s="614">
        <v>24</v>
      </c>
      <c r="AM60" s="614">
        <v>5</v>
      </c>
      <c r="AN60" s="614">
        <v>2</v>
      </c>
      <c r="AO60" s="615"/>
      <c r="AP60" s="616">
        <v>60</v>
      </c>
      <c r="AQ60" s="617">
        <v>40</v>
      </c>
      <c r="AR60" s="617"/>
      <c r="AS60" s="617"/>
      <c r="AT60" s="617">
        <v>23</v>
      </c>
      <c r="AU60" s="617">
        <v>9</v>
      </c>
      <c r="AV60" s="617">
        <v>8</v>
      </c>
      <c r="AW60" s="617"/>
      <c r="AX60" s="618">
        <v>70</v>
      </c>
    </row>
    <row r="61" spans="1:50" s="1" customFormat="1" ht="15" customHeight="1" x14ac:dyDescent="0.25">
      <c r="A61" s="12">
        <v>16</v>
      </c>
      <c r="B61" s="392">
        <v>40840</v>
      </c>
      <c r="C61" s="5" t="s">
        <v>5</v>
      </c>
      <c r="D61" s="319" t="s">
        <v>62</v>
      </c>
      <c r="E61" s="398">
        <v>84</v>
      </c>
      <c r="F61" s="399"/>
      <c r="G61" s="399">
        <v>35.71</v>
      </c>
      <c r="H61" s="399">
        <v>45.24</v>
      </c>
      <c r="I61" s="399">
        <v>19.05</v>
      </c>
      <c r="J61" s="21">
        <f t="shared" si="1"/>
        <v>3.8334000000000001</v>
      </c>
      <c r="K61" s="477">
        <v>83</v>
      </c>
      <c r="L61" s="473"/>
      <c r="M61" s="473">
        <v>48.19</v>
      </c>
      <c r="N61" s="473">
        <v>43.37</v>
      </c>
      <c r="O61" s="473">
        <v>8.43</v>
      </c>
      <c r="P61" s="21">
        <f t="shared" si="4"/>
        <v>3.6019999999999994</v>
      </c>
      <c r="Q61" s="529">
        <v>86</v>
      </c>
      <c r="R61" s="530"/>
      <c r="S61" s="530">
        <v>18.600000000000001</v>
      </c>
      <c r="T61" s="530">
        <v>65.12</v>
      </c>
      <c r="U61" s="530">
        <v>16.28</v>
      </c>
      <c r="V61" s="21">
        <f t="shared" si="5"/>
        <v>3.9768000000000008</v>
      </c>
      <c r="W61" s="550">
        <v>52</v>
      </c>
      <c r="X61" s="551"/>
      <c r="Y61" s="551">
        <v>17</v>
      </c>
      <c r="Z61" s="551">
        <v>26</v>
      </c>
      <c r="AA61" s="551">
        <v>9</v>
      </c>
      <c r="AB61" s="103">
        <f t="shared" si="2"/>
        <v>3.1538461538461537</v>
      </c>
      <c r="AC61" s="576">
        <v>53</v>
      </c>
      <c r="AD61" s="577">
        <v>2</v>
      </c>
      <c r="AE61" s="577">
        <v>12</v>
      </c>
      <c r="AF61" s="577">
        <v>32</v>
      </c>
      <c r="AG61" s="577">
        <v>7</v>
      </c>
      <c r="AH61" s="110">
        <f t="shared" si="3"/>
        <v>3.1698113207547172</v>
      </c>
      <c r="AI61" s="614">
        <v>11</v>
      </c>
      <c r="AJ61" s="614">
        <v>1</v>
      </c>
      <c r="AK61" s="614">
        <v>5</v>
      </c>
      <c r="AL61" s="614">
        <v>4</v>
      </c>
      <c r="AM61" s="614">
        <v>1</v>
      </c>
      <c r="AN61" s="614"/>
      <c r="AO61" s="615"/>
      <c r="AP61" s="616">
        <v>40.799999999999997</v>
      </c>
      <c r="AQ61" s="617">
        <v>27</v>
      </c>
      <c r="AR61" s="617"/>
      <c r="AS61" s="617">
        <v>2</v>
      </c>
      <c r="AT61" s="617">
        <v>20</v>
      </c>
      <c r="AU61" s="617">
        <v>4</v>
      </c>
      <c r="AV61" s="617">
        <v>1</v>
      </c>
      <c r="AW61" s="617"/>
      <c r="AX61" s="618">
        <v>57.1</v>
      </c>
    </row>
    <row r="62" spans="1:50" s="1" customFormat="1" ht="15" customHeight="1" x14ac:dyDescent="0.25">
      <c r="A62" s="12">
        <v>17</v>
      </c>
      <c r="B62" s="392">
        <v>40950</v>
      </c>
      <c r="C62" s="5" t="s">
        <v>5</v>
      </c>
      <c r="D62" s="319" t="s">
        <v>63</v>
      </c>
      <c r="E62" s="398">
        <v>85</v>
      </c>
      <c r="F62" s="399">
        <v>2.35</v>
      </c>
      <c r="G62" s="399">
        <v>21.18</v>
      </c>
      <c r="H62" s="399">
        <v>47.06</v>
      </c>
      <c r="I62" s="399">
        <v>29.41</v>
      </c>
      <c r="J62" s="21">
        <f t="shared" si="1"/>
        <v>4.0353000000000003</v>
      </c>
      <c r="K62" s="477">
        <v>86</v>
      </c>
      <c r="L62" s="473">
        <v>2.33</v>
      </c>
      <c r="M62" s="473">
        <v>30.23</v>
      </c>
      <c r="N62" s="473">
        <v>55.81</v>
      </c>
      <c r="O62" s="473">
        <v>11.63</v>
      </c>
      <c r="P62" s="21">
        <f t="shared" si="4"/>
        <v>3.7674000000000003</v>
      </c>
      <c r="Q62" s="529">
        <v>85</v>
      </c>
      <c r="R62" s="530">
        <v>1.18</v>
      </c>
      <c r="S62" s="530">
        <v>21.18</v>
      </c>
      <c r="T62" s="530">
        <v>57.65</v>
      </c>
      <c r="U62" s="530">
        <v>20</v>
      </c>
      <c r="V62" s="21">
        <f t="shared" si="5"/>
        <v>3.9649999999999999</v>
      </c>
      <c r="W62" s="550">
        <v>49</v>
      </c>
      <c r="X62" s="551">
        <v>1</v>
      </c>
      <c r="Y62" s="551">
        <v>16</v>
      </c>
      <c r="Z62" s="551">
        <v>26</v>
      </c>
      <c r="AA62" s="551">
        <v>6</v>
      </c>
      <c r="AB62" s="103">
        <f t="shared" si="2"/>
        <v>3.2448979591836733</v>
      </c>
      <c r="AC62" s="576">
        <v>50</v>
      </c>
      <c r="AD62" s="577">
        <v>4</v>
      </c>
      <c r="AE62" s="577">
        <v>16</v>
      </c>
      <c r="AF62" s="577">
        <v>26</v>
      </c>
      <c r="AG62" s="577">
        <v>4</v>
      </c>
      <c r="AH62" s="110">
        <f t="shared" si="3"/>
        <v>3.4</v>
      </c>
      <c r="AI62" s="614">
        <v>14</v>
      </c>
      <c r="AJ62" s="614"/>
      <c r="AK62" s="614">
        <v>1</v>
      </c>
      <c r="AL62" s="614">
        <v>10</v>
      </c>
      <c r="AM62" s="614">
        <v>3</v>
      </c>
      <c r="AN62" s="614"/>
      <c r="AO62" s="615"/>
      <c r="AP62" s="616">
        <v>55</v>
      </c>
      <c r="AQ62" s="617">
        <v>21</v>
      </c>
      <c r="AR62" s="617"/>
      <c r="AS62" s="617"/>
      <c r="AT62" s="617">
        <v>14</v>
      </c>
      <c r="AU62" s="617">
        <v>6</v>
      </c>
      <c r="AV62" s="617">
        <v>1</v>
      </c>
      <c r="AW62" s="617"/>
      <c r="AX62" s="618">
        <v>63</v>
      </c>
    </row>
    <row r="63" spans="1:50" s="1" customFormat="1" ht="15" customHeight="1" x14ac:dyDescent="0.25">
      <c r="A63" s="12">
        <v>18</v>
      </c>
      <c r="B63" s="392">
        <v>40990</v>
      </c>
      <c r="C63" s="5" t="s">
        <v>5</v>
      </c>
      <c r="D63" s="319" t="s">
        <v>64</v>
      </c>
      <c r="E63" s="398">
        <v>118</v>
      </c>
      <c r="F63" s="399"/>
      <c r="G63" s="399">
        <v>13.56</v>
      </c>
      <c r="H63" s="399">
        <v>34.75</v>
      </c>
      <c r="I63" s="399">
        <v>51.69</v>
      </c>
      <c r="J63" s="21">
        <f t="shared" si="1"/>
        <v>4.3812999999999995</v>
      </c>
      <c r="K63" s="477">
        <v>112</v>
      </c>
      <c r="L63" s="473">
        <v>1.79</v>
      </c>
      <c r="M63" s="473">
        <v>24.11</v>
      </c>
      <c r="N63" s="473">
        <v>51.79</v>
      </c>
      <c r="O63" s="476">
        <v>22.32</v>
      </c>
      <c r="P63" s="21">
        <f t="shared" si="4"/>
        <v>3.9466999999999994</v>
      </c>
      <c r="Q63" s="529">
        <v>119</v>
      </c>
      <c r="R63" s="530"/>
      <c r="S63" s="530">
        <v>15.13</v>
      </c>
      <c r="T63" s="530">
        <v>41.18</v>
      </c>
      <c r="U63" s="530">
        <v>43.7</v>
      </c>
      <c r="V63" s="21">
        <f t="shared" si="5"/>
        <v>4.2861000000000002</v>
      </c>
      <c r="W63" s="550">
        <v>104</v>
      </c>
      <c r="X63" s="551">
        <v>4</v>
      </c>
      <c r="Y63" s="551">
        <v>65</v>
      </c>
      <c r="Z63" s="551">
        <v>32</v>
      </c>
      <c r="AA63" s="551">
        <v>3</v>
      </c>
      <c r="AB63" s="105">
        <f t="shared" si="2"/>
        <v>3.6730769230769229</v>
      </c>
      <c r="AC63" s="576">
        <v>103</v>
      </c>
      <c r="AD63" s="577">
        <v>24</v>
      </c>
      <c r="AE63" s="577">
        <v>39</v>
      </c>
      <c r="AF63" s="577">
        <v>39</v>
      </c>
      <c r="AG63" s="577">
        <v>1</v>
      </c>
      <c r="AH63" s="115">
        <f t="shared" si="3"/>
        <v>3.8349514563106797</v>
      </c>
      <c r="AI63" s="614">
        <v>31</v>
      </c>
      <c r="AJ63" s="614"/>
      <c r="AK63" s="614">
        <v>3</v>
      </c>
      <c r="AL63" s="614">
        <v>19</v>
      </c>
      <c r="AM63" s="614">
        <v>7</v>
      </c>
      <c r="AN63" s="614">
        <v>2</v>
      </c>
      <c r="AO63" s="615"/>
      <c r="AP63" s="616">
        <v>57.6</v>
      </c>
      <c r="AQ63" s="632">
        <v>56</v>
      </c>
      <c r="AR63" s="632"/>
      <c r="AS63" s="632"/>
      <c r="AT63" s="632">
        <v>21</v>
      </c>
      <c r="AU63" s="632">
        <v>13</v>
      </c>
      <c r="AV63" s="632">
        <v>20</v>
      </c>
      <c r="AW63" s="632">
        <v>2</v>
      </c>
      <c r="AX63" s="633">
        <v>73.77</v>
      </c>
    </row>
    <row r="64" spans="1:50" s="1" customFormat="1" ht="15" customHeight="1" thickBot="1" x14ac:dyDescent="0.3">
      <c r="A64" s="227">
        <v>19</v>
      </c>
      <c r="B64" s="394">
        <v>40133</v>
      </c>
      <c r="C64" s="7" t="s">
        <v>5</v>
      </c>
      <c r="D64" s="321" t="s">
        <v>54</v>
      </c>
      <c r="E64" s="400">
        <v>105</v>
      </c>
      <c r="F64" s="401">
        <v>1.9</v>
      </c>
      <c r="G64" s="401">
        <v>15.24</v>
      </c>
      <c r="H64" s="401">
        <v>28.57</v>
      </c>
      <c r="I64" s="402">
        <v>54.29</v>
      </c>
      <c r="J64" s="24">
        <f>(2*F64+3*G64+4*H64+5*I64)/100</f>
        <v>4.3525</v>
      </c>
      <c r="K64" s="478">
        <v>107</v>
      </c>
      <c r="L64" s="474">
        <v>4.67</v>
      </c>
      <c r="M64" s="474">
        <v>24.3</v>
      </c>
      <c r="N64" s="474">
        <v>58.88</v>
      </c>
      <c r="O64" s="475">
        <v>12.15</v>
      </c>
      <c r="P64" s="24">
        <f>(2*L64+3*M64+4*N64+5*O64)/100</f>
        <v>3.7850999999999999</v>
      </c>
      <c r="Q64" s="515">
        <v>108</v>
      </c>
      <c r="R64" s="536"/>
      <c r="S64" s="536">
        <v>7.41</v>
      </c>
      <c r="T64" s="536">
        <v>59.26</v>
      </c>
      <c r="U64" s="536">
        <v>33.33</v>
      </c>
      <c r="V64" s="436">
        <f>(2*R64+3*S64+4*T64+5*U64)/100</f>
        <v>4.2591999999999999</v>
      </c>
      <c r="W64" s="557">
        <v>57</v>
      </c>
      <c r="X64" s="561">
        <v>3</v>
      </c>
      <c r="Y64" s="561">
        <v>33</v>
      </c>
      <c r="Z64" s="561">
        <v>18</v>
      </c>
      <c r="AA64" s="561">
        <v>3</v>
      </c>
      <c r="AB64" s="229">
        <f t="shared" si="2"/>
        <v>3.6315789473684212</v>
      </c>
      <c r="AC64" s="584">
        <v>57</v>
      </c>
      <c r="AD64" s="588">
        <v>10</v>
      </c>
      <c r="AE64" s="588">
        <v>30</v>
      </c>
      <c r="AF64" s="588">
        <v>17</v>
      </c>
      <c r="AG64" s="588"/>
      <c r="AH64" s="230">
        <f t="shared" si="3"/>
        <v>3.8771929824561404</v>
      </c>
      <c r="AI64" s="629">
        <v>14</v>
      </c>
      <c r="AJ64" s="629"/>
      <c r="AK64" s="629">
        <v>1</v>
      </c>
      <c r="AL64" s="629">
        <v>10</v>
      </c>
      <c r="AM64" s="629">
        <v>2</v>
      </c>
      <c r="AN64" s="629">
        <v>1</v>
      </c>
      <c r="AO64" s="630"/>
      <c r="AP64" s="631">
        <v>50.3</v>
      </c>
      <c r="AQ64" s="632">
        <v>24</v>
      </c>
      <c r="AR64" s="632"/>
      <c r="AS64" s="632"/>
      <c r="AT64" s="632">
        <v>17</v>
      </c>
      <c r="AU64" s="632">
        <v>5</v>
      </c>
      <c r="AV64" s="632">
        <v>2</v>
      </c>
      <c r="AW64" s="632"/>
      <c r="AX64" s="633">
        <v>60</v>
      </c>
    </row>
    <row r="65" spans="1:51" s="1" customFormat="1" ht="15" customHeight="1" x14ac:dyDescent="0.25">
      <c r="A65" s="10">
        <v>1</v>
      </c>
      <c r="B65" s="231">
        <v>50040</v>
      </c>
      <c r="C65" s="11" t="s">
        <v>6</v>
      </c>
      <c r="D65" s="317" t="s">
        <v>65</v>
      </c>
      <c r="E65" s="414">
        <v>102</v>
      </c>
      <c r="F65" s="415"/>
      <c r="G65" s="415">
        <v>2.94</v>
      </c>
      <c r="H65" s="415">
        <v>27.45</v>
      </c>
      <c r="I65" s="415">
        <v>69.61</v>
      </c>
      <c r="J65" s="20">
        <f t="shared" si="1"/>
        <v>4.6667000000000005</v>
      </c>
      <c r="K65" s="485">
        <v>101</v>
      </c>
      <c r="L65" s="480"/>
      <c r="M65" s="480">
        <v>13.86</v>
      </c>
      <c r="N65" s="480">
        <v>43.56</v>
      </c>
      <c r="O65" s="480">
        <v>42.57</v>
      </c>
      <c r="P65" s="20">
        <f t="shared" si="4"/>
        <v>4.2866999999999997</v>
      </c>
      <c r="Q65" s="517">
        <v>99</v>
      </c>
      <c r="R65" s="516"/>
      <c r="S65" s="516"/>
      <c r="T65" s="516">
        <v>25.25</v>
      </c>
      <c r="U65" s="516">
        <v>74.75</v>
      </c>
      <c r="V65" s="437">
        <f t="shared" si="5"/>
        <v>4.7474999999999996</v>
      </c>
      <c r="W65" s="546">
        <v>74</v>
      </c>
      <c r="X65" s="547">
        <v>3</v>
      </c>
      <c r="Y65" s="547">
        <v>30</v>
      </c>
      <c r="Z65" s="547">
        <v>41</v>
      </c>
      <c r="AA65" s="547"/>
      <c r="AB65" s="99">
        <f t="shared" si="2"/>
        <v>3.4864864864864864</v>
      </c>
      <c r="AC65" s="571">
        <v>74</v>
      </c>
      <c r="AD65" s="572">
        <v>17</v>
      </c>
      <c r="AE65" s="572">
        <v>33</v>
      </c>
      <c r="AF65" s="572">
        <v>24</v>
      </c>
      <c r="AG65" s="572"/>
      <c r="AH65" s="112">
        <f t="shared" si="3"/>
        <v>3.9054054054054053</v>
      </c>
      <c r="AI65" s="598">
        <v>21</v>
      </c>
      <c r="AJ65" s="598"/>
      <c r="AK65" s="598">
        <v>1</v>
      </c>
      <c r="AL65" s="598">
        <v>15</v>
      </c>
      <c r="AM65" s="598">
        <v>3</v>
      </c>
      <c r="AN65" s="598">
        <v>2</v>
      </c>
      <c r="AO65" s="600"/>
      <c r="AP65" s="601">
        <v>60.5</v>
      </c>
      <c r="AQ65" s="602">
        <v>49</v>
      </c>
      <c r="AR65" s="602"/>
      <c r="AS65" s="602"/>
      <c r="AT65" s="602">
        <v>25</v>
      </c>
      <c r="AU65" s="602">
        <v>11</v>
      </c>
      <c r="AV65" s="602">
        <v>13</v>
      </c>
      <c r="AW65" s="602"/>
      <c r="AX65" s="603">
        <v>70.099999999999994</v>
      </c>
    </row>
    <row r="66" spans="1:51" s="1" customFormat="1" ht="15" customHeight="1" x14ac:dyDescent="0.25">
      <c r="A66" s="12">
        <v>2</v>
      </c>
      <c r="B66" s="49">
        <v>50003</v>
      </c>
      <c r="C66" s="5" t="s">
        <v>6</v>
      </c>
      <c r="D66" s="319" t="s">
        <v>109</v>
      </c>
      <c r="E66" s="410">
        <v>115</v>
      </c>
      <c r="F66" s="411">
        <v>2.61</v>
      </c>
      <c r="G66" s="411">
        <v>10.43</v>
      </c>
      <c r="H66" s="411">
        <v>47.83</v>
      </c>
      <c r="I66" s="411">
        <v>39.130000000000003</v>
      </c>
      <c r="J66" s="21">
        <f>(2*F66+3*G66+4*H66+5*I66)/100</f>
        <v>4.2347999999999999</v>
      </c>
      <c r="K66" s="483">
        <v>115</v>
      </c>
      <c r="L66" s="481">
        <v>0.87</v>
      </c>
      <c r="M66" s="481">
        <v>11.3</v>
      </c>
      <c r="N66" s="481">
        <v>51.3</v>
      </c>
      <c r="O66" s="481">
        <v>36.520000000000003</v>
      </c>
      <c r="P66" s="21">
        <f>(2*L66+3*M66+4*N66+5*O66)/100</f>
        <v>4.2344000000000008</v>
      </c>
      <c r="Q66" s="531">
        <v>116</v>
      </c>
      <c r="R66" s="532"/>
      <c r="S66" s="532">
        <v>10.34</v>
      </c>
      <c r="T66" s="532">
        <v>56.03</v>
      </c>
      <c r="U66" s="532">
        <v>33.619999999999997</v>
      </c>
      <c r="V66" s="21">
        <f>(2*R66+3*S66+4*T66+5*U66)/100</f>
        <v>4.2324000000000002</v>
      </c>
      <c r="W66" s="550">
        <v>88</v>
      </c>
      <c r="X66" s="551">
        <v>5</v>
      </c>
      <c r="Y66" s="551">
        <v>62</v>
      </c>
      <c r="Z66" s="551">
        <v>20</v>
      </c>
      <c r="AA66" s="551">
        <v>1</v>
      </c>
      <c r="AB66" s="97">
        <f t="shared" si="2"/>
        <v>3.8068181818181817</v>
      </c>
      <c r="AC66" s="576">
        <v>88</v>
      </c>
      <c r="AD66" s="577">
        <v>17</v>
      </c>
      <c r="AE66" s="577">
        <v>44</v>
      </c>
      <c r="AF66" s="577">
        <v>26</v>
      </c>
      <c r="AG66" s="577">
        <v>1</v>
      </c>
      <c r="AH66" s="110">
        <f t="shared" si="3"/>
        <v>3.875</v>
      </c>
      <c r="AI66" s="614">
        <v>50</v>
      </c>
      <c r="AJ66" s="614">
        <v>2</v>
      </c>
      <c r="AK66" s="614">
        <v>6</v>
      </c>
      <c r="AL66" s="614">
        <v>18</v>
      </c>
      <c r="AM66" s="614">
        <v>17</v>
      </c>
      <c r="AN66" s="614">
        <v>7</v>
      </c>
      <c r="AO66" s="615"/>
      <c r="AP66" s="616">
        <v>62.4</v>
      </c>
      <c r="AQ66" s="622">
        <v>79</v>
      </c>
      <c r="AR66" s="622"/>
      <c r="AS66" s="622"/>
      <c r="AT66" s="622">
        <v>26</v>
      </c>
      <c r="AU66" s="622">
        <v>21</v>
      </c>
      <c r="AV66" s="622">
        <v>32</v>
      </c>
      <c r="AW66" s="622"/>
      <c r="AX66" s="623">
        <v>74.5</v>
      </c>
    </row>
    <row r="67" spans="1:51" s="1" customFormat="1" ht="15" customHeight="1" x14ac:dyDescent="0.25">
      <c r="A67" s="12">
        <v>3</v>
      </c>
      <c r="B67" s="49">
        <v>50060</v>
      </c>
      <c r="C67" s="5" t="s">
        <v>6</v>
      </c>
      <c r="D67" s="319" t="s">
        <v>226</v>
      </c>
      <c r="E67" s="410">
        <v>178</v>
      </c>
      <c r="F67" s="411"/>
      <c r="G67" s="411">
        <v>11.8</v>
      </c>
      <c r="H67" s="411">
        <v>49.44</v>
      </c>
      <c r="I67" s="411">
        <v>38.76</v>
      </c>
      <c r="J67" s="21">
        <f t="shared" ref="J67:J119" si="7">(2*F67+3*G67+4*H67+5*I67)/100</f>
        <v>4.2695999999999996</v>
      </c>
      <c r="K67" s="483">
        <v>172</v>
      </c>
      <c r="L67" s="481"/>
      <c r="M67" s="481">
        <v>25</v>
      </c>
      <c r="N67" s="481">
        <v>50</v>
      </c>
      <c r="O67" s="481">
        <v>25</v>
      </c>
      <c r="P67" s="21">
        <f t="shared" ref="P67:P116" si="8">(2*L67+3*M67+4*N67+5*O67)/100</f>
        <v>4</v>
      </c>
      <c r="Q67" s="531">
        <v>180</v>
      </c>
      <c r="R67" s="532"/>
      <c r="S67" s="532">
        <v>10</v>
      </c>
      <c r="T67" s="532">
        <v>59.44</v>
      </c>
      <c r="U67" s="532">
        <v>30.56</v>
      </c>
      <c r="V67" s="21">
        <f t="shared" ref="V67:V119" si="9">(2*R67+3*S67+4*T67+5*U67)/100</f>
        <v>4.2055999999999996</v>
      </c>
      <c r="W67" s="550">
        <v>126</v>
      </c>
      <c r="X67" s="551">
        <v>1</v>
      </c>
      <c r="Y67" s="551">
        <v>50</v>
      </c>
      <c r="Z67" s="551">
        <v>75</v>
      </c>
      <c r="AA67" s="551"/>
      <c r="AB67" s="97">
        <f t="shared" si="2"/>
        <v>3.4126984126984126</v>
      </c>
      <c r="AC67" s="576">
        <v>126</v>
      </c>
      <c r="AD67" s="577">
        <v>27</v>
      </c>
      <c r="AE67" s="577">
        <v>59</v>
      </c>
      <c r="AF67" s="577">
        <v>40</v>
      </c>
      <c r="AG67" s="577"/>
      <c r="AH67" s="110">
        <f t="shared" si="3"/>
        <v>3.8968253968253967</v>
      </c>
      <c r="AI67" s="614">
        <v>40</v>
      </c>
      <c r="AJ67" s="614">
        <v>3</v>
      </c>
      <c r="AK67" s="614">
        <v>4</v>
      </c>
      <c r="AL67" s="614">
        <v>26</v>
      </c>
      <c r="AM67" s="614">
        <v>3</v>
      </c>
      <c r="AN67" s="614">
        <v>4</v>
      </c>
      <c r="AO67" s="615"/>
      <c r="AP67" s="616">
        <v>51.7</v>
      </c>
      <c r="AQ67" s="617">
        <v>67</v>
      </c>
      <c r="AR67" s="617"/>
      <c r="AS67" s="617"/>
      <c r="AT67" s="617">
        <v>42</v>
      </c>
      <c r="AU67" s="617">
        <v>9</v>
      </c>
      <c r="AV67" s="617">
        <v>16</v>
      </c>
      <c r="AW67" s="617"/>
      <c r="AX67" s="618">
        <v>68.7</v>
      </c>
    </row>
    <row r="68" spans="1:51" s="1" customFormat="1" ht="15" customHeight="1" x14ac:dyDescent="0.25">
      <c r="A68" s="12">
        <v>4</v>
      </c>
      <c r="B68" s="49">
        <v>50170</v>
      </c>
      <c r="C68" s="5" t="s">
        <v>6</v>
      </c>
      <c r="D68" s="319" t="s">
        <v>68</v>
      </c>
      <c r="E68" s="410">
        <v>71</v>
      </c>
      <c r="F68" s="411">
        <v>11.27</v>
      </c>
      <c r="G68" s="411">
        <v>19.72</v>
      </c>
      <c r="H68" s="411">
        <v>43.66</v>
      </c>
      <c r="I68" s="411">
        <v>25.35</v>
      </c>
      <c r="J68" s="21">
        <f t="shared" si="7"/>
        <v>3.8308999999999997</v>
      </c>
      <c r="K68" s="483">
        <v>71</v>
      </c>
      <c r="L68" s="481">
        <v>14.08</v>
      </c>
      <c r="M68" s="481">
        <v>32.39</v>
      </c>
      <c r="N68" s="481">
        <v>39.44</v>
      </c>
      <c r="O68" s="481">
        <v>14.08</v>
      </c>
      <c r="P68" s="21">
        <f t="shared" si="8"/>
        <v>3.5348999999999999</v>
      </c>
      <c r="Q68" s="531">
        <v>71</v>
      </c>
      <c r="R68" s="532">
        <v>2.82</v>
      </c>
      <c r="S68" s="532">
        <v>30.99</v>
      </c>
      <c r="T68" s="532">
        <v>54.93</v>
      </c>
      <c r="U68" s="532">
        <v>11.27</v>
      </c>
      <c r="V68" s="21">
        <f t="shared" si="9"/>
        <v>3.7467999999999995</v>
      </c>
      <c r="W68" s="550">
        <v>51</v>
      </c>
      <c r="X68" s="551"/>
      <c r="Y68" s="551">
        <v>7</v>
      </c>
      <c r="Z68" s="551">
        <v>42</v>
      </c>
      <c r="AA68" s="551">
        <v>2</v>
      </c>
      <c r="AB68" s="97">
        <f t="shared" si="2"/>
        <v>3.0980392156862746</v>
      </c>
      <c r="AC68" s="576">
        <v>54</v>
      </c>
      <c r="AD68" s="577">
        <v>4</v>
      </c>
      <c r="AE68" s="577">
        <v>23</v>
      </c>
      <c r="AF68" s="577">
        <v>25</v>
      </c>
      <c r="AG68" s="577">
        <v>2</v>
      </c>
      <c r="AH68" s="110">
        <f t="shared" si="3"/>
        <v>3.5370370370370372</v>
      </c>
      <c r="AI68" s="614">
        <v>10</v>
      </c>
      <c r="AJ68" s="614"/>
      <c r="AK68" s="614"/>
      <c r="AL68" s="614">
        <v>8</v>
      </c>
      <c r="AM68" s="614">
        <v>1</v>
      </c>
      <c r="AN68" s="614">
        <v>1</v>
      </c>
      <c r="AO68" s="615"/>
      <c r="AP68" s="616">
        <v>57.2</v>
      </c>
      <c r="AQ68" s="617">
        <v>24</v>
      </c>
      <c r="AR68" s="617"/>
      <c r="AS68" s="617"/>
      <c r="AT68" s="617">
        <v>12</v>
      </c>
      <c r="AU68" s="617">
        <v>8</v>
      </c>
      <c r="AV68" s="617">
        <v>4</v>
      </c>
      <c r="AW68" s="617"/>
      <c r="AX68" s="618">
        <v>67.7</v>
      </c>
    </row>
    <row r="69" spans="1:51" s="1" customFormat="1" ht="15" customHeight="1" x14ac:dyDescent="0.25">
      <c r="A69" s="12">
        <v>5</v>
      </c>
      <c r="B69" s="392">
        <v>50230</v>
      </c>
      <c r="C69" s="5" t="s">
        <v>6</v>
      </c>
      <c r="D69" s="319" t="s">
        <v>69</v>
      </c>
      <c r="E69" s="410">
        <v>114</v>
      </c>
      <c r="F69" s="411">
        <v>1.75</v>
      </c>
      <c r="G69" s="411">
        <v>18.420000000000002</v>
      </c>
      <c r="H69" s="411">
        <v>34.21</v>
      </c>
      <c r="I69" s="411">
        <v>45.61</v>
      </c>
      <c r="J69" s="21">
        <f t="shared" si="7"/>
        <v>4.2365000000000004</v>
      </c>
      <c r="K69" s="483">
        <v>110</v>
      </c>
      <c r="L69" s="481">
        <v>2.73</v>
      </c>
      <c r="M69" s="481">
        <v>23.64</v>
      </c>
      <c r="N69" s="481">
        <v>39.090000000000003</v>
      </c>
      <c r="O69" s="481">
        <v>34.549999999999997</v>
      </c>
      <c r="P69" s="21">
        <f t="shared" si="8"/>
        <v>4.0548999999999999</v>
      </c>
      <c r="Q69" s="531">
        <v>104</v>
      </c>
      <c r="R69" s="532">
        <v>0.96</v>
      </c>
      <c r="S69" s="532">
        <v>24.04</v>
      </c>
      <c r="T69" s="532">
        <v>57.69</v>
      </c>
      <c r="U69" s="532">
        <v>17.309999999999999</v>
      </c>
      <c r="V69" s="21">
        <f t="shared" si="9"/>
        <v>3.9135000000000004</v>
      </c>
      <c r="W69" s="550">
        <v>73</v>
      </c>
      <c r="X69" s="551"/>
      <c r="Y69" s="551">
        <v>37</v>
      </c>
      <c r="Z69" s="551">
        <v>36</v>
      </c>
      <c r="AA69" s="551"/>
      <c r="AB69" s="97">
        <f t="shared" si="2"/>
        <v>3.506849315068493</v>
      </c>
      <c r="AC69" s="576">
        <v>72</v>
      </c>
      <c r="AD69" s="577">
        <v>16</v>
      </c>
      <c r="AE69" s="577">
        <v>33</v>
      </c>
      <c r="AF69" s="577">
        <v>23</v>
      </c>
      <c r="AG69" s="577"/>
      <c r="AH69" s="110">
        <f t="shared" si="3"/>
        <v>3.9027777777777777</v>
      </c>
      <c r="AI69" s="614">
        <v>29</v>
      </c>
      <c r="AJ69" s="614">
        <v>6</v>
      </c>
      <c r="AK69" s="614">
        <v>2</v>
      </c>
      <c r="AL69" s="614">
        <v>12</v>
      </c>
      <c r="AM69" s="614">
        <v>9</v>
      </c>
      <c r="AN69" s="614"/>
      <c r="AO69" s="615"/>
      <c r="AP69" s="616">
        <v>50.3</v>
      </c>
      <c r="AQ69" s="617">
        <v>62</v>
      </c>
      <c r="AR69" s="617"/>
      <c r="AS69" s="617">
        <v>1</v>
      </c>
      <c r="AT69" s="617">
        <v>34</v>
      </c>
      <c r="AU69" s="617">
        <v>8</v>
      </c>
      <c r="AV69" s="617">
        <v>18</v>
      </c>
      <c r="AW69" s="617">
        <v>1</v>
      </c>
      <c r="AX69" s="618">
        <v>68.599999999999994</v>
      </c>
    </row>
    <row r="70" spans="1:51" s="1" customFormat="1" ht="15" customHeight="1" x14ac:dyDescent="0.25">
      <c r="A70" s="12">
        <v>6</v>
      </c>
      <c r="B70" s="392">
        <v>50340</v>
      </c>
      <c r="C70" s="5" t="s">
        <v>6</v>
      </c>
      <c r="D70" s="319" t="s">
        <v>70</v>
      </c>
      <c r="E70" s="410">
        <v>83</v>
      </c>
      <c r="F70" s="411"/>
      <c r="G70" s="411">
        <v>32.53</v>
      </c>
      <c r="H70" s="411">
        <v>36.14</v>
      </c>
      <c r="I70" s="411">
        <v>31.33</v>
      </c>
      <c r="J70" s="21">
        <f t="shared" si="7"/>
        <v>3.9879999999999995</v>
      </c>
      <c r="K70" s="483">
        <v>83</v>
      </c>
      <c r="L70" s="481"/>
      <c r="M70" s="481">
        <v>31.33</v>
      </c>
      <c r="N70" s="481">
        <v>46.99</v>
      </c>
      <c r="O70" s="481">
        <v>21.69</v>
      </c>
      <c r="P70" s="21">
        <f t="shared" si="8"/>
        <v>3.9039999999999999</v>
      </c>
      <c r="Q70" s="531">
        <v>84</v>
      </c>
      <c r="R70" s="532"/>
      <c r="S70" s="532">
        <v>17.86</v>
      </c>
      <c r="T70" s="532">
        <v>48.81</v>
      </c>
      <c r="U70" s="532">
        <v>33.33</v>
      </c>
      <c r="V70" s="21">
        <f t="shared" si="9"/>
        <v>4.1547000000000001</v>
      </c>
      <c r="W70" s="550">
        <v>62</v>
      </c>
      <c r="X70" s="551"/>
      <c r="Y70" s="551">
        <v>15</v>
      </c>
      <c r="Z70" s="551">
        <v>34</v>
      </c>
      <c r="AA70" s="551">
        <v>13</v>
      </c>
      <c r="AB70" s="97">
        <f t="shared" si="2"/>
        <v>3.032258064516129</v>
      </c>
      <c r="AC70" s="576">
        <v>60</v>
      </c>
      <c r="AD70" s="577">
        <v>2</v>
      </c>
      <c r="AE70" s="577">
        <v>15</v>
      </c>
      <c r="AF70" s="577">
        <v>30</v>
      </c>
      <c r="AG70" s="577">
        <v>13</v>
      </c>
      <c r="AH70" s="116">
        <f t="shared" si="3"/>
        <v>3.1</v>
      </c>
      <c r="AI70" s="614">
        <v>10</v>
      </c>
      <c r="AJ70" s="614">
        <v>2</v>
      </c>
      <c r="AK70" s="614">
        <v>4</v>
      </c>
      <c r="AL70" s="614">
        <v>2</v>
      </c>
      <c r="AM70" s="614">
        <v>2</v>
      </c>
      <c r="AN70" s="614"/>
      <c r="AO70" s="615"/>
      <c r="AP70" s="616">
        <v>42</v>
      </c>
      <c r="AQ70" s="617">
        <v>24</v>
      </c>
      <c r="AR70" s="617"/>
      <c r="AS70" s="617">
        <v>1</v>
      </c>
      <c r="AT70" s="617">
        <v>20</v>
      </c>
      <c r="AU70" s="617">
        <v>2</v>
      </c>
      <c r="AV70" s="617">
        <v>1</v>
      </c>
      <c r="AW70" s="617"/>
      <c r="AX70" s="618">
        <v>54</v>
      </c>
    </row>
    <row r="71" spans="1:51" s="1" customFormat="1" ht="15" customHeight="1" x14ac:dyDescent="0.25">
      <c r="A71" s="12">
        <v>7</v>
      </c>
      <c r="B71" s="392">
        <v>50420</v>
      </c>
      <c r="C71" s="5" t="s">
        <v>6</v>
      </c>
      <c r="D71" s="319" t="s">
        <v>71</v>
      </c>
      <c r="E71" s="410">
        <v>106</v>
      </c>
      <c r="F71" s="411"/>
      <c r="G71" s="411">
        <v>16.98</v>
      </c>
      <c r="H71" s="411">
        <v>52.83</v>
      </c>
      <c r="I71" s="411">
        <v>30.19</v>
      </c>
      <c r="J71" s="21">
        <f t="shared" si="7"/>
        <v>4.1321000000000003</v>
      </c>
      <c r="K71" s="483">
        <v>107</v>
      </c>
      <c r="L71" s="481"/>
      <c r="M71" s="481">
        <v>24.3</v>
      </c>
      <c r="N71" s="481">
        <v>56.07</v>
      </c>
      <c r="O71" s="481">
        <v>19.63</v>
      </c>
      <c r="P71" s="21">
        <f t="shared" si="8"/>
        <v>3.9533</v>
      </c>
      <c r="Q71" s="531">
        <v>106</v>
      </c>
      <c r="R71" s="532"/>
      <c r="S71" s="532">
        <v>12.26</v>
      </c>
      <c r="T71" s="532">
        <v>57.55</v>
      </c>
      <c r="U71" s="532">
        <v>30.19</v>
      </c>
      <c r="V71" s="21">
        <f t="shared" si="9"/>
        <v>4.1793000000000005</v>
      </c>
      <c r="W71" s="550">
        <v>70</v>
      </c>
      <c r="X71" s="551">
        <v>1</v>
      </c>
      <c r="Y71" s="551">
        <v>25</v>
      </c>
      <c r="Z71" s="551">
        <v>42</v>
      </c>
      <c r="AA71" s="551">
        <v>2</v>
      </c>
      <c r="AB71" s="106">
        <f t="shared" si="2"/>
        <v>3.3571428571428572</v>
      </c>
      <c r="AC71" s="576">
        <v>69</v>
      </c>
      <c r="AD71" s="577">
        <v>17</v>
      </c>
      <c r="AE71" s="577">
        <v>21</v>
      </c>
      <c r="AF71" s="577">
        <v>28</v>
      </c>
      <c r="AG71" s="577">
        <v>3</v>
      </c>
      <c r="AH71" s="110">
        <f t="shared" si="3"/>
        <v>3.7536231884057969</v>
      </c>
      <c r="AI71" s="614">
        <v>14</v>
      </c>
      <c r="AJ71" s="614"/>
      <c r="AK71" s="614"/>
      <c r="AL71" s="614">
        <v>8</v>
      </c>
      <c r="AM71" s="614">
        <v>5</v>
      </c>
      <c r="AN71" s="614">
        <v>1</v>
      </c>
      <c r="AO71" s="615"/>
      <c r="AP71" s="616">
        <v>63</v>
      </c>
      <c r="AQ71" s="617">
        <v>38</v>
      </c>
      <c r="AR71" s="617"/>
      <c r="AS71" s="617">
        <v>4</v>
      </c>
      <c r="AT71" s="617">
        <v>18</v>
      </c>
      <c r="AU71" s="617">
        <v>4</v>
      </c>
      <c r="AV71" s="617">
        <v>11</v>
      </c>
      <c r="AW71" s="617"/>
      <c r="AX71" s="618">
        <v>62.6</v>
      </c>
    </row>
    <row r="72" spans="1:51" s="1" customFormat="1" ht="15" customHeight="1" x14ac:dyDescent="0.25">
      <c r="A72" s="12">
        <v>8</v>
      </c>
      <c r="B72" s="392">
        <v>50450</v>
      </c>
      <c r="C72" s="5" t="s">
        <v>6</v>
      </c>
      <c r="D72" s="322" t="s">
        <v>72</v>
      </c>
      <c r="E72" s="410">
        <v>159</v>
      </c>
      <c r="F72" s="411"/>
      <c r="G72" s="411">
        <v>20.75</v>
      </c>
      <c r="H72" s="411">
        <v>52.2</v>
      </c>
      <c r="I72" s="411">
        <v>27.04</v>
      </c>
      <c r="J72" s="21">
        <f t="shared" si="7"/>
        <v>4.0625</v>
      </c>
      <c r="K72" s="483">
        <v>163</v>
      </c>
      <c r="L72" s="481"/>
      <c r="M72" s="481">
        <v>29.45</v>
      </c>
      <c r="N72" s="481">
        <v>55.83</v>
      </c>
      <c r="O72" s="481">
        <v>14.72</v>
      </c>
      <c r="P72" s="21">
        <f t="shared" si="8"/>
        <v>3.8527</v>
      </c>
      <c r="Q72" s="531">
        <v>160</v>
      </c>
      <c r="R72" s="532"/>
      <c r="S72" s="532">
        <v>13.75</v>
      </c>
      <c r="T72" s="532">
        <v>61.88</v>
      </c>
      <c r="U72" s="532">
        <v>24.38</v>
      </c>
      <c r="V72" s="21">
        <f t="shared" si="9"/>
        <v>4.1067</v>
      </c>
      <c r="W72" s="550">
        <v>101</v>
      </c>
      <c r="X72" s="551">
        <v>1</v>
      </c>
      <c r="Y72" s="551">
        <v>41</v>
      </c>
      <c r="Z72" s="551">
        <v>57</v>
      </c>
      <c r="AA72" s="551">
        <v>2</v>
      </c>
      <c r="AB72" s="97">
        <f t="shared" si="2"/>
        <v>3.4059405940594059</v>
      </c>
      <c r="AC72" s="576">
        <v>102</v>
      </c>
      <c r="AD72" s="577">
        <v>24</v>
      </c>
      <c r="AE72" s="577">
        <v>47</v>
      </c>
      <c r="AF72" s="577">
        <v>28</v>
      </c>
      <c r="AG72" s="577">
        <v>3</v>
      </c>
      <c r="AH72" s="110">
        <f t="shared" si="3"/>
        <v>3.9019607843137254</v>
      </c>
      <c r="AI72" s="614">
        <v>18</v>
      </c>
      <c r="AJ72" s="614">
        <v>3</v>
      </c>
      <c r="AK72" s="614">
        <v>3</v>
      </c>
      <c r="AL72" s="614">
        <v>9</v>
      </c>
      <c r="AM72" s="614">
        <v>2</v>
      </c>
      <c r="AN72" s="614">
        <v>1</v>
      </c>
      <c r="AO72" s="615"/>
      <c r="AP72" s="616">
        <v>48.1</v>
      </c>
      <c r="AQ72" s="617">
        <v>36</v>
      </c>
      <c r="AR72" s="617"/>
      <c r="AS72" s="617">
        <v>1</v>
      </c>
      <c r="AT72" s="617">
        <v>24</v>
      </c>
      <c r="AU72" s="617">
        <v>7</v>
      </c>
      <c r="AV72" s="617">
        <v>4</v>
      </c>
      <c r="AW72" s="617"/>
      <c r="AX72" s="618">
        <v>62.5</v>
      </c>
    </row>
    <row r="73" spans="1:51" s="1" customFormat="1" ht="15" customHeight="1" x14ac:dyDescent="0.25">
      <c r="A73" s="12">
        <v>9</v>
      </c>
      <c r="B73" s="392">
        <v>50620</v>
      </c>
      <c r="C73" s="5" t="s">
        <v>6</v>
      </c>
      <c r="D73" s="319" t="s">
        <v>73</v>
      </c>
      <c r="E73" s="410">
        <v>76</v>
      </c>
      <c r="F73" s="411">
        <v>3.95</v>
      </c>
      <c r="G73" s="411">
        <v>40.79</v>
      </c>
      <c r="H73" s="411">
        <v>38.159999999999997</v>
      </c>
      <c r="I73" s="411">
        <v>17.11</v>
      </c>
      <c r="J73" s="21">
        <f t="shared" si="7"/>
        <v>3.6845999999999997</v>
      </c>
      <c r="K73" s="483">
        <v>79</v>
      </c>
      <c r="L73" s="481">
        <v>10.130000000000001</v>
      </c>
      <c r="M73" s="481">
        <v>50.63</v>
      </c>
      <c r="N73" s="481">
        <v>29.11</v>
      </c>
      <c r="O73" s="481">
        <v>10.130000000000001</v>
      </c>
      <c r="P73" s="21">
        <f t="shared" si="8"/>
        <v>3.3924000000000003</v>
      </c>
      <c r="Q73" s="531">
        <v>74</v>
      </c>
      <c r="R73" s="532"/>
      <c r="S73" s="532">
        <v>32.43</v>
      </c>
      <c r="T73" s="532">
        <v>52.7</v>
      </c>
      <c r="U73" s="532">
        <v>14.86</v>
      </c>
      <c r="V73" s="21">
        <f t="shared" si="9"/>
        <v>3.8239000000000005</v>
      </c>
      <c r="W73" s="550">
        <v>69</v>
      </c>
      <c r="X73" s="551"/>
      <c r="Y73" s="551">
        <v>14</v>
      </c>
      <c r="Z73" s="551">
        <v>43</v>
      </c>
      <c r="AA73" s="551">
        <v>12</v>
      </c>
      <c r="AB73" s="107">
        <f t="shared" ref="AB73:AB118" si="10">(AA73*2+Z73*3+Y73*4+X73*5)/W73</f>
        <v>3.0289855072463769</v>
      </c>
      <c r="AC73" s="576">
        <v>69</v>
      </c>
      <c r="AD73" s="577">
        <v>4</v>
      </c>
      <c r="AE73" s="577">
        <v>17</v>
      </c>
      <c r="AF73" s="577">
        <v>36</v>
      </c>
      <c r="AG73" s="577">
        <v>12</v>
      </c>
      <c r="AH73" s="110">
        <f t="shared" ref="AH73:AH118" si="11">(AG73*2+AF73*3+AE73*4+AD73*5)/AC73</f>
        <v>3.1884057971014492</v>
      </c>
      <c r="AI73" s="614"/>
      <c r="AJ73" s="614"/>
      <c r="AK73" s="614"/>
      <c r="AL73" s="614"/>
      <c r="AM73" s="614"/>
      <c r="AN73" s="614"/>
      <c r="AO73" s="615"/>
      <c r="AP73" s="616"/>
      <c r="AQ73" s="617"/>
      <c r="AR73" s="617"/>
      <c r="AS73" s="617"/>
      <c r="AT73" s="617"/>
      <c r="AU73" s="617"/>
      <c r="AV73" s="617"/>
      <c r="AW73" s="617"/>
      <c r="AX73" s="618"/>
    </row>
    <row r="74" spans="1:51" s="1" customFormat="1" ht="15" customHeight="1" x14ac:dyDescent="0.25">
      <c r="A74" s="12">
        <v>10</v>
      </c>
      <c r="B74" s="392">
        <v>50760</v>
      </c>
      <c r="C74" s="5" t="s">
        <v>6</v>
      </c>
      <c r="D74" s="319" t="s">
        <v>74</v>
      </c>
      <c r="E74" s="410">
        <v>237</v>
      </c>
      <c r="F74" s="411"/>
      <c r="G74" s="411">
        <v>10.97</v>
      </c>
      <c r="H74" s="411">
        <v>49.79</v>
      </c>
      <c r="I74" s="411">
        <v>39.24</v>
      </c>
      <c r="J74" s="21">
        <f t="shared" si="7"/>
        <v>4.2827000000000002</v>
      </c>
      <c r="K74" s="483">
        <v>234</v>
      </c>
      <c r="L74" s="481"/>
      <c r="M74" s="481">
        <v>19.23</v>
      </c>
      <c r="N74" s="481">
        <v>51.71</v>
      </c>
      <c r="O74" s="481">
        <v>29.06</v>
      </c>
      <c r="P74" s="21">
        <f t="shared" si="8"/>
        <v>4.0982999999999992</v>
      </c>
      <c r="Q74" s="531">
        <v>233</v>
      </c>
      <c r="R74" s="532"/>
      <c r="S74" s="532">
        <v>13.73</v>
      </c>
      <c r="T74" s="532">
        <v>50.64</v>
      </c>
      <c r="U74" s="532">
        <v>35.619999999999997</v>
      </c>
      <c r="V74" s="21">
        <f t="shared" si="9"/>
        <v>4.2185000000000006</v>
      </c>
      <c r="W74" s="550">
        <v>183</v>
      </c>
      <c r="X74" s="551">
        <v>3</v>
      </c>
      <c r="Y74" s="551">
        <v>88</v>
      </c>
      <c r="Z74" s="551">
        <v>91</v>
      </c>
      <c r="AA74" s="551">
        <v>1</v>
      </c>
      <c r="AB74" s="97">
        <f t="shared" si="10"/>
        <v>3.5081967213114753</v>
      </c>
      <c r="AC74" s="576">
        <v>182</v>
      </c>
      <c r="AD74" s="577">
        <v>52</v>
      </c>
      <c r="AE74" s="577">
        <v>80</v>
      </c>
      <c r="AF74" s="577">
        <v>47</v>
      </c>
      <c r="AG74" s="577">
        <v>3</v>
      </c>
      <c r="AH74" s="110">
        <f t="shared" si="11"/>
        <v>3.9945054945054945</v>
      </c>
      <c r="AI74" s="614">
        <v>43</v>
      </c>
      <c r="AJ74" s="614">
        <v>2</v>
      </c>
      <c r="AK74" s="614">
        <v>3</v>
      </c>
      <c r="AL74" s="614">
        <v>24</v>
      </c>
      <c r="AM74" s="614">
        <v>12</v>
      </c>
      <c r="AN74" s="614">
        <v>2</v>
      </c>
      <c r="AO74" s="615"/>
      <c r="AP74" s="616">
        <v>59</v>
      </c>
      <c r="AQ74" s="617">
        <v>83</v>
      </c>
      <c r="AR74" s="617"/>
      <c r="AS74" s="617"/>
      <c r="AT74" s="617">
        <v>38</v>
      </c>
      <c r="AU74" s="617">
        <v>26</v>
      </c>
      <c r="AV74" s="617">
        <v>19</v>
      </c>
      <c r="AW74" s="617"/>
      <c r="AX74" s="618">
        <v>70</v>
      </c>
    </row>
    <row r="75" spans="1:51" s="1" customFormat="1" ht="15" customHeight="1" x14ac:dyDescent="0.25">
      <c r="A75" s="12">
        <v>11</v>
      </c>
      <c r="B75" s="392">
        <v>50780</v>
      </c>
      <c r="C75" s="5" t="s">
        <v>6</v>
      </c>
      <c r="D75" s="319" t="s">
        <v>75</v>
      </c>
      <c r="E75" s="410">
        <v>154</v>
      </c>
      <c r="F75" s="411">
        <v>4.55</v>
      </c>
      <c r="G75" s="411">
        <v>23.38</v>
      </c>
      <c r="H75" s="411">
        <v>48.7</v>
      </c>
      <c r="I75" s="411">
        <v>23.38</v>
      </c>
      <c r="J75" s="21">
        <f t="shared" si="7"/>
        <v>3.9093999999999998</v>
      </c>
      <c r="K75" s="483">
        <v>157</v>
      </c>
      <c r="L75" s="481">
        <v>12.74</v>
      </c>
      <c r="M75" s="481">
        <v>31.21</v>
      </c>
      <c r="N75" s="481">
        <v>45.86</v>
      </c>
      <c r="O75" s="481">
        <v>10.19</v>
      </c>
      <c r="P75" s="21">
        <f t="shared" si="8"/>
        <v>3.5350000000000001</v>
      </c>
      <c r="Q75" s="531">
        <v>156</v>
      </c>
      <c r="R75" s="532">
        <v>4.49</v>
      </c>
      <c r="S75" s="532">
        <v>22.44</v>
      </c>
      <c r="T75" s="532">
        <v>60.26</v>
      </c>
      <c r="U75" s="532">
        <v>12.82</v>
      </c>
      <c r="V75" s="21">
        <f t="shared" si="9"/>
        <v>3.8144000000000005</v>
      </c>
      <c r="W75" s="550">
        <v>106</v>
      </c>
      <c r="X75" s="551">
        <v>1</v>
      </c>
      <c r="Y75" s="551">
        <v>44</v>
      </c>
      <c r="Z75" s="551">
        <v>59</v>
      </c>
      <c r="AA75" s="551">
        <v>2</v>
      </c>
      <c r="AB75" s="97">
        <f t="shared" si="10"/>
        <v>3.4150943396226414</v>
      </c>
      <c r="AC75" s="576">
        <v>107</v>
      </c>
      <c r="AD75" s="577">
        <v>3</v>
      </c>
      <c r="AE75" s="577">
        <v>30</v>
      </c>
      <c r="AF75" s="577">
        <v>71</v>
      </c>
      <c r="AG75" s="577">
        <v>3</v>
      </c>
      <c r="AH75" s="110">
        <f t="shared" si="11"/>
        <v>3.3084112149532712</v>
      </c>
      <c r="AI75" s="619"/>
      <c r="AJ75" s="619"/>
      <c r="AK75" s="619"/>
      <c r="AL75" s="619"/>
      <c r="AM75" s="619"/>
      <c r="AN75" s="619"/>
      <c r="AO75" s="620"/>
      <c r="AP75" s="621"/>
      <c r="AQ75" s="622"/>
      <c r="AR75" s="622"/>
      <c r="AS75" s="622"/>
      <c r="AT75" s="622"/>
      <c r="AU75" s="622"/>
      <c r="AV75" s="622"/>
      <c r="AW75" s="622"/>
      <c r="AX75" s="623"/>
    </row>
    <row r="76" spans="1:51" s="1" customFormat="1" ht="15" customHeight="1" x14ac:dyDescent="0.25">
      <c r="A76" s="12">
        <v>12</v>
      </c>
      <c r="B76" s="392">
        <v>50930</v>
      </c>
      <c r="C76" s="5" t="s">
        <v>6</v>
      </c>
      <c r="D76" s="319" t="s">
        <v>76</v>
      </c>
      <c r="E76" s="410">
        <v>94</v>
      </c>
      <c r="F76" s="411"/>
      <c r="G76" s="411">
        <v>6.38</v>
      </c>
      <c r="H76" s="411">
        <v>44.68</v>
      </c>
      <c r="I76" s="411">
        <v>48.94</v>
      </c>
      <c r="J76" s="21">
        <f t="shared" si="7"/>
        <v>4.4256000000000002</v>
      </c>
      <c r="K76" s="483">
        <v>94</v>
      </c>
      <c r="L76" s="481"/>
      <c r="M76" s="481">
        <v>23.4</v>
      </c>
      <c r="N76" s="481">
        <v>46.81</v>
      </c>
      <c r="O76" s="481">
        <v>29.79</v>
      </c>
      <c r="P76" s="21">
        <f t="shared" si="8"/>
        <v>4.0639000000000003</v>
      </c>
      <c r="Q76" s="531">
        <v>94</v>
      </c>
      <c r="R76" s="532"/>
      <c r="S76" s="532">
        <v>20.21</v>
      </c>
      <c r="T76" s="532">
        <v>47.87</v>
      </c>
      <c r="U76" s="532">
        <v>31.91</v>
      </c>
      <c r="V76" s="21">
        <f t="shared" si="9"/>
        <v>4.1166</v>
      </c>
      <c r="W76" s="550">
        <v>52</v>
      </c>
      <c r="X76" s="551"/>
      <c r="Y76" s="551">
        <v>19</v>
      </c>
      <c r="Z76" s="551">
        <v>29</v>
      </c>
      <c r="AA76" s="551">
        <v>4</v>
      </c>
      <c r="AB76" s="97">
        <f t="shared" si="10"/>
        <v>3.2884615384615383</v>
      </c>
      <c r="AC76" s="576">
        <v>51</v>
      </c>
      <c r="AD76" s="577">
        <v>11</v>
      </c>
      <c r="AE76" s="577">
        <v>16</v>
      </c>
      <c r="AF76" s="577">
        <v>20</v>
      </c>
      <c r="AG76" s="577">
        <v>4</v>
      </c>
      <c r="AH76" s="110">
        <f t="shared" si="11"/>
        <v>3.6666666666666665</v>
      </c>
      <c r="AI76" s="614">
        <v>20</v>
      </c>
      <c r="AJ76" s="614">
        <v>6</v>
      </c>
      <c r="AK76" s="614">
        <v>1</v>
      </c>
      <c r="AL76" s="614">
        <v>12</v>
      </c>
      <c r="AM76" s="614"/>
      <c r="AN76" s="614">
        <v>1</v>
      </c>
      <c r="AO76" s="615"/>
      <c r="AP76" s="616">
        <v>42</v>
      </c>
      <c r="AQ76" s="617">
        <v>35</v>
      </c>
      <c r="AR76" s="617"/>
      <c r="AS76" s="617"/>
      <c r="AT76" s="617">
        <v>24</v>
      </c>
      <c r="AU76" s="617">
        <v>7</v>
      </c>
      <c r="AV76" s="617">
        <v>4</v>
      </c>
      <c r="AW76" s="617"/>
      <c r="AX76" s="618">
        <v>62.8</v>
      </c>
    </row>
    <row r="77" spans="1:51" s="1" customFormat="1" ht="15" customHeight="1" x14ac:dyDescent="0.25">
      <c r="A77" s="12">
        <v>13</v>
      </c>
      <c r="B77" s="392">
        <v>51370</v>
      </c>
      <c r="C77" s="5" t="s">
        <v>6</v>
      </c>
      <c r="D77" s="319" t="s">
        <v>77</v>
      </c>
      <c r="E77" s="417">
        <v>123</v>
      </c>
      <c r="F77" s="418">
        <v>0.81</v>
      </c>
      <c r="G77" s="418">
        <v>6.5</v>
      </c>
      <c r="H77" s="418">
        <v>35.770000000000003</v>
      </c>
      <c r="I77" s="419">
        <v>56.91</v>
      </c>
      <c r="J77" s="21">
        <f t="shared" si="7"/>
        <v>4.4874999999999998</v>
      </c>
      <c r="K77" s="486">
        <v>122</v>
      </c>
      <c r="L77" s="487">
        <v>2.46</v>
      </c>
      <c r="M77" s="487">
        <v>22.95</v>
      </c>
      <c r="N77" s="487">
        <v>50.82</v>
      </c>
      <c r="O77" s="488">
        <v>23.77</v>
      </c>
      <c r="P77" s="21">
        <f t="shared" si="8"/>
        <v>3.9589999999999996</v>
      </c>
      <c r="Q77" s="531">
        <v>126</v>
      </c>
      <c r="R77" s="532"/>
      <c r="S77" s="532">
        <v>10.32</v>
      </c>
      <c r="T77" s="532">
        <v>49.21</v>
      </c>
      <c r="U77" s="532">
        <v>40.479999999999997</v>
      </c>
      <c r="V77" s="21">
        <f t="shared" si="9"/>
        <v>4.3019999999999996</v>
      </c>
      <c r="W77" s="550">
        <v>99</v>
      </c>
      <c r="X77" s="551">
        <v>6</v>
      </c>
      <c r="Y77" s="551">
        <v>40</v>
      </c>
      <c r="Z77" s="551">
        <v>53</v>
      </c>
      <c r="AA77" s="551"/>
      <c r="AB77" s="97">
        <f t="shared" si="10"/>
        <v>3.5252525252525251</v>
      </c>
      <c r="AC77" s="584">
        <v>103</v>
      </c>
      <c r="AD77" s="588">
        <v>26</v>
      </c>
      <c r="AE77" s="588">
        <v>40</v>
      </c>
      <c r="AF77" s="588">
        <v>37</v>
      </c>
      <c r="AG77" s="588"/>
      <c r="AH77" s="115">
        <f t="shared" si="11"/>
        <v>3.8932038834951457</v>
      </c>
      <c r="AI77" s="614">
        <v>22</v>
      </c>
      <c r="AJ77" s="614">
        <v>1</v>
      </c>
      <c r="AK77" s="614"/>
      <c r="AL77" s="614">
        <v>12</v>
      </c>
      <c r="AM77" s="614">
        <v>6</v>
      </c>
      <c r="AN77" s="614">
        <v>3</v>
      </c>
      <c r="AO77" s="615"/>
      <c r="AP77" s="616">
        <v>61.8</v>
      </c>
      <c r="AQ77" s="617">
        <v>54</v>
      </c>
      <c r="AR77" s="617"/>
      <c r="AS77" s="617"/>
      <c r="AT77" s="617">
        <v>15</v>
      </c>
      <c r="AU77" s="617">
        <v>18</v>
      </c>
      <c r="AV77" s="617">
        <v>21</v>
      </c>
      <c r="AW77" s="617"/>
      <c r="AX77" s="618">
        <v>74.900000000000006</v>
      </c>
    </row>
    <row r="78" spans="1:51" s="1" customFormat="1" ht="15" customHeight="1" thickBot="1" x14ac:dyDescent="0.3">
      <c r="A78" s="13">
        <v>14</v>
      </c>
      <c r="B78" s="395">
        <v>51580</v>
      </c>
      <c r="C78" s="14" t="s">
        <v>6</v>
      </c>
      <c r="D78" s="320" t="s">
        <v>213</v>
      </c>
      <c r="E78" s="412">
        <v>26</v>
      </c>
      <c r="F78" s="413"/>
      <c r="G78" s="413">
        <v>19.23</v>
      </c>
      <c r="H78" s="413">
        <v>46.15</v>
      </c>
      <c r="I78" s="416">
        <v>34.619999999999997</v>
      </c>
      <c r="J78" s="22">
        <f t="shared" si="7"/>
        <v>4.1539000000000001</v>
      </c>
      <c r="K78" s="484">
        <v>24</v>
      </c>
      <c r="L78" s="482">
        <v>8.33</v>
      </c>
      <c r="M78" s="482">
        <v>25</v>
      </c>
      <c r="N78" s="482">
        <v>66.67</v>
      </c>
      <c r="O78" s="507"/>
      <c r="P78" s="436">
        <f t="shared" si="8"/>
        <v>3.5834000000000001</v>
      </c>
      <c r="Q78" s="535">
        <v>24</v>
      </c>
      <c r="R78" s="536"/>
      <c r="S78" s="536">
        <v>41.67</v>
      </c>
      <c r="T78" s="536">
        <v>54.17</v>
      </c>
      <c r="U78" s="536">
        <v>4.17</v>
      </c>
      <c r="V78" s="436">
        <f t="shared" si="9"/>
        <v>3.6254000000000004</v>
      </c>
      <c r="W78" s="553"/>
      <c r="X78" s="554"/>
      <c r="Y78" s="554"/>
      <c r="Z78" s="554"/>
      <c r="AA78" s="554"/>
      <c r="AB78" s="100"/>
      <c r="AC78" s="579"/>
      <c r="AD78" s="580"/>
      <c r="AE78" s="580"/>
      <c r="AF78" s="580"/>
      <c r="AG78" s="580"/>
      <c r="AH78" s="117"/>
      <c r="AI78" s="624"/>
      <c r="AJ78" s="624"/>
      <c r="AK78" s="624"/>
      <c r="AL78" s="624"/>
      <c r="AM78" s="624"/>
      <c r="AN78" s="624"/>
      <c r="AO78" s="625"/>
      <c r="AP78" s="626"/>
      <c r="AQ78" s="634"/>
      <c r="AR78" s="627"/>
      <c r="AS78" s="627"/>
      <c r="AT78" s="627"/>
      <c r="AU78" s="627"/>
      <c r="AV78" s="627"/>
      <c r="AW78" s="627"/>
      <c r="AX78" s="628"/>
      <c r="AY78" s="268"/>
    </row>
    <row r="79" spans="1:51" s="1" customFormat="1" ht="15" customHeight="1" x14ac:dyDescent="0.25">
      <c r="A79" s="17">
        <v>1</v>
      </c>
      <c r="B79" s="48">
        <v>60010</v>
      </c>
      <c r="C79" s="15" t="s">
        <v>7</v>
      </c>
      <c r="D79" s="318" t="s">
        <v>206</v>
      </c>
      <c r="E79" s="424">
        <v>92</v>
      </c>
      <c r="F79" s="425">
        <v>2.17</v>
      </c>
      <c r="G79" s="425">
        <v>16.3</v>
      </c>
      <c r="H79" s="425">
        <v>52.17</v>
      </c>
      <c r="I79" s="425">
        <v>29.35</v>
      </c>
      <c r="J79" s="23">
        <f t="shared" si="7"/>
        <v>4.0867000000000004</v>
      </c>
      <c r="K79" s="496">
        <v>93</v>
      </c>
      <c r="L79" s="489">
        <v>3.23</v>
      </c>
      <c r="M79" s="489">
        <v>26.88</v>
      </c>
      <c r="N79" s="489">
        <v>39.78</v>
      </c>
      <c r="O79" s="489">
        <v>30.11</v>
      </c>
      <c r="P79" s="23">
        <f t="shared" si="8"/>
        <v>3.9676999999999998</v>
      </c>
      <c r="Q79" s="517">
        <v>90</v>
      </c>
      <c r="R79" s="516">
        <v>1.1100000000000001</v>
      </c>
      <c r="S79" s="516">
        <v>15.56</v>
      </c>
      <c r="T79" s="516">
        <v>52.22</v>
      </c>
      <c r="U79" s="516">
        <v>31.11</v>
      </c>
      <c r="V79" s="23">
        <f t="shared" si="9"/>
        <v>4.1333000000000002</v>
      </c>
      <c r="W79" s="548">
        <v>78</v>
      </c>
      <c r="X79" s="549">
        <v>1</v>
      </c>
      <c r="Y79" s="549">
        <v>49</v>
      </c>
      <c r="Z79" s="549">
        <v>24</v>
      </c>
      <c r="AA79" s="549">
        <v>4</v>
      </c>
      <c r="AB79" s="96">
        <f t="shared" si="10"/>
        <v>3.6025641025641026</v>
      </c>
      <c r="AC79" s="573">
        <v>77</v>
      </c>
      <c r="AD79" s="574">
        <v>12</v>
      </c>
      <c r="AE79" s="574">
        <v>29</v>
      </c>
      <c r="AF79" s="574">
        <v>34</v>
      </c>
      <c r="AG79" s="574">
        <v>2</v>
      </c>
      <c r="AH79" s="110">
        <f t="shared" si="11"/>
        <v>3.6623376623376624</v>
      </c>
      <c r="AI79" s="619">
        <v>31</v>
      </c>
      <c r="AJ79" s="619">
        <v>5</v>
      </c>
      <c r="AK79" s="619"/>
      <c r="AL79" s="619">
        <v>14</v>
      </c>
      <c r="AM79" s="619">
        <v>8</v>
      </c>
      <c r="AN79" s="619">
        <v>4</v>
      </c>
      <c r="AO79" s="620"/>
      <c r="AP79" s="621">
        <v>57</v>
      </c>
      <c r="AQ79" s="622">
        <v>41</v>
      </c>
      <c r="AR79" s="622"/>
      <c r="AS79" s="622">
        <v>0</v>
      </c>
      <c r="AT79" s="622">
        <v>14</v>
      </c>
      <c r="AU79" s="622">
        <v>11</v>
      </c>
      <c r="AV79" s="622">
        <v>16</v>
      </c>
      <c r="AW79" s="622"/>
      <c r="AX79" s="623">
        <v>75</v>
      </c>
    </row>
    <row r="80" spans="1:51" s="1" customFormat="1" ht="15" customHeight="1" x14ac:dyDescent="0.25">
      <c r="A80" s="12">
        <v>2</v>
      </c>
      <c r="B80" s="49">
        <v>60020</v>
      </c>
      <c r="C80" s="5" t="s">
        <v>7</v>
      </c>
      <c r="D80" s="319" t="s">
        <v>79</v>
      </c>
      <c r="E80" s="422">
        <v>83</v>
      </c>
      <c r="F80" s="423">
        <v>9.64</v>
      </c>
      <c r="G80" s="423">
        <v>18.07</v>
      </c>
      <c r="H80" s="423">
        <v>44.58</v>
      </c>
      <c r="I80" s="423">
        <v>27.71</v>
      </c>
      <c r="J80" s="21">
        <f t="shared" si="7"/>
        <v>3.9036</v>
      </c>
      <c r="K80" s="494">
        <v>81</v>
      </c>
      <c r="L80" s="490">
        <v>7.41</v>
      </c>
      <c r="M80" s="490">
        <v>24.69</v>
      </c>
      <c r="N80" s="490">
        <v>58.02</v>
      </c>
      <c r="O80" s="490">
        <v>9.8800000000000008</v>
      </c>
      <c r="P80" s="21">
        <f t="shared" si="8"/>
        <v>3.7037</v>
      </c>
      <c r="Q80" s="533">
        <v>81</v>
      </c>
      <c r="R80" s="534">
        <v>2.4700000000000002</v>
      </c>
      <c r="S80" s="534">
        <v>22.22</v>
      </c>
      <c r="T80" s="534">
        <v>64.2</v>
      </c>
      <c r="U80" s="534">
        <v>11.11</v>
      </c>
      <c r="V80" s="21">
        <f t="shared" si="9"/>
        <v>3.8394999999999997</v>
      </c>
      <c r="W80" s="550">
        <v>40</v>
      </c>
      <c r="X80" s="551"/>
      <c r="Y80" s="551">
        <v>6</v>
      </c>
      <c r="Z80" s="551">
        <v>26</v>
      </c>
      <c r="AA80" s="551">
        <v>8</v>
      </c>
      <c r="AB80" s="97">
        <f t="shared" si="10"/>
        <v>2.95</v>
      </c>
      <c r="AC80" s="576">
        <v>43</v>
      </c>
      <c r="AD80" s="577">
        <v>1</v>
      </c>
      <c r="AE80" s="577">
        <v>3</v>
      </c>
      <c r="AF80" s="577">
        <v>32</v>
      </c>
      <c r="AG80" s="577">
        <v>7</v>
      </c>
      <c r="AH80" s="110">
        <f t="shared" si="11"/>
        <v>2.9534883720930232</v>
      </c>
      <c r="AI80" s="614"/>
      <c r="AJ80" s="614"/>
      <c r="AK80" s="614"/>
      <c r="AL80" s="614"/>
      <c r="AM80" s="614"/>
      <c r="AN80" s="614"/>
      <c r="AO80" s="615"/>
      <c r="AP80" s="616"/>
      <c r="AQ80" s="617"/>
      <c r="AR80" s="617"/>
      <c r="AS80" s="617"/>
      <c r="AT80" s="617"/>
      <c r="AU80" s="617"/>
      <c r="AV80" s="617"/>
      <c r="AW80" s="617"/>
      <c r="AX80" s="618"/>
    </row>
    <row r="81" spans="1:50" s="1" customFormat="1" ht="15" customHeight="1" x14ac:dyDescent="0.25">
      <c r="A81" s="12">
        <v>3</v>
      </c>
      <c r="B81" s="49">
        <v>60050</v>
      </c>
      <c r="C81" s="5" t="s">
        <v>7</v>
      </c>
      <c r="D81" s="319" t="s">
        <v>80</v>
      </c>
      <c r="E81" s="422">
        <v>105</v>
      </c>
      <c r="F81" s="423">
        <v>2.86</v>
      </c>
      <c r="G81" s="423">
        <v>8.57</v>
      </c>
      <c r="H81" s="423">
        <v>39.049999999999997</v>
      </c>
      <c r="I81" s="423">
        <v>49.52</v>
      </c>
      <c r="J81" s="21">
        <f t="shared" si="7"/>
        <v>4.3523000000000005</v>
      </c>
      <c r="K81" s="494">
        <v>105</v>
      </c>
      <c r="L81" s="490">
        <v>3.81</v>
      </c>
      <c r="M81" s="490">
        <v>20</v>
      </c>
      <c r="N81" s="490">
        <v>40</v>
      </c>
      <c r="O81" s="490">
        <v>36.19</v>
      </c>
      <c r="P81" s="21">
        <f t="shared" si="8"/>
        <v>4.0857000000000001</v>
      </c>
      <c r="Q81" s="533">
        <v>105</v>
      </c>
      <c r="R81" s="534"/>
      <c r="S81" s="534">
        <v>7.62</v>
      </c>
      <c r="T81" s="534">
        <v>46.67</v>
      </c>
      <c r="U81" s="534">
        <v>45.71</v>
      </c>
      <c r="V81" s="21">
        <f t="shared" si="9"/>
        <v>4.3809000000000005</v>
      </c>
      <c r="W81" s="550">
        <v>105</v>
      </c>
      <c r="X81" s="551"/>
      <c r="Y81" s="551">
        <v>34</v>
      </c>
      <c r="Z81" s="551">
        <v>61</v>
      </c>
      <c r="AA81" s="551">
        <v>10</v>
      </c>
      <c r="AB81" s="97">
        <f t="shared" si="10"/>
        <v>3.2285714285714286</v>
      </c>
      <c r="AC81" s="576">
        <v>103</v>
      </c>
      <c r="AD81" s="577">
        <v>12</v>
      </c>
      <c r="AE81" s="577">
        <v>41</v>
      </c>
      <c r="AF81" s="577">
        <v>44</v>
      </c>
      <c r="AG81" s="577">
        <v>6</v>
      </c>
      <c r="AH81" s="110">
        <f t="shared" si="11"/>
        <v>3.5728155339805827</v>
      </c>
      <c r="AI81" s="614">
        <v>45</v>
      </c>
      <c r="AJ81" s="614">
        <v>3</v>
      </c>
      <c r="AK81" s="614">
        <v>1</v>
      </c>
      <c r="AL81" s="614">
        <v>27</v>
      </c>
      <c r="AM81" s="614">
        <v>11</v>
      </c>
      <c r="AN81" s="614">
        <v>3</v>
      </c>
      <c r="AO81" s="615"/>
      <c r="AP81" s="616">
        <v>56</v>
      </c>
      <c r="AQ81" s="617">
        <v>74</v>
      </c>
      <c r="AR81" s="617"/>
      <c r="AS81" s="617">
        <v>1</v>
      </c>
      <c r="AT81" s="617">
        <v>42</v>
      </c>
      <c r="AU81" s="617">
        <v>14</v>
      </c>
      <c r="AV81" s="617">
        <v>17</v>
      </c>
      <c r="AW81" s="617"/>
      <c r="AX81" s="618">
        <v>67</v>
      </c>
    </row>
    <row r="82" spans="1:50" s="1" customFormat="1" ht="15" customHeight="1" x14ac:dyDescent="0.25">
      <c r="A82" s="12">
        <v>4</v>
      </c>
      <c r="B82" s="49">
        <v>60070</v>
      </c>
      <c r="C82" s="5" t="s">
        <v>7</v>
      </c>
      <c r="D82" s="319" t="s">
        <v>227</v>
      </c>
      <c r="E82" s="422">
        <v>107</v>
      </c>
      <c r="F82" s="423"/>
      <c r="G82" s="423">
        <v>9.35</v>
      </c>
      <c r="H82" s="423">
        <v>36.450000000000003</v>
      </c>
      <c r="I82" s="423">
        <v>54.21</v>
      </c>
      <c r="J82" s="21">
        <f t="shared" si="7"/>
        <v>4.4490000000000007</v>
      </c>
      <c r="K82" s="494">
        <v>106</v>
      </c>
      <c r="L82" s="490">
        <v>0.94</v>
      </c>
      <c r="M82" s="490">
        <v>24.53</v>
      </c>
      <c r="N82" s="490">
        <v>48.11</v>
      </c>
      <c r="O82" s="490">
        <v>26.42</v>
      </c>
      <c r="P82" s="21">
        <f t="shared" si="8"/>
        <v>4.0000999999999998</v>
      </c>
      <c r="Q82" s="533">
        <v>109</v>
      </c>
      <c r="R82" s="534"/>
      <c r="S82" s="534">
        <v>10.09</v>
      </c>
      <c r="T82" s="534">
        <v>65.14</v>
      </c>
      <c r="U82" s="534">
        <v>24.77</v>
      </c>
      <c r="V82" s="21">
        <f t="shared" si="9"/>
        <v>4.1467999999999998</v>
      </c>
      <c r="W82" s="550">
        <v>96</v>
      </c>
      <c r="X82" s="551">
        <v>13</v>
      </c>
      <c r="Y82" s="551">
        <v>31</v>
      </c>
      <c r="Z82" s="551">
        <v>47</v>
      </c>
      <c r="AA82" s="551">
        <v>5</v>
      </c>
      <c r="AB82" s="97">
        <f t="shared" si="10"/>
        <v>3.5416666666666665</v>
      </c>
      <c r="AC82" s="576">
        <v>97</v>
      </c>
      <c r="AD82" s="577">
        <v>17</v>
      </c>
      <c r="AE82" s="577">
        <v>42</v>
      </c>
      <c r="AF82" s="577">
        <v>37</v>
      </c>
      <c r="AG82" s="577">
        <v>1</v>
      </c>
      <c r="AH82" s="110">
        <f t="shared" si="11"/>
        <v>3.7731958762886597</v>
      </c>
      <c r="AI82" s="614">
        <v>44</v>
      </c>
      <c r="AJ82" s="614">
        <v>2</v>
      </c>
      <c r="AK82" s="614"/>
      <c r="AL82" s="614">
        <v>18</v>
      </c>
      <c r="AM82" s="614">
        <v>13</v>
      </c>
      <c r="AN82" s="614">
        <v>11</v>
      </c>
      <c r="AO82" s="615"/>
      <c r="AP82" s="616">
        <v>64.400000000000006</v>
      </c>
      <c r="AQ82" s="617">
        <v>85</v>
      </c>
      <c r="AR82" s="617"/>
      <c r="AS82" s="617">
        <v>0</v>
      </c>
      <c r="AT82" s="617">
        <v>39</v>
      </c>
      <c r="AU82" s="617">
        <v>14</v>
      </c>
      <c r="AV82" s="617">
        <v>31</v>
      </c>
      <c r="AW82" s="617">
        <v>1</v>
      </c>
      <c r="AX82" s="618">
        <v>72.599999999999994</v>
      </c>
    </row>
    <row r="83" spans="1:50" s="1" customFormat="1" ht="15" customHeight="1" x14ac:dyDescent="0.25">
      <c r="A83" s="12">
        <v>5</v>
      </c>
      <c r="B83" s="49">
        <v>60180</v>
      </c>
      <c r="C83" s="5" t="s">
        <v>7</v>
      </c>
      <c r="D83" s="319" t="s">
        <v>82</v>
      </c>
      <c r="E83" s="422">
        <v>136</v>
      </c>
      <c r="F83" s="423">
        <v>1.47</v>
      </c>
      <c r="G83" s="423">
        <v>17.649999999999999</v>
      </c>
      <c r="H83" s="423">
        <v>46.32</v>
      </c>
      <c r="I83" s="423">
        <v>34.56</v>
      </c>
      <c r="J83" s="21">
        <f t="shared" si="7"/>
        <v>4.1397000000000004</v>
      </c>
      <c r="K83" s="494">
        <v>135</v>
      </c>
      <c r="L83" s="490">
        <v>3.7</v>
      </c>
      <c r="M83" s="490">
        <v>22.22</v>
      </c>
      <c r="N83" s="490">
        <v>56.3</v>
      </c>
      <c r="O83" s="490">
        <v>17.78</v>
      </c>
      <c r="P83" s="21">
        <f t="shared" si="8"/>
        <v>3.8815999999999997</v>
      </c>
      <c r="Q83" s="533">
        <v>137</v>
      </c>
      <c r="R83" s="534"/>
      <c r="S83" s="534">
        <v>19.71</v>
      </c>
      <c r="T83" s="534">
        <v>62.04</v>
      </c>
      <c r="U83" s="534">
        <v>18.25</v>
      </c>
      <c r="V83" s="21">
        <f t="shared" si="9"/>
        <v>3.9854000000000003</v>
      </c>
      <c r="W83" s="550">
        <v>107</v>
      </c>
      <c r="X83" s="551"/>
      <c r="Y83" s="551">
        <v>55</v>
      </c>
      <c r="Z83" s="551">
        <v>45</v>
      </c>
      <c r="AA83" s="551">
        <v>7</v>
      </c>
      <c r="AB83" s="97">
        <f t="shared" si="10"/>
        <v>3.4485981308411215</v>
      </c>
      <c r="AC83" s="576">
        <v>111</v>
      </c>
      <c r="AD83" s="577">
        <v>12</v>
      </c>
      <c r="AE83" s="577">
        <v>36</v>
      </c>
      <c r="AF83" s="577">
        <v>59</v>
      </c>
      <c r="AG83" s="577">
        <v>4</v>
      </c>
      <c r="AH83" s="110">
        <f t="shared" si="11"/>
        <v>3.5045045045045047</v>
      </c>
      <c r="AI83" s="614">
        <v>39</v>
      </c>
      <c r="AJ83" s="614">
        <v>4</v>
      </c>
      <c r="AK83" s="614">
        <v>4</v>
      </c>
      <c r="AL83" s="614">
        <v>18</v>
      </c>
      <c r="AM83" s="614">
        <v>8</v>
      </c>
      <c r="AN83" s="614">
        <v>5</v>
      </c>
      <c r="AO83" s="615"/>
      <c r="AP83" s="616">
        <v>54</v>
      </c>
      <c r="AQ83" s="617">
        <v>79</v>
      </c>
      <c r="AR83" s="617"/>
      <c r="AS83" s="617">
        <v>2</v>
      </c>
      <c r="AT83" s="617">
        <v>35</v>
      </c>
      <c r="AU83" s="617">
        <v>17</v>
      </c>
      <c r="AV83" s="617">
        <v>25</v>
      </c>
      <c r="AW83" s="617"/>
      <c r="AX83" s="618">
        <v>71</v>
      </c>
    </row>
    <row r="84" spans="1:50" s="1" customFormat="1" ht="15" customHeight="1" x14ac:dyDescent="0.25">
      <c r="A84" s="12">
        <v>6</v>
      </c>
      <c r="B84" s="49">
        <v>60240</v>
      </c>
      <c r="C84" s="5" t="s">
        <v>7</v>
      </c>
      <c r="D84" s="319" t="s">
        <v>208</v>
      </c>
      <c r="E84" s="422">
        <v>186</v>
      </c>
      <c r="F84" s="423">
        <v>2.69</v>
      </c>
      <c r="G84" s="423">
        <v>8.6</v>
      </c>
      <c r="H84" s="423">
        <v>35.479999999999997</v>
      </c>
      <c r="I84" s="423">
        <v>53.23</v>
      </c>
      <c r="J84" s="21">
        <f t="shared" si="7"/>
        <v>4.3925000000000001</v>
      </c>
      <c r="K84" s="494">
        <v>186</v>
      </c>
      <c r="L84" s="490">
        <v>6.45</v>
      </c>
      <c r="M84" s="490">
        <v>21.51</v>
      </c>
      <c r="N84" s="490">
        <v>48.39</v>
      </c>
      <c r="O84" s="490">
        <v>23.66</v>
      </c>
      <c r="P84" s="21">
        <f t="shared" si="8"/>
        <v>3.8929</v>
      </c>
      <c r="Q84" s="533">
        <v>162</v>
      </c>
      <c r="R84" s="534">
        <v>0.62</v>
      </c>
      <c r="S84" s="534">
        <v>21.6</v>
      </c>
      <c r="T84" s="534">
        <v>59.26</v>
      </c>
      <c r="U84" s="534">
        <v>18.52</v>
      </c>
      <c r="V84" s="21">
        <f t="shared" si="9"/>
        <v>3.9567999999999994</v>
      </c>
      <c r="W84" s="550">
        <v>142</v>
      </c>
      <c r="X84" s="551">
        <v>2</v>
      </c>
      <c r="Y84" s="551">
        <v>59</v>
      </c>
      <c r="Z84" s="551">
        <v>72</v>
      </c>
      <c r="AA84" s="551">
        <v>9</v>
      </c>
      <c r="AB84" s="97">
        <f t="shared" si="10"/>
        <v>3.380281690140845</v>
      </c>
      <c r="AC84" s="576">
        <v>144</v>
      </c>
      <c r="AD84" s="577">
        <v>22</v>
      </c>
      <c r="AE84" s="577">
        <v>48</v>
      </c>
      <c r="AF84" s="577">
        <v>70</v>
      </c>
      <c r="AG84" s="577">
        <v>4</v>
      </c>
      <c r="AH84" s="110">
        <f t="shared" si="11"/>
        <v>3.6111111111111112</v>
      </c>
      <c r="AI84" s="614">
        <v>35</v>
      </c>
      <c r="AJ84" s="614">
        <v>3</v>
      </c>
      <c r="AK84" s="614">
        <v>5</v>
      </c>
      <c r="AL84" s="614">
        <v>18</v>
      </c>
      <c r="AM84" s="614">
        <v>3</v>
      </c>
      <c r="AN84" s="614">
        <v>6</v>
      </c>
      <c r="AO84" s="615"/>
      <c r="AP84" s="616">
        <v>54</v>
      </c>
      <c r="AQ84" s="617">
        <v>74</v>
      </c>
      <c r="AR84" s="617"/>
      <c r="AS84" s="617">
        <v>0</v>
      </c>
      <c r="AT84" s="617">
        <v>33</v>
      </c>
      <c r="AU84" s="617">
        <v>19</v>
      </c>
      <c r="AV84" s="617">
        <v>20</v>
      </c>
      <c r="AW84" s="617">
        <v>2</v>
      </c>
      <c r="AX84" s="618">
        <v>71</v>
      </c>
    </row>
    <row r="85" spans="1:50" s="1" customFormat="1" ht="15" customHeight="1" x14ac:dyDescent="0.25">
      <c r="A85" s="12">
        <v>7</v>
      </c>
      <c r="B85" s="49">
        <v>60560</v>
      </c>
      <c r="C85" s="5" t="s">
        <v>7</v>
      </c>
      <c r="D85" s="319" t="s">
        <v>83</v>
      </c>
      <c r="E85" s="422">
        <v>50</v>
      </c>
      <c r="F85" s="423"/>
      <c r="G85" s="423">
        <v>4</v>
      </c>
      <c r="H85" s="423">
        <v>52</v>
      </c>
      <c r="I85" s="423">
        <v>44</v>
      </c>
      <c r="J85" s="21">
        <f t="shared" si="7"/>
        <v>4.4000000000000004</v>
      </c>
      <c r="K85" s="494">
        <v>50</v>
      </c>
      <c r="L85" s="490">
        <v>2</v>
      </c>
      <c r="M85" s="490">
        <v>30</v>
      </c>
      <c r="N85" s="490">
        <v>40</v>
      </c>
      <c r="O85" s="490">
        <v>28</v>
      </c>
      <c r="P85" s="21">
        <f t="shared" si="8"/>
        <v>3.94</v>
      </c>
      <c r="Q85" s="533">
        <v>50</v>
      </c>
      <c r="R85" s="534"/>
      <c r="S85" s="534">
        <v>14</v>
      </c>
      <c r="T85" s="534">
        <v>62</v>
      </c>
      <c r="U85" s="534">
        <v>24</v>
      </c>
      <c r="V85" s="21">
        <f t="shared" si="9"/>
        <v>4.0999999999999996</v>
      </c>
      <c r="W85" s="550">
        <v>42</v>
      </c>
      <c r="X85" s="551">
        <v>1</v>
      </c>
      <c r="Y85" s="551">
        <v>20</v>
      </c>
      <c r="Z85" s="551">
        <v>17</v>
      </c>
      <c r="AA85" s="551">
        <v>4</v>
      </c>
      <c r="AB85" s="97">
        <f t="shared" si="10"/>
        <v>3.4285714285714284</v>
      </c>
      <c r="AC85" s="576">
        <v>42</v>
      </c>
      <c r="AD85" s="577">
        <v>5</v>
      </c>
      <c r="AE85" s="577">
        <v>14</v>
      </c>
      <c r="AF85" s="577">
        <v>19</v>
      </c>
      <c r="AG85" s="577">
        <v>4</v>
      </c>
      <c r="AH85" s="110">
        <f t="shared" si="11"/>
        <v>3.4761904761904763</v>
      </c>
      <c r="AI85" s="614">
        <v>4</v>
      </c>
      <c r="AJ85" s="614"/>
      <c r="AK85" s="614">
        <v>1</v>
      </c>
      <c r="AL85" s="614">
        <v>2</v>
      </c>
      <c r="AM85" s="614">
        <v>1</v>
      </c>
      <c r="AN85" s="614"/>
      <c r="AO85" s="615"/>
      <c r="AP85" s="616">
        <v>48</v>
      </c>
      <c r="AQ85" s="617">
        <v>16</v>
      </c>
      <c r="AR85" s="617"/>
      <c r="AS85" s="617">
        <v>0</v>
      </c>
      <c r="AT85" s="617">
        <v>10</v>
      </c>
      <c r="AU85" s="617">
        <v>6</v>
      </c>
      <c r="AV85" s="617">
        <v>0</v>
      </c>
      <c r="AW85" s="617"/>
      <c r="AX85" s="618">
        <v>66</v>
      </c>
    </row>
    <row r="86" spans="1:50" s="1" customFormat="1" ht="15" customHeight="1" x14ac:dyDescent="0.25">
      <c r="A86" s="12">
        <v>8</v>
      </c>
      <c r="B86" s="49">
        <v>60660</v>
      </c>
      <c r="C86" s="5" t="s">
        <v>7</v>
      </c>
      <c r="D86" s="319" t="s">
        <v>84</v>
      </c>
      <c r="E86" s="422">
        <v>66</v>
      </c>
      <c r="F86" s="423">
        <v>10.61</v>
      </c>
      <c r="G86" s="423">
        <v>21.21</v>
      </c>
      <c r="H86" s="423">
        <v>40.909999999999997</v>
      </c>
      <c r="I86" s="423">
        <v>27.27</v>
      </c>
      <c r="J86" s="21">
        <f t="shared" si="7"/>
        <v>3.8483999999999998</v>
      </c>
      <c r="K86" s="494">
        <v>69</v>
      </c>
      <c r="L86" s="490">
        <v>17.39</v>
      </c>
      <c r="M86" s="490">
        <v>21.74</v>
      </c>
      <c r="N86" s="490">
        <v>39.130000000000003</v>
      </c>
      <c r="O86" s="490">
        <v>21.74</v>
      </c>
      <c r="P86" s="21">
        <f t="shared" si="8"/>
        <v>3.6521999999999997</v>
      </c>
      <c r="Q86" s="533">
        <v>66</v>
      </c>
      <c r="R86" s="534">
        <v>1.52</v>
      </c>
      <c r="S86" s="534">
        <v>36.36</v>
      </c>
      <c r="T86" s="534">
        <v>53.03</v>
      </c>
      <c r="U86" s="534">
        <v>9.09</v>
      </c>
      <c r="V86" s="21">
        <f t="shared" si="9"/>
        <v>3.6968999999999999</v>
      </c>
      <c r="W86" s="550">
        <v>26</v>
      </c>
      <c r="X86" s="551"/>
      <c r="Y86" s="551">
        <v>10</v>
      </c>
      <c r="Z86" s="551">
        <v>16</v>
      </c>
      <c r="AA86" s="551"/>
      <c r="AB86" s="97">
        <f t="shared" si="10"/>
        <v>3.3846153846153846</v>
      </c>
      <c r="AC86" s="576">
        <v>27</v>
      </c>
      <c r="AD86" s="577">
        <v>2</v>
      </c>
      <c r="AE86" s="577">
        <v>10</v>
      </c>
      <c r="AF86" s="577">
        <v>15</v>
      </c>
      <c r="AG86" s="577"/>
      <c r="AH86" s="115">
        <f t="shared" si="11"/>
        <v>3.5185185185185186</v>
      </c>
      <c r="AI86" s="614">
        <v>10</v>
      </c>
      <c r="AJ86" s="614">
        <v>1</v>
      </c>
      <c r="AK86" s="614"/>
      <c r="AL86" s="614">
        <v>9</v>
      </c>
      <c r="AM86" s="614"/>
      <c r="AN86" s="614"/>
      <c r="AO86" s="615"/>
      <c r="AP86" s="616">
        <v>60</v>
      </c>
      <c r="AQ86" s="617">
        <v>24</v>
      </c>
      <c r="AR86" s="617"/>
      <c r="AS86" s="617">
        <v>0</v>
      </c>
      <c r="AT86" s="617">
        <v>13</v>
      </c>
      <c r="AU86" s="617">
        <v>6</v>
      </c>
      <c r="AV86" s="617">
        <v>5</v>
      </c>
      <c r="AW86" s="617"/>
      <c r="AX86" s="618">
        <v>68.290000000000006</v>
      </c>
    </row>
    <row r="87" spans="1:50" s="1" customFormat="1" ht="15" customHeight="1" x14ac:dyDescent="0.25">
      <c r="A87" s="12">
        <v>9</v>
      </c>
      <c r="B87" s="49">
        <v>60001</v>
      </c>
      <c r="C87" s="15" t="s">
        <v>7</v>
      </c>
      <c r="D87" s="318" t="s">
        <v>78</v>
      </c>
      <c r="E87" s="422">
        <v>89</v>
      </c>
      <c r="F87" s="423">
        <v>5.62</v>
      </c>
      <c r="G87" s="423">
        <v>16.850000000000001</v>
      </c>
      <c r="H87" s="423">
        <v>41.57</v>
      </c>
      <c r="I87" s="423">
        <v>35.96</v>
      </c>
      <c r="J87" s="23">
        <f>(2*F87+3*G87+4*H87+5*I87)/100</f>
        <v>4.0787000000000004</v>
      </c>
      <c r="K87" s="494">
        <v>93</v>
      </c>
      <c r="L87" s="490">
        <v>19.350000000000001</v>
      </c>
      <c r="M87" s="490">
        <v>25.81</v>
      </c>
      <c r="N87" s="490">
        <v>36.56</v>
      </c>
      <c r="O87" s="490">
        <v>18.28</v>
      </c>
      <c r="P87" s="23">
        <f>(2*L87+3*M87+4*N87+5*O87)/100</f>
        <v>3.5376999999999996</v>
      </c>
      <c r="Q87" s="533">
        <v>94</v>
      </c>
      <c r="R87" s="534">
        <v>6.38</v>
      </c>
      <c r="S87" s="534">
        <v>19.149999999999999</v>
      </c>
      <c r="T87" s="534">
        <v>52.13</v>
      </c>
      <c r="U87" s="534">
        <v>22.34</v>
      </c>
      <c r="V87" s="23">
        <f>(2*R87+3*S87+4*T87+5*U87)/100</f>
        <v>3.9043000000000001</v>
      </c>
      <c r="W87" s="548">
        <v>75</v>
      </c>
      <c r="X87" s="549"/>
      <c r="Y87" s="549">
        <v>38</v>
      </c>
      <c r="Z87" s="549">
        <v>28</v>
      </c>
      <c r="AA87" s="549">
        <v>9</v>
      </c>
      <c r="AB87" s="96">
        <f t="shared" si="10"/>
        <v>3.3866666666666667</v>
      </c>
      <c r="AC87" s="573">
        <v>76</v>
      </c>
      <c r="AD87" s="574">
        <v>10</v>
      </c>
      <c r="AE87" s="574">
        <v>24</v>
      </c>
      <c r="AF87" s="574">
        <v>36</v>
      </c>
      <c r="AG87" s="574">
        <v>6</v>
      </c>
      <c r="AH87" s="110">
        <f t="shared" si="11"/>
        <v>3.5</v>
      </c>
      <c r="AI87" s="619">
        <v>11</v>
      </c>
      <c r="AJ87" s="619"/>
      <c r="AK87" s="619"/>
      <c r="AL87" s="619">
        <v>8</v>
      </c>
      <c r="AM87" s="619">
        <v>2</v>
      </c>
      <c r="AN87" s="619">
        <v>1</v>
      </c>
      <c r="AO87" s="620"/>
      <c r="AP87" s="621">
        <v>59.6</v>
      </c>
      <c r="AQ87" s="622">
        <v>22</v>
      </c>
      <c r="AR87" s="622"/>
      <c r="AS87" s="622"/>
      <c r="AT87" s="622">
        <v>15</v>
      </c>
      <c r="AU87" s="622">
        <v>4</v>
      </c>
      <c r="AV87" s="622">
        <v>3</v>
      </c>
      <c r="AW87" s="622"/>
      <c r="AX87" s="623">
        <v>65</v>
      </c>
    </row>
    <row r="88" spans="1:50" s="1" customFormat="1" ht="15" customHeight="1" x14ac:dyDescent="0.25">
      <c r="A88" s="12">
        <v>10</v>
      </c>
      <c r="B88" s="49">
        <v>60701</v>
      </c>
      <c r="C88" s="5" t="s">
        <v>7</v>
      </c>
      <c r="D88" s="319" t="s">
        <v>85</v>
      </c>
      <c r="E88" s="422">
        <v>33</v>
      </c>
      <c r="F88" s="423"/>
      <c r="G88" s="423">
        <v>24.24</v>
      </c>
      <c r="H88" s="423">
        <v>51.52</v>
      </c>
      <c r="I88" s="423">
        <v>24.24</v>
      </c>
      <c r="J88" s="21">
        <f t="shared" si="7"/>
        <v>4</v>
      </c>
      <c r="K88" s="494">
        <v>31</v>
      </c>
      <c r="L88" s="490">
        <v>9.68</v>
      </c>
      <c r="M88" s="490">
        <v>32.26</v>
      </c>
      <c r="N88" s="490">
        <v>51.61</v>
      </c>
      <c r="O88" s="490">
        <v>6.45</v>
      </c>
      <c r="P88" s="21">
        <f t="shared" si="8"/>
        <v>3.5482999999999998</v>
      </c>
      <c r="Q88" s="533">
        <v>32</v>
      </c>
      <c r="R88" s="534"/>
      <c r="S88" s="534">
        <v>18.75</v>
      </c>
      <c r="T88" s="534">
        <v>56.25</v>
      </c>
      <c r="U88" s="534">
        <v>25</v>
      </c>
      <c r="V88" s="21">
        <f t="shared" si="9"/>
        <v>4.0625</v>
      </c>
      <c r="W88" s="550">
        <v>36</v>
      </c>
      <c r="X88" s="551"/>
      <c r="Y88" s="551">
        <v>8</v>
      </c>
      <c r="Z88" s="551">
        <v>18</v>
      </c>
      <c r="AA88" s="551">
        <v>10</v>
      </c>
      <c r="AB88" s="97">
        <f t="shared" si="10"/>
        <v>2.9444444444444446</v>
      </c>
      <c r="AC88" s="576">
        <v>40</v>
      </c>
      <c r="AD88" s="577">
        <v>1</v>
      </c>
      <c r="AE88" s="577">
        <v>8</v>
      </c>
      <c r="AF88" s="577">
        <v>26</v>
      </c>
      <c r="AG88" s="577">
        <v>5</v>
      </c>
      <c r="AH88" s="110">
        <f t="shared" si="11"/>
        <v>3.125</v>
      </c>
      <c r="AI88" s="614"/>
      <c r="AJ88" s="614"/>
      <c r="AK88" s="614"/>
      <c r="AL88" s="614"/>
      <c r="AM88" s="614"/>
      <c r="AN88" s="614"/>
      <c r="AO88" s="615"/>
      <c r="AP88" s="616"/>
      <c r="AQ88" s="617"/>
      <c r="AR88" s="617"/>
      <c r="AS88" s="617"/>
      <c r="AT88" s="617"/>
      <c r="AU88" s="617"/>
      <c r="AV88" s="617"/>
      <c r="AW88" s="617"/>
      <c r="AX88" s="618"/>
    </row>
    <row r="89" spans="1:50" s="1" customFormat="1" ht="15" customHeight="1" x14ac:dyDescent="0.25">
      <c r="A89" s="12">
        <v>11</v>
      </c>
      <c r="B89" s="49">
        <v>60850</v>
      </c>
      <c r="C89" s="5" t="s">
        <v>7</v>
      </c>
      <c r="D89" s="319" t="s">
        <v>228</v>
      </c>
      <c r="E89" s="422">
        <v>118</v>
      </c>
      <c r="F89" s="423">
        <v>0.85</v>
      </c>
      <c r="G89" s="423">
        <v>21.19</v>
      </c>
      <c r="H89" s="423">
        <v>38.979999999999997</v>
      </c>
      <c r="I89" s="423">
        <v>38.979999999999997</v>
      </c>
      <c r="J89" s="21">
        <f t="shared" si="7"/>
        <v>4.1608999999999998</v>
      </c>
      <c r="K89" s="494">
        <v>123</v>
      </c>
      <c r="L89" s="490">
        <v>2.44</v>
      </c>
      <c r="M89" s="490">
        <v>42.28</v>
      </c>
      <c r="N89" s="490">
        <v>42.28</v>
      </c>
      <c r="O89" s="490">
        <v>13.01</v>
      </c>
      <c r="P89" s="21">
        <f t="shared" si="8"/>
        <v>3.6589000000000005</v>
      </c>
      <c r="Q89" s="533">
        <v>116</v>
      </c>
      <c r="R89" s="534"/>
      <c r="S89" s="534">
        <v>18.97</v>
      </c>
      <c r="T89" s="534">
        <v>63.79</v>
      </c>
      <c r="U89" s="534">
        <v>17.239999999999998</v>
      </c>
      <c r="V89" s="21">
        <f t="shared" si="9"/>
        <v>3.9826999999999999</v>
      </c>
      <c r="W89" s="550">
        <v>79</v>
      </c>
      <c r="X89" s="551"/>
      <c r="Y89" s="551">
        <v>23</v>
      </c>
      <c r="Z89" s="551">
        <v>52</v>
      </c>
      <c r="AA89" s="551">
        <v>4</v>
      </c>
      <c r="AB89" s="97">
        <f t="shared" si="10"/>
        <v>3.240506329113924</v>
      </c>
      <c r="AC89" s="576">
        <v>79</v>
      </c>
      <c r="AD89" s="577">
        <v>4</v>
      </c>
      <c r="AE89" s="577">
        <v>29</v>
      </c>
      <c r="AF89" s="577">
        <v>42</v>
      </c>
      <c r="AG89" s="577">
        <v>4</v>
      </c>
      <c r="AH89" s="110">
        <f t="shared" si="11"/>
        <v>3.4177215189873418</v>
      </c>
      <c r="AI89" s="614">
        <v>26</v>
      </c>
      <c r="AJ89" s="614">
        <v>3</v>
      </c>
      <c r="AK89" s="614">
        <v>6</v>
      </c>
      <c r="AL89" s="614">
        <v>12</v>
      </c>
      <c r="AM89" s="614">
        <v>3</v>
      </c>
      <c r="AN89" s="614">
        <v>2</v>
      </c>
      <c r="AO89" s="615"/>
      <c r="AP89" s="616">
        <v>49</v>
      </c>
      <c r="AQ89" s="617">
        <v>51</v>
      </c>
      <c r="AR89" s="617"/>
      <c r="AS89" s="617"/>
      <c r="AT89" s="617">
        <v>32</v>
      </c>
      <c r="AU89" s="617">
        <v>10</v>
      </c>
      <c r="AV89" s="617">
        <v>9</v>
      </c>
      <c r="AW89" s="617"/>
      <c r="AX89" s="618">
        <v>66.3</v>
      </c>
    </row>
    <row r="90" spans="1:50" s="1" customFormat="1" ht="15" customHeight="1" x14ac:dyDescent="0.25">
      <c r="A90" s="12">
        <v>12</v>
      </c>
      <c r="B90" s="49">
        <v>60910</v>
      </c>
      <c r="C90" s="5" t="s">
        <v>7</v>
      </c>
      <c r="D90" s="319" t="s">
        <v>87</v>
      </c>
      <c r="E90" s="422">
        <v>87</v>
      </c>
      <c r="F90" s="423">
        <v>4.5999999999999996</v>
      </c>
      <c r="G90" s="423">
        <v>27.59</v>
      </c>
      <c r="H90" s="423">
        <v>43.68</v>
      </c>
      <c r="I90" s="423">
        <v>24.14</v>
      </c>
      <c r="J90" s="21">
        <f t="shared" si="7"/>
        <v>3.8738999999999999</v>
      </c>
      <c r="K90" s="494">
        <v>86</v>
      </c>
      <c r="L90" s="490">
        <v>5.81</v>
      </c>
      <c r="M90" s="490">
        <v>36.049999999999997</v>
      </c>
      <c r="N90" s="490">
        <v>41.86</v>
      </c>
      <c r="O90" s="490">
        <v>16.28</v>
      </c>
      <c r="P90" s="21">
        <f t="shared" si="8"/>
        <v>3.6861000000000002</v>
      </c>
      <c r="Q90" s="533">
        <v>87</v>
      </c>
      <c r="R90" s="534">
        <v>1.1499999999999999</v>
      </c>
      <c r="S90" s="534">
        <v>12.64</v>
      </c>
      <c r="T90" s="534">
        <v>63.22</v>
      </c>
      <c r="U90" s="534">
        <v>22.99</v>
      </c>
      <c r="V90" s="21">
        <f t="shared" si="9"/>
        <v>4.0804999999999998</v>
      </c>
      <c r="W90" s="550">
        <v>74</v>
      </c>
      <c r="X90" s="551">
        <v>1</v>
      </c>
      <c r="Y90" s="551">
        <v>25</v>
      </c>
      <c r="Z90" s="551">
        <v>41</v>
      </c>
      <c r="AA90" s="551">
        <v>7</v>
      </c>
      <c r="AB90" s="97">
        <f t="shared" si="10"/>
        <v>3.2702702702702702</v>
      </c>
      <c r="AC90" s="576">
        <v>75</v>
      </c>
      <c r="AD90" s="577">
        <v>7</v>
      </c>
      <c r="AE90" s="577">
        <v>27</v>
      </c>
      <c r="AF90" s="577">
        <v>35</v>
      </c>
      <c r="AG90" s="577">
        <v>6</v>
      </c>
      <c r="AH90" s="110">
        <f t="shared" si="11"/>
        <v>3.4666666666666668</v>
      </c>
      <c r="AI90" s="614">
        <v>21</v>
      </c>
      <c r="AJ90" s="614">
        <v>1</v>
      </c>
      <c r="AK90" s="614">
        <v>5</v>
      </c>
      <c r="AL90" s="614">
        <v>11</v>
      </c>
      <c r="AM90" s="614">
        <v>2</v>
      </c>
      <c r="AN90" s="614">
        <v>2</v>
      </c>
      <c r="AO90" s="615"/>
      <c r="AP90" s="616">
        <v>50.6</v>
      </c>
      <c r="AQ90" s="617">
        <v>28</v>
      </c>
      <c r="AR90" s="617"/>
      <c r="AS90" s="617">
        <v>1</v>
      </c>
      <c r="AT90" s="617">
        <v>12</v>
      </c>
      <c r="AU90" s="617">
        <v>9</v>
      </c>
      <c r="AV90" s="617">
        <v>6</v>
      </c>
      <c r="AW90" s="617"/>
      <c r="AX90" s="618">
        <v>68.599999999999994</v>
      </c>
    </row>
    <row r="91" spans="1:50" s="1" customFormat="1" ht="15" customHeight="1" x14ac:dyDescent="0.25">
      <c r="A91" s="12">
        <v>13</v>
      </c>
      <c r="B91" s="251">
        <v>60980</v>
      </c>
      <c r="C91" s="5" t="s">
        <v>7</v>
      </c>
      <c r="D91" s="319" t="s">
        <v>88</v>
      </c>
      <c r="E91" s="422">
        <v>85</v>
      </c>
      <c r="F91" s="423">
        <v>2.35</v>
      </c>
      <c r="G91" s="423">
        <v>8.24</v>
      </c>
      <c r="H91" s="423">
        <v>43.53</v>
      </c>
      <c r="I91" s="423">
        <v>45.88</v>
      </c>
      <c r="J91" s="21">
        <f t="shared" si="7"/>
        <v>4.3293999999999997</v>
      </c>
      <c r="K91" s="494">
        <v>84</v>
      </c>
      <c r="L91" s="490">
        <v>2.38</v>
      </c>
      <c r="M91" s="490">
        <v>17.86</v>
      </c>
      <c r="N91" s="490">
        <v>61.9</v>
      </c>
      <c r="O91" s="490">
        <v>17.86</v>
      </c>
      <c r="P91" s="21">
        <f t="shared" si="8"/>
        <v>3.9523999999999999</v>
      </c>
      <c r="Q91" s="533">
        <v>84</v>
      </c>
      <c r="R91" s="534">
        <v>1.19</v>
      </c>
      <c r="S91" s="534">
        <v>4.76</v>
      </c>
      <c r="T91" s="534">
        <v>65.48</v>
      </c>
      <c r="U91" s="534">
        <v>28.57</v>
      </c>
      <c r="V91" s="21">
        <f t="shared" si="9"/>
        <v>4.2143000000000006</v>
      </c>
      <c r="W91" s="550">
        <v>75</v>
      </c>
      <c r="X91" s="551">
        <v>2</v>
      </c>
      <c r="Y91" s="551">
        <v>46</v>
      </c>
      <c r="Z91" s="551">
        <v>23</v>
      </c>
      <c r="AA91" s="551">
        <v>4</v>
      </c>
      <c r="AB91" s="97">
        <f t="shared" si="10"/>
        <v>3.6133333333333333</v>
      </c>
      <c r="AC91" s="576">
        <v>74</v>
      </c>
      <c r="AD91" s="577">
        <v>11</v>
      </c>
      <c r="AE91" s="577">
        <v>23</v>
      </c>
      <c r="AF91" s="577">
        <v>37</v>
      </c>
      <c r="AG91" s="577">
        <v>3</v>
      </c>
      <c r="AH91" s="110">
        <f t="shared" si="11"/>
        <v>3.5675675675675675</v>
      </c>
      <c r="AI91" s="614">
        <v>18</v>
      </c>
      <c r="AJ91" s="614">
        <v>3</v>
      </c>
      <c r="AK91" s="614">
        <v>2</v>
      </c>
      <c r="AL91" s="614">
        <v>9</v>
      </c>
      <c r="AM91" s="614">
        <v>2</v>
      </c>
      <c r="AN91" s="614">
        <v>2</v>
      </c>
      <c r="AO91" s="615"/>
      <c r="AP91" s="616">
        <v>50.1</v>
      </c>
      <c r="AQ91" s="617">
        <v>38</v>
      </c>
      <c r="AR91" s="617"/>
      <c r="AS91" s="617"/>
      <c r="AT91" s="617">
        <v>10</v>
      </c>
      <c r="AU91" s="617">
        <v>8</v>
      </c>
      <c r="AV91" s="617">
        <v>20</v>
      </c>
      <c r="AW91" s="617"/>
      <c r="AX91" s="618">
        <v>77.099999999999994</v>
      </c>
    </row>
    <row r="92" spans="1:50" s="1" customFormat="1" ht="15" customHeight="1" x14ac:dyDescent="0.25">
      <c r="A92" s="12">
        <v>14</v>
      </c>
      <c r="B92" s="251">
        <v>61080</v>
      </c>
      <c r="C92" s="5" t="s">
        <v>7</v>
      </c>
      <c r="D92" s="319" t="s">
        <v>229</v>
      </c>
      <c r="E92" s="422">
        <v>160</v>
      </c>
      <c r="F92" s="423">
        <v>3.13</v>
      </c>
      <c r="G92" s="423">
        <v>15</v>
      </c>
      <c r="H92" s="423">
        <v>40</v>
      </c>
      <c r="I92" s="423">
        <v>41.88</v>
      </c>
      <c r="J92" s="21">
        <f t="shared" si="7"/>
        <v>4.2065999999999999</v>
      </c>
      <c r="K92" s="494">
        <v>164</v>
      </c>
      <c r="L92" s="490">
        <v>6.71</v>
      </c>
      <c r="M92" s="490">
        <v>21.95</v>
      </c>
      <c r="N92" s="490">
        <v>37.799999999999997</v>
      </c>
      <c r="O92" s="490">
        <v>33.54</v>
      </c>
      <c r="P92" s="21">
        <f t="shared" si="8"/>
        <v>3.9816999999999996</v>
      </c>
      <c r="Q92" s="533">
        <v>162</v>
      </c>
      <c r="R92" s="534"/>
      <c r="S92" s="534">
        <v>7.41</v>
      </c>
      <c r="T92" s="534">
        <v>49.38</v>
      </c>
      <c r="U92" s="534">
        <v>43.21</v>
      </c>
      <c r="V92" s="21">
        <f t="shared" si="9"/>
        <v>4.3580000000000005</v>
      </c>
      <c r="W92" s="550">
        <v>135</v>
      </c>
      <c r="X92" s="551">
        <v>2</v>
      </c>
      <c r="Y92" s="551">
        <v>54</v>
      </c>
      <c r="Z92" s="551">
        <v>66</v>
      </c>
      <c r="AA92" s="551">
        <v>13</v>
      </c>
      <c r="AB92" s="97">
        <f t="shared" si="10"/>
        <v>3.3333333333333335</v>
      </c>
      <c r="AC92" s="576">
        <v>136</v>
      </c>
      <c r="AD92" s="577">
        <v>11</v>
      </c>
      <c r="AE92" s="577">
        <v>46</v>
      </c>
      <c r="AF92" s="577">
        <v>68</v>
      </c>
      <c r="AG92" s="577">
        <v>11</v>
      </c>
      <c r="AH92" s="110">
        <f t="shared" si="11"/>
        <v>3.4191176470588234</v>
      </c>
      <c r="AI92" s="614">
        <v>32</v>
      </c>
      <c r="AJ92" s="614"/>
      <c r="AK92" s="614">
        <v>6</v>
      </c>
      <c r="AL92" s="614">
        <v>17</v>
      </c>
      <c r="AM92" s="614">
        <v>6</v>
      </c>
      <c r="AN92" s="614">
        <v>3</v>
      </c>
      <c r="AO92" s="615"/>
      <c r="AP92" s="616">
        <v>53.9</v>
      </c>
      <c r="AQ92" s="617">
        <v>89</v>
      </c>
      <c r="AR92" s="617"/>
      <c r="AS92" s="617">
        <v>3</v>
      </c>
      <c r="AT92" s="617">
        <v>54</v>
      </c>
      <c r="AU92" s="617">
        <v>19</v>
      </c>
      <c r="AV92" s="617">
        <v>13</v>
      </c>
      <c r="AW92" s="617"/>
      <c r="AX92" s="618">
        <v>64</v>
      </c>
    </row>
    <row r="93" spans="1:50" s="1" customFormat="1" ht="15" customHeight="1" x14ac:dyDescent="0.25">
      <c r="A93" s="12">
        <v>15</v>
      </c>
      <c r="B93" s="251">
        <v>61150</v>
      </c>
      <c r="C93" s="5" t="s">
        <v>7</v>
      </c>
      <c r="D93" s="319" t="s">
        <v>230</v>
      </c>
      <c r="E93" s="422">
        <v>84</v>
      </c>
      <c r="F93" s="423">
        <v>2.38</v>
      </c>
      <c r="G93" s="423">
        <v>20.239999999999998</v>
      </c>
      <c r="H93" s="423">
        <v>45.24</v>
      </c>
      <c r="I93" s="423">
        <v>32.14</v>
      </c>
      <c r="J93" s="21">
        <f t="shared" si="7"/>
        <v>4.0713999999999997</v>
      </c>
      <c r="K93" s="494">
        <v>81</v>
      </c>
      <c r="L93" s="490">
        <v>8.64</v>
      </c>
      <c r="M93" s="490">
        <v>22.22</v>
      </c>
      <c r="N93" s="490">
        <v>54.32</v>
      </c>
      <c r="O93" s="490">
        <v>14.81</v>
      </c>
      <c r="P93" s="21">
        <f t="shared" si="8"/>
        <v>3.7527000000000004</v>
      </c>
      <c r="Q93" s="533">
        <v>77</v>
      </c>
      <c r="R93" s="534">
        <v>1.3</v>
      </c>
      <c r="S93" s="534">
        <v>15.58</v>
      </c>
      <c r="T93" s="534">
        <v>63.64</v>
      </c>
      <c r="U93" s="534">
        <v>19.48</v>
      </c>
      <c r="V93" s="21">
        <f t="shared" si="9"/>
        <v>4.0129999999999999</v>
      </c>
      <c r="W93" s="550">
        <v>102</v>
      </c>
      <c r="X93" s="551">
        <v>1</v>
      </c>
      <c r="Y93" s="551">
        <v>36</v>
      </c>
      <c r="Z93" s="551">
        <v>56</v>
      </c>
      <c r="AA93" s="551">
        <v>9</v>
      </c>
      <c r="AB93" s="97">
        <f t="shared" si="10"/>
        <v>3.284313725490196</v>
      </c>
      <c r="AC93" s="576">
        <v>105</v>
      </c>
      <c r="AD93" s="577">
        <v>10</v>
      </c>
      <c r="AE93" s="577">
        <v>33</v>
      </c>
      <c r="AF93" s="577">
        <v>55</v>
      </c>
      <c r="AG93" s="577">
        <v>7</v>
      </c>
      <c r="AH93" s="110">
        <f t="shared" si="11"/>
        <v>3.4380952380952383</v>
      </c>
      <c r="AI93" s="614">
        <v>27</v>
      </c>
      <c r="AJ93" s="614">
        <v>4</v>
      </c>
      <c r="AK93" s="614">
        <v>4</v>
      </c>
      <c r="AL93" s="614">
        <v>14</v>
      </c>
      <c r="AM93" s="614">
        <v>5</v>
      </c>
      <c r="AN93" s="614"/>
      <c r="AO93" s="615"/>
      <c r="AP93" s="616">
        <v>47.8</v>
      </c>
      <c r="AQ93" s="617">
        <v>44</v>
      </c>
      <c r="AR93" s="617"/>
      <c r="AS93" s="617">
        <v>2</v>
      </c>
      <c r="AT93" s="617">
        <v>26</v>
      </c>
      <c r="AU93" s="617">
        <v>13</v>
      </c>
      <c r="AV93" s="617">
        <v>3</v>
      </c>
      <c r="AW93" s="617"/>
      <c r="AX93" s="618">
        <v>62</v>
      </c>
    </row>
    <row r="94" spans="1:50" s="1" customFormat="1" ht="15" customHeight="1" x14ac:dyDescent="0.25">
      <c r="A94" s="12">
        <v>16</v>
      </c>
      <c r="B94" s="251">
        <v>61210</v>
      </c>
      <c r="C94" s="5" t="s">
        <v>7</v>
      </c>
      <c r="D94" s="319" t="s">
        <v>231</v>
      </c>
      <c r="E94" s="422">
        <v>72</v>
      </c>
      <c r="F94" s="423">
        <v>4.17</v>
      </c>
      <c r="G94" s="423">
        <v>13.89</v>
      </c>
      <c r="H94" s="423">
        <v>48.61</v>
      </c>
      <c r="I94" s="423">
        <v>33.33</v>
      </c>
      <c r="J94" s="21">
        <f t="shared" si="7"/>
        <v>4.1109999999999998</v>
      </c>
      <c r="K94" s="494">
        <v>67</v>
      </c>
      <c r="L94" s="490">
        <v>1.49</v>
      </c>
      <c r="M94" s="490">
        <v>28.36</v>
      </c>
      <c r="N94" s="490">
        <v>49.25</v>
      </c>
      <c r="O94" s="490">
        <v>20.9</v>
      </c>
      <c r="P94" s="21">
        <f t="shared" si="8"/>
        <v>3.8956</v>
      </c>
      <c r="Q94" s="533">
        <v>73</v>
      </c>
      <c r="R94" s="534"/>
      <c r="S94" s="534">
        <v>23.29</v>
      </c>
      <c r="T94" s="534">
        <v>46.58</v>
      </c>
      <c r="U94" s="534">
        <v>30.14</v>
      </c>
      <c r="V94" s="21">
        <f t="shared" si="9"/>
        <v>4.0689000000000002</v>
      </c>
      <c r="W94" s="550">
        <v>57</v>
      </c>
      <c r="X94" s="551">
        <v>1</v>
      </c>
      <c r="Y94" s="551">
        <v>19</v>
      </c>
      <c r="Z94" s="551">
        <v>28</v>
      </c>
      <c r="AA94" s="551">
        <v>9</v>
      </c>
      <c r="AB94" s="97">
        <f t="shared" si="10"/>
        <v>3.2105263157894739</v>
      </c>
      <c r="AC94" s="576">
        <v>59</v>
      </c>
      <c r="AD94" s="577">
        <v>6</v>
      </c>
      <c r="AE94" s="577">
        <v>11</v>
      </c>
      <c r="AF94" s="577">
        <v>35</v>
      </c>
      <c r="AG94" s="577">
        <v>7</v>
      </c>
      <c r="AH94" s="110">
        <f t="shared" si="11"/>
        <v>3.2711864406779663</v>
      </c>
      <c r="AI94" s="614">
        <v>14</v>
      </c>
      <c r="AJ94" s="614">
        <v>2</v>
      </c>
      <c r="AK94" s="614">
        <v>4</v>
      </c>
      <c r="AL94" s="614">
        <v>6</v>
      </c>
      <c r="AM94" s="614"/>
      <c r="AN94" s="614">
        <v>2</v>
      </c>
      <c r="AO94" s="615"/>
      <c r="AP94" s="616">
        <v>43.9</v>
      </c>
      <c r="AQ94" s="617">
        <v>31</v>
      </c>
      <c r="AR94" s="617"/>
      <c r="AS94" s="617"/>
      <c r="AT94" s="617">
        <v>20</v>
      </c>
      <c r="AU94" s="617">
        <v>5</v>
      </c>
      <c r="AV94" s="617">
        <v>6</v>
      </c>
      <c r="AW94" s="617"/>
      <c r="AX94" s="618">
        <v>62.2</v>
      </c>
    </row>
    <row r="95" spans="1:50" s="1" customFormat="1" ht="15" customHeight="1" x14ac:dyDescent="0.25">
      <c r="A95" s="12">
        <v>17</v>
      </c>
      <c r="B95" s="251">
        <v>61290</v>
      </c>
      <c r="C95" s="5" t="s">
        <v>7</v>
      </c>
      <c r="D95" s="319" t="s">
        <v>92</v>
      </c>
      <c r="E95" s="422">
        <v>85</v>
      </c>
      <c r="F95" s="423">
        <v>1.18</v>
      </c>
      <c r="G95" s="423">
        <v>25.88</v>
      </c>
      <c r="H95" s="423">
        <v>36.47</v>
      </c>
      <c r="I95" s="423">
        <v>36.47</v>
      </c>
      <c r="J95" s="21">
        <f t="shared" si="7"/>
        <v>4.0823</v>
      </c>
      <c r="K95" s="494">
        <v>85</v>
      </c>
      <c r="L95" s="490">
        <v>4.71</v>
      </c>
      <c r="M95" s="490">
        <v>30.59</v>
      </c>
      <c r="N95" s="490">
        <v>43.53</v>
      </c>
      <c r="O95" s="490">
        <v>21.18</v>
      </c>
      <c r="P95" s="21">
        <f t="shared" si="8"/>
        <v>3.8121000000000005</v>
      </c>
      <c r="Q95" s="533">
        <v>82</v>
      </c>
      <c r="R95" s="534">
        <v>1.22</v>
      </c>
      <c r="S95" s="534">
        <v>10.98</v>
      </c>
      <c r="T95" s="534">
        <v>63.41</v>
      </c>
      <c r="U95" s="534">
        <v>24.39</v>
      </c>
      <c r="V95" s="21">
        <f t="shared" si="9"/>
        <v>4.1097000000000001</v>
      </c>
      <c r="W95" s="550">
        <v>67</v>
      </c>
      <c r="X95" s="551">
        <v>1</v>
      </c>
      <c r="Y95" s="551">
        <v>19</v>
      </c>
      <c r="Z95" s="551">
        <v>38</v>
      </c>
      <c r="AA95" s="551">
        <v>9</v>
      </c>
      <c r="AB95" s="97">
        <f t="shared" si="10"/>
        <v>3.1791044776119404</v>
      </c>
      <c r="AC95" s="576">
        <v>68</v>
      </c>
      <c r="AD95" s="577">
        <v>11</v>
      </c>
      <c r="AE95" s="577">
        <v>14</v>
      </c>
      <c r="AF95" s="577">
        <v>36</v>
      </c>
      <c r="AG95" s="577">
        <v>7</v>
      </c>
      <c r="AH95" s="118">
        <f t="shared" si="11"/>
        <v>3.4264705882352939</v>
      </c>
      <c r="AI95" s="614">
        <v>19</v>
      </c>
      <c r="AJ95" s="614">
        <v>2</v>
      </c>
      <c r="AK95" s="614">
        <v>5</v>
      </c>
      <c r="AL95" s="614">
        <v>10</v>
      </c>
      <c r="AM95" s="614">
        <v>1</v>
      </c>
      <c r="AN95" s="614">
        <v>1</v>
      </c>
      <c r="AO95" s="615"/>
      <c r="AP95" s="616">
        <v>47.4</v>
      </c>
      <c r="AQ95" s="617">
        <v>41</v>
      </c>
      <c r="AR95" s="617">
        <v>1</v>
      </c>
      <c r="AS95" s="617">
        <v>2</v>
      </c>
      <c r="AT95" s="617">
        <v>27</v>
      </c>
      <c r="AU95" s="617">
        <v>5</v>
      </c>
      <c r="AV95" s="617">
        <v>6</v>
      </c>
      <c r="AW95" s="617"/>
      <c r="AX95" s="618">
        <v>60.4</v>
      </c>
    </row>
    <row r="96" spans="1:50" s="1" customFormat="1" ht="15" customHeight="1" x14ac:dyDescent="0.25">
      <c r="A96" s="12">
        <v>18</v>
      </c>
      <c r="B96" s="251">
        <v>61340</v>
      </c>
      <c r="C96" s="5" t="s">
        <v>7</v>
      </c>
      <c r="D96" s="319" t="s">
        <v>232</v>
      </c>
      <c r="E96" s="422">
        <v>140</v>
      </c>
      <c r="F96" s="423">
        <v>0.71</v>
      </c>
      <c r="G96" s="423">
        <v>12.14</v>
      </c>
      <c r="H96" s="423">
        <v>52.14</v>
      </c>
      <c r="I96" s="423">
        <v>35</v>
      </c>
      <c r="J96" s="21">
        <f t="shared" si="7"/>
        <v>4.2139999999999995</v>
      </c>
      <c r="K96" s="494">
        <v>134</v>
      </c>
      <c r="L96" s="490">
        <v>5.22</v>
      </c>
      <c r="M96" s="490">
        <v>25.37</v>
      </c>
      <c r="N96" s="490">
        <v>48.51</v>
      </c>
      <c r="O96" s="490">
        <v>20.9</v>
      </c>
      <c r="P96" s="21">
        <f t="shared" si="8"/>
        <v>3.8508999999999998</v>
      </c>
      <c r="Q96" s="533">
        <v>142</v>
      </c>
      <c r="R96" s="534"/>
      <c r="S96" s="534">
        <v>21.13</v>
      </c>
      <c r="T96" s="534">
        <v>55.63</v>
      </c>
      <c r="U96" s="534">
        <v>23.24</v>
      </c>
      <c r="V96" s="21">
        <f t="shared" si="9"/>
        <v>4.0211000000000006</v>
      </c>
      <c r="W96" s="550">
        <v>81</v>
      </c>
      <c r="X96" s="551"/>
      <c r="Y96" s="551">
        <v>22</v>
      </c>
      <c r="Z96" s="551">
        <v>52</v>
      </c>
      <c r="AA96" s="551">
        <v>7</v>
      </c>
      <c r="AB96" s="97">
        <f t="shared" si="10"/>
        <v>3.1851851851851851</v>
      </c>
      <c r="AC96" s="576">
        <v>86</v>
      </c>
      <c r="AD96" s="577">
        <v>6</v>
      </c>
      <c r="AE96" s="577">
        <v>21</v>
      </c>
      <c r="AF96" s="577">
        <v>51</v>
      </c>
      <c r="AG96" s="577">
        <v>8</v>
      </c>
      <c r="AH96" s="118">
        <f t="shared" si="11"/>
        <v>3.2906976744186047</v>
      </c>
      <c r="AI96" s="614">
        <v>23</v>
      </c>
      <c r="AJ96" s="614">
        <v>4</v>
      </c>
      <c r="AK96" s="614">
        <v>1</v>
      </c>
      <c r="AL96" s="614">
        <v>15</v>
      </c>
      <c r="AM96" s="614">
        <v>2</v>
      </c>
      <c r="AN96" s="614">
        <v>1</v>
      </c>
      <c r="AO96" s="615"/>
      <c r="AP96" s="616">
        <v>48</v>
      </c>
      <c r="AQ96" s="617">
        <v>44</v>
      </c>
      <c r="AR96" s="617"/>
      <c r="AS96" s="617">
        <v>1</v>
      </c>
      <c r="AT96" s="617">
        <v>30</v>
      </c>
      <c r="AU96" s="617">
        <v>5</v>
      </c>
      <c r="AV96" s="617">
        <v>8</v>
      </c>
      <c r="AW96" s="617"/>
      <c r="AX96" s="618">
        <v>63</v>
      </c>
    </row>
    <row r="97" spans="1:50" s="1" customFormat="1" ht="15" customHeight="1" x14ac:dyDescent="0.25">
      <c r="A97" s="12">
        <v>19</v>
      </c>
      <c r="B97" s="251">
        <v>61390</v>
      </c>
      <c r="C97" s="5" t="s">
        <v>7</v>
      </c>
      <c r="D97" s="319" t="s">
        <v>233</v>
      </c>
      <c r="E97" s="422">
        <v>104</v>
      </c>
      <c r="F97" s="423">
        <v>2.88</v>
      </c>
      <c r="G97" s="423">
        <v>25.96</v>
      </c>
      <c r="H97" s="423">
        <v>50</v>
      </c>
      <c r="I97" s="423">
        <v>21.15</v>
      </c>
      <c r="J97" s="21">
        <f t="shared" si="7"/>
        <v>3.8938999999999999</v>
      </c>
      <c r="K97" s="494">
        <v>97</v>
      </c>
      <c r="L97" s="490">
        <v>2.06</v>
      </c>
      <c r="M97" s="490">
        <v>44.33</v>
      </c>
      <c r="N97" s="490">
        <v>51.55</v>
      </c>
      <c r="O97" s="490">
        <v>2.06</v>
      </c>
      <c r="P97" s="21">
        <f t="shared" si="8"/>
        <v>3.5361000000000002</v>
      </c>
      <c r="Q97" s="533">
        <v>108</v>
      </c>
      <c r="R97" s="534">
        <v>0.93</v>
      </c>
      <c r="S97" s="534">
        <v>16.670000000000002</v>
      </c>
      <c r="T97" s="534">
        <v>62.96</v>
      </c>
      <c r="U97" s="534">
        <v>19.440000000000001</v>
      </c>
      <c r="V97" s="21">
        <f t="shared" si="9"/>
        <v>4.0091000000000001</v>
      </c>
      <c r="W97" s="550">
        <v>66</v>
      </c>
      <c r="X97" s="551"/>
      <c r="Y97" s="551">
        <v>22</v>
      </c>
      <c r="Z97" s="551">
        <v>35</v>
      </c>
      <c r="AA97" s="551">
        <v>9</v>
      </c>
      <c r="AB97" s="97">
        <f t="shared" si="10"/>
        <v>3.1969696969696968</v>
      </c>
      <c r="AC97" s="576">
        <v>66</v>
      </c>
      <c r="AD97" s="577">
        <v>3</v>
      </c>
      <c r="AE97" s="577">
        <v>17</v>
      </c>
      <c r="AF97" s="577">
        <v>40</v>
      </c>
      <c r="AG97" s="577">
        <v>6</v>
      </c>
      <c r="AH97" s="110">
        <f t="shared" si="11"/>
        <v>3.2575757575757578</v>
      </c>
      <c r="AI97" s="614">
        <v>14</v>
      </c>
      <c r="AJ97" s="614"/>
      <c r="AK97" s="614">
        <v>1</v>
      </c>
      <c r="AL97" s="614">
        <v>10</v>
      </c>
      <c r="AM97" s="614">
        <v>3</v>
      </c>
      <c r="AN97" s="614">
        <v>0</v>
      </c>
      <c r="AO97" s="615"/>
      <c r="AP97" s="616">
        <v>49.5</v>
      </c>
      <c r="AQ97" s="617">
        <v>24</v>
      </c>
      <c r="AR97" s="617"/>
      <c r="AS97" s="617"/>
      <c r="AT97" s="617">
        <v>15</v>
      </c>
      <c r="AU97" s="617">
        <v>5</v>
      </c>
      <c r="AV97" s="617">
        <v>4</v>
      </c>
      <c r="AW97" s="617"/>
      <c r="AX97" s="618">
        <v>65.8</v>
      </c>
    </row>
    <row r="98" spans="1:50" s="1" customFormat="1" ht="15" customHeight="1" x14ac:dyDescent="0.25">
      <c r="A98" s="12">
        <v>20</v>
      </c>
      <c r="B98" s="251">
        <v>61410</v>
      </c>
      <c r="C98" s="5" t="s">
        <v>7</v>
      </c>
      <c r="D98" s="319" t="s">
        <v>234</v>
      </c>
      <c r="E98" s="422">
        <v>102</v>
      </c>
      <c r="F98" s="423"/>
      <c r="G98" s="423">
        <v>9.8000000000000007</v>
      </c>
      <c r="H98" s="423">
        <v>49.02</v>
      </c>
      <c r="I98" s="423">
        <v>41.18</v>
      </c>
      <c r="J98" s="21">
        <f t="shared" si="7"/>
        <v>4.3137999999999996</v>
      </c>
      <c r="K98" s="494">
        <v>105</v>
      </c>
      <c r="L98" s="490">
        <v>0.95</v>
      </c>
      <c r="M98" s="490">
        <v>10.48</v>
      </c>
      <c r="N98" s="490">
        <v>41.9</v>
      </c>
      <c r="O98" s="490">
        <v>46.67</v>
      </c>
      <c r="P98" s="21">
        <f t="shared" si="8"/>
        <v>4.3429000000000002</v>
      </c>
      <c r="Q98" s="533">
        <v>95</v>
      </c>
      <c r="R98" s="534"/>
      <c r="S98" s="534">
        <v>10.53</v>
      </c>
      <c r="T98" s="534">
        <v>57.89</v>
      </c>
      <c r="U98" s="534">
        <v>31.58</v>
      </c>
      <c r="V98" s="21">
        <f t="shared" si="9"/>
        <v>4.2104999999999997</v>
      </c>
      <c r="W98" s="550">
        <v>90</v>
      </c>
      <c r="X98" s="551">
        <v>1</v>
      </c>
      <c r="Y98" s="551">
        <v>31</v>
      </c>
      <c r="Z98" s="551">
        <v>57</v>
      </c>
      <c r="AA98" s="551">
        <v>1</v>
      </c>
      <c r="AB98" s="97">
        <f t="shared" si="10"/>
        <v>3.3555555555555556</v>
      </c>
      <c r="AC98" s="576">
        <v>90</v>
      </c>
      <c r="AD98" s="577">
        <v>15</v>
      </c>
      <c r="AE98" s="577">
        <v>30</v>
      </c>
      <c r="AF98" s="577">
        <v>44</v>
      </c>
      <c r="AG98" s="577">
        <v>1</v>
      </c>
      <c r="AH98" s="110">
        <f t="shared" si="11"/>
        <v>3.6555555555555554</v>
      </c>
      <c r="AI98" s="614">
        <v>20</v>
      </c>
      <c r="AJ98" s="614">
        <v>1</v>
      </c>
      <c r="AK98" s="614">
        <v>4</v>
      </c>
      <c r="AL98" s="614">
        <v>9</v>
      </c>
      <c r="AM98" s="614">
        <v>5</v>
      </c>
      <c r="AN98" s="614">
        <v>1</v>
      </c>
      <c r="AO98" s="615"/>
      <c r="AP98" s="616">
        <v>52.6</v>
      </c>
      <c r="AQ98" s="617">
        <v>47</v>
      </c>
      <c r="AR98" s="617"/>
      <c r="AS98" s="617"/>
      <c r="AT98" s="617">
        <v>21</v>
      </c>
      <c r="AU98" s="617">
        <v>8</v>
      </c>
      <c r="AV98" s="617">
        <v>17</v>
      </c>
      <c r="AW98" s="617">
        <v>1</v>
      </c>
      <c r="AX98" s="618">
        <v>71.7</v>
      </c>
    </row>
    <row r="99" spans="1:50" s="1" customFormat="1" ht="15" customHeight="1" x14ac:dyDescent="0.25">
      <c r="A99" s="12">
        <v>21</v>
      </c>
      <c r="B99" s="251">
        <v>61430</v>
      </c>
      <c r="C99" s="5" t="s">
        <v>7</v>
      </c>
      <c r="D99" s="319" t="s">
        <v>203</v>
      </c>
      <c r="E99" s="422">
        <v>270</v>
      </c>
      <c r="F99" s="423">
        <v>1.85</v>
      </c>
      <c r="G99" s="423">
        <v>7.41</v>
      </c>
      <c r="H99" s="423">
        <v>41.85</v>
      </c>
      <c r="I99" s="423">
        <v>48.89</v>
      </c>
      <c r="J99" s="21">
        <f t="shared" si="7"/>
        <v>4.3777999999999997</v>
      </c>
      <c r="K99" s="494">
        <v>259</v>
      </c>
      <c r="L99" s="490">
        <v>2.3199999999999998</v>
      </c>
      <c r="M99" s="490">
        <v>10.039999999999999</v>
      </c>
      <c r="N99" s="490">
        <v>44.79</v>
      </c>
      <c r="O99" s="490">
        <v>42.86</v>
      </c>
      <c r="P99" s="21">
        <f t="shared" si="8"/>
        <v>4.2822000000000005</v>
      </c>
      <c r="Q99" s="533">
        <v>261</v>
      </c>
      <c r="R99" s="534">
        <v>0.38</v>
      </c>
      <c r="S99" s="534">
        <v>7.28</v>
      </c>
      <c r="T99" s="534">
        <v>47.89</v>
      </c>
      <c r="U99" s="534">
        <v>44.44</v>
      </c>
      <c r="V99" s="21">
        <f t="shared" si="9"/>
        <v>4.3635999999999999</v>
      </c>
      <c r="W99" s="550">
        <v>179</v>
      </c>
      <c r="X99" s="551">
        <v>5</v>
      </c>
      <c r="Y99" s="551">
        <v>91</v>
      </c>
      <c r="Z99" s="551">
        <v>79</v>
      </c>
      <c r="AA99" s="551">
        <v>4</v>
      </c>
      <c r="AB99" s="97">
        <f t="shared" si="10"/>
        <v>3.5418994413407821</v>
      </c>
      <c r="AC99" s="576">
        <v>182</v>
      </c>
      <c r="AD99" s="586">
        <v>38</v>
      </c>
      <c r="AE99" s="586">
        <v>80</v>
      </c>
      <c r="AF99" s="586">
        <v>62</v>
      </c>
      <c r="AG99" s="586">
        <v>2</v>
      </c>
      <c r="AH99" s="110">
        <f t="shared" si="11"/>
        <v>3.8461538461538463</v>
      </c>
      <c r="AI99" s="614">
        <v>86</v>
      </c>
      <c r="AJ99" s="614">
        <v>5</v>
      </c>
      <c r="AK99" s="614">
        <v>5</v>
      </c>
      <c r="AL99" s="614">
        <v>50</v>
      </c>
      <c r="AM99" s="614">
        <v>19</v>
      </c>
      <c r="AN99" s="614">
        <v>7</v>
      </c>
      <c r="AO99" s="615"/>
      <c r="AP99" s="616">
        <v>55.7</v>
      </c>
      <c r="AQ99" s="617">
        <v>130</v>
      </c>
      <c r="AR99" s="617"/>
      <c r="AS99" s="617">
        <v>2</v>
      </c>
      <c r="AT99" s="617">
        <v>72</v>
      </c>
      <c r="AU99" s="617">
        <v>28</v>
      </c>
      <c r="AV99" s="617">
        <v>27</v>
      </c>
      <c r="AW99" s="617">
        <v>1</v>
      </c>
      <c r="AX99" s="618">
        <v>66.7</v>
      </c>
    </row>
    <row r="100" spans="1:50" s="1" customFormat="1" ht="15" customHeight="1" x14ac:dyDescent="0.25">
      <c r="A100" s="12">
        <v>22</v>
      </c>
      <c r="B100" s="251">
        <v>61440</v>
      </c>
      <c r="C100" s="5" t="s">
        <v>7</v>
      </c>
      <c r="D100" s="319" t="s">
        <v>235</v>
      </c>
      <c r="E100" s="422">
        <v>282</v>
      </c>
      <c r="F100" s="423">
        <v>1.42</v>
      </c>
      <c r="G100" s="423">
        <v>12.06</v>
      </c>
      <c r="H100" s="423">
        <v>47.52</v>
      </c>
      <c r="I100" s="423">
        <v>39.01</v>
      </c>
      <c r="J100" s="21">
        <f t="shared" si="7"/>
        <v>4.2414999999999994</v>
      </c>
      <c r="K100" s="494">
        <v>286</v>
      </c>
      <c r="L100" s="490">
        <v>1.75</v>
      </c>
      <c r="M100" s="490">
        <v>22.03</v>
      </c>
      <c r="N100" s="490">
        <v>53.85</v>
      </c>
      <c r="O100" s="490">
        <v>22.38</v>
      </c>
      <c r="P100" s="21">
        <f t="shared" si="8"/>
        <v>3.9688999999999997</v>
      </c>
      <c r="Q100" s="533">
        <v>274</v>
      </c>
      <c r="R100" s="534">
        <v>2.92</v>
      </c>
      <c r="S100" s="534">
        <v>25.18</v>
      </c>
      <c r="T100" s="534">
        <v>58.76</v>
      </c>
      <c r="U100" s="534">
        <v>13.14</v>
      </c>
      <c r="V100" s="21">
        <f t="shared" si="9"/>
        <v>3.8211999999999993</v>
      </c>
      <c r="W100" s="550">
        <v>156</v>
      </c>
      <c r="X100" s="551">
        <v>7</v>
      </c>
      <c r="Y100" s="551">
        <v>74</v>
      </c>
      <c r="Z100" s="551">
        <v>69</v>
      </c>
      <c r="AA100" s="551">
        <v>6</v>
      </c>
      <c r="AB100" s="97">
        <f t="shared" si="10"/>
        <v>3.5256410256410255</v>
      </c>
      <c r="AC100" s="576">
        <v>157</v>
      </c>
      <c r="AD100" s="577">
        <v>26</v>
      </c>
      <c r="AE100" s="577">
        <v>56</v>
      </c>
      <c r="AF100" s="577">
        <v>69</v>
      </c>
      <c r="AG100" s="577">
        <v>6</v>
      </c>
      <c r="AH100" s="110">
        <f t="shared" si="11"/>
        <v>3.6496815286624202</v>
      </c>
      <c r="AI100" s="614">
        <v>41</v>
      </c>
      <c r="AJ100" s="614">
        <v>2</v>
      </c>
      <c r="AK100" s="614">
        <v>1</v>
      </c>
      <c r="AL100" s="614">
        <v>16</v>
      </c>
      <c r="AM100" s="614">
        <v>16</v>
      </c>
      <c r="AN100" s="614">
        <v>6</v>
      </c>
      <c r="AO100" s="615"/>
      <c r="AP100" s="616">
        <v>62.9</v>
      </c>
      <c r="AQ100" s="617">
        <v>113</v>
      </c>
      <c r="AR100" s="617"/>
      <c r="AS100" s="617"/>
      <c r="AT100" s="617">
        <v>29</v>
      </c>
      <c r="AU100" s="617">
        <v>26</v>
      </c>
      <c r="AV100" s="617">
        <v>57</v>
      </c>
      <c r="AW100" s="617">
        <v>1</v>
      </c>
      <c r="AX100" s="618">
        <v>77.3</v>
      </c>
    </row>
    <row r="101" spans="1:50" s="1" customFormat="1" ht="15" customHeight="1" x14ac:dyDescent="0.25">
      <c r="A101" s="12">
        <v>23</v>
      </c>
      <c r="B101" s="251">
        <v>61450</v>
      </c>
      <c r="C101" s="5" t="s">
        <v>7</v>
      </c>
      <c r="D101" s="319" t="s">
        <v>202</v>
      </c>
      <c r="E101" s="422">
        <v>155</v>
      </c>
      <c r="F101" s="423"/>
      <c r="G101" s="423">
        <v>9.0299999999999994</v>
      </c>
      <c r="H101" s="423">
        <v>39.35</v>
      </c>
      <c r="I101" s="423">
        <v>51.61</v>
      </c>
      <c r="J101" s="21">
        <f t="shared" si="7"/>
        <v>4.4253999999999998</v>
      </c>
      <c r="K101" s="494">
        <v>146</v>
      </c>
      <c r="L101" s="490">
        <v>0.68</v>
      </c>
      <c r="M101" s="490">
        <v>16.440000000000001</v>
      </c>
      <c r="N101" s="490">
        <v>54.11</v>
      </c>
      <c r="O101" s="490">
        <v>28.77</v>
      </c>
      <c r="P101" s="21">
        <f t="shared" si="8"/>
        <v>4.1097000000000001</v>
      </c>
      <c r="Q101" s="533">
        <v>156</v>
      </c>
      <c r="R101" s="534"/>
      <c r="S101" s="534">
        <v>7.05</v>
      </c>
      <c r="T101" s="534">
        <v>51.28</v>
      </c>
      <c r="U101" s="534">
        <v>41.67</v>
      </c>
      <c r="V101" s="21">
        <f t="shared" si="9"/>
        <v>4.3461999999999996</v>
      </c>
      <c r="W101" s="550">
        <v>138</v>
      </c>
      <c r="X101" s="551">
        <v>14</v>
      </c>
      <c r="Y101" s="551">
        <v>64</v>
      </c>
      <c r="Z101" s="551">
        <v>50</v>
      </c>
      <c r="AA101" s="551">
        <v>10</v>
      </c>
      <c r="AB101" s="97">
        <f t="shared" si="10"/>
        <v>3.5942028985507246</v>
      </c>
      <c r="AC101" s="576">
        <v>138</v>
      </c>
      <c r="AD101" s="577">
        <v>29</v>
      </c>
      <c r="AE101" s="577">
        <v>51</v>
      </c>
      <c r="AF101" s="577">
        <v>52</v>
      </c>
      <c r="AG101" s="577">
        <v>6</v>
      </c>
      <c r="AH101" s="110">
        <f t="shared" si="11"/>
        <v>3.7463768115942031</v>
      </c>
      <c r="AI101" s="614">
        <v>52</v>
      </c>
      <c r="AJ101" s="614">
        <v>2</v>
      </c>
      <c r="AK101" s="614">
        <v>3</v>
      </c>
      <c r="AL101" s="614">
        <v>26</v>
      </c>
      <c r="AM101" s="614">
        <v>11</v>
      </c>
      <c r="AN101" s="614">
        <v>10</v>
      </c>
      <c r="AO101" s="615"/>
      <c r="AP101" s="616">
        <v>62.7</v>
      </c>
      <c r="AQ101" s="617">
        <v>85</v>
      </c>
      <c r="AR101" s="617"/>
      <c r="AS101" s="617"/>
      <c r="AT101" s="617">
        <v>29</v>
      </c>
      <c r="AU101" s="617">
        <v>26</v>
      </c>
      <c r="AV101" s="617">
        <v>30</v>
      </c>
      <c r="AW101" s="617"/>
      <c r="AX101" s="618">
        <v>72.7</v>
      </c>
    </row>
    <row r="102" spans="1:50" s="1" customFormat="1" ht="15" customHeight="1" x14ac:dyDescent="0.25">
      <c r="A102" s="12">
        <v>24</v>
      </c>
      <c r="B102" s="251">
        <v>61470</v>
      </c>
      <c r="C102" s="5" t="s">
        <v>7</v>
      </c>
      <c r="D102" s="319" t="s">
        <v>97</v>
      </c>
      <c r="E102" s="422">
        <v>104</v>
      </c>
      <c r="F102" s="423"/>
      <c r="G102" s="423">
        <v>12.5</v>
      </c>
      <c r="H102" s="423">
        <v>48.08</v>
      </c>
      <c r="I102" s="423">
        <v>39.42</v>
      </c>
      <c r="J102" s="21">
        <f t="shared" si="7"/>
        <v>4.2692000000000005</v>
      </c>
      <c r="K102" s="494">
        <v>110</v>
      </c>
      <c r="L102" s="490">
        <v>7.27</v>
      </c>
      <c r="M102" s="490">
        <v>31.82</v>
      </c>
      <c r="N102" s="490">
        <v>46.36</v>
      </c>
      <c r="O102" s="490">
        <v>14.55</v>
      </c>
      <c r="P102" s="21">
        <f t="shared" si="8"/>
        <v>3.6819000000000002</v>
      </c>
      <c r="Q102" s="533">
        <v>105</v>
      </c>
      <c r="R102" s="534"/>
      <c r="S102" s="534">
        <v>22.86</v>
      </c>
      <c r="T102" s="534">
        <v>56.19</v>
      </c>
      <c r="U102" s="534">
        <v>20.95</v>
      </c>
      <c r="V102" s="21">
        <f t="shared" si="9"/>
        <v>3.9808999999999997</v>
      </c>
      <c r="W102" s="550">
        <v>118</v>
      </c>
      <c r="X102" s="551">
        <v>1</v>
      </c>
      <c r="Y102" s="551">
        <v>45</v>
      </c>
      <c r="Z102" s="551">
        <v>68</v>
      </c>
      <c r="AA102" s="551">
        <v>4</v>
      </c>
      <c r="AB102" s="97">
        <f t="shared" si="10"/>
        <v>3.3644067796610169</v>
      </c>
      <c r="AC102" s="576">
        <v>120</v>
      </c>
      <c r="AD102" s="577">
        <v>18</v>
      </c>
      <c r="AE102" s="577">
        <v>55</v>
      </c>
      <c r="AF102" s="577">
        <v>43</v>
      </c>
      <c r="AG102" s="577">
        <v>4</v>
      </c>
      <c r="AH102" s="110">
        <f t="shared" si="11"/>
        <v>3.7250000000000001</v>
      </c>
      <c r="AI102" s="614">
        <v>35</v>
      </c>
      <c r="AJ102" s="614">
        <v>3</v>
      </c>
      <c r="AK102" s="614">
        <v>6</v>
      </c>
      <c r="AL102" s="614">
        <v>19</v>
      </c>
      <c r="AM102" s="614">
        <v>5</v>
      </c>
      <c r="AN102" s="614">
        <v>2</v>
      </c>
      <c r="AO102" s="615"/>
      <c r="AP102" s="616">
        <v>50</v>
      </c>
      <c r="AQ102" s="617">
        <v>56</v>
      </c>
      <c r="AR102" s="617"/>
      <c r="AS102" s="617"/>
      <c r="AT102" s="617">
        <v>30</v>
      </c>
      <c r="AU102" s="617">
        <v>17</v>
      </c>
      <c r="AV102" s="617">
        <v>9</v>
      </c>
      <c r="AW102" s="617"/>
      <c r="AX102" s="618">
        <v>67</v>
      </c>
    </row>
    <row r="103" spans="1:50" s="1" customFormat="1" ht="15" customHeight="1" x14ac:dyDescent="0.25">
      <c r="A103" s="12">
        <v>25</v>
      </c>
      <c r="B103" s="251">
        <v>61490</v>
      </c>
      <c r="C103" s="5" t="s">
        <v>7</v>
      </c>
      <c r="D103" s="319" t="s">
        <v>201</v>
      </c>
      <c r="E103" s="422">
        <v>262</v>
      </c>
      <c r="F103" s="423">
        <v>0.76</v>
      </c>
      <c r="G103" s="423">
        <v>11.83</v>
      </c>
      <c r="H103" s="423">
        <v>33.21</v>
      </c>
      <c r="I103" s="423">
        <v>54.2</v>
      </c>
      <c r="J103" s="21">
        <f t="shared" si="7"/>
        <v>4.4085000000000001</v>
      </c>
      <c r="K103" s="494">
        <v>258</v>
      </c>
      <c r="L103" s="490">
        <v>1.94</v>
      </c>
      <c r="M103" s="490">
        <v>12.79</v>
      </c>
      <c r="N103" s="490">
        <v>39.53</v>
      </c>
      <c r="O103" s="490">
        <v>45.74</v>
      </c>
      <c r="P103" s="21">
        <f t="shared" si="8"/>
        <v>4.2907000000000002</v>
      </c>
      <c r="Q103" s="533">
        <v>259</v>
      </c>
      <c r="R103" s="534"/>
      <c r="S103" s="534">
        <v>7.72</v>
      </c>
      <c r="T103" s="534">
        <v>43.24</v>
      </c>
      <c r="U103" s="534">
        <v>49.03</v>
      </c>
      <c r="V103" s="21">
        <f t="shared" si="9"/>
        <v>4.4127000000000001</v>
      </c>
      <c r="W103" s="550">
        <v>191</v>
      </c>
      <c r="X103" s="551">
        <v>13</v>
      </c>
      <c r="Y103" s="551">
        <v>120</v>
      </c>
      <c r="Z103" s="551">
        <v>53</v>
      </c>
      <c r="AA103" s="551">
        <v>5</v>
      </c>
      <c r="AB103" s="97">
        <f t="shared" si="10"/>
        <v>3.738219895287958</v>
      </c>
      <c r="AC103" s="576">
        <v>195</v>
      </c>
      <c r="AD103" s="577">
        <v>54</v>
      </c>
      <c r="AE103" s="577">
        <v>89</v>
      </c>
      <c r="AF103" s="577">
        <v>48</v>
      </c>
      <c r="AG103" s="577">
        <v>4</v>
      </c>
      <c r="AH103" s="110">
        <f t="shared" si="11"/>
        <v>3.9897435897435898</v>
      </c>
      <c r="AI103" s="614">
        <v>71</v>
      </c>
      <c r="AJ103" s="614">
        <v>1</v>
      </c>
      <c r="AK103" s="614">
        <v>4</v>
      </c>
      <c r="AL103" s="614">
        <v>31</v>
      </c>
      <c r="AM103" s="614">
        <v>23</v>
      </c>
      <c r="AN103" s="614">
        <v>12</v>
      </c>
      <c r="AO103" s="615"/>
      <c r="AP103" s="616">
        <v>63</v>
      </c>
      <c r="AQ103" s="617">
        <v>131</v>
      </c>
      <c r="AR103" s="617"/>
      <c r="AS103" s="617">
        <v>3</v>
      </c>
      <c r="AT103" s="617">
        <v>41</v>
      </c>
      <c r="AU103" s="617">
        <v>35</v>
      </c>
      <c r="AV103" s="617">
        <v>51</v>
      </c>
      <c r="AW103" s="617">
        <v>1</v>
      </c>
      <c r="AX103" s="618">
        <v>75</v>
      </c>
    </row>
    <row r="104" spans="1:50" s="1" customFormat="1" ht="15" customHeight="1" x14ac:dyDescent="0.25">
      <c r="A104" s="12">
        <v>26</v>
      </c>
      <c r="B104" s="251">
        <v>61500</v>
      </c>
      <c r="C104" s="5" t="s">
        <v>7</v>
      </c>
      <c r="D104" s="319" t="s">
        <v>200</v>
      </c>
      <c r="E104" s="422">
        <v>240</v>
      </c>
      <c r="F104" s="423">
        <v>1.25</v>
      </c>
      <c r="G104" s="423">
        <v>3.75</v>
      </c>
      <c r="H104" s="423">
        <v>28.75</v>
      </c>
      <c r="I104" s="423">
        <v>66.25</v>
      </c>
      <c r="J104" s="21">
        <f t="shared" si="7"/>
        <v>4.5999999999999996</v>
      </c>
      <c r="K104" s="494">
        <v>237</v>
      </c>
      <c r="L104" s="490">
        <v>0.84</v>
      </c>
      <c r="M104" s="490">
        <v>13.92</v>
      </c>
      <c r="N104" s="490">
        <v>45.57</v>
      </c>
      <c r="O104" s="490">
        <v>39.659999999999997</v>
      </c>
      <c r="P104" s="21">
        <f t="shared" si="8"/>
        <v>4.2401999999999997</v>
      </c>
      <c r="Q104" s="533">
        <v>243</v>
      </c>
      <c r="R104" s="534">
        <v>0.41</v>
      </c>
      <c r="S104" s="534">
        <v>8.64</v>
      </c>
      <c r="T104" s="534">
        <v>42.8</v>
      </c>
      <c r="U104" s="534">
        <v>48.15</v>
      </c>
      <c r="V104" s="21">
        <f t="shared" si="9"/>
        <v>4.3868999999999998</v>
      </c>
      <c r="W104" s="550">
        <v>234</v>
      </c>
      <c r="X104" s="551">
        <v>9</v>
      </c>
      <c r="Y104" s="551">
        <v>107</v>
      </c>
      <c r="Z104" s="551">
        <v>110</v>
      </c>
      <c r="AA104" s="551">
        <v>8</v>
      </c>
      <c r="AB104" s="97">
        <f t="shared" si="10"/>
        <v>3.5</v>
      </c>
      <c r="AC104" s="576">
        <v>234</v>
      </c>
      <c r="AD104" s="577">
        <v>52</v>
      </c>
      <c r="AE104" s="577">
        <v>74</v>
      </c>
      <c r="AF104" s="577">
        <v>99</v>
      </c>
      <c r="AG104" s="577">
        <v>9</v>
      </c>
      <c r="AH104" s="110">
        <f t="shared" si="11"/>
        <v>3.7222222222222223</v>
      </c>
      <c r="AI104" s="614">
        <v>98</v>
      </c>
      <c r="AJ104" s="614">
        <v>10</v>
      </c>
      <c r="AK104" s="614">
        <v>8</v>
      </c>
      <c r="AL104" s="614">
        <v>51</v>
      </c>
      <c r="AM104" s="614">
        <v>22</v>
      </c>
      <c r="AN104" s="614">
        <v>7</v>
      </c>
      <c r="AO104" s="615"/>
      <c r="AP104" s="616">
        <v>53</v>
      </c>
      <c r="AQ104" s="617">
        <v>185</v>
      </c>
      <c r="AR104" s="617"/>
      <c r="AS104" s="617">
        <v>4</v>
      </c>
      <c r="AT104" s="617">
        <v>72</v>
      </c>
      <c r="AU104" s="617">
        <v>46</v>
      </c>
      <c r="AV104" s="617">
        <v>62</v>
      </c>
      <c r="AW104" s="617">
        <v>1</v>
      </c>
      <c r="AX104" s="618">
        <v>72</v>
      </c>
    </row>
    <row r="105" spans="1:50" s="1" customFormat="1" ht="15" customHeight="1" x14ac:dyDescent="0.25">
      <c r="A105" s="12">
        <v>27</v>
      </c>
      <c r="B105" s="251">
        <v>61510</v>
      </c>
      <c r="C105" s="5" t="s">
        <v>7</v>
      </c>
      <c r="D105" s="319" t="s">
        <v>98</v>
      </c>
      <c r="E105" s="422">
        <v>117</v>
      </c>
      <c r="F105" s="423">
        <v>0.85</v>
      </c>
      <c r="G105" s="423">
        <v>18.8</v>
      </c>
      <c r="H105" s="423">
        <v>51.28</v>
      </c>
      <c r="I105" s="423">
        <v>29.06</v>
      </c>
      <c r="J105" s="21">
        <f t="shared" si="7"/>
        <v>4.0851999999999995</v>
      </c>
      <c r="K105" s="497">
        <v>110</v>
      </c>
      <c r="L105" s="498">
        <v>5.45</v>
      </c>
      <c r="M105" s="498">
        <v>25.45</v>
      </c>
      <c r="N105" s="498">
        <v>56.36</v>
      </c>
      <c r="O105" s="499">
        <v>12.73</v>
      </c>
      <c r="P105" s="21">
        <f t="shared" si="8"/>
        <v>3.7634000000000003</v>
      </c>
      <c r="Q105" s="533">
        <v>118</v>
      </c>
      <c r="R105" s="534">
        <v>0.85</v>
      </c>
      <c r="S105" s="534">
        <v>17.8</v>
      </c>
      <c r="T105" s="534">
        <v>59.32</v>
      </c>
      <c r="U105" s="534">
        <v>22.03</v>
      </c>
      <c r="V105" s="21">
        <f t="shared" si="9"/>
        <v>4.0252999999999997</v>
      </c>
      <c r="W105" s="550">
        <v>106</v>
      </c>
      <c r="X105" s="551">
        <v>9</v>
      </c>
      <c r="Y105" s="551">
        <v>71</v>
      </c>
      <c r="Z105" s="551">
        <v>25</v>
      </c>
      <c r="AA105" s="551">
        <v>1</v>
      </c>
      <c r="AB105" s="97">
        <f t="shared" si="10"/>
        <v>3.8301886792452828</v>
      </c>
      <c r="AC105" s="576">
        <v>107</v>
      </c>
      <c r="AD105" s="577">
        <v>36</v>
      </c>
      <c r="AE105" s="577">
        <v>44</v>
      </c>
      <c r="AF105" s="577">
        <v>27</v>
      </c>
      <c r="AG105" s="577"/>
      <c r="AH105" s="110">
        <f t="shared" si="11"/>
        <v>4.08411214953271</v>
      </c>
      <c r="AI105" s="614">
        <v>64</v>
      </c>
      <c r="AJ105" s="614">
        <v>2</v>
      </c>
      <c r="AK105" s="614">
        <v>7</v>
      </c>
      <c r="AL105" s="614">
        <v>37</v>
      </c>
      <c r="AM105" s="614">
        <v>12</v>
      </c>
      <c r="AN105" s="614">
        <v>6</v>
      </c>
      <c r="AO105" s="615"/>
      <c r="AP105" s="616">
        <v>57</v>
      </c>
      <c r="AQ105" s="617">
        <v>138</v>
      </c>
      <c r="AR105" s="617"/>
      <c r="AS105" s="617">
        <v>3</v>
      </c>
      <c r="AT105" s="617">
        <v>76</v>
      </c>
      <c r="AU105" s="617">
        <v>34</v>
      </c>
      <c r="AV105" s="617">
        <v>25</v>
      </c>
      <c r="AW105" s="617"/>
      <c r="AX105" s="618">
        <v>66</v>
      </c>
    </row>
    <row r="106" spans="1:50" s="1" customFormat="1" ht="15" customHeight="1" x14ac:dyDescent="0.25">
      <c r="A106" s="12">
        <v>28</v>
      </c>
      <c r="B106" s="251">
        <v>61520</v>
      </c>
      <c r="C106" s="5" t="s">
        <v>7</v>
      </c>
      <c r="D106" s="319" t="s">
        <v>199</v>
      </c>
      <c r="E106" s="422">
        <v>217</v>
      </c>
      <c r="F106" s="423">
        <v>0.46</v>
      </c>
      <c r="G106" s="423">
        <v>14.29</v>
      </c>
      <c r="H106" s="423">
        <v>36.409999999999997</v>
      </c>
      <c r="I106" s="423">
        <v>48.85</v>
      </c>
      <c r="J106" s="21">
        <f t="shared" si="7"/>
        <v>4.3367999999999993</v>
      </c>
      <c r="K106" s="500">
        <v>223</v>
      </c>
      <c r="L106" s="501">
        <v>1.35</v>
      </c>
      <c r="M106" s="501">
        <v>24.66</v>
      </c>
      <c r="N106" s="501">
        <v>55.16</v>
      </c>
      <c r="O106" s="501">
        <v>18.829999999999998</v>
      </c>
      <c r="P106" s="21">
        <f t="shared" si="8"/>
        <v>3.9146999999999998</v>
      </c>
      <c r="Q106" s="533">
        <v>215</v>
      </c>
      <c r="R106" s="534"/>
      <c r="S106" s="534">
        <v>10.23</v>
      </c>
      <c r="T106" s="534">
        <v>56.28</v>
      </c>
      <c r="U106" s="534">
        <v>33.49</v>
      </c>
      <c r="V106" s="21">
        <f t="shared" si="9"/>
        <v>4.2325999999999997</v>
      </c>
      <c r="W106" s="550">
        <v>131</v>
      </c>
      <c r="X106" s="551">
        <v>26</v>
      </c>
      <c r="Y106" s="551">
        <v>55</v>
      </c>
      <c r="Z106" s="551">
        <v>42</v>
      </c>
      <c r="AA106" s="551">
        <v>8</v>
      </c>
      <c r="AB106" s="97">
        <f t="shared" si="10"/>
        <v>3.7557251908396947</v>
      </c>
      <c r="AC106" s="576">
        <v>131</v>
      </c>
      <c r="AD106" s="577">
        <v>18</v>
      </c>
      <c r="AE106" s="577">
        <v>55</v>
      </c>
      <c r="AF106" s="577">
        <v>50</v>
      </c>
      <c r="AG106" s="577">
        <v>8</v>
      </c>
      <c r="AH106" s="115">
        <f t="shared" si="11"/>
        <v>3.6335877862595418</v>
      </c>
      <c r="AI106" s="614">
        <v>40</v>
      </c>
      <c r="AJ106" s="614"/>
      <c r="AK106" s="614"/>
      <c r="AL106" s="614">
        <v>13</v>
      </c>
      <c r="AM106" s="614">
        <v>13</v>
      </c>
      <c r="AN106" s="614">
        <v>14</v>
      </c>
      <c r="AO106" s="615"/>
      <c r="AP106" s="616">
        <v>72</v>
      </c>
      <c r="AQ106" s="617">
        <v>79</v>
      </c>
      <c r="AR106" s="617"/>
      <c r="AS106" s="617"/>
      <c r="AT106" s="617">
        <v>26</v>
      </c>
      <c r="AU106" s="617">
        <v>19</v>
      </c>
      <c r="AV106" s="617">
        <v>32</v>
      </c>
      <c r="AW106" s="617">
        <v>2</v>
      </c>
      <c r="AX106" s="618">
        <v>75</v>
      </c>
    </row>
    <row r="107" spans="1:50" s="1" customFormat="1" ht="15" customHeight="1" x14ac:dyDescent="0.25">
      <c r="A107" s="12">
        <v>29</v>
      </c>
      <c r="B107" s="251">
        <v>61540</v>
      </c>
      <c r="C107" s="5" t="s">
        <v>7</v>
      </c>
      <c r="D107" s="319" t="s">
        <v>236</v>
      </c>
      <c r="E107" s="427">
        <v>138</v>
      </c>
      <c r="F107" s="428">
        <v>1.45</v>
      </c>
      <c r="G107" s="428">
        <v>18.84</v>
      </c>
      <c r="H107" s="428">
        <v>52.9</v>
      </c>
      <c r="I107" s="429">
        <v>26.81</v>
      </c>
      <c r="J107" s="21">
        <f t="shared" ref="J107:J108" si="12">(2*F107+3*G107+4*H107+5*I107)/100</f>
        <v>4.0506999999999991</v>
      </c>
      <c r="K107" s="494">
        <v>132</v>
      </c>
      <c r="L107" s="490">
        <v>6.06</v>
      </c>
      <c r="M107" s="490">
        <v>27.27</v>
      </c>
      <c r="N107" s="490">
        <v>48.48</v>
      </c>
      <c r="O107" s="490">
        <v>18.18</v>
      </c>
      <c r="P107" s="21">
        <f t="shared" ref="P107:P108" si="13">(2*L107+3*M107+4*N107+5*O107)/100</f>
        <v>3.7875000000000001</v>
      </c>
      <c r="Q107" s="533">
        <v>131</v>
      </c>
      <c r="R107" s="534">
        <v>0.76</v>
      </c>
      <c r="S107" s="534">
        <v>23.66</v>
      </c>
      <c r="T107" s="534">
        <v>52.67</v>
      </c>
      <c r="U107" s="534">
        <v>22.9</v>
      </c>
      <c r="V107" s="543">
        <f t="shared" ref="V107:V108" si="14">(2*R107+3*S107+4*T107+5*U107)/100</f>
        <v>3.9767999999999999</v>
      </c>
      <c r="W107" s="550">
        <v>158</v>
      </c>
      <c r="X107" s="551">
        <v>9</v>
      </c>
      <c r="Y107" s="551">
        <v>69</v>
      </c>
      <c r="Z107" s="551">
        <v>73</v>
      </c>
      <c r="AA107" s="551">
        <v>7</v>
      </c>
      <c r="AB107" s="97">
        <f t="shared" si="10"/>
        <v>3.5063291139240507</v>
      </c>
      <c r="AC107" s="576">
        <v>160</v>
      </c>
      <c r="AD107" s="577">
        <v>33</v>
      </c>
      <c r="AE107" s="577">
        <v>62</v>
      </c>
      <c r="AF107" s="577">
        <v>59</v>
      </c>
      <c r="AG107" s="577">
        <v>6</v>
      </c>
      <c r="AH107" s="115">
        <f t="shared" si="11"/>
        <v>3.7625000000000002</v>
      </c>
      <c r="AI107" s="614">
        <v>23</v>
      </c>
      <c r="AJ107" s="614">
        <v>3</v>
      </c>
      <c r="AK107" s="614">
        <v>3</v>
      </c>
      <c r="AL107" s="614">
        <v>15</v>
      </c>
      <c r="AM107" s="614">
        <v>2</v>
      </c>
      <c r="AN107" s="614"/>
      <c r="AO107" s="615"/>
      <c r="AP107" s="616">
        <v>45.8</v>
      </c>
      <c r="AQ107" s="617">
        <v>51</v>
      </c>
      <c r="AR107" s="617"/>
      <c r="AS107" s="617">
        <v>3</v>
      </c>
      <c r="AT107" s="617">
        <v>34</v>
      </c>
      <c r="AU107" s="617">
        <v>10</v>
      </c>
      <c r="AV107" s="617">
        <v>4</v>
      </c>
      <c r="AW107" s="617"/>
      <c r="AX107" s="618">
        <v>63.6</v>
      </c>
    </row>
    <row r="108" spans="1:50" s="405" customFormat="1" ht="15" customHeight="1" x14ac:dyDescent="0.25">
      <c r="A108" s="407">
        <v>30</v>
      </c>
      <c r="B108" s="409">
        <v>61560</v>
      </c>
      <c r="C108" s="406" t="s">
        <v>7</v>
      </c>
      <c r="D108" s="319" t="s">
        <v>209</v>
      </c>
      <c r="E108" s="430">
        <v>170</v>
      </c>
      <c r="F108" s="430">
        <v>0.59</v>
      </c>
      <c r="G108" s="431">
        <v>31.18</v>
      </c>
      <c r="H108" s="430">
        <v>39.409999999999997</v>
      </c>
      <c r="I108" s="430">
        <v>28.82</v>
      </c>
      <c r="J108" s="408">
        <f t="shared" si="12"/>
        <v>3.9645999999999999</v>
      </c>
      <c r="K108" s="494">
        <v>172</v>
      </c>
      <c r="L108" s="490">
        <v>5.23</v>
      </c>
      <c r="M108" s="490">
        <v>51.16</v>
      </c>
      <c r="N108" s="490">
        <v>34.299999999999997</v>
      </c>
      <c r="O108" s="493">
        <v>9.3000000000000007</v>
      </c>
      <c r="P108" s="435">
        <f t="shared" si="13"/>
        <v>3.4763999999999999</v>
      </c>
      <c r="Q108" s="533">
        <v>176</v>
      </c>
      <c r="R108" s="534">
        <v>0.56999999999999995</v>
      </c>
      <c r="S108" s="534">
        <v>26.7</v>
      </c>
      <c r="T108" s="534">
        <v>60.23</v>
      </c>
      <c r="U108" s="534">
        <v>12.5</v>
      </c>
      <c r="V108" s="437">
        <f t="shared" si="14"/>
        <v>3.8465999999999996</v>
      </c>
      <c r="W108" s="562">
        <v>86</v>
      </c>
      <c r="X108" s="549"/>
      <c r="Y108" s="549">
        <v>25</v>
      </c>
      <c r="Z108" s="549">
        <v>50</v>
      </c>
      <c r="AA108" s="549">
        <v>11</v>
      </c>
      <c r="AB108" s="96">
        <f t="shared" si="10"/>
        <v>3.1627906976744184</v>
      </c>
      <c r="AC108" s="573">
        <v>87</v>
      </c>
      <c r="AD108" s="574">
        <v>2</v>
      </c>
      <c r="AE108" s="574">
        <v>27</v>
      </c>
      <c r="AF108" s="574">
        <v>50</v>
      </c>
      <c r="AG108" s="574">
        <v>8</v>
      </c>
      <c r="AH108" s="110">
        <f t="shared" si="11"/>
        <v>3.264367816091954</v>
      </c>
      <c r="AI108" s="619">
        <v>30</v>
      </c>
      <c r="AJ108" s="619">
        <v>15</v>
      </c>
      <c r="AK108" s="619">
        <v>3</v>
      </c>
      <c r="AL108" s="619">
        <v>11</v>
      </c>
      <c r="AM108" s="619"/>
      <c r="AN108" s="619">
        <v>1</v>
      </c>
      <c r="AO108" s="620"/>
      <c r="AP108" s="621">
        <v>31.5</v>
      </c>
      <c r="AQ108" s="622">
        <v>50</v>
      </c>
      <c r="AR108" s="622"/>
      <c r="AS108" s="622"/>
      <c r="AT108" s="622">
        <v>32</v>
      </c>
      <c r="AU108" s="622">
        <v>12</v>
      </c>
      <c r="AV108" s="622">
        <v>6</v>
      </c>
      <c r="AW108" s="622"/>
      <c r="AX108" s="623">
        <v>66.400000000000006</v>
      </c>
    </row>
    <row r="109" spans="1:50" s="1" customFormat="1" ht="15" customHeight="1" thickBot="1" x14ac:dyDescent="0.3">
      <c r="A109" s="271">
        <v>31</v>
      </c>
      <c r="B109" s="273">
        <v>61570</v>
      </c>
      <c r="C109" s="272" t="s">
        <v>7</v>
      </c>
      <c r="D109" s="323" t="s">
        <v>214</v>
      </c>
      <c r="E109" s="432">
        <v>60</v>
      </c>
      <c r="F109" s="433">
        <v>1.67</v>
      </c>
      <c r="G109" s="426">
        <v>8.33</v>
      </c>
      <c r="H109" s="433">
        <v>45</v>
      </c>
      <c r="I109" s="434">
        <v>45</v>
      </c>
      <c r="J109" s="23">
        <f t="shared" si="7"/>
        <v>4.3333000000000004</v>
      </c>
      <c r="K109" s="495">
        <v>55</v>
      </c>
      <c r="L109" s="491">
        <v>14.55</v>
      </c>
      <c r="M109" s="491">
        <v>38.18</v>
      </c>
      <c r="N109" s="491">
        <v>43.64</v>
      </c>
      <c r="O109" s="492">
        <v>3.64</v>
      </c>
      <c r="P109" s="274">
        <f t="shared" si="8"/>
        <v>3.3639999999999999</v>
      </c>
      <c r="Q109" s="533">
        <v>59</v>
      </c>
      <c r="R109" s="534"/>
      <c r="S109" s="534">
        <v>11.86</v>
      </c>
      <c r="T109" s="534">
        <v>72.88</v>
      </c>
      <c r="U109" s="534">
        <v>15.25</v>
      </c>
      <c r="V109" s="274">
        <f t="shared" si="9"/>
        <v>4.0335000000000001</v>
      </c>
      <c r="W109" s="563">
        <v>31</v>
      </c>
      <c r="X109" s="564"/>
      <c r="Y109" s="564">
        <v>12</v>
      </c>
      <c r="Z109" s="564">
        <v>18</v>
      </c>
      <c r="AA109" s="564">
        <v>1</v>
      </c>
      <c r="AB109" s="275">
        <f t="shared" si="10"/>
        <v>3.3548387096774195</v>
      </c>
      <c r="AC109" s="589">
        <v>31</v>
      </c>
      <c r="AD109" s="590">
        <v>3</v>
      </c>
      <c r="AE109" s="590">
        <v>16</v>
      </c>
      <c r="AF109" s="590">
        <v>11</v>
      </c>
      <c r="AG109" s="590">
        <v>1</v>
      </c>
      <c r="AH109" s="276">
        <f t="shared" si="11"/>
        <v>3.6774193548387095</v>
      </c>
      <c r="AI109" s="635"/>
      <c r="AJ109" s="635"/>
      <c r="AK109" s="635"/>
      <c r="AL109" s="635"/>
      <c r="AM109" s="635"/>
      <c r="AN109" s="635"/>
      <c r="AO109" s="636"/>
      <c r="AP109" s="637"/>
      <c r="AQ109" s="638"/>
      <c r="AR109" s="638"/>
      <c r="AS109" s="638"/>
      <c r="AT109" s="638"/>
      <c r="AU109" s="638"/>
      <c r="AV109" s="638"/>
      <c r="AW109" s="638"/>
      <c r="AX109" s="639"/>
    </row>
    <row r="110" spans="1:50" s="1" customFormat="1" ht="15" customHeight="1" x14ac:dyDescent="0.25">
      <c r="A110" s="10">
        <v>1</v>
      </c>
      <c r="B110" s="250">
        <v>70020</v>
      </c>
      <c r="C110" s="11" t="s">
        <v>2</v>
      </c>
      <c r="D110" s="317" t="s">
        <v>99</v>
      </c>
      <c r="E110" s="444">
        <v>96</v>
      </c>
      <c r="F110" s="445"/>
      <c r="G110" s="445">
        <v>4.17</v>
      </c>
      <c r="H110" s="445">
        <v>13.54</v>
      </c>
      <c r="I110" s="445">
        <v>82.29</v>
      </c>
      <c r="J110" s="20">
        <f t="shared" si="7"/>
        <v>4.781200000000001</v>
      </c>
      <c r="K110" s="510">
        <v>95</v>
      </c>
      <c r="L110" s="511"/>
      <c r="M110" s="511">
        <v>5.26</v>
      </c>
      <c r="N110" s="511">
        <v>46.32</v>
      </c>
      <c r="O110" s="511">
        <v>48.42</v>
      </c>
      <c r="P110" s="20">
        <f t="shared" si="8"/>
        <v>4.4316000000000004</v>
      </c>
      <c r="Q110" s="514">
        <v>96</v>
      </c>
      <c r="R110" s="541"/>
      <c r="S110" s="541">
        <v>2.08</v>
      </c>
      <c r="T110" s="541">
        <v>22.92</v>
      </c>
      <c r="U110" s="421">
        <v>75</v>
      </c>
      <c r="V110" s="20">
        <f t="shared" si="9"/>
        <v>4.7292000000000005</v>
      </c>
      <c r="W110" s="546">
        <v>84</v>
      </c>
      <c r="X110" s="565">
        <v>2</v>
      </c>
      <c r="Y110" s="565">
        <v>59</v>
      </c>
      <c r="Z110" s="565">
        <v>23</v>
      </c>
      <c r="AA110" s="565"/>
      <c r="AB110" s="99">
        <f t="shared" si="10"/>
        <v>3.75</v>
      </c>
      <c r="AC110" s="571">
        <v>84</v>
      </c>
      <c r="AD110" s="591">
        <v>42</v>
      </c>
      <c r="AE110" s="591">
        <v>33</v>
      </c>
      <c r="AF110" s="591">
        <v>9</v>
      </c>
      <c r="AG110" s="591"/>
      <c r="AH110" s="112">
        <f t="shared" si="11"/>
        <v>4.3928571428571432</v>
      </c>
      <c r="AI110" s="598">
        <v>34</v>
      </c>
      <c r="AJ110" s="598"/>
      <c r="AK110" s="598">
        <v>1</v>
      </c>
      <c r="AL110" s="598">
        <v>15</v>
      </c>
      <c r="AM110" s="598">
        <v>11</v>
      </c>
      <c r="AN110" s="598">
        <v>7</v>
      </c>
      <c r="AO110" s="600"/>
      <c r="AP110" s="601">
        <v>65.558823529411768</v>
      </c>
      <c r="AQ110" s="602">
        <v>72</v>
      </c>
      <c r="AR110" s="602"/>
      <c r="AS110" s="602"/>
      <c r="AT110" s="602">
        <v>15</v>
      </c>
      <c r="AU110" s="602">
        <v>18</v>
      </c>
      <c r="AV110" s="602">
        <v>39</v>
      </c>
      <c r="AW110" s="602"/>
      <c r="AX110" s="603">
        <v>80.358974358974365</v>
      </c>
    </row>
    <row r="111" spans="1:50" s="1" customFormat="1" ht="15" customHeight="1" x14ac:dyDescent="0.25">
      <c r="A111" s="12">
        <v>2</v>
      </c>
      <c r="B111" s="251">
        <v>70110</v>
      </c>
      <c r="C111" s="5" t="s">
        <v>2</v>
      </c>
      <c r="D111" s="319" t="s">
        <v>102</v>
      </c>
      <c r="E111" s="438">
        <v>71</v>
      </c>
      <c r="F111" s="439"/>
      <c r="G111" s="439">
        <v>16.899999999999999</v>
      </c>
      <c r="H111" s="439">
        <v>39.44</v>
      </c>
      <c r="I111" s="439">
        <v>43.66</v>
      </c>
      <c r="J111" s="21">
        <f>(2*F111+3*G111+4*H111+5*I111)/100</f>
        <v>4.2675999999999998</v>
      </c>
      <c r="K111" s="508">
        <v>74</v>
      </c>
      <c r="L111" s="505">
        <v>1.35</v>
      </c>
      <c r="M111" s="505">
        <v>12.16</v>
      </c>
      <c r="N111" s="505">
        <v>58.11</v>
      </c>
      <c r="O111" s="505">
        <v>28.38</v>
      </c>
      <c r="P111" s="21">
        <f>(2*L111+3*M111+4*N111+5*O111)/100</f>
        <v>4.1352000000000002</v>
      </c>
      <c r="Q111" s="513">
        <v>69</v>
      </c>
      <c r="R111" s="540"/>
      <c r="S111" s="540">
        <v>5.8</v>
      </c>
      <c r="T111" s="540">
        <v>50.72</v>
      </c>
      <c r="U111" s="518">
        <v>43.48</v>
      </c>
      <c r="V111" s="23">
        <f t="shared" si="9"/>
        <v>4.3767999999999994</v>
      </c>
      <c r="W111" s="550">
        <v>103</v>
      </c>
      <c r="X111" s="551">
        <v>1</v>
      </c>
      <c r="Y111" s="551">
        <v>60</v>
      </c>
      <c r="Z111" s="551">
        <v>41</v>
      </c>
      <c r="AA111" s="551">
        <v>1</v>
      </c>
      <c r="AB111" s="97">
        <f t="shared" si="10"/>
        <v>3.592233009708738</v>
      </c>
      <c r="AC111" s="576">
        <v>101</v>
      </c>
      <c r="AD111" s="577">
        <v>26</v>
      </c>
      <c r="AE111" s="577">
        <v>47</v>
      </c>
      <c r="AF111" s="577">
        <v>27</v>
      </c>
      <c r="AG111" s="577">
        <v>1</v>
      </c>
      <c r="AH111" s="110">
        <f t="shared" si="11"/>
        <v>3.9702970297029703</v>
      </c>
      <c r="AI111" s="614">
        <v>28</v>
      </c>
      <c r="AJ111" s="614">
        <v>1</v>
      </c>
      <c r="AK111" s="614"/>
      <c r="AL111" s="614">
        <v>17</v>
      </c>
      <c r="AM111" s="614">
        <v>9</v>
      </c>
      <c r="AN111" s="614">
        <v>1</v>
      </c>
      <c r="AO111" s="615"/>
      <c r="AP111" s="616">
        <v>59.357142857142854</v>
      </c>
      <c r="AQ111" s="617">
        <v>78</v>
      </c>
      <c r="AR111" s="617"/>
      <c r="AS111" s="617"/>
      <c r="AT111" s="617">
        <v>27</v>
      </c>
      <c r="AU111" s="617">
        <v>23</v>
      </c>
      <c r="AV111" s="617">
        <v>28</v>
      </c>
      <c r="AW111" s="617"/>
      <c r="AX111" s="618">
        <v>74</v>
      </c>
    </row>
    <row r="112" spans="1:50" s="1" customFormat="1" ht="15" customHeight="1" x14ac:dyDescent="0.25">
      <c r="A112" s="12">
        <v>3</v>
      </c>
      <c r="B112" s="251">
        <v>70021</v>
      </c>
      <c r="C112" s="5" t="s">
        <v>2</v>
      </c>
      <c r="D112" s="319" t="s">
        <v>100</v>
      </c>
      <c r="E112" s="438">
        <v>71</v>
      </c>
      <c r="F112" s="439"/>
      <c r="G112" s="439">
        <v>9.86</v>
      </c>
      <c r="H112" s="439">
        <v>50.7</v>
      </c>
      <c r="I112" s="439">
        <v>39.44</v>
      </c>
      <c r="J112" s="21">
        <f t="shared" si="7"/>
        <v>4.2957999999999998</v>
      </c>
      <c r="K112" s="508">
        <v>69</v>
      </c>
      <c r="L112" s="505">
        <v>1.45</v>
      </c>
      <c r="M112" s="505">
        <v>20.29</v>
      </c>
      <c r="N112" s="505">
        <v>39.130000000000003</v>
      </c>
      <c r="O112" s="505">
        <v>39.130000000000003</v>
      </c>
      <c r="P112" s="21">
        <f t="shared" si="8"/>
        <v>4.1594000000000007</v>
      </c>
      <c r="Q112" s="513">
        <v>68</v>
      </c>
      <c r="R112" s="540"/>
      <c r="S112" s="540">
        <v>2.94</v>
      </c>
      <c r="T112" s="540">
        <v>60.29</v>
      </c>
      <c r="U112" s="518">
        <v>36.76</v>
      </c>
      <c r="V112" s="21">
        <f t="shared" si="9"/>
        <v>4.3377999999999997</v>
      </c>
      <c r="W112" s="550">
        <v>76</v>
      </c>
      <c r="X112" s="551">
        <v>3</v>
      </c>
      <c r="Y112" s="551">
        <v>44</v>
      </c>
      <c r="Z112" s="551">
        <v>29</v>
      </c>
      <c r="AA112" s="551"/>
      <c r="AB112" s="97">
        <f t="shared" si="10"/>
        <v>3.6578947368421053</v>
      </c>
      <c r="AC112" s="576">
        <v>76</v>
      </c>
      <c r="AD112" s="577">
        <v>24</v>
      </c>
      <c r="AE112" s="577">
        <v>29</v>
      </c>
      <c r="AF112" s="577">
        <v>23</v>
      </c>
      <c r="AG112" s="577"/>
      <c r="AH112" s="110">
        <f t="shared" si="11"/>
        <v>4.0131578947368425</v>
      </c>
      <c r="AI112" s="614">
        <v>49</v>
      </c>
      <c r="AJ112" s="614"/>
      <c r="AK112" s="614">
        <v>1</v>
      </c>
      <c r="AL112" s="614">
        <v>22</v>
      </c>
      <c r="AM112" s="614">
        <v>17</v>
      </c>
      <c r="AN112" s="614">
        <v>9</v>
      </c>
      <c r="AO112" s="615"/>
      <c r="AP112" s="616">
        <v>66.367346938775512</v>
      </c>
      <c r="AQ112" s="617">
        <v>75</v>
      </c>
      <c r="AR112" s="617"/>
      <c r="AS112" s="617"/>
      <c r="AT112" s="617">
        <v>25</v>
      </c>
      <c r="AU112" s="617">
        <v>18</v>
      </c>
      <c r="AV112" s="617">
        <v>31</v>
      </c>
      <c r="AW112" s="617">
        <v>1</v>
      </c>
      <c r="AX112" s="618">
        <v>74.666666666666671</v>
      </c>
    </row>
    <row r="113" spans="1:50" s="1" customFormat="1" ht="15" customHeight="1" x14ac:dyDescent="0.25">
      <c r="A113" s="12">
        <v>4</v>
      </c>
      <c r="B113" s="251">
        <v>70040</v>
      </c>
      <c r="C113" s="5" t="s">
        <v>2</v>
      </c>
      <c r="D113" s="319" t="s">
        <v>101</v>
      </c>
      <c r="E113" s="438">
        <v>76</v>
      </c>
      <c r="F113" s="439">
        <v>1.32</v>
      </c>
      <c r="G113" s="439">
        <v>15.79</v>
      </c>
      <c r="H113" s="439">
        <v>34.21</v>
      </c>
      <c r="I113" s="439">
        <v>48.68</v>
      </c>
      <c r="J113" s="21">
        <f t="shared" si="7"/>
        <v>4.3025000000000002</v>
      </c>
      <c r="K113" s="508">
        <v>75</v>
      </c>
      <c r="L113" s="505">
        <v>2.67</v>
      </c>
      <c r="M113" s="505">
        <v>34.67</v>
      </c>
      <c r="N113" s="505">
        <v>44</v>
      </c>
      <c r="O113" s="505">
        <v>18.670000000000002</v>
      </c>
      <c r="P113" s="21">
        <f t="shared" si="8"/>
        <v>3.7870000000000004</v>
      </c>
      <c r="Q113" s="513">
        <v>77</v>
      </c>
      <c r="R113" s="540">
        <v>2.6</v>
      </c>
      <c r="S113" s="540">
        <v>9.09</v>
      </c>
      <c r="T113" s="540">
        <v>61.04</v>
      </c>
      <c r="U113" s="518">
        <v>27.27</v>
      </c>
      <c r="V113" s="21">
        <f t="shared" si="9"/>
        <v>4.1298000000000004</v>
      </c>
      <c r="W113" s="550">
        <v>50</v>
      </c>
      <c r="X113" s="551">
        <v>3</v>
      </c>
      <c r="Y113" s="551">
        <v>23</v>
      </c>
      <c r="Z113" s="551">
        <v>20</v>
      </c>
      <c r="AA113" s="551">
        <v>4</v>
      </c>
      <c r="AB113" s="97">
        <f t="shared" si="10"/>
        <v>3.5</v>
      </c>
      <c r="AC113" s="576">
        <v>50</v>
      </c>
      <c r="AD113" s="577">
        <v>13</v>
      </c>
      <c r="AE113" s="577">
        <v>12</v>
      </c>
      <c r="AF113" s="577">
        <v>24</v>
      </c>
      <c r="AG113" s="577">
        <v>1</v>
      </c>
      <c r="AH113" s="110">
        <f t="shared" si="11"/>
        <v>3.74</v>
      </c>
      <c r="AI113" s="614">
        <v>13</v>
      </c>
      <c r="AJ113" s="614">
        <v>1</v>
      </c>
      <c r="AK113" s="614">
        <v>2</v>
      </c>
      <c r="AL113" s="614">
        <v>6</v>
      </c>
      <c r="AM113" s="614">
        <v>3</v>
      </c>
      <c r="AN113" s="614">
        <v>1</v>
      </c>
      <c r="AO113" s="615"/>
      <c r="AP113" s="616">
        <v>52.571428571428569</v>
      </c>
      <c r="AQ113" s="617">
        <v>26</v>
      </c>
      <c r="AR113" s="617"/>
      <c r="AS113" s="617"/>
      <c r="AT113" s="617">
        <v>14</v>
      </c>
      <c r="AU113" s="617">
        <v>6</v>
      </c>
      <c r="AV113" s="617">
        <v>6</v>
      </c>
      <c r="AW113" s="617"/>
      <c r="AX113" s="618">
        <v>68.407407407407405</v>
      </c>
    </row>
    <row r="114" spans="1:50" s="1" customFormat="1" ht="15" customHeight="1" x14ac:dyDescent="0.25">
      <c r="A114" s="12">
        <v>5</v>
      </c>
      <c r="B114" s="251">
        <v>70100</v>
      </c>
      <c r="C114" s="5" t="s">
        <v>2</v>
      </c>
      <c r="D114" s="319" t="s">
        <v>195</v>
      </c>
      <c r="E114" s="438">
        <v>77</v>
      </c>
      <c r="F114" s="439"/>
      <c r="G114" s="439">
        <v>1.3</v>
      </c>
      <c r="H114" s="439">
        <v>42.86</v>
      </c>
      <c r="I114" s="439">
        <v>55.84</v>
      </c>
      <c r="J114" s="21">
        <f t="shared" si="7"/>
        <v>4.5454000000000008</v>
      </c>
      <c r="K114" s="508">
        <v>79</v>
      </c>
      <c r="L114" s="505"/>
      <c r="M114" s="505">
        <v>16.46</v>
      </c>
      <c r="N114" s="505">
        <v>49.37</v>
      </c>
      <c r="O114" s="505">
        <v>34.18</v>
      </c>
      <c r="P114" s="21">
        <f t="shared" si="8"/>
        <v>4.1776</v>
      </c>
      <c r="Q114" s="513">
        <v>76</v>
      </c>
      <c r="R114" s="540"/>
      <c r="S114" s="540">
        <v>2.63</v>
      </c>
      <c r="T114" s="540">
        <v>55.26</v>
      </c>
      <c r="U114" s="518">
        <v>42.11</v>
      </c>
      <c r="V114" s="21">
        <f t="shared" si="9"/>
        <v>4.3948</v>
      </c>
      <c r="W114" s="550">
        <v>104</v>
      </c>
      <c r="X114" s="551">
        <v>8</v>
      </c>
      <c r="Y114" s="551">
        <v>54</v>
      </c>
      <c r="Z114" s="551">
        <v>41</v>
      </c>
      <c r="AA114" s="551">
        <v>1</v>
      </c>
      <c r="AB114" s="97">
        <f t="shared" si="10"/>
        <v>3.6634615384615383</v>
      </c>
      <c r="AC114" s="576">
        <v>104</v>
      </c>
      <c r="AD114" s="577">
        <v>25</v>
      </c>
      <c r="AE114" s="577">
        <v>58</v>
      </c>
      <c r="AF114" s="577">
        <v>21</v>
      </c>
      <c r="AG114" s="577"/>
      <c r="AH114" s="110">
        <f t="shared" si="11"/>
        <v>4.0384615384615383</v>
      </c>
      <c r="AI114" s="614">
        <v>41</v>
      </c>
      <c r="AJ114" s="614">
        <v>1</v>
      </c>
      <c r="AK114" s="614">
        <v>1</v>
      </c>
      <c r="AL114" s="614">
        <v>20</v>
      </c>
      <c r="AM114" s="614">
        <v>9</v>
      </c>
      <c r="AN114" s="614">
        <v>10</v>
      </c>
      <c r="AO114" s="615"/>
      <c r="AP114" s="616">
        <v>62.560975609756099</v>
      </c>
      <c r="AQ114" s="617">
        <v>67</v>
      </c>
      <c r="AR114" s="617"/>
      <c r="AS114" s="617"/>
      <c r="AT114" s="617">
        <v>21</v>
      </c>
      <c r="AU114" s="617">
        <v>13</v>
      </c>
      <c r="AV114" s="617">
        <v>32</v>
      </c>
      <c r="AW114" s="617">
        <v>1</v>
      </c>
      <c r="AX114" s="618">
        <v>78</v>
      </c>
    </row>
    <row r="115" spans="1:50" s="1" customFormat="1" ht="15" customHeight="1" x14ac:dyDescent="0.25">
      <c r="A115" s="12">
        <v>6</v>
      </c>
      <c r="B115" s="251">
        <v>70270</v>
      </c>
      <c r="C115" s="5" t="s">
        <v>2</v>
      </c>
      <c r="D115" s="319" t="s">
        <v>103</v>
      </c>
      <c r="E115" s="438">
        <v>70</v>
      </c>
      <c r="F115" s="439"/>
      <c r="G115" s="439">
        <v>2.86</v>
      </c>
      <c r="H115" s="439">
        <v>37.14</v>
      </c>
      <c r="I115" s="439">
        <v>60</v>
      </c>
      <c r="J115" s="21">
        <f t="shared" si="7"/>
        <v>4.5713999999999997</v>
      </c>
      <c r="K115" s="508">
        <v>72</v>
      </c>
      <c r="L115" s="505"/>
      <c r="M115" s="505">
        <v>19.440000000000001</v>
      </c>
      <c r="N115" s="505">
        <v>55.56</v>
      </c>
      <c r="O115" s="505">
        <v>25</v>
      </c>
      <c r="P115" s="21">
        <f t="shared" si="8"/>
        <v>4.0556000000000001</v>
      </c>
      <c r="Q115" s="513">
        <v>72</v>
      </c>
      <c r="R115" s="540"/>
      <c r="S115" s="540">
        <v>15.28</v>
      </c>
      <c r="T115" s="540">
        <v>56.94</v>
      </c>
      <c r="U115" s="518">
        <v>27.78</v>
      </c>
      <c r="V115" s="21">
        <f t="shared" si="9"/>
        <v>4.125</v>
      </c>
      <c r="W115" s="550">
        <v>51</v>
      </c>
      <c r="X115" s="551">
        <v>1</v>
      </c>
      <c r="Y115" s="551">
        <v>31</v>
      </c>
      <c r="Z115" s="551">
        <v>12</v>
      </c>
      <c r="AA115" s="551">
        <v>7</v>
      </c>
      <c r="AB115" s="97">
        <f t="shared" si="10"/>
        <v>3.5098039215686274</v>
      </c>
      <c r="AC115" s="576">
        <v>51</v>
      </c>
      <c r="AD115" s="577">
        <v>13</v>
      </c>
      <c r="AE115" s="577">
        <v>12</v>
      </c>
      <c r="AF115" s="577">
        <v>26</v>
      </c>
      <c r="AG115" s="577"/>
      <c r="AH115" s="110">
        <f t="shared" si="11"/>
        <v>3.7450980392156863</v>
      </c>
      <c r="AI115" s="614">
        <v>21</v>
      </c>
      <c r="AJ115" s="614">
        <v>1</v>
      </c>
      <c r="AK115" s="614">
        <v>5</v>
      </c>
      <c r="AL115" s="614">
        <v>12</v>
      </c>
      <c r="AM115" s="614">
        <v>2</v>
      </c>
      <c r="AN115" s="614">
        <v>1</v>
      </c>
      <c r="AO115" s="615"/>
      <c r="AP115" s="616">
        <v>47.761904761904759</v>
      </c>
      <c r="AQ115" s="617">
        <v>29</v>
      </c>
      <c r="AR115" s="617"/>
      <c r="AS115" s="617"/>
      <c r="AT115" s="617">
        <v>17</v>
      </c>
      <c r="AU115" s="617">
        <v>6</v>
      </c>
      <c r="AV115" s="617">
        <v>6</v>
      </c>
      <c r="AW115" s="617"/>
      <c r="AX115" s="618">
        <v>66.034482758620683</v>
      </c>
    </row>
    <row r="116" spans="1:50" s="1" customFormat="1" ht="15" customHeight="1" x14ac:dyDescent="0.25">
      <c r="A116" s="12">
        <v>7</v>
      </c>
      <c r="B116" s="251">
        <v>70510</v>
      </c>
      <c r="C116" s="5" t="s">
        <v>2</v>
      </c>
      <c r="D116" s="319" t="s">
        <v>104</v>
      </c>
      <c r="E116" s="438">
        <v>48</v>
      </c>
      <c r="F116" s="439"/>
      <c r="G116" s="439">
        <v>22.92</v>
      </c>
      <c r="H116" s="439">
        <v>37.5</v>
      </c>
      <c r="I116" s="439">
        <v>39.58</v>
      </c>
      <c r="J116" s="21">
        <f t="shared" si="7"/>
        <v>4.1665999999999999</v>
      </c>
      <c r="K116" s="508">
        <v>45</v>
      </c>
      <c r="L116" s="505">
        <v>6.67</v>
      </c>
      <c r="M116" s="505">
        <v>28.89</v>
      </c>
      <c r="N116" s="505">
        <v>48.89</v>
      </c>
      <c r="O116" s="505">
        <v>15.56</v>
      </c>
      <c r="P116" s="21">
        <f t="shared" si="8"/>
        <v>3.7337000000000002</v>
      </c>
      <c r="Q116" s="513">
        <v>52</v>
      </c>
      <c r="R116" s="540"/>
      <c r="S116" s="540">
        <v>15.38</v>
      </c>
      <c r="T116" s="540">
        <v>55.77</v>
      </c>
      <c r="U116" s="518">
        <v>28.85</v>
      </c>
      <c r="V116" s="21">
        <f t="shared" si="9"/>
        <v>4.1347000000000005</v>
      </c>
      <c r="W116" s="550">
        <v>39</v>
      </c>
      <c r="X116" s="551"/>
      <c r="Y116" s="551">
        <v>12</v>
      </c>
      <c r="Z116" s="551">
        <v>23</v>
      </c>
      <c r="AA116" s="551">
        <v>4</v>
      </c>
      <c r="AB116" s="97">
        <f t="shared" si="10"/>
        <v>3.2051282051282053</v>
      </c>
      <c r="AC116" s="576">
        <v>43</v>
      </c>
      <c r="AD116" s="577">
        <v>4</v>
      </c>
      <c r="AE116" s="577">
        <v>8</v>
      </c>
      <c r="AF116" s="577">
        <v>26</v>
      </c>
      <c r="AG116" s="577">
        <v>5</v>
      </c>
      <c r="AH116" s="115">
        <f t="shared" si="11"/>
        <v>3.2558139534883721</v>
      </c>
      <c r="AI116" s="614"/>
      <c r="AJ116" s="614"/>
      <c r="AK116" s="614"/>
      <c r="AL116" s="614"/>
      <c r="AM116" s="614"/>
      <c r="AN116" s="614"/>
      <c r="AO116" s="615"/>
      <c r="AP116" s="616"/>
      <c r="AQ116" s="617"/>
      <c r="AR116" s="617"/>
      <c r="AS116" s="617"/>
      <c r="AT116" s="617"/>
      <c r="AU116" s="617"/>
      <c r="AV116" s="617"/>
      <c r="AW116" s="617"/>
      <c r="AX116" s="618"/>
    </row>
    <row r="117" spans="1:50" s="1" customFormat="1" ht="15" customHeight="1" x14ac:dyDescent="0.25">
      <c r="A117" s="227">
        <v>8</v>
      </c>
      <c r="B117" s="348">
        <v>10880</v>
      </c>
      <c r="C117" s="7" t="s">
        <v>2</v>
      </c>
      <c r="D117" s="321" t="s">
        <v>204</v>
      </c>
      <c r="E117" s="440">
        <v>385</v>
      </c>
      <c r="F117" s="441">
        <v>3.9</v>
      </c>
      <c r="G117" s="441">
        <v>16.36</v>
      </c>
      <c r="H117" s="441">
        <v>41.82</v>
      </c>
      <c r="I117" s="441">
        <v>37.92</v>
      </c>
      <c r="J117" s="21">
        <f t="shared" ref="J117" si="15">(2*F117+3*G117+4*H117+5*I117)/100</f>
        <v>4.1375999999999999</v>
      </c>
      <c r="K117" s="508">
        <v>390</v>
      </c>
      <c r="L117" s="505">
        <v>6.67</v>
      </c>
      <c r="M117" s="505">
        <v>16.920000000000002</v>
      </c>
      <c r="N117" s="505">
        <v>48.46</v>
      </c>
      <c r="O117" s="505">
        <v>27.95</v>
      </c>
      <c r="P117" s="21">
        <f t="shared" ref="P117" si="16">(2*L117+3*M117+4*N117+5*O117)/100</f>
        <v>3.9769000000000001</v>
      </c>
      <c r="Q117" s="513">
        <v>395</v>
      </c>
      <c r="R117" s="540">
        <v>2.5299999999999998</v>
      </c>
      <c r="S117" s="540">
        <v>15.44</v>
      </c>
      <c r="T117" s="540">
        <v>61.27</v>
      </c>
      <c r="U117" s="518">
        <v>20.76</v>
      </c>
      <c r="V117" s="21">
        <f t="shared" ref="V117" si="17">(2*R117+3*S117+4*T117+5*U117)/100</f>
        <v>4.0026000000000002</v>
      </c>
      <c r="W117" s="550">
        <v>206</v>
      </c>
      <c r="X117" s="551">
        <v>5</v>
      </c>
      <c r="Y117" s="551">
        <v>100</v>
      </c>
      <c r="Z117" s="551">
        <v>88</v>
      </c>
      <c r="AA117" s="551">
        <v>13</v>
      </c>
      <c r="AB117" s="97">
        <f t="shared" si="10"/>
        <v>3.470873786407767</v>
      </c>
      <c r="AC117" s="576">
        <v>211</v>
      </c>
      <c r="AD117" s="577">
        <v>57</v>
      </c>
      <c r="AE117" s="577">
        <v>80</v>
      </c>
      <c r="AF117" s="577">
        <v>69</v>
      </c>
      <c r="AG117" s="577">
        <v>5</v>
      </c>
      <c r="AH117" s="115">
        <f t="shared" si="11"/>
        <v>3.8957345971563981</v>
      </c>
      <c r="AI117" s="614">
        <v>52</v>
      </c>
      <c r="AJ117" s="614">
        <v>9</v>
      </c>
      <c r="AK117" s="614">
        <v>2</v>
      </c>
      <c r="AL117" s="614">
        <v>28</v>
      </c>
      <c r="AM117" s="614">
        <v>9</v>
      </c>
      <c r="AN117" s="614">
        <v>4</v>
      </c>
      <c r="AO117" s="615"/>
      <c r="AP117" s="616">
        <v>51.71153846153846</v>
      </c>
      <c r="AQ117" s="617">
        <v>97</v>
      </c>
      <c r="AR117" s="617"/>
      <c r="AS117" s="617">
        <v>4</v>
      </c>
      <c r="AT117" s="617">
        <v>40</v>
      </c>
      <c r="AU117" s="617">
        <v>28</v>
      </c>
      <c r="AV117" s="617">
        <v>25</v>
      </c>
      <c r="AW117" s="617"/>
      <c r="AX117" s="618">
        <v>69</v>
      </c>
    </row>
    <row r="118" spans="1:50" s="1" customFormat="1" ht="15" customHeight="1" thickBot="1" x14ac:dyDescent="0.3">
      <c r="A118" s="13">
        <v>9</v>
      </c>
      <c r="B118" s="252">
        <v>10890</v>
      </c>
      <c r="C118" s="14" t="s">
        <v>2</v>
      </c>
      <c r="D118" s="320" t="s">
        <v>210</v>
      </c>
      <c r="E118" s="446">
        <v>108</v>
      </c>
      <c r="F118" s="442">
        <v>5.56</v>
      </c>
      <c r="G118" s="442">
        <v>17.59</v>
      </c>
      <c r="H118" s="442">
        <v>37.96</v>
      </c>
      <c r="I118" s="443">
        <v>38.89</v>
      </c>
      <c r="J118" s="94">
        <f>(2*F118+3*G118+4*H118+5*I118)/100</f>
        <v>4.1017999999999999</v>
      </c>
      <c r="K118" s="509">
        <v>109</v>
      </c>
      <c r="L118" s="506">
        <v>16.510000000000002</v>
      </c>
      <c r="M118" s="506">
        <v>30.28</v>
      </c>
      <c r="N118" s="506">
        <v>40.369999999999997</v>
      </c>
      <c r="O118" s="507">
        <v>12.84</v>
      </c>
      <c r="P118" s="94">
        <f>(2*L118+3*M118+4*N118+5*O118)/100</f>
        <v>3.4954000000000001</v>
      </c>
      <c r="Q118" s="515">
        <v>103</v>
      </c>
      <c r="R118" s="542">
        <v>3.88</v>
      </c>
      <c r="S118" s="542">
        <v>24.27</v>
      </c>
      <c r="T118" s="542">
        <v>58.25</v>
      </c>
      <c r="U118" s="526">
        <v>13.59</v>
      </c>
      <c r="V118" s="94">
        <f t="shared" si="9"/>
        <v>3.8151999999999999</v>
      </c>
      <c r="W118" s="566">
        <v>80</v>
      </c>
      <c r="X118" s="567"/>
      <c r="Y118" s="567">
        <v>30</v>
      </c>
      <c r="Z118" s="567">
        <v>44</v>
      </c>
      <c r="AA118" s="567">
        <v>6</v>
      </c>
      <c r="AB118" s="94">
        <f t="shared" si="10"/>
        <v>3.3</v>
      </c>
      <c r="AC118" s="592">
        <v>80</v>
      </c>
      <c r="AD118" s="593">
        <v>8</v>
      </c>
      <c r="AE118" s="593">
        <v>20</v>
      </c>
      <c r="AF118" s="593">
        <v>47</v>
      </c>
      <c r="AG118" s="593">
        <v>5</v>
      </c>
      <c r="AH118" s="117">
        <f t="shared" si="11"/>
        <v>3.3875000000000002</v>
      </c>
      <c r="AI118" s="609">
        <v>25</v>
      </c>
      <c r="AJ118" s="609">
        <v>6</v>
      </c>
      <c r="AK118" s="609">
        <v>3</v>
      </c>
      <c r="AL118" s="609">
        <v>13</v>
      </c>
      <c r="AM118" s="609">
        <v>3</v>
      </c>
      <c r="AN118" s="609"/>
      <c r="AO118" s="610"/>
      <c r="AP118" s="640">
        <v>41.92</v>
      </c>
      <c r="AQ118" s="612">
        <v>47</v>
      </c>
      <c r="AR118" s="612"/>
      <c r="AS118" s="612"/>
      <c r="AT118" s="612">
        <v>26</v>
      </c>
      <c r="AU118" s="612">
        <v>16</v>
      </c>
      <c r="AV118" s="612">
        <v>5</v>
      </c>
      <c r="AW118" s="612"/>
      <c r="AX118" s="640">
        <v>67.461538461538467</v>
      </c>
    </row>
    <row r="119" spans="1:50" s="1" customFormat="1" ht="15" customHeight="1" thickBot="1" x14ac:dyDescent="0.3">
      <c r="A119" s="8"/>
      <c r="B119" s="8"/>
      <c r="C119" s="8"/>
      <c r="D119" s="236" t="s">
        <v>105</v>
      </c>
      <c r="E119" s="253">
        <f>SUM(E7:E118)</f>
        <v>12476</v>
      </c>
      <c r="F119" s="237">
        <f>AVERAGE(F7:F118)</f>
        <v>3.2939999999999983</v>
      </c>
      <c r="G119" s="237">
        <f t="shared" ref="G119:I119" si="18">AVERAGE(G7:G118)</f>
        <v>17.09545454545454</v>
      </c>
      <c r="H119" s="237">
        <f t="shared" si="18"/>
        <v>42.360630630630602</v>
      </c>
      <c r="I119" s="237">
        <f t="shared" si="18"/>
        <v>38.769369369369365</v>
      </c>
      <c r="J119" s="337">
        <f t="shared" si="7"/>
        <v>4.2116373300573287</v>
      </c>
      <c r="K119" s="277">
        <f>SUM(K7:K118)</f>
        <v>12341</v>
      </c>
      <c r="L119" s="237">
        <f>AVERAGE(L7:L118)</f>
        <v>6.5725274725274732</v>
      </c>
      <c r="M119" s="237">
        <f t="shared" ref="M119:O119" si="19">AVERAGE(M7:M118)</f>
        <v>26.353571428571435</v>
      </c>
      <c r="N119" s="237">
        <f t="shared" si="19"/>
        <v>47.258214285714295</v>
      </c>
      <c r="O119" s="237">
        <f t="shared" si="19"/>
        <v>21.430636363636367</v>
      </c>
      <c r="P119" s="337">
        <f>(2*L119+3*M119+4*N119+5*O119)/100</f>
        <v>3.883918081918083</v>
      </c>
      <c r="Q119" s="253">
        <f>SUM(Q7:Q118)</f>
        <v>12414</v>
      </c>
      <c r="R119" s="237">
        <f t="shared" ref="R119" si="20">AVERAGE(R7:R118)</f>
        <v>2.2609756097560969</v>
      </c>
      <c r="S119" s="237">
        <f t="shared" ref="S119" si="21">AVERAGE(S7:S118)</f>
        <v>17.585818181818187</v>
      </c>
      <c r="T119" s="237">
        <f t="shared" ref="T119" si="22">AVERAGE(T7:T118)</f>
        <v>55.205535714285723</v>
      </c>
      <c r="U119" s="237">
        <f t="shared" ref="U119" si="23">AVERAGE(U7:U118)</f>
        <v>27.180454545454545</v>
      </c>
      <c r="V119" s="338">
        <f t="shared" si="9"/>
        <v>4.1400382134938241</v>
      </c>
      <c r="W119" s="325">
        <f>SUM(W7:W118)</f>
        <v>9585</v>
      </c>
      <c r="X119" s="239">
        <f>SUM(X7:X118)</f>
        <v>370</v>
      </c>
      <c r="Y119" s="239">
        <f>SUM(Y7:Y118)</f>
        <v>3987</v>
      </c>
      <c r="Z119" s="239">
        <f>SUM(Z7:Z118)</f>
        <v>4632</v>
      </c>
      <c r="AA119" s="239">
        <f>SUM(AA7:AA118)</f>
        <v>596</v>
      </c>
      <c r="AB119" s="240"/>
      <c r="AC119" s="241">
        <f>SUM(AC7:AC118)</f>
        <v>9628</v>
      </c>
      <c r="AD119" s="241">
        <f>SUM(AD7:AD118)</f>
        <v>1695</v>
      </c>
      <c r="AE119" s="241">
        <f>SUM(AE7:AE118)</f>
        <v>3486</v>
      </c>
      <c r="AF119" s="241">
        <f>SUM(AF7:AF118)</f>
        <v>4012</v>
      </c>
      <c r="AG119" s="241">
        <f>SUM(AG7:AG118)</f>
        <v>435</v>
      </c>
      <c r="AH119" s="242"/>
      <c r="AI119" s="238">
        <f>SUM(AI7:AI118)</f>
        <v>3046</v>
      </c>
      <c r="AJ119" s="238">
        <f t="shared" ref="AJ119:AW119" si="24">SUM(AJ7:AJ118)</f>
        <v>183</v>
      </c>
      <c r="AK119" s="238">
        <f t="shared" si="24"/>
        <v>296</v>
      </c>
      <c r="AL119" s="238"/>
      <c r="AM119" s="238">
        <f t="shared" si="24"/>
        <v>650</v>
      </c>
      <c r="AN119" s="238">
        <f t="shared" si="24"/>
        <v>360</v>
      </c>
      <c r="AO119" s="238">
        <f t="shared" si="24"/>
        <v>0</v>
      </c>
      <c r="AP119" s="243"/>
      <c r="AQ119" s="238">
        <f t="shared" si="24"/>
        <v>5581</v>
      </c>
      <c r="AR119" s="238">
        <f t="shared" si="24"/>
        <v>1</v>
      </c>
      <c r="AS119" s="238">
        <f t="shared" si="24"/>
        <v>78</v>
      </c>
      <c r="AT119" s="238">
        <f t="shared" si="24"/>
        <v>2626</v>
      </c>
      <c r="AU119" s="238">
        <f t="shared" si="24"/>
        <v>1284</v>
      </c>
      <c r="AV119" s="238">
        <f t="shared" si="24"/>
        <v>1568</v>
      </c>
      <c r="AW119" s="238">
        <f t="shared" si="24"/>
        <v>23</v>
      </c>
      <c r="AX119" s="267"/>
    </row>
    <row r="120" spans="1:50" ht="15" customHeight="1" x14ac:dyDescent="0.25">
      <c r="A120" s="6"/>
      <c r="B120" s="6"/>
      <c r="C120" s="6"/>
      <c r="D120" s="6"/>
      <c r="E120" s="685" t="s">
        <v>107</v>
      </c>
      <c r="F120" s="685"/>
      <c r="G120" s="685"/>
      <c r="H120" s="685"/>
      <c r="I120" s="685"/>
      <c r="J120" s="232">
        <f>AVERAGE(J7:J118)</f>
        <v>4.1423964285714288</v>
      </c>
      <c r="K120" s="685"/>
      <c r="L120" s="685"/>
      <c r="M120" s="685"/>
      <c r="N120" s="685"/>
      <c r="O120" s="685"/>
      <c r="P120" s="232">
        <f>AVERAGE(P7:P118)</f>
        <v>3.8401366071428567</v>
      </c>
      <c r="Q120" s="685"/>
      <c r="R120" s="685"/>
      <c r="S120" s="685"/>
      <c r="T120" s="685"/>
      <c r="U120" s="685"/>
      <c r="V120" s="232">
        <f>AVERAGE(V7:V118)</f>
        <v>4.0776830357142861</v>
      </c>
      <c r="W120" s="685" t="s">
        <v>107</v>
      </c>
      <c r="X120" s="685"/>
      <c r="Y120" s="685"/>
      <c r="Z120" s="685"/>
      <c r="AA120" s="685"/>
      <c r="AB120" s="233">
        <f>AVERAGE(AB7:AB118)</f>
        <v>3.379676311167461</v>
      </c>
      <c r="AC120" s="689"/>
      <c r="AD120" s="689"/>
      <c r="AE120" s="689"/>
      <c r="AF120" s="689"/>
      <c r="AG120" s="689"/>
      <c r="AH120" s="234">
        <f>AVERAGE(AH7:AH118)</f>
        <v>3.6070732508974528</v>
      </c>
      <c r="AI120" s="692"/>
      <c r="AJ120" s="692"/>
      <c r="AK120" s="692"/>
      <c r="AL120" s="692"/>
      <c r="AM120" s="692"/>
      <c r="AN120" s="692"/>
      <c r="AO120" s="692"/>
      <c r="AP120" s="235">
        <f>AVERAGE(AP7:AP118)</f>
        <v>54.402348605296652</v>
      </c>
      <c r="AQ120" s="692"/>
      <c r="AR120" s="692"/>
      <c r="AS120" s="692"/>
      <c r="AT120" s="692"/>
      <c r="AU120" s="692"/>
      <c r="AV120" s="692"/>
      <c r="AW120" s="692"/>
      <c r="AX120" s="235">
        <f>AVERAGE(AX7:AX118)</f>
        <v>68.389247036359535</v>
      </c>
    </row>
    <row r="121" spans="1:50" ht="15" customHeight="1" x14ac:dyDescent="0.25">
      <c r="A121" s="6"/>
      <c r="B121" s="6"/>
      <c r="C121" s="6"/>
      <c r="D121" s="6"/>
      <c r="E121" s="686" t="s">
        <v>108</v>
      </c>
      <c r="F121" s="686"/>
      <c r="G121" s="686"/>
      <c r="H121" s="686"/>
      <c r="I121" s="686"/>
      <c r="J121" s="25">
        <v>4.17</v>
      </c>
      <c r="K121" s="686"/>
      <c r="L121" s="686"/>
      <c r="M121" s="686"/>
      <c r="N121" s="686"/>
      <c r="O121" s="686"/>
      <c r="P121" s="25">
        <v>3.88</v>
      </c>
      <c r="Q121" s="686"/>
      <c r="R121" s="686"/>
      <c r="S121" s="686"/>
      <c r="T121" s="686"/>
      <c r="U121" s="686"/>
      <c r="V121" s="25">
        <v>4.1399999999999997</v>
      </c>
      <c r="W121" s="686" t="s">
        <v>108</v>
      </c>
      <c r="X121" s="686"/>
      <c r="Y121" s="686"/>
      <c r="Z121" s="686"/>
      <c r="AA121" s="686"/>
      <c r="AB121" s="108">
        <v>3.43</v>
      </c>
      <c r="AC121" s="690"/>
      <c r="AD121" s="690"/>
      <c r="AE121" s="690"/>
      <c r="AF121" s="690"/>
      <c r="AG121" s="691"/>
      <c r="AH121" s="119">
        <v>3.67</v>
      </c>
      <c r="AI121" s="691"/>
      <c r="AJ121" s="691"/>
      <c r="AK121" s="691"/>
      <c r="AL121" s="691"/>
      <c r="AM121" s="691"/>
      <c r="AN121" s="691"/>
      <c r="AO121" s="691"/>
      <c r="AP121" s="324">
        <v>56.84</v>
      </c>
      <c r="AQ121" s="693"/>
      <c r="AR121" s="693"/>
      <c r="AS121" s="693"/>
      <c r="AT121" s="693"/>
      <c r="AU121" s="693"/>
      <c r="AV121" s="693"/>
      <c r="AW121" s="693"/>
      <c r="AX121" s="120">
        <v>69.900000000000006</v>
      </c>
    </row>
    <row r="122" spans="1:50" ht="15" customHeight="1" x14ac:dyDescent="0.25">
      <c r="A122" s="6"/>
      <c r="B122" s="6"/>
      <c r="C122" s="6"/>
      <c r="D122" s="6"/>
      <c r="E122" s="9"/>
      <c r="F122" s="269"/>
      <c r="G122" s="6"/>
      <c r="H122" s="6"/>
      <c r="I122" s="270"/>
    </row>
  </sheetData>
  <mergeCells count="46">
    <mergeCell ref="AQ4:AW4"/>
    <mergeCell ref="K4:O4"/>
    <mergeCell ref="E4:I4"/>
    <mergeCell ref="Q4:U4"/>
    <mergeCell ref="AP5:AP6"/>
    <mergeCell ref="W4:AA4"/>
    <mergeCell ref="AC4:AG4"/>
    <mergeCell ref="AI4:AO4"/>
    <mergeCell ref="AX5:AX6"/>
    <mergeCell ref="X5:AA5"/>
    <mergeCell ref="AB5:AB6"/>
    <mergeCell ref="AC5:AC6"/>
    <mergeCell ref="AD5:AG5"/>
    <mergeCell ref="AQ120:AW120"/>
    <mergeCell ref="AQ121:AW121"/>
    <mergeCell ref="AQ5:AQ6"/>
    <mergeCell ref="AR5:AW5"/>
    <mergeCell ref="AI120:AO120"/>
    <mergeCell ref="AI121:AO121"/>
    <mergeCell ref="AI5:AI6"/>
    <mergeCell ref="AJ5:AO5"/>
    <mergeCell ref="E120:I120"/>
    <mergeCell ref="E121:I121"/>
    <mergeCell ref="AH5:AH6"/>
    <mergeCell ref="E5:E6"/>
    <mergeCell ref="Q120:U120"/>
    <mergeCell ref="Q121:U121"/>
    <mergeCell ref="K120:O120"/>
    <mergeCell ref="K121:O121"/>
    <mergeCell ref="W120:AA120"/>
    <mergeCell ref="W121:AA121"/>
    <mergeCell ref="AC120:AG120"/>
    <mergeCell ref="AC121:AG121"/>
    <mergeCell ref="W5:W6"/>
    <mergeCell ref="A5:A6"/>
    <mergeCell ref="B5:B6"/>
    <mergeCell ref="C5:C6"/>
    <mergeCell ref="F5:I5"/>
    <mergeCell ref="V5:V6"/>
    <mergeCell ref="R5:U5"/>
    <mergeCell ref="Q5:Q6"/>
    <mergeCell ref="J5:J6"/>
    <mergeCell ref="D5:D6"/>
    <mergeCell ref="K5:K6"/>
    <mergeCell ref="L5:O5"/>
    <mergeCell ref="P5:P6"/>
  </mergeCells>
  <conditionalFormatting sqref="J7:J118">
    <cfRule type="cellIs" dxfId="36" priority="6" stopIfTrue="1" operator="between">
      <formula>$J$120</formula>
      <formula>4.14</formula>
    </cfRule>
    <cfRule type="cellIs" dxfId="35" priority="3996" stopIfTrue="1" operator="greaterThanOrEqual">
      <formula>4.5</formula>
    </cfRule>
    <cfRule type="cellIs" dxfId="34" priority="3997" stopIfTrue="1" operator="between">
      <formula>$J$120</formula>
      <formula>4.5</formula>
    </cfRule>
    <cfRule type="cellIs" dxfId="33" priority="3998" stopIfTrue="1" operator="between">
      <formula>3.5</formula>
      <formula>$J$120</formula>
    </cfRule>
    <cfRule type="cellIs" dxfId="32" priority="3999" stopIfTrue="1" operator="lessThan">
      <formula>3.5</formula>
    </cfRule>
  </conditionalFormatting>
  <conditionalFormatting sqref="P7:P118">
    <cfRule type="cellIs" dxfId="31" priority="5" stopIfTrue="1" operator="between">
      <formula>$P$120</formula>
      <formula>3.84</formula>
    </cfRule>
    <cfRule type="cellIs" dxfId="30" priority="4004" stopIfTrue="1" operator="greaterThanOrEqual">
      <formula>4.5</formula>
    </cfRule>
    <cfRule type="cellIs" dxfId="29" priority="4005" stopIfTrue="1" operator="between">
      <formula>$P$120</formula>
      <formula>4.5</formula>
    </cfRule>
    <cfRule type="cellIs" dxfId="28" priority="4006" stopIfTrue="1" operator="between">
      <formula>3.5</formula>
      <formula>$P$120</formula>
    </cfRule>
    <cfRule type="cellIs" dxfId="27" priority="4007" stopIfTrue="1" operator="lessThan">
      <formula>3.5</formula>
    </cfRule>
  </conditionalFormatting>
  <conditionalFormatting sqref="V7:V118">
    <cfRule type="cellIs" dxfId="26" priority="4" stopIfTrue="1" operator="between">
      <formula>$V$120</formula>
      <formula>4.08</formula>
    </cfRule>
    <cfRule type="cellIs" dxfId="25" priority="4012" stopIfTrue="1" operator="greaterThanOrEqual">
      <formula>4.5</formula>
    </cfRule>
    <cfRule type="cellIs" dxfId="24" priority="4013" stopIfTrue="1" operator="between">
      <formula>$V$120</formula>
      <formula>4.5</formula>
    </cfRule>
    <cfRule type="cellIs" dxfId="23" priority="4014" stopIfTrue="1" operator="between">
      <formula>3.5</formula>
      <formula>$V$120</formula>
    </cfRule>
    <cfRule type="cellIs" dxfId="22" priority="4015" stopIfTrue="1" operator="lessThan">
      <formula>3.5</formula>
    </cfRule>
  </conditionalFormatting>
  <conditionalFormatting sqref="AB7 AB9:AB119">
    <cfRule type="containsBlanks" dxfId="21" priority="4020" stopIfTrue="1">
      <formula>LEN(TRIM(AB7))=0</formula>
    </cfRule>
    <cfRule type="cellIs" dxfId="20" priority="4021" stopIfTrue="1" operator="greaterThanOrEqual">
      <formula>4.5</formula>
    </cfRule>
    <cfRule type="cellIs" dxfId="19" priority="4022" stopIfTrue="1" operator="between">
      <formula>$AB$120</formula>
      <formula>4.5</formula>
    </cfRule>
    <cfRule type="cellIs" dxfId="18" priority="4023" stopIfTrue="1" operator="between">
      <formula>3.5</formula>
      <formula>$AB$120</formula>
    </cfRule>
    <cfRule type="cellIs" dxfId="17" priority="4024" stopIfTrue="1" operator="lessThan">
      <formula>3.5</formula>
    </cfRule>
  </conditionalFormatting>
  <conditionalFormatting sqref="AH7 AH9:AH119">
    <cfRule type="containsBlanks" dxfId="16" priority="4030" stopIfTrue="1">
      <formula>LEN(TRIM(AH7))=0</formula>
    </cfRule>
    <cfRule type="cellIs" dxfId="15" priority="4031" stopIfTrue="1" operator="greaterThanOrEqual">
      <formula>4.5</formula>
    </cfRule>
    <cfRule type="cellIs" dxfId="14" priority="4032" stopIfTrue="1" operator="between">
      <formula>$AH$120</formula>
      <formula>4.5</formula>
    </cfRule>
    <cfRule type="cellIs" dxfId="13" priority="4033" stopIfTrue="1" operator="between">
      <formula>3.5</formula>
      <formula>$AH$120</formula>
    </cfRule>
    <cfRule type="cellIs" dxfId="12" priority="4034" stopIfTrue="1" operator="lessThan">
      <formula>3.5</formula>
    </cfRule>
  </conditionalFormatting>
  <conditionalFormatting sqref="AX7:AX118">
    <cfRule type="cellIs" dxfId="11" priority="3" stopIfTrue="1" operator="equal">
      <formula>75</formula>
    </cfRule>
    <cfRule type="cellIs" dxfId="10" priority="4041" stopIfTrue="1" operator="greaterThanOrEqual">
      <formula>75</formula>
    </cfRule>
    <cfRule type="cellIs" dxfId="9" priority="4042" stopIfTrue="1" operator="between">
      <formula>75</formula>
      <formula>$AX$120</formula>
    </cfRule>
    <cfRule type="cellIs" dxfId="8" priority="4043" stopIfTrue="1" operator="between">
      <formula>$AX$120</formula>
      <formula>50</formula>
    </cfRule>
    <cfRule type="cellIs" dxfId="7" priority="4044" stopIfTrue="1" operator="lessThan">
      <formula>50</formula>
    </cfRule>
    <cfRule type="containsBlanks" dxfId="6" priority="4070" stopIfTrue="1">
      <formula>LEN(TRIM(AX7))=0</formula>
    </cfRule>
  </conditionalFormatting>
  <conditionalFormatting sqref="AX7:AX121">
    <cfRule type="containsBlanks" dxfId="5" priority="2" stopIfTrue="1">
      <formula>LEN(TRIM(AX7))=0</formula>
    </cfRule>
  </conditionalFormatting>
  <conditionalFormatting sqref="AP7:AP118">
    <cfRule type="containsBlanks" dxfId="4" priority="90" stopIfTrue="1">
      <formula>LEN(TRIM(AP7))=0</formula>
    </cfRule>
    <cfRule type="cellIs" dxfId="3" priority="4066" stopIfTrue="1" operator="greaterThanOrEqual">
      <formula>75</formula>
    </cfRule>
    <cfRule type="cellIs" dxfId="2" priority="4067" stopIfTrue="1" operator="between">
      <formula>$AP$120</formula>
      <formula>75</formula>
    </cfRule>
    <cfRule type="cellIs" dxfId="1" priority="4068" stopIfTrue="1" operator="between">
      <formula>50</formula>
      <formula>$AP$120</formula>
    </cfRule>
    <cfRule type="cellIs" dxfId="0" priority="4069" stopIfTrue="1" operator="lessThan">
      <formula>50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2021 ИТОГИ-4-9-11</vt:lpstr>
      <vt:lpstr>Диаграммы</vt:lpstr>
      <vt:lpstr>2021 Расклад</vt:lpstr>
    </vt:vector>
  </TitlesOfParts>
  <Company>DNS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Горностаев Александр Октавьевич</cp:lastModifiedBy>
  <cp:lastPrinted>2018-06-19T09:26:21Z</cp:lastPrinted>
  <dcterms:created xsi:type="dcterms:W3CDTF">2017-12-19T03:05:30Z</dcterms:created>
  <dcterms:modified xsi:type="dcterms:W3CDTF">2021-09-02T03:16:12Z</dcterms:modified>
</cp:coreProperties>
</file>