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2435" tabRatio="668"/>
  </bookViews>
  <sheets>
    <sheet name="2021-2022 свод" sheetId="24" r:id="rId1"/>
    <sheet name="2021-2022 диаграммы" sheetId="22" r:id="rId2"/>
    <sheet name="2021-2022 исходные" sheetId="23" r:id="rId3"/>
    <sheet name="2021-2022 недвижимость" sheetId="12" r:id="rId4"/>
    <sheet name="2021-2022 движимое " sheetId="14" r:id="rId5"/>
    <sheet name="2021-2022 МЗ " sheetId="15" r:id="rId6"/>
    <sheet name="2021-2022 мат. запасы " sheetId="16" r:id="rId7"/>
    <sheet name="2021-2022 оплата 1 работника" sheetId="17" r:id="rId8"/>
    <sheet name="2021-2022 сводная" sheetId="19" r:id="rId9"/>
    <sheet name="2021-2022 сводная с местами" sheetId="20" r:id="rId10"/>
    <sheet name="2021-2022 сводная рейтинг" sheetId="21" r:id="rId11"/>
    <sheet name="2021-2022 МЗиОПТ" sheetId="25" r:id="rId12"/>
    <sheet name="2021-2022 свод (2)" sheetId="26" r:id="rId13"/>
  </sheets>
  <externalReferences>
    <externalReference r:id="rId14"/>
  </externalReferences>
  <definedNames>
    <definedName name="_xlnm._FilterDatabase" localSheetId="2" hidden="1">'2021-2022 исходные'!$B$4:$T$4</definedName>
    <definedName name="_xlnm._FilterDatabase" localSheetId="11" hidden="1">'2021-2022 МЗиОПТ'!#REF!</definedName>
    <definedName name="_xlnm._FilterDatabase" localSheetId="0" hidden="1">'2021-2022 свод'!$B$4:$W$4</definedName>
    <definedName name="_xlnm._FilterDatabase" localSheetId="12" hidden="1">'2021-2022 свод (2)'!$B$4:$C$4</definedName>
    <definedName name="_xlnm._FilterDatabase" localSheetId="8" hidden="1">'2021-2022 сводная'!$B$4:$C$4</definedName>
    <definedName name="_xlnm._FilterDatabase" localSheetId="9" hidden="1">'2021-2022 сводная с местами'!$B$4:$K$4</definedName>
  </definedNames>
  <calcPr calcId="152511"/>
</workbook>
</file>

<file path=xl/calcChain.xml><?xml version="1.0" encoding="utf-8"?>
<calcChain xmlns="http://schemas.openxmlformats.org/spreadsheetml/2006/main">
  <c r="S123" i="24" l="1"/>
  <c r="O123" i="24"/>
  <c r="D123" i="24"/>
  <c r="G123" i="24"/>
  <c r="K123" i="24"/>
  <c r="A123" i="26" l="1"/>
  <c r="E115" i="12" l="1"/>
  <c r="D115" i="14" l="1"/>
  <c r="M30" i="21" l="1"/>
  <c r="M53" i="21"/>
  <c r="M106" i="21"/>
  <c r="M110" i="21"/>
  <c r="M49" i="21"/>
  <c r="M39" i="21"/>
  <c r="M113" i="21"/>
  <c r="M86" i="21"/>
  <c r="M13" i="21"/>
  <c r="M17" i="21"/>
  <c r="M68" i="21"/>
  <c r="M40" i="21"/>
  <c r="M41" i="21"/>
  <c r="M67" i="21"/>
  <c r="M71" i="21"/>
  <c r="M78" i="21"/>
  <c r="M48" i="21"/>
  <c r="M74" i="21"/>
  <c r="M21" i="21"/>
  <c r="M66" i="21"/>
  <c r="M72" i="21"/>
  <c r="M89" i="21"/>
  <c r="M77" i="21"/>
  <c r="M108" i="21"/>
  <c r="M73" i="21"/>
  <c r="M70" i="21"/>
  <c r="M56" i="21"/>
  <c r="M97" i="21"/>
  <c r="M47" i="21"/>
  <c r="M35" i="21"/>
  <c r="M98" i="21"/>
  <c r="M22" i="21"/>
  <c r="M31" i="21"/>
  <c r="M52" i="21"/>
  <c r="M20" i="21"/>
  <c r="M38" i="21"/>
  <c r="M50" i="21"/>
  <c r="M18" i="21"/>
  <c r="M7" i="21"/>
  <c r="M112" i="21"/>
  <c r="M111" i="21"/>
  <c r="M51" i="21"/>
  <c r="M16" i="21"/>
  <c r="M76" i="21"/>
  <c r="M109" i="21"/>
  <c r="M26" i="21"/>
  <c r="M5" i="21"/>
  <c r="M103" i="21"/>
  <c r="M69" i="21"/>
  <c r="M61" i="21"/>
  <c r="M64" i="21"/>
  <c r="M107" i="21"/>
  <c r="M10" i="21"/>
  <c r="M29" i="21"/>
  <c r="M63" i="21"/>
  <c r="M96" i="21"/>
  <c r="M57" i="21"/>
  <c r="M80" i="21"/>
  <c r="M8" i="21"/>
  <c r="M105" i="21"/>
  <c r="M79" i="21"/>
  <c r="M43" i="21"/>
  <c r="M99" i="21"/>
  <c r="M62" i="21"/>
  <c r="M104" i="21"/>
  <c r="M101" i="21"/>
  <c r="M82" i="21"/>
  <c r="M102" i="21"/>
  <c r="M91" i="21"/>
  <c r="M54" i="21"/>
  <c r="M44" i="21"/>
  <c r="M59" i="21"/>
  <c r="M58" i="21"/>
  <c r="M12" i="21"/>
  <c r="M15" i="21"/>
  <c r="M27" i="21"/>
  <c r="M60" i="21"/>
  <c r="M84" i="21"/>
  <c r="M23" i="21"/>
  <c r="M81" i="21"/>
  <c r="M33" i="21"/>
  <c r="M32" i="21"/>
  <c r="M42" i="21"/>
  <c r="M55" i="21"/>
  <c r="M87" i="21"/>
  <c r="M85" i="21"/>
  <c r="M93" i="21"/>
  <c r="M45" i="21"/>
  <c r="M83" i="21"/>
  <c r="M46" i="21"/>
  <c r="M6" i="21"/>
  <c r="M34" i="21"/>
  <c r="M25" i="21"/>
  <c r="M11" i="21"/>
  <c r="M19" i="21"/>
  <c r="M100" i="21"/>
  <c r="M94" i="21"/>
  <c r="M114" i="21"/>
  <c r="M95" i="21"/>
  <c r="M75" i="21"/>
  <c r="M24" i="21"/>
  <c r="M37" i="21"/>
  <c r="M28" i="21"/>
  <c r="M92" i="21"/>
  <c r="M14" i="21"/>
  <c r="M36" i="21"/>
  <c r="M88" i="21"/>
  <c r="M90" i="21"/>
  <c r="M65" i="21"/>
  <c r="M9" i="21"/>
  <c r="K122" i="20"/>
  <c r="I122" i="20"/>
  <c r="G122" i="20"/>
  <c r="E122" i="20"/>
  <c r="C122" i="20"/>
  <c r="M82" i="20"/>
  <c r="M114" i="20"/>
  <c r="A122" i="20"/>
  <c r="A123" i="24"/>
  <c r="A123" i="23"/>
  <c r="F81" i="23"/>
  <c r="D81" i="24" s="1"/>
  <c r="S122" i="24" l="1"/>
  <c r="O122" i="24"/>
  <c r="K122" i="24"/>
  <c r="G122" i="24"/>
  <c r="S121" i="24"/>
  <c r="O121" i="24"/>
  <c r="K121" i="24"/>
  <c r="G121" i="24"/>
  <c r="S120" i="24"/>
  <c r="O120" i="24"/>
  <c r="K120" i="24"/>
  <c r="G120" i="24"/>
  <c r="S119" i="24"/>
  <c r="O119" i="24"/>
  <c r="K119" i="24"/>
  <c r="G119" i="24"/>
  <c r="S118" i="24"/>
  <c r="O118" i="24"/>
  <c r="K118" i="24"/>
  <c r="G118" i="24"/>
  <c r="S117" i="24"/>
  <c r="O117" i="24"/>
  <c r="K117" i="24"/>
  <c r="G117" i="24"/>
  <c r="S116" i="24"/>
  <c r="O116" i="24"/>
  <c r="K116" i="24"/>
  <c r="G116" i="24"/>
  <c r="S115" i="24"/>
  <c r="O115" i="24"/>
  <c r="K115" i="24"/>
  <c r="G115" i="24"/>
  <c r="S114" i="24"/>
  <c r="O114" i="24"/>
  <c r="O113" i="24" s="1"/>
  <c r="K114" i="24"/>
  <c r="K113" i="24" s="1"/>
  <c r="G114" i="24"/>
  <c r="G113" i="24" s="1"/>
  <c r="S113" i="24"/>
  <c r="S112" i="24"/>
  <c r="O112" i="24"/>
  <c r="K112" i="24"/>
  <c r="G112" i="24"/>
  <c r="S111" i="24"/>
  <c r="O111" i="24"/>
  <c r="K111" i="24"/>
  <c r="G111" i="24"/>
  <c r="S110" i="24"/>
  <c r="O110" i="24"/>
  <c r="K110" i="24"/>
  <c r="G110" i="24"/>
  <c r="S109" i="24"/>
  <c r="O109" i="24"/>
  <c r="K109" i="24"/>
  <c r="G109" i="24"/>
  <c r="S108" i="24"/>
  <c r="O108" i="24"/>
  <c r="K108" i="24"/>
  <c r="G108" i="24"/>
  <c r="S107" i="24"/>
  <c r="O107" i="24"/>
  <c r="K107" i="24"/>
  <c r="G107" i="24"/>
  <c r="S106" i="24"/>
  <c r="O106" i="24"/>
  <c r="K106" i="24"/>
  <c r="G106" i="24"/>
  <c r="S105" i="24"/>
  <c r="O105" i="24"/>
  <c r="K105" i="24"/>
  <c r="G105" i="24"/>
  <c r="S104" i="24"/>
  <c r="O104" i="24"/>
  <c r="K104" i="24"/>
  <c r="G104" i="24"/>
  <c r="S103" i="24"/>
  <c r="O103" i="24"/>
  <c r="K103" i="24"/>
  <c r="G103" i="24"/>
  <c r="S102" i="24"/>
  <c r="O102" i="24"/>
  <c r="K102" i="24"/>
  <c r="G102" i="24"/>
  <c r="S101" i="24"/>
  <c r="O101" i="24"/>
  <c r="K101" i="24"/>
  <c r="G101" i="24"/>
  <c r="S100" i="24"/>
  <c r="O100" i="24"/>
  <c r="K100" i="24"/>
  <c r="G100" i="24"/>
  <c r="S99" i="24"/>
  <c r="O99" i="24"/>
  <c r="K99" i="24"/>
  <c r="G99" i="24"/>
  <c r="S98" i="24"/>
  <c r="O98" i="24"/>
  <c r="K98" i="24"/>
  <c r="G98" i="24"/>
  <c r="S97" i="24"/>
  <c r="O97" i="24"/>
  <c r="K97" i="24"/>
  <c r="G97" i="24"/>
  <c r="S96" i="24"/>
  <c r="O96" i="24"/>
  <c r="K96" i="24"/>
  <c r="G96" i="24"/>
  <c r="S95" i="24"/>
  <c r="O95" i="24"/>
  <c r="K95" i="24"/>
  <c r="G95" i="24"/>
  <c r="S94" i="24"/>
  <c r="O94" i="24"/>
  <c r="K94" i="24"/>
  <c r="G94" i="24"/>
  <c r="S93" i="24"/>
  <c r="O93" i="24"/>
  <c r="K93" i="24"/>
  <c r="G93" i="24"/>
  <c r="S92" i="24"/>
  <c r="O92" i="24"/>
  <c r="K92" i="24"/>
  <c r="G92" i="24"/>
  <c r="S91" i="24"/>
  <c r="O91" i="24"/>
  <c r="K91" i="24"/>
  <c r="G91" i="24"/>
  <c r="S90" i="24"/>
  <c r="O90" i="24"/>
  <c r="K90" i="24"/>
  <c r="G90" i="24"/>
  <c r="S89" i="24"/>
  <c r="O89" i="24"/>
  <c r="K89" i="24"/>
  <c r="G89" i="24"/>
  <c r="S88" i="24"/>
  <c r="O88" i="24"/>
  <c r="K88" i="24"/>
  <c r="G88" i="24"/>
  <c r="S87" i="24"/>
  <c r="O87" i="24"/>
  <c r="K87" i="24"/>
  <c r="G87" i="24"/>
  <c r="S86" i="24"/>
  <c r="O86" i="24"/>
  <c r="K86" i="24"/>
  <c r="G86" i="24"/>
  <c r="S85" i="24"/>
  <c r="O85" i="24"/>
  <c r="K85" i="24"/>
  <c r="G85" i="24"/>
  <c r="S84" i="24"/>
  <c r="O84" i="24"/>
  <c r="K84" i="24"/>
  <c r="G84" i="24"/>
  <c r="S83" i="24"/>
  <c r="S82" i="24" s="1"/>
  <c r="O83" i="24"/>
  <c r="K83" i="24"/>
  <c r="K82" i="24" s="1"/>
  <c r="G83" i="24"/>
  <c r="G82" i="24" s="1"/>
  <c r="O82" i="24"/>
  <c r="S81" i="24"/>
  <c r="O81" i="24"/>
  <c r="S80" i="24"/>
  <c r="O80" i="24"/>
  <c r="K80" i="24"/>
  <c r="G80" i="24"/>
  <c r="S79" i="24"/>
  <c r="O79" i="24"/>
  <c r="K79" i="24"/>
  <c r="G79" i="24"/>
  <c r="S78" i="24"/>
  <c r="O78" i="24"/>
  <c r="K78" i="24"/>
  <c r="G78" i="24"/>
  <c r="S77" i="24"/>
  <c r="O77" i="24"/>
  <c r="K77" i="24"/>
  <c r="G77" i="24"/>
  <c r="S76" i="24"/>
  <c r="O76" i="24"/>
  <c r="K76" i="24"/>
  <c r="G76" i="24"/>
  <c r="S75" i="24"/>
  <c r="O75" i="24"/>
  <c r="K75" i="24"/>
  <c r="G75" i="24"/>
  <c r="S74" i="24"/>
  <c r="O74" i="24"/>
  <c r="K74" i="24"/>
  <c r="G74" i="24"/>
  <c r="S73" i="24"/>
  <c r="O73" i="24"/>
  <c r="K73" i="24"/>
  <c r="G73" i="24"/>
  <c r="S72" i="24"/>
  <c r="O72" i="24"/>
  <c r="K72" i="24"/>
  <c r="G72" i="24"/>
  <c r="S71" i="24"/>
  <c r="O71" i="24"/>
  <c r="K71" i="24"/>
  <c r="G71" i="24"/>
  <c r="S70" i="24"/>
  <c r="O70" i="24"/>
  <c r="K70" i="24"/>
  <c r="G70" i="24"/>
  <c r="S69" i="24"/>
  <c r="O69" i="24"/>
  <c r="K69" i="24"/>
  <c r="G69" i="24"/>
  <c r="S68" i="24"/>
  <c r="S67" i="24" s="1"/>
  <c r="O68" i="24"/>
  <c r="K68" i="24"/>
  <c r="K67" i="24" s="1"/>
  <c r="G68" i="24"/>
  <c r="O67" i="24"/>
  <c r="S66" i="24"/>
  <c r="O66" i="24"/>
  <c r="K66" i="24"/>
  <c r="G66" i="24"/>
  <c r="S65" i="24"/>
  <c r="O65" i="24"/>
  <c r="O47" i="24" s="1"/>
  <c r="K65" i="24"/>
  <c r="G65" i="24"/>
  <c r="S64" i="24"/>
  <c r="O64" i="24"/>
  <c r="K64" i="24"/>
  <c r="G64" i="24"/>
  <c r="S63" i="24"/>
  <c r="O63" i="24"/>
  <c r="K63" i="24"/>
  <c r="G63" i="24"/>
  <c r="S62" i="24"/>
  <c r="O62" i="24"/>
  <c r="K62" i="24"/>
  <c r="G62" i="24"/>
  <c r="S61" i="24"/>
  <c r="O61" i="24"/>
  <c r="K61" i="24"/>
  <c r="G61" i="24"/>
  <c r="S60" i="24"/>
  <c r="O60" i="24"/>
  <c r="K60" i="24"/>
  <c r="G60" i="24"/>
  <c r="S59" i="24"/>
  <c r="O59" i="24"/>
  <c r="K59" i="24"/>
  <c r="G59" i="24"/>
  <c r="S58" i="24"/>
  <c r="O58" i="24"/>
  <c r="K58" i="24"/>
  <c r="G58" i="24"/>
  <c r="S57" i="24"/>
  <c r="O57" i="24"/>
  <c r="K57" i="24"/>
  <c r="G57" i="24"/>
  <c r="S56" i="24"/>
  <c r="O56" i="24"/>
  <c r="K56" i="24"/>
  <c r="G56" i="24"/>
  <c r="S55" i="24"/>
  <c r="O55" i="24"/>
  <c r="K55" i="24"/>
  <c r="G55" i="24"/>
  <c r="S54" i="24"/>
  <c r="O54" i="24"/>
  <c r="K54" i="24"/>
  <c r="G54" i="24"/>
  <c r="S53" i="24"/>
  <c r="O53" i="24"/>
  <c r="K53" i="24"/>
  <c r="G53" i="24"/>
  <c r="S52" i="24"/>
  <c r="O52" i="24"/>
  <c r="K52" i="24"/>
  <c r="G52" i="24"/>
  <c r="S51" i="24"/>
  <c r="O51" i="24"/>
  <c r="K51" i="24"/>
  <c r="G51" i="24"/>
  <c r="S50" i="24"/>
  <c r="O50" i="24"/>
  <c r="K50" i="24"/>
  <c r="G50" i="24"/>
  <c r="S49" i="24"/>
  <c r="O49" i="24"/>
  <c r="K49" i="24"/>
  <c r="G49" i="24"/>
  <c r="S48" i="24"/>
  <c r="S47" i="24" s="1"/>
  <c r="O48" i="24"/>
  <c r="K48" i="24"/>
  <c r="K47" i="24" s="1"/>
  <c r="G48" i="24"/>
  <c r="G47" i="24" s="1"/>
  <c r="S46" i="24"/>
  <c r="O46" i="24"/>
  <c r="K46" i="24"/>
  <c r="G46" i="24"/>
  <c r="S45" i="24"/>
  <c r="O45" i="24"/>
  <c r="K45" i="24"/>
  <c r="G45" i="24"/>
  <c r="S44" i="24"/>
  <c r="O44" i="24"/>
  <c r="K44" i="24"/>
  <c r="G44" i="24"/>
  <c r="S43" i="24"/>
  <c r="O43" i="24"/>
  <c r="K43" i="24"/>
  <c r="G43" i="24"/>
  <c r="S42" i="24"/>
  <c r="O42" i="24"/>
  <c r="K42" i="24"/>
  <c r="G42" i="24"/>
  <c r="S41" i="24"/>
  <c r="O41" i="24"/>
  <c r="K41" i="24"/>
  <c r="G41" i="24"/>
  <c r="S40" i="24"/>
  <c r="O40" i="24"/>
  <c r="K40" i="24"/>
  <c r="G40" i="24"/>
  <c r="S39" i="24"/>
  <c r="O39" i="24"/>
  <c r="K39" i="24"/>
  <c r="G39" i="24"/>
  <c r="S38" i="24"/>
  <c r="O38" i="24"/>
  <c r="K38" i="24"/>
  <c r="G38" i="24"/>
  <c r="S37" i="24"/>
  <c r="O37" i="24"/>
  <c r="K37" i="24"/>
  <c r="G37" i="24"/>
  <c r="S36" i="24"/>
  <c r="O36" i="24"/>
  <c r="K36" i="24"/>
  <c r="G36" i="24"/>
  <c r="S35" i="24"/>
  <c r="O35" i="24"/>
  <c r="K35" i="24"/>
  <c r="G35" i="24"/>
  <c r="S34" i="24"/>
  <c r="O34" i="24"/>
  <c r="K34" i="24"/>
  <c r="G34" i="24"/>
  <c r="S33" i="24"/>
  <c r="O33" i="24"/>
  <c r="K33" i="24"/>
  <c r="G33" i="24"/>
  <c r="S32" i="24"/>
  <c r="O32" i="24"/>
  <c r="K32" i="24"/>
  <c r="G32" i="24"/>
  <c r="S31" i="24"/>
  <c r="O31" i="24"/>
  <c r="K31" i="24"/>
  <c r="G31" i="24"/>
  <c r="S30" i="24"/>
  <c r="S29" i="24" s="1"/>
  <c r="O30" i="24"/>
  <c r="K30" i="24"/>
  <c r="K29" i="24" s="1"/>
  <c r="G30" i="24"/>
  <c r="O29" i="24"/>
  <c r="G29" i="24"/>
  <c r="S28" i="24"/>
  <c r="O28" i="24"/>
  <c r="K28" i="24"/>
  <c r="G28" i="24"/>
  <c r="S27" i="24"/>
  <c r="O27" i="24"/>
  <c r="K27" i="24"/>
  <c r="G27" i="24"/>
  <c r="S26" i="24"/>
  <c r="O26" i="24"/>
  <c r="K26" i="24"/>
  <c r="G26" i="24"/>
  <c r="S25" i="24"/>
  <c r="O25" i="24"/>
  <c r="K25" i="24"/>
  <c r="G25" i="24"/>
  <c r="S24" i="24"/>
  <c r="O24" i="24"/>
  <c r="K24" i="24"/>
  <c r="G24" i="24"/>
  <c r="S23" i="24"/>
  <c r="O23" i="24"/>
  <c r="K23" i="24"/>
  <c r="G23" i="24"/>
  <c r="S22" i="24"/>
  <c r="O22" i="24"/>
  <c r="K22" i="24"/>
  <c r="G22" i="24"/>
  <c r="S21" i="24"/>
  <c r="O21" i="24"/>
  <c r="K21" i="24"/>
  <c r="G21" i="24"/>
  <c r="S20" i="24"/>
  <c r="O20" i="24"/>
  <c r="K20" i="24"/>
  <c r="G20" i="24"/>
  <c r="S19" i="24"/>
  <c r="O19" i="24"/>
  <c r="K19" i="24"/>
  <c r="G19" i="24"/>
  <c r="S18" i="24"/>
  <c r="O18" i="24"/>
  <c r="K18" i="24"/>
  <c r="G18" i="24"/>
  <c r="S17" i="24"/>
  <c r="O17" i="24"/>
  <c r="O16" i="24" s="1"/>
  <c r="K17" i="24"/>
  <c r="G17" i="24"/>
  <c r="G16" i="24" s="1"/>
  <c r="S16" i="24"/>
  <c r="K16" i="24"/>
  <c r="S15" i="24"/>
  <c r="O15" i="24"/>
  <c r="K15" i="24"/>
  <c r="G15" i="24"/>
  <c r="S14" i="24"/>
  <c r="O14" i="24"/>
  <c r="K14" i="24"/>
  <c r="G14" i="24"/>
  <c r="S13" i="24"/>
  <c r="O13" i="24"/>
  <c r="K13" i="24"/>
  <c r="G13" i="24"/>
  <c r="S12" i="24"/>
  <c r="O12" i="24"/>
  <c r="K12" i="24"/>
  <c r="G12" i="24"/>
  <c r="S11" i="24"/>
  <c r="O11" i="24"/>
  <c r="K11" i="24"/>
  <c r="G11" i="24"/>
  <c r="S10" i="24"/>
  <c r="O10" i="24"/>
  <c r="K10" i="24"/>
  <c r="G10" i="24"/>
  <c r="S9" i="24"/>
  <c r="O9" i="24"/>
  <c r="K9" i="24"/>
  <c r="G9" i="24"/>
  <c r="S8" i="24"/>
  <c r="O8" i="24"/>
  <c r="K8" i="24"/>
  <c r="G8" i="24"/>
  <c r="S7" i="24"/>
  <c r="O7" i="24"/>
  <c r="K7" i="24"/>
  <c r="G7" i="24"/>
  <c r="S6" i="24"/>
  <c r="O6" i="24"/>
  <c r="K6" i="24"/>
  <c r="S122" i="23"/>
  <c r="P122" i="23"/>
  <c r="L122" i="23"/>
  <c r="I122" i="23"/>
  <c r="F122" i="23"/>
  <c r="D122" i="24" s="1"/>
  <c r="S121" i="23"/>
  <c r="P121" i="23"/>
  <c r="L121" i="23"/>
  <c r="I121" i="23"/>
  <c r="F121" i="23"/>
  <c r="D121" i="24" s="1"/>
  <c r="S120" i="23"/>
  <c r="P120" i="23"/>
  <c r="L120" i="23"/>
  <c r="I120" i="23"/>
  <c r="F120" i="23"/>
  <c r="D120" i="24" s="1"/>
  <c r="S119" i="23"/>
  <c r="P119" i="23"/>
  <c r="L119" i="23"/>
  <c r="I119" i="23"/>
  <c r="F119" i="23"/>
  <c r="D119" i="24" s="1"/>
  <c r="S118" i="23"/>
  <c r="P118" i="23"/>
  <c r="L118" i="23"/>
  <c r="I118" i="23"/>
  <c r="F118" i="23"/>
  <c r="D118" i="24" s="1"/>
  <c r="S117" i="23"/>
  <c r="P117" i="23"/>
  <c r="L117" i="23"/>
  <c r="I117" i="23"/>
  <c r="F117" i="23"/>
  <c r="D117" i="24" s="1"/>
  <c r="S116" i="23"/>
  <c r="P116" i="23"/>
  <c r="L116" i="23"/>
  <c r="I116" i="23"/>
  <c r="F116" i="23"/>
  <c r="D116" i="24" s="1"/>
  <c r="S115" i="23"/>
  <c r="P115" i="23"/>
  <c r="L115" i="23"/>
  <c r="I115" i="23"/>
  <c r="F115" i="23"/>
  <c r="D115" i="24" s="1"/>
  <c r="S114" i="23"/>
  <c r="P114" i="23"/>
  <c r="L114" i="23"/>
  <c r="I114" i="23"/>
  <c r="F114" i="23"/>
  <c r="D114" i="24" s="1"/>
  <c r="D113" i="24" s="1"/>
  <c r="R113" i="23"/>
  <c r="Q113" i="23"/>
  <c r="O113" i="23"/>
  <c r="N113" i="23"/>
  <c r="M113" i="23"/>
  <c r="K113" i="23"/>
  <c r="J113" i="23"/>
  <c r="H113" i="23"/>
  <c r="G113" i="23"/>
  <c r="E113" i="23"/>
  <c r="D113" i="23"/>
  <c r="S112" i="23"/>
  <c r="P112" i="23"/>
  <c r="L112" i="23"/>
  <c r="I112" i="23"/>
  <c r="F112" i="23"/>
  <c r="D112" i="24" s="1"/>
  <c r="S111" i="23"/>
  <c r="P111" i="23"/>
  <c r="L111" i="23"/>
  <c r="I111" i="23"/>
  <c r="F111" i="23"/>
  <c r="D111" i="24" s="1"/>
  <c r="S110" i="23"/>
  <c r="P110" i="23"/>
  <c r="L110" i="23"/>
  <c r="I110" i="23"/>
  <c r="F110" i="23"/>
  <c r="D110" i="24" s="1"/>
  <c r="S109" i="23"/>
  <c r="P109" i="23"/>
  <c r="L109" i="23"/>
  <c r="I109" i="23"/>
  <c r="F109" i="23"/>
  <c r="D109" i="24" s="1"/>
  <c r="S108" i="23"/>
  <c r="P108" i="23"/>
  <c r="L108" i="23"/>
  <c r="I108" i="23"/>
  <c r="F108" i="23"/>
  <c r="D108" i="24" s="1"/>
  <c r="S107" i="23"/>
  <c r="P107" i="23"/>
  <c r="L107" i="23"/>
  <c r="I107" i="23"/>
  <c r="F107" i="23"/>
  <c r="D107" i="24" s="1"/>
  <c r="S106" i="23"/>
  <c r="P106" i="23"/>
  <c r="L106" i="23"/>
  <c r="I106" i="23"/>
  <c r="F106" i="23"/>
  <c r="D106" i="24" s="1"/>
  <c r="S105" i="23"/>
  <c r="P105" i="23"/>
  <c r="L105" i="23"/>
  <c r="I105" i="23"/>
  <c r="F105" i="23"/>
  <c r="D105" i="24" s="1"/>
  <c r="S104" i="23"/>
  <c r="P104" i="23"/>
  <c r="L104" i="23"/>
  <c r="I104" i="23"/>
  <c r="F104" i="23"/>
  <c r="D104" i="24" s="1"/>
  <c r="S103" i="23"/>
  <c r="P103" i="23"/>
  <c r="L103" i="23"/>
  <c r="I103" i="23"/>
  <c r="F103" i="23"/>
  <c r="D103" i="24" s="1"/>
  <c r="S102" i="23"/>
  <c r="P102" i="23"/>
  <c r="L102" i="23"/>
  <c r="I102" i="23"/>
  <c r="F102" i="23"/>
  <c r="D102" i="24" s="1"/>
  <c r="S101" i="23"/>
  <c r="P101" i="23"/>
  <c r="L101" i="23"/>
  <c r="I101" i="23"/>
  <c r="F101" i="23"/>
  <c r="D101" i="24" s="1"/>
  <c r="S100" i="23"/>
  <c r="P100" i="23"/>
  <c r="L100" i="23"/>
  <c r="I100" i="23"/>
  <c r="F100" i="23"/>
  <c r="D100" i="24" s="1"/>
  <c r="S99" i="23"/>
  <c r="P99" i="23"/>
  <c r="L99" i="23"/>
  <c r="I99" i="23"/>
  <c r="F99" i="23"/>
  <c r="D99" i="24" s="1"/>
  <c r="S98" i="23"/>
  <c r="P98" i="23"/>
  <c r="L98" i="23"/>
  <c r="I98" i="23"/>
  <c r="F98" i="23"/>
  <c r="D98" i="24" s="1"/>
  <c r="S97" i="23"/>
  <c r="P97" i="23"/>
  <c r="L97" i="23"/>
  <c r="I97" i="23"/>
  <c r="F97" i="23"/>
  <c r="D97" i="24" s="1"/>
  <c r="S96" i="23"/>
  <c r="P96" i="23"/>
  <c r="L96" i="23"/>
  <c r="I96" i="23"/>
  <c r="F96" i="23"/>
  <c r="D96" i="24" s="1"/>
  <c r="S95" i="23"/>
  <c r="P95" i="23"/>
  <c r="L95" i="23"/>
  <c r="I95" i="23"/>
  <c r="F95" i="23"/>
  <c r="D95" i="24" s="1"/>
  <c r="S94" i="23"/>
  <c r="P94" i="23"/>
  <c r="L94" i="23"/>
  <c r="I94" i="23"/>
  <c r="F94" i="23"/>
  <c r="D94" i="24" s="1"/>
  <c r="S93" i="23"/>
  <c r="P93" i="23"/>
  <c r="L93" i="23"/>
  <c r="I93" i="23"/>
  <c r="F93" i="23"/>
  <c r="D93" i="24" s="1"/>
  <c r="S92" i="23"/>
  <c r="P92" i="23"/>
  <c r="L92" i="23"/>
  <c r="I92" i="23"/>
  <c r="F92" i="23"/>
  <c r="D92" i="24" s="1"/>
  <c r="S91" i="23"/>
  <c r="P91" i="23"/>
  <c r="L91" i="23"/>
  <c r="I91" i="23"/>
  <c r="F91" i="23"/>
  <c r="D91" i="24" s="1"/>
  <c r="S90" i="23"/>
  <c r="P90" i="23"/>
  <c r="L90" i="23"/>
  <c r="I90" i="23"/>
  <c r="F90" i="23"/>
  <c r="D90" i="24" s="1"/>
  <c r="S89" i="23"/>
  <c r="P89" i="23"/>
  <c r="L89" i="23"/>
  <c r="I89" i="23"/>
  <c r="F89" i="23"/>
  <c r="D89" i="24" s="1"/>
  <c r="S88" i="23"/>
  <c r="P88" i="23"/>
  <c r="L88" i="23"/>
  <c r="I88" i="23"/>
  <c r="F88" i="23"/>
  <c r="D88" i="24" s="1"/>
  <c r="S87" i="23"/>
  <c r="P87" i="23"/>
  <c r="L87" i="23"/>
  <c r="I87" i="23"/>
  <c r="F87" i="23"/>
  <c r="D87" i="24" s="1"/>
  <c r="S86" i="23"/>
  <c r="P86" i="23"/>
  <c r="L86" i="23"/>
  <c r="I86" i="23"/>
  <c r="F86" i="23"/>
  <c r="D86" i="24" s="1"/>
  <c r="S85" i="23"/>
  <c r="P85" i="23"/>
  <c r="L85" i="23"/>
  <c r="I85" i="23"/>
  <c r="F85" i="23"/>
  <c r="D85" i="24" s="1"/>
  <c r="S84" i="23"/>
  <c r="P84" i="23"/>
  <c r="L84" i="23"/>
  <c r="I84" i="23"/>
  <c r="F84" i="23"/>
  <c r="D84" i="24" s="1"/>
  <c r="S83" i="23"/>
  <c r="P83" i="23"/>
  <c r="L83" i="23"/>
  <c r="I83" i="23"/>
  <c r="F83" i="23"/>
  <c r="D83" i="24" s="1"/>
  <c r="D82" i="24" s="1"/>
  <c r="R82" i="23"/>
  <c r="Q82" i="23"/>
  <c r="O82" i="23"/>
  <c r="N82" i="23"/>
  <c r="M82" i="23"/>
  <c r="K82" i="23"/>
  <c r="J82" i="23"/>
  <c r="H82" i="23"/>
  <c r="G82" i="23"/>
  <c r="E82" i="23"/>
  <c r="D82" i="23"/>
  <c r="S81" i="23"/>
  <c r="P81" i="23"/>
  <c r="L81" i="23"/>
  <c r="K81" i="24" s="1"/>
  <c r="I81" i="23"/>
  <c r="G81" i="24" s="1"/>
  <c r="G67" i="24" s="1"/>
  <c r="S80" i="23"/>
  <c r="P80" i="23"/>
  <c r="L80" i="23"/>
  <c r="I80" i="23"/>
  <c r="F80" i="23"/>
  <c r="D80" i="24" s="1"/>
  <c r="S79" i="23"/>
  <c r="P79" i="23"/>
  <c r="L79" i="23"/>
  <c r="I79" i="23"/>
  <c r="F79" i="23"/>
  <c r="D79" i="24" s="1"/>
  <c r="S78" i="23"/>
  <c r="P78" i="23"/>
  <c r="L78" i="23"/>
  <c r="I78" i="23"/>
  <c r="F78" i="23"/>
  <c r="D78" i="24" s="1"/>
  <c r="S77" i="23"/>
  <c r="P77" i="23"/>
  <c r="L77" i="23"/>
  <c r="I77" i="23"/>
  <c r="F77" i="23"/>
  <c r="D77" i="24" s="1"/>
  <c r="S76" i="23"/>
  <c r="P76" i="23"/>
  <c r="L76" i="23"/>
  <c r="I76" i="23"/>
  <c r="F76" i="23"/>
  <c r="D76" i="24" s="1"/>
  <c r="S75" i="23"/>
  <c r="P75" i="23"/>
  <c r="L75" i="23"/>
  <c r="I75" i="23"/>
  <c r="F75" i="23"/>
  <c r="D75" i="24" s="1"/>
  <c r="S74" i="23"/>
  <c r="P74" i="23"/>
  <c r="L74" i="23"/>
  <c r="I74" i="23"/>
  <c r="F74" i="23"/>
  <c r="D74" i="24" s="1"/>
  <c r="S73" i="23"/>
  <c r="P73" i="23"/>
  <c r="L73" i="23"/>
  <c r="I73" i="23"/>
  <c r="F73" i="23"/>
  <c r="D73" i="24" s="1"/>
  <c r="S72" i="23"/>
  <c r="P72" i="23"/>
  <c r="L72" i="23"/>
  <c r="I72" i="23"/>
  <c r="F72" i="23"/>
  <c r="D72" i="24" s="1"/>
  <c r="S71" i="23"/>
  <c r="P71" i="23"/>
  <c r="L71" i="23"/>
  <c r="I71" i="23"/>
  <c r="F71" i="23"/>
  <c r="D71" i="24" s="1"/>
  <c r="S70" i="23"/>
  <c r="P70" i="23"/>
  <c r="L70" i="23"/>
  <c r="I70" i="23"/>
  <c r="F70" i="23"/>
  <c r="D70" i="24" s="1"/>
  <c r="S69" i="23"/>
  <c r="P69" i="23"/>
  <c r="L69" i="23"/>
  <c r="I69" i="23"/>
  <c r="F69" i="23"/>
  <c r="D69" i="24" s="1"/>
  <c r="D67" i="24" s="1"/>
  <c r="S68" i="23"/>
  <c r="P68" i="23"/>
  <c r="L68" i="23"/>
  <c r="I68" i="23"/>
  <c r="F68" i="23"/>
  <c r="D68" i="24" s="1"/>
  <c r="R67" i="23"/>
  <c r="Q67" i="23"/>
  <c r="O67" i="23"/>
  <c r="N67" i="23"/>
  <c r="M67" i="23"/>
  <c r="K67" i="23"/>
  <c r="J67" i="23"/>
  <c r="H67" i="23"/>
  <c r="G67" i="23"/>
  <c r="E67" i="23"/>
  <c r="D67" i="23"/>
  <c r="S66" i="23"/>
  <c r="P66" i="23"/>
  <c r="L66" i="23"/>
  <c r="I66" i="23"/>
  <c r="F66" i="23"/>
  <c r="D66" i="24" s="1"/>
  <c r="S65" i="23"/>
  <c r="P65" i="23"/>
  <c r="L65" i="23"/>
  <c r="I65" i="23"/>
  <c r="F65" i="23"/>
  <c r="D65" i="24" s="1"/>
  <c r="S64" i="23"/>
  <c r="P64" i="23"/>
  <c r="L64" i="23"/>
  <c r="I64" i="23"/>
  <c r="F64" i="23"/>
  <c r="D64" i="24" s="1"/>
  <c r="S63" i="23"/>
  <c r="P63" i="23"/>
  <c r="L63" i="23"/>
  <c r="I63" i="23"/>
  <c r="F63" i="23"/>
  <c r="D63" i="24" s="1"/>
  <c r="S62" i="23"/>
  <c r="P62" i="23"/>
  <c r="L62" i="23"/>
  <c r="I62" i="23"/>
  <c r="F62" i="23"/>
  <c r="D62" i="24" s="1"/>
  <c r="S61" i="23"/>
  <c r="P61" i="23"/>
  <c r="L61" i="23"/>
  <c r="I61" i="23"/>
  <c r="F61" i="23"/>
  <c r="D61" i="24" s="1"/>
  <c r="S60" i="23"/>
  <c r="P60" i="23"/>
  <c r="L60" i="23"/>
  <c r="I60" i="23"/>
  <c r="F60" i="23"/>
  <c r="D60" i="24" s="1"/>
  <c r="S59" i="23"/>
  <c r="P59" i="23"/>
  <c r="L59" i="23"/>
  <c r="I59" i="23"/>
  <c r="F59" i="23"/>
  <c r="D59" i="24" s="1"/>
  <c r="S58" i="23"/>
  <c r="P58" i="23"/>
  <c r="L58" i="23"/>
  <c r="I58" i="23"/>
  <c r="F58" i="23"/>
  <c r="D58" i="24" s="1"/>
  <c r="S57" i="23"/>
  <c r="P57" i="23"/>
  <c r="L57" i="23"/>
  <c r="I57" i="23"/>
  <c r="F57" i="23"/>
  <c r="D57" i="24" s="1"/>
  <c r="S56" i="23"/>
  <c r="P56" i="23"/>
  <c r="L56" i="23"/>
  <c r="I56" i="23"/>
  <c r="F56" i="23"/>
  <c r="D56" i="24" s="1"/>
  <c r="S55" i="23"/>
  <c r="P55" i="23"/>
  <c r="L55" i="23"/>
  <c r="I55" i="23"/>
  <c r="F55" i="23"/>
  <c r="D55" i="24" s="1"/>
  <c r="S54" i="23"/>
  <c r="P54" i="23"/>
  <c r="L54" i="23"/>
  <c r="I54" i="23"/>
  <c r="F54" i="23"/>
  <c r="D54" i="24" s="1"/>
  <c r="S53" i="23"/>
  <c r="P53" i="23"/>
  <c r="L53" i="23"/>
  <c r="I53" i="23"/>
  <c r="F53" i="23"/>
  <c r="D53" i="24" s="1"/>
  <c r="S52" i="23"/>
  <c r="P52" i="23"/>
  <c r="L52" i="23"/>
  <c r="I52" i="23"/>
  <c r="F52" i="23"/>
  <c r="D52" i="24" s="1"/>
  <c r="S51" i="23"/>
  <c r="P51" i="23"/>
  <c r="L51" i="23"/>
  <c r="I51" i="23"/>
  <c r="F51" i="23"/>
  <c r="D51" i="24" s="1"/>
  <c r="S50" i="23"/>
  <c r="P50" i="23"/>
  <c r="L50" i="23"/>
  <c r="I50" i="23"/>
  <c r="F50" i="23"/>
  <c r="D50" i="24" s="1"/>
  <c r="S49" i="23"/>
  <c r="P49" i="23"/>
  <c r="L49" i="23"/>
  <c r="I49" i="23"/>
  <c r="F49" i="23"/>
  <c r="D49" i="24" s="1"/>
  <c r="S48" i="23"/>
  <c r="P48" i="23"/>
  <c r="L48" i="23"/>
  <c r="I48" i="23"/>
  <c r="F48" i="23"/>
  <c r="D48" i="24" s="1"/>
  <c r="D47" i="24" s="1"/>
  <c r="R47" i="23"/>
  <c r="Q47" i="23"/>
  <c r="O47" i="23"/>
  <c r="N47" i="23"/>
  <c r="M47" i="23"/>
  <c r="K47" i="23"/>
  <c r="J47" i="23"/>
  <c r="H47" i="23"/>
  <c r="G47" i="23"/>
  <c r="E47" i="23"/>
  <c r="D47" i="23"/>
  <c r="S46" i="23"/>
  <c r="P46" i="23"/>
  <c r="L46" i="23"/>
  <c r="I46" i="23"/>
  <c r="F46" i="23"/>
  <c r="D46" i="24" s="1"/>
  <c r="S45" i="23"/>
  <c r="P45" i="23"/>
  <c r="L45" i="23"/>
  <c r="I45" i="23"/>
  <c r="F45" i="23"/>
  <c r="D45" i="24" s="1"/>
  <c r="S44" i="23"/>
  <c r="P44" i="23"/>
  <c r="L44" i="23"/>
  <c r="I44" i="23"/>
  <c r="F44" i="23"/>
  <c r="D44" i="24" s="1"/>
  <c r="S43" i="23"/>
  <c r="P43" i="23"/>
  <c r="L43" i="23"/>
  <c r="I43" i="23"/>
  <c r="F43" i="23"/>
  <c r="D43" i="24" s="1"/>
  <c r="S42" i="23"/>
  <c r="P42" i="23"/>
  <c r="L42" i="23"/>
  <c r="I42" i="23"/>
  <c r="F42" i="23"/>
  <c r="D42" i="24" s="1"/>
  <c r="S41" i="23"/>
  <c r="P41" i="23"/>
  <c r="L41" i="23"/>
  <c r="I41" i="23"/>
  <c r="F41" i="23"/>
  <c r="D41" i="24" s="1"/>
  <c r="S40" i="23"/>
  <c r="P40" i="23"/>
  <c r="L40" i="23"/>
  <c r="I40" i="23"/>
  <c r="F40" i="23"/>
  <c r="D40" i="24" s="1"/>
  <c r="S39" i="23"/>
  <c r="P39" i="23"/>
  <c r="L39" i="23"/>
  <c r="I39" i="23"/>
  <c r="F39" i="23"/>
  <c r="D39" i="24" s="1"/>
  <c r="S38" i="23"/>
  <c r="P38" i="23"/>
  <c r="L38" i="23"/>
  <c r="I38" i="23"/>
  <c r="F38" i="23"/>
  <c r="D38" i="24" s="1"/>
  <c r="S37" i="23"/>
  <c r="P37" i="23"/>
  <c r="L37" i="23"/>
  <c r="I37" i="23"/>
  <c r="F37" i="23"/>
  <c r="D37" i="24" s="1"/>
  <c r="S36" i="23"/>
  <c r="P36" i="23"/>
  <c r="L36" i="23"/>
  <c r="I36" i="23"/>
  <c r="F36" i="23"/>
  <c r="D36" i="24" s="1"/>
  <c r="S35" i="23"/>
  <c r="P35" i="23"/>
  <c r="L35" i="23"/>
  <c r="I35" i="23"/>
  <c r="F35" i="23"/>
  <c r="D35" i="24" s="1"/>
  <c r="S34" i="23"/>
  <c r="P34" i="23"/>
  <c r="L34" i="23"/>
  <c r="I34" i="23"/>
  <c r="F34" i="23"/>
  <c r="D34" i="24" s="1"/>
  <c r="S33" i="23"/>
  <c r="P33" i="23"/>
  <c r="L33" i="23"/>
  <c r="I33" i="23"/>
  <c r="F33" i="23"/>
  <c r="D33" i="24" s="1"/>
  <c r="S32" i="23"/>
  <c r="P32" i="23"/>
  <c r="L32" i="23"/>
  <c r="I32" i="23"/>
  <c r="F32" i="23"/>
  <c r="D32" i="24" s="1"/>
  <c r="S31" i="23"/>
  <c r="P31" i="23"/>
  <c r="L31" i="23"/>
  <c r="I31" i="23"/>
  <c r="F31" i="23"/>
  <c r="D31" i="24" s="1"/>
  <c r="D29" i="24" s="1"/>
  <c r="S30" i="23"/>
  <c r="P30" i="23"/>
  <c r="L30" i="23"/>
  <c r="I30" i="23"/>
  <c r="F30" i="23"/>
  <c r="D30" i="24" s="1"/>
  <c r="R29" i="23"/>
  <c r="Q29" i="23"/>
  <c r="O29" i="23"/>
  <c r="N29" i="23"/>
  <c r="M29" i="23"/>
  <c r="K29" i="23"/>
  <c r="J29" i="23"/>
  <c r="H29" i="23"/>
  <c r="G29" i="23"/>
  <c r="E29" i="23"/>
  <c r="D29" i="23"/>
  <c r="S28" i="23"/>
  <c r="P28" i="23"/>
  <c r="L28" i="23"/>
  <c r="I28" i="23"/>
  <c r="F28" i="23"/>
  <c r="D28" i="24" s="1"/>
  <c r="S27" i="23"/>
  <c r="P27" i="23"/>
  <c r="L27" i="23"/>
  <c r="I27" i="23"/>
  <c r="F27" i="23"/>
  <c r="D27" i="24" s="1"/>
  <c r="S26" i="23"/>
  <c r="P26" i="23"/>
  <c r="L26" i="23"/>
  <c r="I26" i="23"/>
  <c r="F26" i="23"/>
  <c r="D26" i="24" s="1"/>
  <c r="S25" i="23"/>
  <c r="P25" i="23"/>
  <c r="L25" i="23"/>
  <c r="I25" i="23"/>
  <c r="F25" i="23"/>
  <c r="D25" i="24" s="1"/>
  <c r="S24" i="23"/>
  <c r="P24" i="23"/>
  <c r="L24" i="23"/>
  <c r="I24" i="23"/>
  <c r="F24" i="23"/>
  <c r="D24" i="24" s="1"/>
  <c r="S23" i="23"/>
  <c r="P23" i="23"/>
  <c r="L23" i="23"/>
  <c r="I23" i="23"/>
  <c r="F23" i="23"/>
  <c r="D23" i="24" s="1"/>
  <c r="S22" i="23"/>
  <c r="P22" i="23"/>
  <c r="L22" i="23"/>
  <c r="I22" i="23"/>
  <c r="F22" i="23"/>
  <c r="D22" i="24" s="1"/>
  <c r="S21" i="23"/>
  <c r="P21" i="23"/>
  <c r="L21" i="23"/>
  <c r="I21" i="23"/>
  <c r="F21" i="23"/>
  <c r="D21" i="24" s="1"/>
  <c r="S20" i="23"/>
  <c r="P20" i="23"/>
  <c r="L20" i="23"/>
  <c r="I20" i="23"/>
  <c r="F20" i="23"/>
  <c r="D20" i="24" s="1"/>
  <c r="S19" i="23"/>
  <c r="P19" i="23"/>
  <c r="L19" i="23"/>
  <c r="I19" i="23"/>
  <c r="F19" i="23"/>
  <c r="D19" i="24" s="1"/>
  <c r="S18" i="23"/>
  <c r="P18" i="23"/>
  <c r="L18" i="23"/>
  <c r="I18" i="23"/>
  <c r="F18" i="23"/>
  <c r="D18" i="24" s="1"/>
  <c r="S17" i="23"/>
  <c r="P17" i="23"/>
  <c r="L17" i="23"/>
  <c r="I17" i="23"/>
  <c r="F17" i="23"/>
  <c r="D17" i="24" s="1"/>
  <c r="D16" i="24" s="1"/>
  <c r="R16" i="23"/>
  <c r="Q16" i="23"/>
  <c r="O16" i="23"/>
  <c r="N16" i="23"/>
  <c r="M16" i="23"/>
  <c r="K16" i="23"/>
  <c r="J16" i="23"/>
  <c r="H16" i="23"/>
  <c r="G16" i="23"/>
  <c r="E16" i="23"/>
  <c r="D16" i="23"/>
  <c r="S15" i="23"/>
  <c r="P15" i="23"/>
  <c r="L15" i="23"/>
  <c r="I15" i="23"/>
  <c r="F15" i="23"/>
  <c r="D15" i="24" s="1"/>
  <c r="S14" i="23"/>
  <c r="P14" i="23"/>
  <c r="L14" i="23"/>
  <c r="I14" i="23"/>
  <c r="F14" i="23"/>
  <c r="D14" i="24" s="1"/>
  <c r="S13" i="23"/>
  <c r="P13" i="23"/>
  <c r="L13" i="23"/>
  <c r="I13" i="23"/>
  <c r="F13" i="23"/>
  <c r="D13" i="24" s="1"/>
  <c r="S12" i="23"/>
  <c r="P12" i="23"/>
  <c r="L12" i="23"/>
  <c r="I12" i="23"/>
  <c r="F12" i="23"/>
  <c r="D12" i="24" s="1"/>
  <c r="S11" i="23"/>
  <c r="P11" i="23"/>
  <c r="L11" i="23"/>
  <c r="I11" i="23"/>
  <c r="F11" i="23"/>
  <c r="D11" i="24" s="1"/>
  <c r="S10" i="23"/>
  <c r="P10" i="23"/>
  <c r="L10" i="23"/>
  <c r="I10" i="23"/>
  <c r="F10" i="23"/>
  <c r="D10" i="24" s="1"/>
  <c r="S9" i="23"/>
  <c r="P9" i="23"/>
  <c r="L9" i="23"/>
  <c r="I9" i="23"/>
  <c r="F9" i="23"/>
  <c r="D9" i="24" s="1"/>
  <c r="S8" i="23"/>
  <c r="P8" i="23"/>
  <c r="L8" i="23"/>
  <c r="I8" i="23"/>
  <c r="F8" i="23"/>
  <c r="D8" i="24" s="1"/>
  <c r="S7" i="23"/>
  <c r="P7" i="23"/>
  <c r="L7" i="23"/>
  <c r="I7" i="23"/>
  <c r="F7" i="23"/>
  <c r="D7" i="24" s="1"/>
  <c r="R6" i="23"/>
  <c r="Q6" i="23"/>
  <c r="Q5" i="23" s="1"/>
  <c r="O6" i="23"/>
  <c r="N6" i="23"/>
  <c r="N5" i="23" s="1"/>
  <c r="M6" i="23"/>
  <c r="K6" i="23"/>
  <c r="K5" i="23" s="1"/>
  <c r="J6" i="23"/>
  <c r="H6" i="23"/>
  <c r="H5" i="23" s="1"/>
  <c r="G6" i="23"/>
  <c r="E6" i="23"/>
  <c r="E5" i="23" s="1"/>
  <c r="D6" i="23"/>
  <c r="P123" i="23"/>
  <c r="D126" i="24" l="1"/>
  <c r="D124" i="24"/>
  <c r="K126" i="24"/>
  <c r="K124" i="24"/>
  <c r="K5" i="24"/>
  <c r="S126" i="24"/>
  <c r="S124" i="24"/>
  <c r="S5" i="24"/>
  <c r="F123" i="23"/>
  <c r="D5" i="23"/>
  <c r="G5" i="23"/>
  <c r="J5" i="23"/>
  <c r="M5" i="23"/>
  <c r="O5" i="23"/>
  <c r="R5" i="23"/>
  <c r="L123" i="23"/>
  <c r="S123" i="23"/>
  <c r="D6" i="24"/>
  <c r="G6" i="24"/>
  <c r="G124" i="24"/>
  <c r="G5" i="24"/>
  <c r="G126" i="24"/>
  <c r="O124" i="24"/>
  <c r="O5" i="24"/>
  <c r="O126" i="24"/>
  <c r="D5" i="24"/>
  <c r="I123" i="23"/>
  <c r="G127" i="24"/>
  <c r="J22" i="24" s="1"/>
  <c r="Y22" i="24" s="1"/>
  <c r="K127" i="24"/>
  <c r="N20" i="24" s="1"/>
  <c r="Z20" i="24" s="1"/>
  <c r="O127" i="24"/>
  <c r="R26" i="24" s="1"/>
  <c r="AA26" i="24" s="1"/>
  <c r="S127" i="24"/>
  <c r="V22" i="24" s="1"/>
  <c r="AB22" i="24" s="1"/>
  <c r="H7" i="24"/>
  <c r="L7" i="24"/>
  <c r="P7" i="24"/>
  <c r="T7" i="24"/>
  <c r="H8" i="24"/>
  <c r="L8" i="24"/>
  <c r="P8" i="24"/>
  <c r="T8" i="24"/>
  <c r="H9" i="24"/>
  <c r="L9" i="24"/>
  <c r="P9" i="24"/>
  <c r="T9" i="24"/>
  <c r="J10" i="24"/>
  <c r="Y10" i="24" s="1"/>
  <c r="N10" i="24"/>
  <c r="Z10" i="24" s="1"/>
  <c r="J12" i="24"/>
  <c r="Y12" i="24" s="1"/>
  <c r="V15" i="24"/>
  <c r="AB15" i="24" s="1"/>
  <c r="J18" i="24"/>
  <c r="Y18" i="24" s="1"/>
  <c r="N18" i="24"/>
  <c r="Z18" i="24" s="1"/>
  <c r="V23" i="24"/>
  <c r="AB23" i="24" s="1"/>
  <c r="N24" i="24"/>
  <c r="Z24" i="24" s="1"/>
  <c r="V24" i="24"/>
  <c r="AB24" i="24" s="1"/>
  <c r="N26" i="24"/>
  <c r="Z26" i="24" s="1"/>
  <c r="V26" i="24"/>
  <c r="AB26" i="24" s="1"/>
  <c r="V28" i="24"/>
  <c r="AB28" i="24" s="1"/>
  <c r="N35" i="24"/>
  <c r="Z35" i="24" s="1"/>
  <c r="V35" i="24"/>
  <c r="AB35" i="24" s="1"/>
  <c r="V36" i="24"/>
  <c r="AB36" i="24" s="1"/>
  <c r="V37" i="24"/>
  <c r="AB37" i="24" s="1"/>
  <c r="N39" i="24"/>
  <c r="Z39" i="24" s="1"/>
  <c r="V39" i="24"/>
  <c r="AB39" i="24" s="1"/>
  <c r="V41" i="24"/>
  <c r="AB41" i="24" s="1"/>
  <c r="N42" i="24"/>
  <c r="Z42" i="24" s="1"/>
  <c r="V42" i="24"/>
  <c r="AB42" i="24" s="1"/>
  <c r="V43" i="24"/>
  <c r="AB43" i="24" s="1"/>
  <c r="V44" i="24"/>
  <c r="AB44" i="24" s="1"/>
  <c r="N46" i="24"/>
  <c r="Z46" i="24" s="1"/>
  <c r="V46" i="24"/>
  <c r="AB46" i="24" s="1"/>
  <c r="N47" i="24"/>
  <c r="Z47" i="24" s="1"/>
  <c r="V47" i="24"/>
  <c r="AB47" i="24" s="1"/>
  <c r="N48" i="24"/>
  <c r="Z48" i="24" s="1"/>
  <c r="V48" i="24"/>
  <c r="AB48" i="24" s="1"/>
  <c r="J50" i="24"/>
  <c r="Y50" i="24" s="1"/>
  <c r="J53" i="24"/>
  <c r="Y53" i="24" s="1"/>
  <c r="N53" i="24"/>
  <c r="Z53" i="24" s="1"/>
  <c r="V53" i="24"/>
  <c r="AB53" i="24" s="1"/>
  <c r="N54" i="24"/>
  <c r="Z54" i="24" s="1"/>
  <c r="V54" i="24"/>
  <c r="AB54" i="24" s="1"/>
  <c r="V55" i="24"/>
  <c r="AB55" i="24" s="1"/>
  <c r="N56" i="24"/>
  <c r="Z56" i="24" s="1"/>
  <c r="N57" i="24"/>
  <c r="Z57" i="24" s="1"/>
  <c r="N61" i="24"/>
  <c r="Z61" i="24" s="1"/>
  <c r="V61" i="24"/>
  <c r="AB61" i="24" s="1"/>
  <c r="N65" i="24"/>
  <c r="Z65" i="24" s="1"/>
  <c r="V65" i="24"/>
  <c r="AB65" i="24" s="1"/>
  <c r="N66" i="24"/>
  <c r="Z66" i="24" s="1"/>
  <c r="R66" i="24"/>
  <c r="AA66" i="24" s="1"/>
  <c r="V66" i="24"/>
  <c r="AB66" i="24" s="1"/>
  <c r="V67" i="24"/>
  <c r="AB67" i="24" s="1"/>
  <c r="J68" i="24"/>
  <c r="Y68" i="24" s="1"/>
  <c r="N68" i="24"/>
  <c r="Z68" i="24" s="1"/>
  <c r="V68" i="24"/>
  <c r="AB68" i="24" s="1"/>
  <c r="H10" i="24"/>
  <c r="L10" i="24"/>
  <c r="P10" i="24"/>
  <c r="T10" i="24"/>
  <c r="H11" i="24"/>
  <c r="L11" i="24"/>
  <c r="P11" i="24"/>
  <c r="T11" i="24"/>
  <c r="H12" i="24"/>
  <c r="L12" i="24"/>
  <c r="P12" i="24"/>
  <c r="T12" i="24"/>
  <c r="H13" i="24"/>
  <c r="L13" i="24"/>
  <c r="P13" i="24"/>
  <c r="T13" i="24"/>
  <c r="H14" i="24"/>
  <c r="L14" i="24"/>
  <c r="P14" i="24"/>
  <c r="T14" i="24"/>
  <c r="H15" i="24"/>
  <c r="L15" i="24"/>
  <c r="P15" i="24"/>
  <c r="T15" i="24"/>
  <c r="H17" i="24"/>
  <c r="L17" i="24"/>
  <c r="P17" i="24"/>
  <c r="T17" i="24"/>
  <c r="H18" i="24"/>
  <c r="L18" i="24"/>
  <c r="P18" i="24"/>
  <c r="T18" i="24"/>
  <c r="H19" i="24"/>
  <c r="L19" i="24"/>
  <c r="P19" i="24"/>
  <c r="T19" i="24"/>
  <c r="H20" i="24"/>
  <c r="L20" i="24"/>
  <c r="P20" i="24"/>
  <c r="T20" i="24"/>
  <c r="H21" i="24"/>
  <c r="L21" i="24"/>
  <c r="P21" i="24"/>
  <c r="T21" i="24"/>
  <c r="H22" i="24"/>
  <c r="L22" i="24"/>
  <c r="P22" i="24"/>
  <c r="T22" i="24"/>
  <c r="H23" i="24"/>
  <c r="L23" i="24"/>
  <c r="P23" i="24"/>
  <c r="T23" i="24"/>
  <c r="H24" i="24"/>
  <c r="L24" i="24"/>
  <c r="P24" i="24"/>
  <c r="T24" i="24"/>
  <c r="H25" i="24"/>
  <c r="L25" i="24"/>
  <c r="P25" i="24"/>
  <c r="T25" i="24"/>
  <c r="H26" i="24"/>
  <c r="L26" i="24"/>
  <c r="P26" i="24"/>
  <c r="T26" i="24"/>
  <c r="H27" i="24"/>
  <c r="L27" i="24"/>
  <c r="P27" i="24"/>
  <c r="T27" i="24"/>
  <c r="H28" i="24"/>
  <c r="L28" i="24"/>
  <c r="P28" i="24"/>
  <c r="T28" i="24"/>
  <c r="H30" i="24"/>
  <c r="L30" i="24"/>
  <c r="P30" i="24"/>
  <c r="T30" i="24"/>
  <c r="H31" i="24"/>
  <c r="L31" i="24"/>
  <c r="P31" i="24"/>
  <c r="T31" i="24"/>
  <c r="H32" i="24"/>
  <c r="L32" i="24"/>
  <c r="P32" i="24"/>
  <c r="T32" i="24"/>
  <c r="H33" i="24"/>
  <c r="L33" i="24"/>
  <c r="P33" i="24"/>
  <c r="T33" i="24"/>
  <c r="H34" i="24"/>
  <c r="L34" i="24"/>
  <c r="P34" i="24"/>
  <c r="T34" i="24"/>
  <c r="H35" i="24"/>
  <c r="L35" i="24"/>
  <c r="P35" i="24"/>
  <c r="T35" i="24"/>
  <c r="H36" i="24"/>
  <c r="L36" i="24"/>
  <c r="P36" i="24"/>
  <c r="T36" i="24"/>
  <c r="H37" i="24"/>
  <c r="L37" i="24"/>
  <c r="P37" i="24"/>
  <c r="T37" i="24"/>
  <c r="H38" i="24"/>
  <c r="L38" i="24"/>
  <c r="P38" i="24"/>
  <c r="T38" i="24"/>
  <c r="H39" i="24"/>
  <c r="L39" i="24"/>
  <c r="P39" i="24"/>
  <c r="T39" i="24"/>
  <c r="H40" i="24"/>
  <c r="L40" i="24"/>
  <c r="P40" i="24"/>
  <c r="T40" i="24"/>
  <c r="H41" i="24"/>
  <c r="L41" i="24"/>
  <c r="P41" i="24"/>
  <c r="T41" i="24"/>
  <c r="H42" i="24"/>
  <c r="L42" i="24"/>
  <c r="P42" i="24"/>
  <c r="T42" i="24"/>
  <c r="H43" i="24"/>
  <c r="L43" i="24"/>
  <c r="P43" i="24"/>
  <c r="T43" i="24"/>
  <c r="H44" i="24"/>
  <c r="L44" i="24"/>
  <c r="P44" i="24"/>
  <c r="T44" i="24"/>
  <c r="H45" i="24"/>
  <c r="L45" i="24"/>
  <c r="P45" i="24"/>
  <c r="T45" i="24"/>
  <c r="H46" i="24"/>
  <c r="L46" i="24"/>
  <c r="P46" i="24"/>
  <c r="T46" i="24"/>
  <c r="H48" i="24"/>
  <c r="L48" i="24"/>
  <c r="P48" i="24"/>
  <c r="T48" i="24"/>
  <c r="H49" i="24"/>
  <c r="L49" i="24"/>
  <c r="P49" i="24"/>
  <c r="T49" i="24"/>
  <c r="H50" i="24"/>
  <c r="L50" i="24"/>
  <c r="P50" i="24"/>
  <c r="T50" i="24"/>
  <c r="H51" i="24"/>
  <c r="L51" i="24"/>
  <c r="P51" i="24"/>
  <c r="T51" i="24"/>
  <c r="H52" i="24"/>
  <c r="L52" i="24"/>
  <c r="P52" i="24"/>
  <c r="T52" i="24"/>
  <c r="H53" i="24"/>
  <c r="L53" i="24"/>
  <c r="P53" i="24"/>
  <c r="T53" i="24"/>
  <c r="H54" i="24"/>
  <c r="L54" i="24"/>
  <c r="P54" i="24"/>
  <c r="T54" i="24"/>
  <c r="H55" i="24"/>
  <c r="L55" i="24"/>
  <c r="P55" i="24"/>
  <c r="T55" i="24"/>
  <c r="H56" i="24"/>
  <c r="L56" i="24"/>
  <c r="P56" i="24"/>
  <c r="T56" i="24"/>
  <c r="H57" i="24"/>
  <c r="L57" i="24"/>
  <c r="P57" i="24"/>
  <c r="T57" i="24"/>
  <c r="H58" i="24"/>
  <c r="L58" i="24"/>
  <c r="P58" i="24"/>
  <c r="T58" i="24"/>
  <c r="H59" i="24"/>
  <c r="L59" i="24"/>
  <c r="P59" i="24"/>
  <c r="T59" i="24"/>
  <c r="H60" i="24"/>
  <c r="L60" i="24"/>
  <c r="P60" i="24"/>
  <c r="T60" i="24"/>
  <c r="H61" i="24"/>
  <c r="L61" i="24"/>
  <c r="P61" i="24"/>
  <c r="T61" i="24"/>
  <c r="H62" i="24"/>
  <c r="L62" i="24"/>
  <c r="P62" i="24"/>
  <c r="T62" i="24"/>
  <c r="H63" i="24"/>
  <c r="L63" i="24"/>
  <c r="P63" i="24"/>
  <c r="T63" i="24"/>
  <c r="H64" i="24"/>
  <c r="L64" i="24"/>
  <c r="P64" i="24"/>
  <c r="T64" i="24"/>
  <c r="H65" i="24"/>
  <c r="L65" i="24"/>
  <c r="P65" i="24"/>
  <c r="T65" i="24"/>
  <c r="H66" i="24"/>
  <c r="L66" i="24"/>
  <c r="P66" i="24"/>
  <c r="T66" i="24"/>
  <c r="H68" i="24"/>
  <c r="L68" i="24"/>
  <c r="P68" i="24"/>
  <c r="T68" i="24"/>
  <c r="H69" i="24"/>
  <c r="N69" i="24"/>
  <c r="Z69" i="24" s="1"/>
  <c r="V69" i="24"/>
  <c r="AB69" i="24" s="1"/>
  <c r="J71" i="24"/>
  <c r="Y71" i="24" s="1"/>
  <c r="V73" i="24"/>
  <c r="AB73" i="24" s="1"/>
  <c r="V74" i="24"/>
  <c r="AB74" i="24" s="1"/>
  <c r="V75" i="24"/>
  <c r="AB75" i="24" s="1"/>
  <c r="V76" i="24"/>
  <c r="AB76" i="24" s="1"/>
  <c r="V77" i="24"/>
  <c r="AB77" i="24" s="1"/>
  <c r="V78" i="24"/>
  <c r="AB78" i="24" s="1"/>
  <c r="R81" i="24"/>
  <c r="AA81" i="24" s="1"/>
  <c r="J83" i="24"/>
  <c r="Y83" i="24" s="1"/>
  <c r="V84" i="24"/>
  <c r="AB84" i="24" s="1"/>
  <c r="V85" i="24"/>
  <c r="AB85" i="24" s="1"/>
  <c r="V87" i="24"/>
  <c r="AB87" i="24" s="1"/>
  <c r="N89" i="24"/>
  <c r="Z89" i="24" s="1"/>
  <c r="V90" i="24"/>
  <c r="AB90" i="24" s="1"/>
  <c r="V92" i="24"/>
  <c r="AB92" i="24" s="1"/>
  <c r="J94" i="24"/>
  <c r="Y94" i="24" s="1"/>
  <c r="V95" i="24"/>
  <c r="AB95" i="24" s="1"/>
  <c r="L69" i="24"/>
  <c r="P69" i="24"/>
  <c r="T69" i="24"/>
  <c r="H70" i="24"/>
  <c r="L70" i="24"/>
  <c r="P70" i="24"/>
  <c r="T70" i="24"/>
  <c r="H71" i="24"/>
  <c r="L71" i="24"/>
  <c r="P71" i="24"/>
  <c r="T71" i="24"/>
  <c r="H72" i="24"/>
  <c r="L72" i="24"/>
  <c r="P72" i="24"/>
  <c r="T72" i="24"/>
  <c r="H73" i="24"/>
  <c r="L73" i="24"/>
  <c r="P73" i="24"/>
  <c r="T73" i="24"/>
  <c r="H74" i="24"/>
  <c r="L74" i="24"/>
  <c r="P74" i="24"/>
  <c r="T74" i="24"/>
  <c r="H75" i="24"/>
  <c r="L75" i="24"/>
  <c r="P75" i="24"/>
  <c r="T75" i="24"/>
  <c r="H76" i="24"/>
  <c r="L76" i="24"/>
  <c r="P76" i="24"/>
  <c r="T76" i="24"/>
  <c r="H77" i="24"/>
  <c r="L77" i="24"/>
  <c r="P77" i="24"/>
  <c r="T77" i="24"/>
  <c r="H78" i="24"/>
  <c r="L78" i="24"/>
  <c r="P78" i="24"/>
  <c r="T78" i="24"/>
  <c r="H79" i="24"/>
  <c r="L79" i="24"/>
  <c r="P79" i="24"/>
  <c r="T79" i="24"/>
  <c r="H80" i="24"/>
  <c r="L80" i="24"/>
  <c r="P80" i="24"/>
  <c r="T80" i="24"/>
  <c r="H81" i="24"/>
  <c r="L81" i="24"/>
  <c r="P81" i="24"/>
  <c r="T81" i="24"/>
  <c r="H83" i="24"/>
  <c r="L83" i="24"/>
  <c r="P83" i="24"/>
  <c r="T83" i="24"/>
  <c r="H84" i="24"/>
  <c r="L84" i="24"/>
  <c r="P84" i="24"/>
  <c r="T84" i="24"/>
  <c r="H85" i="24"/>
  <c r="L85" i="24"/>
  <c r="P85" i="24"/>
  <c r="T85" i="24"/>
  <c r="H86" i="24"/>
  <c r="L86" i="24"/>
  <c r="P86" i="24"/>
  <c r="T86" i="24"/>
  <c r="H87" i="24"/>
  <c r="L87" i="24"/>
  <c r="P87" i="24"/>
  <c r="T87" i="24"/>
  <c r="H88" i="24"/>
  <c r="L88" i="24"/>
  <c r="P88" i="24"/>
  <c r="T88" i="24"/>
  <c r="H89" i="24"/>
  <c r="L89" i="24"/>
  <c r="P89" i="24"/>
  <c r="T89" i="24"/>
  <c r="H90" i="24"/>
  <c r="L90" i="24"/>
  <c r="P90" i="24"/>
  <c r="T90" i="24"/>
  <c r="H91" i="24"/>
  <c r="L91" i="24"/>
  <c r="P91" i="24"/>
  <c r="T91" i="24"/>
  <c r="H92" i="24"/>
  <c r="L92" i="24"/>
  <c r="P92" i="24"/>
  <c r="T92" i="24"/>
  <c r="H93" i="24"/>
  <c r="L93" i="24"/>
  <c r="P93" i="24"/>
  <c r="T93" i="24"/>
  <c r="H94" i="24"/>
  <c r="L94" i="24"/>
  <c r="P94" i="24"/>
  <c r="T94" i="24"/>
  <c r="H95" i="24"/>
  <c r="L95" i="24"/>
  <c r="P95" i="24"/>
  <c r="T95" i="24"/>
  <c r="H96" i="24"/>
  <c r="L96" i="24"/>
  <c r="P96" i="24"/>
  <c r="T96" i="24"/>
  <c r="H97" i="24"/>
  <c r="L97" i="24"/>
  <c r="P97" i="24"/>
  <c r="T97" i="24"/>
  <c r="H98" i="24"/>
  <c r="L98" i="24"/>
  <c r="V99" i="24"/>
  <c r="AB99" i="24" s="1"/>
  <c r="V100" i="24"/>
  <c r="AB100" i="24" s="1"/>
  <c r="V102" i="24"/>
  <c r="AB102" i="24" s="1"/>
  <c r="V103" i="24"/>
  <c r="AB103" i="24" s="1"/>
  <c r="V105" i="24"/>
  <c r="AB105" i="24" s="1"/>
  <c r="J108" i="24"/>
  <c r="Y108" i="24" s="1"/>
  <c r="V109" i="24"/>
  <c r="AB109" i="24" s="1"/>
  <c r="N110" i="24"/>
  <c r="Z110" i="24" s="1"/>
  <c r="R110" i="24"/>
  <c r="AA110" i="24" s="1"/>
  <c r="P98" i="24"/>
  <c r="T98" i="24"/>
  <c r="H99" i="24"/>
  <c r="L99" i="24"/>
  <c r="P99" i="24"/>
  <c r="T99" i="24"/>
  <c r="H100" i="24"/>
  <c r="L100" i="24"/>
  <c r="P100" i="24"/>
  <c r="T100" i="24"/>
  <c r="H101" i="24"/>
  <c r="L101" i="24"/>
  <c r="P101" i="24"/>
  <c r="T101" i="24"/>
  <c r="H102" i="24"/>
  <c r="L102" i="24"/>
  <c r="P102" i="24"/>
  <c r="T102" i="24"/>
  <c r="H103" i="24"/>
  <c r="L103" i="24"/>
  <c r="P103" i="24"/>
  <c r="T103" i="24"/>
  <c r="H104" i="24"/>
  <c r="L104" i="24"/>
  <c r="P104" i="24"/>
  <c r="T104" i="24"/>
  <c r="H105" i="24"/>
  <c r="L105" i="24"/>
  <c r="P105" i="24"/>
  <c r="T105" i="24"/>
  <c r="H106" i="24"/>
  <c r="L106" i="24"/>
  <c r="P106" i="24"/>
  <c r="T106" i="24"/>
  <c r="H107" i="24"/>
  <c r="L107" i="24"/>
  <c r="P107" i="24"/>
  <c r="T107" i="24"/>
  <c r="H108" i="24"/>
  <c r="L108" i="24"/>
  <c r="P108" i="24"/>
  <c r="T108" i="24"/>
  <c r="H109" i="24"/>
  <c r="L109" i="24"/>
  <c r="P109" i="24"/>
  <c r="T109" i="24"/>
  <c r="H110" i="24"/>
  <c r="L110" i="24"/>
  <c r="P110" i="24"/>
  <c r="T110" i="24"/>
  <c r="H111" i="24"/>
  <c r="L111" i="24"/>
  <c r="P111" i="24"/>
  <c r="T111" i="24"/>
  <c r="H112" i="24"/>
  <c r="L112" i="24"/>
  <c r="P112" i="24"/>
  <c r="T112" i="24"/>
  <c r="J113" i="24"/>
  <c r="Y113" i="24" s="1"/>
  <c r="V114" i="24"/>
  <c r="AB114" i="24" s="1"/>
  <c r="J116" i="24"/>
  <c r="Y116" i="24" s="1"/>
  <c r="J118" i="24"/>
  <c r="Y118" i="24" s="1"/>
  <c r="V118" i="24"/>
  <c r="AB118" i="24" s="1"/>
  <c r="J120" i="24"/>
  <c r="Y120" i="24" s="1"/>
  <c r="N120" i="24"/>
  <c r="Z120" i="24" s="1"/>
  <c r="H114" i="24"/>
  <c r="L114" i="24"/>
  <c r="P114" i="24"/>
  <c r="T114" i="24"/>
  <c r="H115" i="24"/>
  <c r="L115" i="24"/>
  <c r="P115" i="24"/>
  <c r="T115" i="24"/>
  <c r="H116" i="24"/>
  <c r="L116" i="24"/>
  <c r="P116" i="24"/>
  <c r="T116" i="24"/>
  <c r="H117" i="24"/>
  <c r="L117" i="24"/>
  <c r="P117" i="24"/>
  <c r="T117" i="24"/>
  <c r="H118" i="24"/>
  <c r="L118" i="24"/>
  <c r="P118" i="24"/>
  <c r="T118" i="24"/>
  <c r="H119" i="24"/>
  <c r="L119" i="24"/>
  <c r="P119" i="24"/>
  <c r="T119" i="24"/>
  <c r="H120" i="24"/>
  <c r="L120" i="24"/>
  <c r="P120" i="24"/>
  <c r="N121" i="24"/>
  <c r="Z121" i="24" s="1"/>
  <c r="R121" i="24"/>
  <c r="AA121" i="24" s="1"/>
  <c r="V121" i="24"/>
  <c r="AB121" i="24" s="1"/>
  <c r="V122" i="24"/>
  <c r="AB122" i="24" s="1"/>
  <c r="G128" i="24"/>
  <c r="K128" i="24"/>
  <c r="N11" i="24" s="1"/>
  <c r="Z11" i="24" s="1"/>
  <c r="O128" i="24"/>
  <c r="R10" i="24" s="1"/>
  <c r="AA10" i="24" s="1"/>
  <c r="S128" i="24"/>
  <c r="V11" i="24" s="1"/>
  <c r="AB11" i="24" s="1"/>
  <c r="T120" i="24"/>
  <c r="H121" i="24"/>
  <c r="L121" i="24"/>
  <c r="P121" i="24"/>
  <c r="T121" i="24"/>
  <c r="H122" i="24"/>
  <c r="L122" i="24"/>
  <c r="P122" i="24"/>
  <c r="T122" i="24"/>
  <c r="G125" i="24"/>
  <c r="K125" i="24"/>
  <c r="O125" i="24"/>
  <c r="S125" i="24"/>
  <c r="M121" i="20"/>
  <c r="M120" i="20"/>
  <c r="M119" i="20"/>
  <c r="M118" i="20"/>
  <c r="M117" i="20"/>
  <c r="M116" i="20"/>
  <c r="M115" i="20"/>
  <c r="M113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4" i="20"/>
  <c r="M13" i="20"/>
  <c r="M12" i="20"/>
  <c r="M11" i="20"/>
  <c r="M10" i="20"/>
  <c r="M9" i="20"/>
  <c r="M8" i="20"/>
  <c r="M7" i="20"/>
  <c r="M6" i="20"/>
  <c r="R50" i="24" l="1"/>
  <c r="AA50" i="24" s="1"/>
  <c r="J11" i="24"/>
  <c r="Y11" i="24" s="1"/>
  <c r="J122" i="24"/>
  <c r="Y122" i="24" s="1"/>
  <c r="J121" i="24"/>
  <c r="Y121" i="24" s="1"/>
  <c r="J117" i="24"/>
  <c r="Y117" i="24" s="1"/>
  <c r="J115" i="24"/>
  <c r="Y115" i="24" s="1"/>
  <c r="J114" i="24"/>
  <c r="Y114" i="24" s="1"/>
  <c r="J111" i="24"/>
  <c r="Y111" i="24" s="1"/>
  <c r="J109" i="24"/>
  <c r="Y109" i="24" s="1"/>
  <c r="J103" i="24"/>
  <c r="Y103" i="24" s="1"/>
  <c r="J101" i="24"/>
  <c r="Y101" i="24" s="1"/>
  <c r="J90" i="24"/>
  <c r="Y90" i="24" s="1"/>
  <c r="J89" i="24"/>
  <c r="Y89" i="24" s="1"/>
  <c r="J87" i="24"/>
  <c r="Y87" i="24" s="1"/>
  <c r="J78" i="24"/>
  <c r="Y78" i="24" s="1"/>
  <c r="J75" i="24"/>
  <c r="Y75" i="24" s="1"/>
  <c r="J47" i="24"/>
  <c r="Y47" i="24" s="1"/>
  <c r="J39" i="24"/>
  <c r="Y39" i="24" s="1"/>
  <c r="T5" i="24"/>
  <c r="P5" i="24"/>
  <c r="J24" i="24"/>
  <c r="Y24" i="24" s="1"/>
  <c r="L5" i="24"/>
  <c r="J61" i="24"/>
  <c r="Y61" i="24" s="1"/>
  <c r="J54" i="24"/>
  <c r="Y54" i="24" s="1"/>
  <c r="J48" i="24"/>
  <c r="Y48" i="24" s="1"/>
  <c r="J30" i="24"/>
  <c r="Y30" i="24" s="1"/>
  <c r="H5" i="24"/>
  <c r="J5" i="24"/>
  <c r="Y5" i="24" s="1"/>
  <c r="N5" i="24"/>
  <c r="Z5" i="24" s="1"/>
  <c r="R5" i="24"/>
  <c r="AA5" i="24" s="1"/>
  <c r="V5" i="24"/>
  <c r="AB5" i="24" s="1"/>
  <c r="V12" i="24"/>
  <c r="AB12" i="24" s="1"/>
  <c r="V10" i="24"/>
  <c r="AB10" i="24" s="1"/>
  <c r="R113" i="24"/>
  <c r="AA113" i="24" s="1"/>
  <c r="R102" i="24"/>
  <c r="AA102" i="24" s="1"/>
  <c r="R69" i="24"/>
  <c r="AA69" i="24" s="1"/>
  <c r="R68" i="24"/>
  <c r="AA68" i="24" s="1"/>
  <c r="R54" i="24"/>
  <c r="AA54" i="24" s="1"/>
  <c r="R53" i="24"/>
  <c r="AA53" i="24" s="1"/>
  <c r="R48" i="24"/>
  <c r="AA48" i="24" s="1"/>
  <c r="R47" i="24"/>
  <c r="AA47" i="24" s="1"/>
  <c r="R46" i="24"/>
  <c r="AA46" i="24" s="1"/>
  <c r="R24" i="24"/>
  <c r="AA24" i="24" s="1"/>
  <c r="R20" i="24"/>
  <c r="AA20" i="24" s="1"/>
  <c r="R18" i="24"/>
  <c r="AA18" i="24" s="1"/>
  <c r="N16" i="24"/>
  <c r="Z16" i="24" s="1"/>
  <c r="R122" i="24"/>
  <c r="AA122" i="24" s="1"/>
  <c r="N122" i="24"/>
  <c r="Z122" i="24" s="1"/>
  <c r="V120" i="24"/>
  <c r="AB120" i="24" s="1"/>
  <c r="R120" i="24"/>
  <c r="AA120" i="24" s="1"/>
  <c r="T113" i="24"/>
  <c r="P113" i="24"/>
  <c r="L113" i="24"/>
  <c r="H113" i="24"/>
  <c r="V119" i="24"/>
  <c r="AB119" i="24" s="1"/>
  <c r="R119" i="24"/>
  <c r="AA119" i="24" s="1"/>
  <c r="N119" i="24"/>
  <c r="Z119" i="24" s="1"/>
  <c r="J119" i="24"/>
  <c r="Y119" i="24" s="1"/>
  <c r="R118" i="24"/>
  <c r="AA118" i="24" s="1"/>
  <c r="N118" i="24"/>
  <c r="Z118" i="24" s="1"/>
  <c r="V117" i="24"/>
  <c r="AB117" i="24" s="1"/>
  <c r="R117" i="24"/>
  <c r="AA117" i="24" s="1"/>
  <c r="N117" i="24"/>
  <c r="Z117" i="24" s="1"/>
  <c r="V116" i="24"/>
  <c r="AB116" i="24" s="1"/>
  <c r="R116" i="24"/>
  <c r="AA116" i="24" s="1"/>
  <c r="N116" i="24"/>
  <c r="Z116" i="24" s="1"/>
  <c r="V115" i="24"/>
  <c r="AB115" i="24" s="1"/>
  <c r="R115" i="24"/>
  <c r="AA115" i="24" s="1"/>
  <c r="N115" i="24"/>
  <c r="Z115" i="24" s="1"/>
  <c r="R114" i="24"/>
  <c r="AA114" i="24" s="1"/>
  <c r="N114" i="24"/>
  <c r="Z114" i="24" s="1"/>
  <c r="V113" i="24"/>
  <c r="AB113" i="24" s="1"/>
  <c r="N113" i="24"/>
  <c r="Z113" i="24" s="1"/>
  <c r="V112" i="24"/>
  <c r="AB112" i="24" s="1"/>
  <c r="R112" i="24"/>
  <c r="AA112" i="24" s="1"/>
  <c r="N112" i="24"/>
  <c r="Z112" i="24" s="1"/>
  <c r="J112" i="24"/>
  <c r="Y112" i="24" s="1"/>
  <c r="V111" i="24"/>
  <c r="AB111" i="24" s="1"/>
  <c r="R111" i="24"/>
  <c r="AA111" i="24" s="1"/>
  <c r="N111" i="24"/>
  <c r="Z111" i="24" s="1"/>
  <c r="V110" i="24"/>
  <c r="AB110" i="24" s="1"/>
  <c r="J110" i="24"/>
  <c r="Y110" i="24" s="1"/>
  <c r="R109" i="24"/>
  <c r="AA109" i="24" s="1"/>
  <c r="N109" i="24"/>
  <c r="Z109" i="24" s="1"/>
  <c r="V108" i="24"/>
  <c r="AB108" i="24" s="1"/>
  <c r="R108" i="24"/>
  <c r="AA108" i="24" s="1"/>
  <c r="N108" i="24"/>
  <c r="Z108" i="24" s="1"/>
  <c r="V107" i="24"/>
  <c r="AB107" i="24" s="1"/>
  <c r="R107" i="24"/>
  <c r="AA107" i="24" s="1"/>
  <c r="N107" i="24"/>
  <c r="Z107" i="24" s="1"/>
  <c r="J107" i="24"/>
  <c r="Y107" i="24" s="1"/>
  <c r="V106" i="24"/>
  <c r="AB106" i="24" s="1"/>
  <c r="R106" i="24"/>
  <c r="AA106" i="24" s="1"/>
  <c r="N106" i="24"/>
  <c r="Z106" i="24" s="1"/>
  <c r="J106" i="24"/>
  <c r="Y106" i="24" s="1"/>
  <c r="R105" i="24"/>
  <c r="AA105" i="24" s="1"/>
  <c r="N105" i="24"/>
  <c r="Z105" i="24" s="1"/>
  <c r="J105" i="24"/>
  <c r="Y105" i="24" s="1"/>
  <c r="V104" i="24"/>
  <c r="AB104" i="24" s="1"/>
  <c r="R104" i="24"/>
  <c r="AA104" i="24" s="1"/>
  <c r="N104" i="24"/>
  <c r="Z104" i="24" s="1"/>
  <c r="J104" i="24"/>
  <c r="Y104" i="24" s="1"/>
  <c r="R103" i="24"/>
  <c r="AA103" i="24" s="1"/>
  <c r="N103" i="24"/>
  <c r="Z103" i="24" s="1"/>
  <c r="N102" i="24"/>
  <c r="Z102" i="24" s="1"/>
  <c r="J102" i="24"/>
  <c r="Y102" i="24" s="1"/>
  <c r="V101" i="24"/>
  <c r="AB101" i="24" s="1"/>
  <c r="R101" i="24"/>
  <c r="AA101" i="24" s="1"/>
  <c r="N101" i="24"/>
  <c r="Z101" i="24" s="1"/>
  <c r="R100" i="24"/>
  <c r="AA100" i="24" s="1"/>
  <c r="N100" i="24"/>
  <c r="Z100" i="24" s="1"/>
  <c r="J100" i="24"/>
  <c r="Y100" i="24" s="1"/>
  <c r="R99" i="24"/>
  <c r="AA99" i="24" s="1"/>
  <c r="N99" i="24"/>
  <c r="Z99" i="24" s="1"/>
  <c r="J99" i="24"/>
  <c r="Y99" i="24" s="1"/>
  <c r="V98" i="24"/>
  <c r="AB98" i="24" s="1"/>
  <c r="R98" i="24"/>
  <c r="AA98" i="24" s="1"/>
  <c r="N98" i="24"/>
  <c r="Z98" i="24" s="1"/>
  <c r="T82" i="24"/>
  <c r="P82" i="24"/>
  <c r="L82" i="24"/>
  <c r="H82" i="24"/>
  <c r="J98" i="24"/>
  <c r="Y98" i="24" s="1"/>
  <c r="V97" i="24"/>
  <c r="AB97" i="24" s="1"/>
  <c r="R97" i="24"/>
  <c r="AA97" i="24" s="1"/>
  <c r="N97" i="24"/>
  <c r="Z97" i="24" s="1"/>
  <c r="J97" i="24"/>
  <c r="Y97" i="24" s="1"/>
  <c r="V96" i="24"/>
  <c r="AB96" i="24" s="1"/>
  <c r="R96" i="24"/>
  <c r="AA96" i="24" s="1"/>
  <c r="N96" i="24"/>
  <c r="Z96" i="24" s="1"/>
  <c r="J96" i="24"/>
  <c r="Y96" i="24" s="1"/>
  <c r="R95" i="24"/>
  <c r="AA95" i="24" s="1"/>
  <c r="N95" i="24"/>
  <c r="Z95" i="24" s="1"/>
  <c r="J95" i="24"/>
  <c r="Y95" i="24" s="1"/>
  <c r="V94" i="24"/>
  <c r="AB94" i="24" s="1"/>
  <c r="R94" i="24"/>
  <c r="AA94" i="24" s="1"/>
  <c r="N94" i="24"/>
  <c r="Z94" i="24" s="1"/>
  <c r="V93" i="24"/>
  <c r="AB93" i="24" s="1"/>
  <c r="R93" i="24"/>
  <c r="AA93" i="24" s="1"/>
  <c r="N93" i="24"/>
  <c r="Z93" i="24" s="1"/>
  <c r="J93" i="24"/>
  <c r="Y93" i="24" s="1"/>
  <c r="R92" i="24"/>
  <c r="AA92" i="24" s="1"/>
  <c r="N92" i="24"/>
  <c r="Z92" i="24" s="1"/>
  <c r="J92" i="24"/>
  <c r="Y92" i="24" s="1"/>
  <c r="V91" i="24"/>
  <c r="AB91" i="24" s="1"/>
  <c r="R91" i="24"/>
  <c r="AA91" i="24" s="1"/>
  <c r="N91" i="24"/>
  <c r="Z91" i="24" s="1"/>
  <c r="J91" i="24"/>
  <c r="Y91" i="24" s="1"/>
  <c r="R90" i="24"/>
  <c r="AA90" i="24" s="1"/>
  <c r="N90" i="24"/>
  <c r="Z90" i="24" s="1"/>
  <c r="V89" i="24"/>
  <c r="AB89" i="24" s="1"/>
  <c r="R89" i="24"/>
  <c r="AA89" i="24" s="1"/>
  <c r="V88" i="24"/>
  <c r="AB88" i="24" s="1"/>
  <c r="R88" i="24"/>
  <c r="AA88" i="24" s="1"/>
  <c r="N88" i="24"/>
  <c r="Z88" i="24" s="1"/>
  <c r="J88" i="24"/>
  <c r="Y88" i="24" s="1"/>
  <c r="R87" i="24"/>
  <c r="AA87" i="24" s="1"/>
  <c r="N87" i="24"/>
  <c r="Z87" i="24" s="1"/>
  <c r="V86" i="24"/>
  <c r="AB86" i="24" s="1"/>
  <c r="R86" i="24"/>
  <c r="AA86" i="24" s="1"/>
  <c r="N86" i="24"/>
  <c r="Z86" i="24" s="1"/>
  <c r="J86" i="24"/>
  <c r="Y86" i="24" s="1"/>
  <c r="R85" i="24"/>
  <c r="AA85" i="24" s="1"/>
  <c r="N85" i="24"/>
  <c r="Z85" i="24" s="1"/>
  <c r="J85" i="24"/>
  <c r="Y85" i="24" s="1"/>
  <c r="R84" i="24"/>
  <c r="AA84" i="24" s="1"/>
  <c r="N84" i="24"/>
  <c r="Z84" i="24" s="1"/>
  <c r="J84" i="24"/>
  <c r="Y84" i="24" s="1"/>
  <c r="V83" i="24"/>
  <c r="AB83" i="24" s="1"/>
  <c r="R83" i="24"/>
  <c r="AA83" i="24" s="1"/>
  <c r="N83" i="24"/>
  <c r="Z83" i="24" s="1"/>
  <c r="V82" i="24"/>
  <c r="AB82" i="24" s="1"/>
  <c r="R82" i="24"/>
  <c r="AA82" i="24" s="1"/>
  <c r="N82" i="24"/>
  <c r="Z82" i="24" s="1"/>
  <c r="J82" i="24"/>
  <c r="Y82" i="24" s="1"/>
  <c r="V81" i="24"/>
  <c r="AB81" i="24" s="1"/>
  <c r="N81" i="24"/>
  <c r="Z81" i="24" s="1"/>
  <c r="J81" i="24"/>
  <c r="Y81" i="24" s="1"/>
  <c r="V80" i="24"/>
  <c r="AB80" i="24" s="1"/>
  <c r="R80" i="24"/>
  <c r="AA80" i="24" s="1"/>
  <c r="N80" i="24"/>
  <c r="Z80" i="24" s="1"/>
  <c r="J80" i="24"/>
  <c r="Y80" i="24" s="1"/>
  <c r="V79" i="24"/>
  <c r="AB79" i="24" s="1"/>
  <c r="R79" i="24"/>
  <c r="AA79" i="24" s="1"/>
  <c r="N79" i="24"/>
  <c r="Z79" i="24" s="1"/>
  <c r="J79" i="24"/>
  <c r="Y79" i="24" s="1"/>
  <c r="R78" i="24"/>
  <c r="AA78" i="24" s="1"/>
  <c r="N78" i="24"/>
  <c r="Z78" i="24" s="1"/>
  <c r="R77" i="24"/>
  <c r="AA77" i="24" s="1"/>
  <c r="N77" i="24"/>
  <c r="Z77" i="24" s="1"/>
  <c r="J77" i="24"/>
  <c r="Y77" i="24" s="1"/>
  <c r="R76" i="24"/>
  <c r="AA76" i="24" s="1"/>
  <c r="N76" i="24"/>
  <c r="Z76" i="24" s="1"/>
  <c r="J76" i="24"/>
  <c r="Y76" i="24" s="1"/>
  <c r="R75" i="24"/>
  <c r="AA75" i="24" s="1"/>
  <c r="N75" i="24"/>
  <c r="Z75" i="24" s="1"/>
  <c r="R74" i="24"/>
  <c r="AA74" i="24" s="1"/>
  <c r="N74" i="24"/>
  <c r="Z74" i="24" s="1"/>
  <c r="J74" i="24"/>
  <c r="Y74" i="24" s="1"/>
  <c r="R73" i="24"/>
  <c r="AA73" i="24" s="1"/>
  <c r="N73" i="24"/>
  <c r="Z73" i="24" s="1"/>
  <c r="J73" i="24"/>
  <c r="Y73" i="24" s="1"/>
  <c r="V72" i="24"/>
  <c r="AB72" i="24" s="1"/>
  <c r="R72" i="24"/>
  <c r="AA72" i="24" s="1"/>
  <c r="N72" i="24"/>
  <c r="Z72" i="24" s="1"/>
  <c r="J72" i="24"/>
  <c r="Y72" i="24" s="1"/>
  <c r="V71" i="24"/>
  <c r="AB71" i="24" s="1"/>
  <c r="R71" i="24"/>
  <c r="AA71" i="24" s="1"/>
  <c r="N71" i="24"/>
  <c r="Z71" i="24" s="1"/>
  <c r="V70" i="24"/>
  <c r="AB70" i="24" s="1"/>
  <c r="R70" i="24"/>
  <c r="AA70" i="24" s="1"/>
  <c r="N70" i="24"/>
  <c r="Z70" i="24" s="1"/>
  <c r="J70" i="24"/>
  <c r="Y70" i="24" s="1"/>
  <c r="J69" i="24"/>
  <c r="Y69" i="24" s="1"/>
  <c r="T67" i="24"/>
  <c r="P67" i="24"/>
  <c r="L67" i="24"/>
  <c r="H67" i="24"/>
  <c r="T47" i="24"/>
  <c r="P47" i="24"/>
  <c r="L47" i="24"/>
  <c r="H47" i="24"/>
  <c r="T29" i="24"/>
  <c r="P29" i="24"/>
  <c r="L29" i="24"/>
  <c r="H29" i="24"/>
  <c r="T16" i="24"/>
  <c r="P16" i="24"/>
  <c r="L16" i="24"/>
  <c r="H16" i="24"/>
  <c r="R67" i="24"/>
  <c r="AA67" i="24" s="1"/>
  <c r="N67" i="24"/>
  <c r="Z67" i="24" s="1"/>
  <c r="J67" i="24"/>
  <c r="Y67" i="24" s="1"/>
  <c r="J66" i="24"/>
  <c r="Y66" i="24" s="1"/>
  <c r="R65" i="24"/>
  <c r="AA65" i="24" s="1"/>
  <c r="J65" i="24"/>
  <c r="Y65" i="24" s="1"/>
  <c r="V64" i="24"/>
  <c r="AB64" i="24" s="1"/>
  <c r="R64" i="24"/>
  <c r="AA64" i="24" s="1"/>
  <c r="N64" i="24"/>
  <c r="Z64" i="24" s="1"/>
  <c r="J64" i="24"/>
  <c r="Y64" i="24" s="1"/>
  <c r="V63" i="24"/>
  <c r="AB63" i="24" s="1"/>
  <c r="R63" i="24"/>
  <c r="AA63" i="24" s="1"/>
  <c r="N63" i="24"/>
  <c r="Z63" i="24" s="1"/>
  <c r="J63" i="24"/>
  <c r="Y63" i="24" s="1"/>
  <c r="V62" i="24"/>
  <c r="AB62" i="24" s="1"/>
  <c r="R62" i="24"/>
  <c r="AA62" i="24" s="1"/>
  <c r="N62" i="24"/>
  <c r="Z62" i="24" s="1"/>
  <c r="J62" i="24"/>
  <c r="Y62" i="24" s="1"/>
  <c r="R61" i="24"/>
  <c r="AA61" i="24" s="1"/>
  <c r="V60" i="24"/>
  <c r="AB60" i="24" s="1"/>
  <c r="R60" i="24"/>
  <c r="AA60" i="24" s="1"/>
  <c r="N60" i="24"/>
  <c r="Z60" i="24" s="1"/>
  <c r="J60" i="24"/>
  <c r="Y60" i="24" s="1"/>
  <c r="V59" i="24"/>
  <c r="AB59" i="24" s="1"/>
  <c r="R59" i="24"/>
  <c r="AA59" i="24" s="1"/>
  <c r="N59" i="24"/>
  <c r="Z59" i="24" s="1"/>
  <c r="J59" i="24"/>
  <c r="Y59" i="24" s="1"/>
  <c r="V58" i="24"/>
  <c r="AB58" i="24" s="1"/>
  <c r="R58" i="24"/>
  <c r="AA58" i="24" s="1"/>
  <c r="N58" i="24"/>
  <c r="Z58" i="24" s="1"/>
  <c r="J58" i="24"/>
  <c r="Y58" i="24" s="1"/>
  <c r="V57" i="24"/>
  <c r="AB57" i="24" s="1"/>
  <c r="R57" i="24"/>
  <c r="AA57" i="24" s="1"/>
  <c r="J57" i="24"/>
  <c r="Y57" i="24" s="1"/>
  <c r="V56" i="24"/>
  <c r="AB56" i="24" s="1"/>
  <c r="R56" i="24"/>
  <c r="AA56" i="24" s="1"/>
  <c r="J56" i="24"/>
  <c r="Y56" i="24" s="1"/>
  <c r="R55" i="24"/>
  <c r="AA55" i="24" s="1"/>
  <c r="N55" i="24"/>
  <c r="Z55" i="24" s="1"/>
  <c r="J55" i="24"/>
  <c r="Y55" i="24" s="1"/>
  <c r="V52" i="24"/>
  <c r="AB52" i="24" s="1"/>
  <c r="R52" i="24"/>
  <c r="AA52" i="24" s="1"/>
  <c r="N52" i="24"/>
  <c r="Z52" i="24" s="1"/>
  <c r="J52" i="24"/>
  <c r="Y52" i="24" s="1"/>
  <c r="V51" i="24"/>
  <c r="AB51" i="24" s="1"/>
  <c r="R51" i="24"/>
  <c r="AA51" i="24" s="1"/>
  <c r="N51" i="24"/>
  <c r="Z51" i="24" s="1"/>
  <c r="J51" i="24"/>
  <c r="Y51" i="24" s="1"/>
  <c r="V50" i="24"/>
  <c r="AB50" i="24" s="1"/>
  <c r="N50" i="24"/>
  <c r="Z50" i="24" s="1"/>
  <c r="V49" i="24"/>
  <c r="AB49" i="24" s="1"/>
  <c r="R49" i="24"/>
  <c r="AA49" i="24" s="1"/>
  <c r="N49" i="24"/>
  <c r="Z49" i="24" s="1"/>
  <c r="J49" i="24"/>
  <c r="Y49" i="24" s="1"/>
  <c r="J46" i="24"/>
  <c r="Y46" i="24" s="1"/>
  <c r="V45" i="24"/>
  <c r="AB45" i="24" s="1"/>
  <c r="R45" i="24"/>
  <c r="AA45" i="24" s="1"/>
  <c r="N45" i="24"/>
  <c r="Z45" i="24" s="1"/>
  <c r="J45" i="24"/>
  <c r="Y45" i="24" s="1"/>
  <c r="R44" i="24"/>
  <c r="AA44" i="24" s="1"/>
  <c r="N44" i="24"/>
  <c r="Z44" i="24" s="1"/>
  <c r="J44" i="24"/>
  <c r="Y44" i="24" s="1"/>
  <c r="R43" i="24"/>
  <c r="AA43" i="24" s="1"/>
  <c r="N43" i="24"/>
  <c r="Z43" i="24" s="1"/>
  <c r="J43" i="24"/>
  <c r="Y43" i="24" s="1"/>
  <c r="R42" i="24"/>
  <c r="AA42" i="24" s="1"/>
  <c r="J42" i="24"/>
  <c r="Y42" i="24" s="1"/>
  <c r="R41" i="24"/>
  <c r="AA41" i="24" s="1"/>
  <c r="N41" i="24"/>
  <c r="Z41" i="24" s="1"/>
  <c r="J41" i="24"/>
  <c r="Y41" i="24" s="1"/>
  <c r="V40" i="24"/>
  <c r="AB40" i="24" s="1"/>
  <c r="R40" i="24"/>
  <c r="AA40" i="24" s="1"/>
  <c r="N40" i="24"/>
  <c r="Z40" i="24" s="1"/>
  <c r="J40" i="24"/>
  <c r="Y40" i="24" s="1"/>
  <c r="R39" i="24"/>
  <c r="AA39" i="24" s="1"/>
  <c r="V38" i="24"/>
  <c r="AB38" i="24" s="1"/>
  <c r="R38" i="24"/>
  <c r="AA38" i="24" s="1"/>
  <c r="N38" i="24"/>
  <c r="Z38" i="24" s="1"/>
  <c r="J38" i="24"/>
  <c r="Y38" i="24" s="1"/>
  <c r="R37" i="24"/>
  <c r="AA37" i="24" s="1"/>
  <c r="N37" i="24"/>
  <c r="Z37" i="24" s="1"/>
  <c r="J37" i="24"/>
  <c r="Y37" i="24" s="1"/>
  <c r="R36" i="24"/>
  <c r="AA36" i="24" s="1"/>
  <c r="N36" i="24"/>
  <c r="Z36" i="24" s="1"/>
  <c r="J36" i="24"/>
  <c r="Y36" i="24" s="1"/>
  <c r="R35" i="24"/>
  <c r="AA35" i="24" s="1"/>
  <c r="J35" i="24"/>
  <c r="Y35" i="24" s="1"/>
  <c r="V34" i="24"/>
  <c r="AB34" i="24" s="1"/>
  <c r="R34" i="24"/>
  <c r="AA34" i="24" s="1"/>
  <c r="N34" i="24"/>
  <c r="Z34" i="24" s="1"/>
  <c r="J34" i="24"/>
  <c r="Y34" i="24" s="1"/>
  <c r="V33" i="24"/>
  <c r="AB33" i="24" s="1"/>
  <c r="R33" i="24"/>
  <c r="AA33" i="24" s="1"/>
  <c r="N33" i="24"/>
  <c r="Z33" i="24" s="1"/>
  <c r="J33" i="24"/>
  <c r="Y33" i="24" s="1"/>
  <c r="V32" i="24"/>
  <c r="AB32" i="24" s="1"/>
  <c r="R32" i="24"/>
  <c r="AA32" i="24" s="1"/>
  <c r="N32" i="24"/>
  <c r="Z32" i="24" s="1"/>
  <c r="J32" i="24"/>
  <c r="Y32" i="24" s="1"/>
  <c r="V31" i="24"/>
  <c r="AB31" i="24" s="1"/>
  <c r="R31" i="24"/>
  <c r="AA31" i="24" s="1"/>
  <c r="N31" i="24"/>
  <c r="Z31" i="24" s="1"/>
  <c r="J31" i="24"/>
  <c r="Y31" i="24" s="1"/>
  <c r="V30" i="24"/>
  <c r="AB30" i="24" s="1"/>
  <c r="R30" i="24"/>
  <c r="AA30" i="24" s="1"/>
  <c r="N30" i="24"/>
  <c r="Z30" i="24" s="1"/>
  <c r="V29" i="24"/>
  <c r="AB29" i="24" s="1"/>
  <c r="R29" i="24"/>
  <c r="AA29" i="24" s="1"/>
  <c r="N29" i="24"/>
  <c r="Z29" i="24" s="1"/>
  <c r="J29" i="24"/>
  <c r="Y29" i="24" s="1"/>
  <c r="R28" i="24"/>
  <c r="AA28" i="24" s="1"/>
  <c r="N28" i="24"/>
  <c r="Z28" i="24" s="1"/>
  <c r="J28" i="24"/>
  <c r="Y28" i="24" s="1"/>
  <c r="V27" i="24"/>
  <c r="AB27" i="24" s="1"/>
  <c r="R27" i="24"/>
  <c r="AA27" i="24" s="1"/>
  <c r="N27" i="24"/>
  <c r="Z27" i="24" s="1"/>
  <c r="J27" i="24"/>
  <c r="Y27" i="24" s="1"/>
  <c r="J26" i="24"/>
  <c r="Y26" i="24" s="1"/>
  <c r="V25" i="24"/>
  <c r="AB25" i="24" s="1"/>
  <c r="R25" i="24"/>
  <c r="AA25" i="24" s="1"/>
  <c r="N25" i="24"/>
  <c r="Z25" i="24" s="1"/>
  <c r="J25" i="24"/>
  <c r="Y25" i="24" s="1"/>
  <c r="R23" i="24"/>
  <c r="AA23" i="24" s="1"/>
  <c r="N23" i="24"/>
  <c r="Z23" i="24" s="1"/>
  <c r="J23" i="24"/>
  <c r="Y23" i="24" s="1"/>
  <c r="R22" i="24"/>
  <c r="AA22" i="24" s="1"/>
  <c r="N22" i="24"/>
  <c r="Z22" i="24" s="1"/>
  <c r="V21" i="24"/>
  <c r="AB21" i="24" s="1"/>
  <c r="R21" i="24"/>
  <c r="AA21" i="24" s="1"/>
  <c r="N21" i="24"/>
  <c r="Z21" i="24" s="1"/>
  <c r="J21" i="24"/>
  <c r="Y21" i="24" s="1"/>
  <c r="V20" i="24"/>
  <c r="AB20" i="24" s="1"/>
  <c r="J20" i="24"/>
  <c r="Y20" i="24" s="1"/>
  <c r="V19" i="24"/>
  <c r="AB19" i="24" s="1"/>
  <c r="R19" i="24"/>
  <c r="AA19" i="24" s="1"/>
  <c r="N19" i="24"/>
  <c r="Z19" i="24" s="1"/>
  <c r="J19" i="24"/>
  <c r="Y19" i="24" s="1"/>
  <c r="V18" i="24"/>
  <c r="AB18" i="24" s="1"/>
  <c r="V17" i="24"/>
  <c r="AB17" i="24" s="1"/>
  <c r="R17" i="24"/>
  <c r="AA17" i="24" s="1"/>
  <c r="N17" i="24"/>
  <c r="Z17" i="24" s="1"/>
  <c r="J17" i="24"/>
  <c r="Y17" i="24" s="1"/>
  <c r="V16" i="24"/>
  <c r="AB16" i="24" s="1"/>
  <c r="R16" i="24"/>
  <c r="AA16" i="24" s="1"/>
  <c r="J16" i="24"/>
  <c r="Y16" i="24" s="1"/>
  <c r="R15" i="24"/>
  <c r="AA15" i="24" s="1"/>
  <c r="N15" i="24"/>
  <c r="Z15" i="24" s="1"/>
  <c r="J15" i="24"/>
  <c r="Y15" i="24" s="1"/>
  <c r="V14" i="24"/>
  <c r="AB14" i="24" s="1"/>
  <c r="R14" i="24"/>
  <c r="AA14" i="24" s="1"/>
  <c r="N14" i="24"/>
  <c r="Z14" i="24" s="1"/>
  <c r="J14" i="24"/>
  <c r="Y14" i="24" s="1"/>
  <c r="V13" i="24"/>
  <c r="AB13" i="24" s="1"/>
  <c r="R13" i="24"/>
  <c r="AA13" i="24" s="1"/>
  <c r="N13" i="24"/>
  <c r="Z13" i="24" s="1"/>
  <c r="J13" i="24"/>
  <c r="Y13" i="24" s="1"/>
  <c r="R12" i="24"/>
  <c r="AA12" i="24" s="1"/>
  <c r="N12" i="24"/>
  <c r="Z12" i="24" s="1"/>
  <c r="R11" i="24"/>
  <c r="AA11" i="24" s="1"/>
  <c r="T6" i="24"/>
  <c r="P6" i="24"/>
  <c r="P123" i="24" s="1"/>
  <c r="L6" i="24"/>
  <c r="H6" i="24"/>
  <c r="H123" i="24" s="1"/>
  <c r="T123" i="24"/>
  <c r="D128" i="24"/>
  <c r="D125" i="24"/>
  <c r="E122" i="24"/>
  <c r="E121" i="24"/>
  <c r="E120" i="24"/>
  <c r="E119" i="24"/>
  <c r="E118" i="24"/>
  <c r="E117" i="24"/>
  <c r="E116" i="24"/>
  <c r="E115" i="24"/>
  <c r="E114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5" i="24"/>
  <c r="E14" i="24"/>
  <c r="E13" i="24"/>
  <c r="E12" i="24"/>
  <c r="E11" i="24"/>
  <c r="E10" i="24"/>
  <c r="E9" i="24"/>
  <c r="E8" i="24"/>
  <c r="E7" i="24"/>
  <c r="D127" i="24"/>
  <c r="V9" i="24"/>
  <c r="AB9" i="24" s="1"/>
  <c r="R9" i="24"/>
  <c r="AA9" i="24" s="1"/>
  <c r="N9" i="24"/>
  <c r="Z9" i="24" s="1"/>
  <c r="J9" i="24"/>
  <c r="Y9" i="24" s="1"/>
  <c r="V8" i="24"/>
  <c r="AB8" i="24" s="1"/>
  <c r="R8" i="24"/>
  <c r="AA8" i="24" s="1"/>
  <c r="N8" i="24"/>
  <c r="Z8" i="24" s="1"/>
  <c r="J8" i="24"/>
  <c r="Y8" i="24" s="1"/>
  <c r="V7" i="24"/>
  <c r="AB7" i="24" s="1"/>
  <c r="R7" i="24"/>
  <c r="AA7" i="24" s="1"/>
  <c r="N7" i="24"/>
  <c r="Z7" i="24" s="1"/>
  <c r="J7" i="24"/>
  <c r="Y7" i="24" s="1"/>
  <c r="V6" i="24"/>
  <c r="AB6" i="24" s="1"/>
  <c r="R6" i="24"/>
  <c r="AA6" i="24" s="1"/>
  <c r="N6" i="24"/>
  <c r="Z6" i="24" s="1"/>
  <c r="J6" i="24"/>
  <c r="Y6" i="24" s="1"/>
  <c r="L123" i="24" l="1"/>
  <c r="F5" i="24"/>
  <c r="X5" i="24" s="1"/>
  <c r="AC5" i="24" s="1"/>
  <c r="W5" i="24" s="1"/>
  <c r="F6" i="24"/>
  <c r="X6" i="24" s="1"/>
  <c r="AC6" i="24" s="1"/>
  <c r="W6" i="24" s="1"/>
  <c r="F7" i="24"/>
  <c r="X7" i="24" s="1"/>
  <c r="AC7" i="24" s="1"/>
  <c r="W7" i="24" s="1"/>
  <c r="F8" i="24"/>
  <c r="X8" i="24" s="1"/>
  <c r="AC8" i="24" s="1"/>
  <c r="W8" i="24" s="1"/>
  <c r="F9" i="24"/>
  <c r="X9" i="24" s="1"/>
  <c r="AC9" i="24" s="1"/>
  <c r="W9" i="24" s="1"/>
  <c r="F10" i="24"/>
  <c r="X10" i="24" s="1"/>
  <c r="AC10" i="24" s="1"/>
  <c r="W10" i="24" s="1"/>
  <c r="F11" i="24"/>
  <c r="X11" i="24" s="1"/>
  <c r="AC11" i="24" s="1"/>
  <c r="W11" i="24" s="1"/>
  <c r="F12" i="24"/>
  <c r="X12" i="24" s="1"/>
  <c r="AC12" i="24" s="1"/>
  <c r="W12" i="24" s="1"/>
  <c r="F13" i="24"/>
  <c r="X13" i="24" s="1"/>
  <c r="AC13" i="24" s="1"/>
  <c r="W13" i="24" s="1"/>
  <c r="F14" i="24"/>
  <c r="X14" i="24" s="1"/>
  <c r="AC14" i="24" s="1"/>
  <c r="W14" i="24" s="1"/>
  <c r="F15" i="24"/>
  <c r="X15" i="24" s="1"/>
  <c r="AC15" i="24" s="1"/>
  <c r="W15" i="24" s="1"/>
  <c r="F16" i="24"/>
  <c r="X16" i="24" s="1"/>
  <c r="AC16" i="24" s="1"/>
  <c r="W16" i="24" s="1"/>
  <c r="F17" i="24"/>
  <c r="X17" i="24" s="1"/>
  <c r="AC17" i="24" s="1"/>
  <c r="W17" i="24" s="1"/>
  <c r="F18" i="24"/>
  <c r="X18" i="24" s="1"/>
  <c r="AC18" i="24" s="1"/>
  <c r="W18" i="24" s="1"/>
  <c r="F19" i="24"/>
  <c r="X19" i="24" s="1"/>
  <c r="AC19" i="24" s="1"/>
  <c r="W19" i="24" s="1"/>
  <c r="F20" i="24"/>
  <c r="X20" i="24" s="1"/>
  <c r="AC20" i="24" s="1"/>
  <c r="W20" i="24" s="1"/>
  <c r="F21" i="24"/>
  <c r="X21" i="24" s="1"/>
  <c r="AC21" i="24" s="1"/>
  <c r="W21" i="24" s="1"/>
  <c r="F22" i="24"/>
  <c r="X22" i="24" s="1"/>
  <c r="AC22" i="24" s="1"/>
  <c r="W22" i="24" s="1"/>
  <c r="F23" i="24"/>
  <c r="X23" i="24" s="1"/>
  <c r="AC23" i="24" s="1"/>
  <c r="W23" i="24" s="1"/>
  <c r="F24" i="24"/>
  <c r="X24" i="24" s="1"/>
  <c r="AC24" i="24" s="1"/>
  <c r="W24" i="24" s="1"/>
  <c r="F25" i="24"/>
  <c r="X25" i="24" s="1"/>
  <c r="AC25" i="24" s="1"/>
  <c r="W25" i="24" s="1"/>
  <c r="F26" i="24"/>
  <c r="X26" i="24" s="1"/>
  <c r="AC26" i="24" s="1"/>
  <c r="W26" i="24" s="1"/>
  <c r="F27" i="24"/>
  <c r="X27" i="24" s="1"/>
  <c r="AC27" i="24" s="1"/>
  <c r="W27" i="24" s="1"/>
  <c r="F28" i="24"/>
  <c r="X28" i="24" s="1"/>
  <c r="AC28" i="24" s="1"/>
  <c r="W28" i="24" s="1"/>
  <c r="F29" i="24"/>
  <c r="X29" i="24" s="1"/>
  <c r="AC29" i="24" s="1"/>
  <c r="W29" i="24" s="1"/>
  <c r="F30" i="24"/>
  <c r="X30" i="24" s="1"/>
  <c r="AC30" i="24" s="1"/>
  <c r="W30" i="24" s="1"/>
  <c r="F31" i="24"/>
  <c r="X31" i="24" s="1"/>
  <c r="AC31" i="24" s="1"/>
  <c r="W31" i="24" s="1"/>
  <c r="F32" i="24"/>
  <c r="X32" i="24" s="1"/>
  <c r="AC32" i="24" s="1"/>
  <c r="W32" i="24" s="1"/>
  <c r="F33" i="24"/>
  <c r="X33" i="24" s="1"/>
  <c r="AC33" i="24" s="1"/>
  <c r="W33" i="24" s="1"/>
  <c r="F34" i="24"/>
  <c r="X34" i="24" s="1"/>
  <c r="AC34" i="24" s="1"/>
  <c r="W34" i="24" s="1"/>
  <c r="F35" i="24"/>
  <c r="X35" i="24" s="1"/>
  <c r="AC35" i="24" s="1"/>
  <c r="W35" i="24" s="1"/>
  <c r="F36" i="24"/>
  <c r="X36" i="24" s="1"/>
  <c r="AC36" i="24" s="1"/>
  <c r="W36" i="24" s="1"/>
  <c r="F37" i="24"/>
  <c r="X37" i="24" s="1"/>
  <c r="AC37" i="24" s="1"/>
  <c r="W37" i="24" s="1"/>
  <c r="F38" i="24"/>
  <c r="X38" i="24" s="1"/>
  <c r="AC38" i="24" s="1"/>
  <c r="W38" i="24" s="1"/>
  <c r="F39" i="24"/>
  <c r="X39" i="24" s="1"/>
  <c r="AC39" i="24" s="1"/>
  <c r="W39" i="24" s="1"/>
  <c r="F40" i="24"/>
  <c r="X40" i="24" s="1"/>
  <c r="AC40" i="24" s="1"/>
  <c r="W40" i="24" s="1"/>
  <c r="F41" i="24"/>
  <c r="X41" i="24" s="1"/>
  <c r="AC41" i="24" s="1"/>
  <c r="W41" i="24" s="1"/>
  <c r="F42" i="24"/>
  <c r="X42" i="24" s="1"/>
  <c r="AC42" i="24" s="1"/>
  <c r="W42" i="24" s="1"/>
  <c r="F43" i="24"/>
  <c r="X43" i="24" s="1"/>
  <c r="AC43" i="24" s="1"/>
  <c r="W43" i="24" s="1"/>
  <c r="F44" i="24"/>
  <c r="X44" i="24" s="1"/>
  <c r="AC44" i="24" s="1"/>
  <c r="W44" i="24" s="1"/>
  <c r="F45" i="24"/>
  <c r="X45" i="24" s="1"/>
  <c r="AC45" i="24" s="1"/>
  <c r="W45" i="24" s="1"/>
  <c r="F46" i="24"/>
  <c r="X46" i="24" s="1"/>
  <c r="AC46" i="24" s="1"/>
  <c r="W46" i="24" s="1"/>
  <c r="F47" i="24"/>
  <c r="X47" i="24" s="1"/>
  <c r="AC47" i="24" s="1"/>
  <c r="W47" i="24" s="1"/>
  <c r="F48" i="24"/>
  <c r="X48" i="24" s="1"/>
  <c r="AC48" i="24" s="1"/>
  <c r="W48" i="24" s="1"/>
  <c r="F49" i="24"/>
  <c r="X49" i="24" s="1"/>
  <c r="AC49" i="24" s="1"/>
  <c r="W49" i="24" s="1"/>
  <c r="F50" i="24"/>
  <c r="X50" i="24" s="1"/>
  <c r="AC50" i="24" s="1"/>
  <c r="W50" i="24" s="1"/>
  <c r="F51" i="24"/>
  <c r="X51" i="24" s="1"/>
  <c r="AC51" i="24" s="1"/>
  <c r="W51" i="24" s="1"/>
  <c r="F52" i="24"/>
  <c r="X52" i="24" s="1"/>
  <c r="AC52" i="24" s="1"/>
  <c r="W52" i="24" s="1"/>
  <c r="F53" i="24"/>
  <c r="X53" i="24" s="1"/>
  <c r="AC53" i="24" s="1"/>
  <c r="W53" i="24" s="1"/>
  <c r="F54" i="24"/>
  <c r="X54" i="24" s="1"/>
  <c r="AC54" i="24" s="1"/>
  <c r="W54" i="24" s="1"/>
  <c r="F55" i="24"/>
  <c r="X55" i="24" s="1"/>
  <c r="AC55" i="24" s="1"/>
  <c r="W55" i="24" s="1"/>
  <c r="F56" i="24"/>
  <c r="X56" i="24" s="1"/>
  <c r="AC56" i="24" s="1"/>
  <c r="W56" i="24" s="1"/>
  <c r="F57" i="24"/>
  <c r="X57" i="24" s="1"/>
  <c r="AC57" i="24" s="1"/>
  <c r="W57" i="24" s="1"/>
  <c r="F58" i="24"/>
  <c r="X58" i="24" s="1"/>
  <c r="AC58" i="24" s="1"/>
  <c r="W58" i="24" s="1"/>
  <c r="F59" i="24"/>
  <c r="X59" i="24" s="1"/>
  <c r="AC59" i="24" s="1"/>
  <c r="W59" i="24" s="1"/>
  <c r="F60" i="24"/>
  <c r="X60" i="24" s="1"/>
  <c r="AC60" i="24" s="1"/>
  <c r="W60" i="24" s="1"/>
  <c r="F61" i="24"/>
  <c r="X61" i="24" s="1"/>
  <c r="AC61" i="24" s="1"/>
  <c r="W61" i="24" s="1"/>
  <c r="F62" i="24"/>
  <c r="X62" i="24" s="1"/>
  <c r="AC62" i="24" s="1"/>
  <c r="W62" i="24" s="1"/>
  <c r="F63" i="24"/>
  <c r="X63" i="24" s="1"/>
  <c r="AC63" i="24" s="1"/>
  <c r="W63" i="24" s="1"/>
  <c r="F64" i="24"/>
  <c r="X64" i="24" s="1"/>
  <c r="AC64" i="24" s="1"/>
  <c r="W64" i="24" s="1"/>
  <c r="F65" i="24"/>
  <c r="X65" i="24" s="1"/>
  <c r="AC65" i="24" s="1"/>
  <c r="W65" i="24" s="1"/>
  <c r="F66" i="24"/>
  <c r="X66" i="24" s="1"/>
  <c r="AC66" i="24" s="1"/>
  <c r="W66" i="24" s="1"/>
  <c r="F67" i="24"/>
  <c r="X67" i="24" s="1"/>
  <c r="AC67" i="24" s="1"/>
  <c r="W67" i="24" s="1"/>
  <c r="F68" i="24"/>
  <c r="X68" i="24" s="1"/>
  <c r="AC68" i="24" s="1"/>
  <c r="W68" i="24" s="1"/>
  <c r="F69" i="24"/>
  <c r="X69" i="24" s="1"/>
  <c r="AC69" i="24" s="1"/>
  <c r="W69" i="24" s="1"/>
  <c r="F70" i="24"/>
  <c r="X70" i="24" s="1"/>
  <c r="AC70" i="24" s="1"/>
  <c r="W70" i="24" s="1"/>
  <c r="F71" i="24"/>
  <c r="X71" i="24" s="1"/>
  <c r="AC71" i="24" s="1"/>
  <c r="W71" i="24" s="1"/>
  <c r="F72" i="24"/>
  <c r="X72" i="24" s="1"/>
  <c r="AC72" i="24" s="1"/>
  <c r="W72" i="24" s="1"/>
  <c r="F73" i="24"/>
  <c r="X73" i="24" s="1"/>
  <c r="AC73" i="24" s="1"/>
  <c r="W73" i="24" s="1"/>
  <c r="F74" i="24"/>
  <c r="X74" i="24" s="1"/>
  <c r="AC74" i="24" s="1"/>
  <c r="W74" i="24" s="1"/>
  <c r="F75" i="24"/>
  <c r="X75" i="24" s="1"/>
  <c r="AC75" i="24" s="1"/>
  <c r="W75" i="24" s="1"/>
  <c r="F76" i="24"/>
  <c r="X76" i="24" s="1"/>
  <c r="AC76" i="24" s="1"/>
  <c r="W76" i="24" s="1"/>
  <c r="F77" i="24"/>
  <c r="X77" i="24" s="1"/>
  <c r="AC77" i="24" s="1"/>
  <c r="W77" i="24" s="1"/>
  <c r="F78" i="24"/>
  <c r="X78" i="24" s="1"/>
  <c r="AC78" i="24" s="1"/>
  <c r="W78" i="24" s="1"/>
  <c r="F79" i="24"/>
  <c r="X79" i="24" s="1"/>
  <c r="AC79" i="24" s="1"/>
  <c r="W79" i="24" s="1"/>
  <c r="F80" i="24"/>
  <c r="X80" i="24" s="1"/>
  <c r="AC80" i="24" s="1"/>
  <c r="W80" i="24" s="1"/>
  <c r="F81" i="24"/>
  <c r="X81" i="24" s="1"/>
  <c r="AC81" i="24" s="1"/>
  <c r="W81" i="24" s="1"/>
  <c r="F82" i="24"/>
  <c r="X82" i="24" s="1"/>
  <c r="AC82" i="24" s="1"/>
  <c r="W82" i="24" s="1"/>
  <c r="F83" i="24"/>
  <c r="X83" i="24" s="1"/>
  <c r="AC83" i="24" s="1"/>
  <c r="W83" i="24" s="1"/>
  <c r="F84" i="24"/>
  <c r="X84" i="24" s="1"/>
  <c r="AC84" i="24" s="1"/>
  <c r="W84" i="24" s="1"/>
  <c r="F85" i="24"/>
  <c r="X85" i="24" s="1"/>
  <c r="AC85" i="24" s="1"/>
  <c r="W85" i="24" s="1"/>
  <c r="F86" i="24"/>
  <c r="X86" i="24" s="1"/>
  <c r="AC86" i="24" s="1"/>
  <c r="W86" i="24" s="1"/>
  <c r="F87" i="24"/>
  <c r="X87" i="24" s="1"/>
  <c r="AC87" i="24" s="1"/>
  <c r="W87" i="24" s="1"/>
  <c r="F88" i="24"/>
  <c r="X88" i="24" s="1"/>
  <c r="AC88" i="24" s="1"/>
  <c r="W88" i="24" s="1"/>
  <c r="F89" i="24"/>
  <c r="X89" i="24" s="1"/>
  <c r="AC89" i="24" s="1"/>
  <c r="W89" i="24" s="1"/>
  <c r="F90" i="24"/>
  <c r="X90" i="24" s="1"/>
  <c r="AC90" i="24" s="1"/>
  <c r="W90" i="24" s="1"/>
  <c r="F91" i="24"/>
  <c r="X91" i="24" s="1"/>
  <c r="AC91" i="24" s="1"/>
  <c r="W91" i="24" s="1"/>
  <c r="F92" i="24"/>
  <c r="X92" i="24" s="1"/>
  <c r="AC92" i="24" s="1"/>
  <c r="W92" i="24" s="1"/>
  <c r="F93" i="24"/>
  <c r="X93" i="24" s="1"/>
  <c r="AC93" i="24" s="1"/>
  <c r="W93" i="24" s="1"/>
  <c r="F94" i="24"/>
  <c r="X94" i="24" s="1"/>
  <c r="AC94" i="24" s="1"/>
  <c r="W94" i="24" s="1"/>
  <c r="F95" i="24"/>
  <c r="X95" i="24" s="1"/>
  <c r="AC95" i="24" s="1"/>
  <c r="W95" i="24" s="1"/>
  <c r="F96" i="24"/>
  <c r="X96" i="24" s="1"/>
  <c r="AC96" i="24" s="1"/>
  <c r="W96" i="24" s="1"/>
  <c r="F97" i="24"/>
  <c r="X97" i="24" s="1"/>
  <c r="AC97" i="24" s="1"/>
  <c r="W97" i="24" s="1"/>
  <c r="F98" i="24"/>
  <c r="X98" i="24" s="1"/>
  <c r="AC98" i="24" s="1"/>
  <c r="W98" i="24" s="1"/>
  <c r="F99" i="24"/>
  <c r="X99" i="24" s="1"/>
  <c r="AC99" i="24" s="1"/>
  <c r="W99" i="24" s="1"/>
  <c r="F100" i="24"/>
  <c r="X100" i="24" s="1"/>
  <c r="AC100" i="24" s="1"/>
  <c r="W100" i="24" s="1"/>
  <c r="F101" i="24"/>
  <c r="X101" i="24" s="1"/>
  <c r="AC101" i="24" s="1"/>
  <c r="W101" i="24" s="1"/>
  <c r="F102" i="24"/>
  <c r="X102" i="24" s="1"/>
  <c r="AC102" i="24" s="1"/>
  <c r="W102" i="24" s="1"/>
  <c r="F103" i="24"/>
  <c r="X103" i="24" s="1"/>
  <c r="AC103" i="24" s="1"/>
  <c r="W103" i="24" s="1"/>
  <c r="F104" i="24"/>
  <c r="X104" i="24" s="1"/>
  <c r="AC104" i="24" s="1"/>
  <c r="W104" i="24" s="1"/>
  <c r="F105" i="24"/>
  <c r="X105" i="24" s="1"/>
  <c r="AC105" i="24" s="1"/>
  <c r="W105" i="24" s="1"/>
  <c r="F106" i="24"/>
  <c r="X106" i="24" s="1"/>
  <c r="AC106" i="24" s="1"/>
  <c r="W106" i="24" s="1"/>
  <c r="F107" i="24"/>
  <c r="X107" i="24" s="1"/>
  <c r="AC107" i="24" s="1"/>
  <c r="W107" i="24" s="1"/>
  <c r="F108" i="24"/>
  <c r="X108" i="24" s="1"/>
  <c r="AC108" i="24" s="1"/>
  <c r="W108" i="24" s="1"/>
  <c r="F109" i="24"/>
  <c r="X109" i="24" s="1"/>
  <c r="AC109" i="24" s="1"/>
  <c r="W109" i="24" s="1"/>
  <c r="F110" i="24"/>
  <c r="X110" i="24" s="1"/>
  <c r="AC110" i="24" s="1"/>
  <c r="W110" i="24" s="1"/>
  <c r="F111" i="24"/>
  <c r="X111" i="24" s="1"/>
  <c r="AC111" i="24" s="1"/>
  <c r="W111" i="24" s="1"/>
  <c r="F112" i="24"/>
  <c r="X112" i="24" s="1"/>
  <c r="AC112" i="24" s="1"/>
  <c r="W112" i="24" s="1"/>
  <c r="F113" i="24"/>
  <c r="X113" i="24" s="1"/>
  <c r="AC113" i="24" s="1"/>
  <c r="W113" i="24" s="1"/>
  <c r="F114" i="24"/>
  <c r="X114" i="24" s="1"/>
  <c r="AC114" i="24" s="1"/>
  <c r="W114" i="24" s="1"/>
  <c r="F115" i="24"/>
  <c r="X115" i="24" s="1"/>
  <c r="AC115" i="24" s="1"/>
  <c r="W115" i="24" s="1"/>
  <c r="F116" i="24"/>
  <c r="X116" i="24" s="1"/>
  <c r="AC116" i="24" s="1"/>
  <c r="W116" i="24" s="1"/>
  <c r="F117" i="24"/>
  <c r="X117" i="24" s="1"/>
  <c r="AC117" i="24" s="1"/>
  <c r="W117" i="24" s="1"/>
  <c r="F118" i="24"/>
  <c r="X118" i="24" s="1"/>
  <c r="AC118" i="24" s="1"/>
  <c r="W118" i="24" s="1"/>
  <c r="F119" i="24"/>
  <c r="X119" i="24" s="1"/>
  <c r="AC119" i="24" s="1"/>
  <c r="W119" i="24" s="1"/>
  <c r="F120" i="24"/>
  <c r="X120" i="24" s="1"/>
  <c r="AC120" i="24" s="1"/>
  <c r="W120" i="24" s="1"/>
  <c r="F121" i="24"/>
  <c r="X121" i="24" s="1"/>
  <c r="AC121" i="24" s="1"/>
  <c r="W121" i="24" s="1"/>
  <c r="F122" i="24"/>
  <c r="X122" i="24" s="1"/>
  <c r="AC122" i="24" s="1"/>
  <c r="W122" i="24" s="1"/>
  <c r="I122" i="24"/>
  <c r="I121" i="24"/>
  <c r="I120" i="24"/>
  <c r="I119" i="24"/>
  <c r="I118" i="24"/>
  <c r="I117" i="24"/>
  <c r="I116" i="24"/>
  <c r="I115" i="24"/>
  <c r="I114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5" i="24"/>
  <c r="I14" i="24"/>
  <c r="I13" i="24"/>
  <c r="I12" i="24"/>
  <c r="I11" i="24"/>
  <c r="I10" i="24"/>
  <c r="I9" i="24"/>
  <c r="I8" i="24"/>
  <c r="I7" i="24"/>
  <c r="M122" i="24"/>
  <c r="M121" i="24"/>
  <c r="M120" i="24"/>
  <c r="M119" i="24"/>
  <c r="M118" i="24"/>
  <c r="M117" i="24"/>
  <c r="M116" i="24"/>
  <c r="M115" i="24"/>
  <c r="M114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5" i="24"/>
  <c r="M14" i="24"/>
  <c r="M13" i="24"/>
  <c r="M12" i="24"/>
  <c r="M11" i="24"/>
  <c r="M10" i="24"/>
  <c r="M9" i="24"/>
  <c r="M8" i="24"/>
  <c r="M7" i="24"/>
  <c r="Q122" i="24"/>
  <c r="Q121" i="24"/>
  <c r="Q120" i="24"/>
  <c r="Q119" i="24"/>
  <c r="Q118" i="24"/>
  <c r="Q117" i="24"/>
  <c r="Q116" i="24"/>
  <c r="Q115" i="24"/>
  <c r="Q114" i="24"/>
  <c r="Q112" i="24"/>
  <c r="Q111" i="24"/>
  <c r="Q110" i="24"/>
  <c r="Q109" i="24"/>
  <c r="Q108" i="24"/>
  <c r="Q107" i="24"/>
  <c r="Q106" i="24"/>
  <c r="Q105" i="24"/>
  <c r="Q104" i="24"/>
  <c r="Q103" i="24"/>
  <c r="Q102" i="24"/>
  <c r="Q101" i="24"/>
  <c r="Q100" i="24"/>
  <c r="Q99" i="24"/>
  <c r="Q98" i="24"/>
  <c r="Q97" i="24"/>
  <c r="Q96" i="24"/>
  <c r="Q95" i="24"/>
  <c r="Q94" i="24"/>
  <c r="Q93" i="24"/>
  <c r="Q92" i="24"/>
  <c r="Q91" i="24"/>
  <c r="Q90" i="24"/>
  <c r="Q89" i="24"/>
  <c r="Q88" i="24"/>
  <c r="Q87" i="24"/>
  <c r="Q86" i="24"/>
  <c r="Q85" i="24"/>
  <c r="Q84" i="24"/>
  <c r="Q83" i="24"/>
  <c r="Q81" i="24"/>
  <c r="Q80" i="24"/>
  <c r="Q79" i="24"/>
  <c r="Q78" i="24"/>
  <c r="Q77" i="24"/>
  <c r="Q76" i="24"/>
  <c r="Q75" i="24"/>
  <c r="Q74" i="24"/>
  <c r="Q73" i="24"/>
  <c r="Q72" i="24"/>
  <c r="Q71" i="24"/>
  <c r="Q70" i="24"/>
  <c r="Q69" i="24"/>
  <c r="Q68" i="24"/>
  <c r="Q66" i="24"/>
  <c r="Q65" i="24"/>
  <c r="Q64" i="24"/>
  <c r="Q63" i="24"/>
  <c r="Q62" i="24"/>
  <c r="Q61" i="24"/>
  <c r="Q60" i="24"/>
  <c r="Q59" i="24"/>
  <c r="Q58" i="24"/>
  <c r="Q57" i="24"/>
  <c r="Q56" i="24"/>
  <c r="Q55" i="24"/>
  <c r="Q54" i="24"/>
  <c r="Q53" i="24"/>
  <c r="Q52" i="24"/>
  <c r="Q51" i="24"/>
  <c r="Q50" i="24"/>
  <c r="Q49" i="24"/>
  <c r="Q48" i="24"/>
  <c r="Q46" i="24"/>
  <c r="Q45" i="24"/>
  <c r="Q44" i="24"/>
  <c r="Q43" i="24"/>
  <c r="Q42" i="24"/>
  <c r="Q41" i="24"/>
  <c r="Q40" i="24"/>
  <c r="Q39" i="24"/>
  <c r="Q38" i="24"/>
  <c r="Q37" i="24"/>
  <c r="Q36" i="24"/>
  <c r="Q35" i="24"/>
  <c r="Q34" i="24"/>
  <c r="Q33" i="24"/>
  <c r="Q32" i="24"/>
  <c r="Q31" i="24"/>
  <c r="Q30" i="24"/>
  <c r="Q28" i="24"/>
  <c r="Q27" i="24"/>
  <c r="Q26" i="24"/>
  <c r="Q25" i="24"/>
  <c r="Q24" i="24"/>
  <c r="Q23" i="24"/>
  <c r="Q22" i="24"/>
  <c r="Q21" i="24"/>
  <c r="Q20" i="24"/>
  <c r="Q19" i="24"/>
  <c r="Q18" i="24"/>
  <c r="Q17" i="24"/>
  <c r="Q15" i="24"/>
  <c r="Q14" i="24"/>
  <c r="Q13" i="24"/>
  <c r="Q12" i="24"/>
  <c r="Q11" i="24"/>
  <c r="Q10" i="24"/>
  <c r="Q9" i="24"/>
  <c r="Q8" i="24"/>
  <c r="Q7" i="24"/>
  <c r="U122" i="24"/>
  <c r="U121" i="24"/>
  <c r="U120" i="24"/>
  <c r="U119" i="24"/>
  <c r="U118" i="24"/>
  <c r="U117" i="24"/>
  <c r="U116" i="24"/>
  <c r="U115" i="24"/>
  <c r="U114" i="24"/>
  <c r="U112" i="24"/>
  <c r="U111" i="24"/>
  <c r="U110" i="24"/>
  <c r="U109" i="24"/>
  <c r="U108" i="24"/>
  <c r="U107" i="24"/>
  <c r="U106" i="24"/>
  <c r="U105" i="24"/>
  <c r="U104" i="24"/>
  <c r="U103" i="24"/>
  <c r="U102" i="24"/>
  <c r="U101" i="24"/>
  <c r="U100" i="24"/>
  <c r="U99" i="24"/>
  <c r="U98" i="24"/>
  <c r="U97" i="24"/>
  <c r="U96" i="24"/>
  <c r="U95" i="24"/>
  <c r="U94" i="24"/>
  <c r="U93" i="24"/>
  <c r="U92" i="24"/>
  <c r="U91" i="24"/>
  <c r="U90" i="24"/>
  <c r="U89" i="24"/>
  <c r="U88" i="24"/>
  <c r="U87" i="24"/>
  <c r="U86" i="24"/>
  <c r="U85" i="24"/>
  <c r="U84" i="24"/>
  <c r="U83" i="24"/>
  <c r="U81" i="24"/>
  <c r="U80" i="24"/>
  <c r="U79" i="24"/>
  <c r="U78" i="24"/>
  <c r="U77" i="24"/>
  <c r="U76" i="24"/>
  <c r="U75" i="24"/>
  <c r="U74" i="24"/>
  <c r="U73" i="24"/>
  <c r="U72" i="24"/>
  <c r="U71" i="24"/>
  <c r="U70" i="24"/>
  <c r="U69" i="24"/>
  <c r="U68" i="24"/>
  <c r="U66" i="24"/>
  <c r="U65" i="24"/>
  <c r="U64" i="24"/>
  <c r="U63" i="24"/>
  <c r="U62" i="24"/>
  <c r="U61" i="24"/>
  <c r="U60" i="24"/>
  <c r="U59" i="24"/>
  <c r="U58" i="24"/>
  <c r="U57" i="24"/>
  <c r="U56" i="24"/>
  <c r="U55" i="24"/>
  <c r="U54" i="24"/>
  <c r="U53" i="24"/>
  <c r="U52" i="24"/>
  <c r="U51" i="24"/>
  <c r="U50" i="24"/>
  <c r="U49" i="24"/>
  <c r="U48" i="24"/>
  <c r="U46" i="24"/>
  <c r="U45" i="24"/>
  <c r="U44" i="24"/>
  <c r="U43" i="24"/>
  <c r="U42" i="24"/>
  <c r="U41" i="24"/>
  <c r="U40" i="24"/>
  <c r="U39" i="24"/>
  <c r="U38" i="24"/>
  <c r="U37" i="24"/>
  <c r="U36" i="24"/>
  <c r="U35" i="24"/>
  <c r="U34" i="24"/>
  <c r="U33" i="24"/>
  <c r="U32" i="24"/>
  <c r="U31" i="24"/>
  <c r="U30" i="24"/>
  <c r="U28" i="24"/>
  <c r="U27" i="24"/>
  <c r="U26" i="24"/>
  <c r="U25" i="24"/>
  <c r="U24" i="24"/>
  <c r="U23" i="24"/>
  <c r="U22" i="24"/>
  <c r="U21" i="24"/>
  <c r="U20" i="24"/>
  <c r="U19" i="24"/>
  <c r="U18" i="24"/>
  <c r="U17" i="24"/>
  <c r="U15" i="24"/>
  <c r="U14" i="24"/>
  <c r="U13" i="24"/>
  <c r="U12" i="24"/>
  <c r="U11" i="24"/>
  <c r="U10" i="24"/>
  <c r="U9" i="24"/>
  <c r="U8" i="24"/>
  <c r="U7" i="24"/>
</calcChain>
</file>

<file path=xl/sharedStrings.xml><?xml version="1.0" encoding="utf-8"?>
<sst xmlns="http://schemas.openxmlformats.org/spreadsheetml/2006/main" count="2422" uniqueCount="246">
  <si>
    <t>Железнодорожный район</t>
  </si>
  <si>
    <t>МБОУ СШ № 13</t>
  </si>
  <si>
    <t>МБОУ СШ № 16</t>
  </si>
  <si>
    <t>МБОУ СШ № 18</t>
  </si>
  <si>
    <t>Кировский район</t>
  </si>
  <si>
    <t>МБОУ СШ № 91</t>
  </si>
  <si>
    <t>МБОУ СШ № 94</t>
  </si>
  <si>
    <t>МБОУ СШ № 95</t>
  </si>
  <si>
    <t>МБОУ СШ № 46</t>
  </si>
  <si>
    <t>МБОУ СШ № 63</t>
  </si>
  <si>
    <t>МБОУ СШ № 135</t>
  </si>
  <si>
    <t>Ленинский район</t>
  </si>
  <si>
    <t>МБОУ СШ № 31</t>
  </si>
  <si>
    <t>МБОУ СШ № 44</t>
  </si>
  <si>
    <t>МБОУ СШ № 50</t>
  </si>
  <si>
    <t>МБОУ СШ № 51</t>
  </si>
  <si>
    <t>МБОУ СШ № 56</t>
  </si>
  <si>
    <t>МБОУ СШ № 62</t>
  </si>
  <si>
    <t>МБОУ СШ № 64</t>
  </si>
  <si>
    <t>МБОУ СШ № 65</t>
  </si>
  <si>
    <t>МБОУ СШ № 79</t>
  </si>
  <si>
    <t>Октябрьский район</t>
  </si>
  <si>
    <t>МБОУ СШ № 3</t>
  </si>
  <si>
    <t>МБОУ СШ № 21</t>
  </si>
  <si>
    <t>МБОУ СШ № 30</t>
  </si>
  <si>
    <t>МБОУ СШ № 36</t>
  </si>
  <si>
    <t>МБОУ СШ № 39</t>
  </si>
  <si>
    <t>МБОУ СШ № 73</t>
  </si>
  <si>
    <t>МБОУ СШ № 84</t>
  </si>
  <si>
    <t>МБОУ СШ № 99</t>
  </si>
  <si>
    <t>МБОУ СШ № 133</t>
  </si>
  <si>
    <t>Свердловский район</t>
  </si>
  <si>
    <t>МБОУ СШ № 78</t>
  </si>
  <si>
    <t>Советский район</t>
  </si>
  <si>
    <t>МБОУ СШ № 2</t>
  </si>
  <si>
    <t>МБОУ СШ № 4</t>
  </si>
  <si>
    <t>МБОУ СШ № 27</t>
  </si>
  <si>
    <t>МБОУ СШ № 66</t>
  </si>
  <si>
    <t>МБОУ СШ № 69</t>
  </si>
  <si>
    <t>МБОУ СШ № 98</t>
  </si>
  <si>
    <t>МБОУ СШ № 129</t>
  </si>
  <si>
    <t>МБОУ СШ № 147</t>
  </si>
  <si>
    <t>МАОУ СШ № 151</t>
  </si>
  <si>
    <t>Центральный район</t>
  </si>
  <si>
    <t>№</t>
  </si>
  <si>
    <t>Остаточная балансовая стоимость недвижимого имущества</t>
  </si>
  <si>
    <t>Стоимость основных средств</t>
  </si>
  <si>
    <t>Кол-во работников</t>
  </si>
  <si>
    <t>Примечение</t>
  </si>
  <si>
    <t>Наименование ОУ (кратко)</t>
  </si>
  <si>
    <t>Код ОУ по КИАСУО</t>
  </si>
  <si>
    <t>Субсидии на выполнение МЗ</t>
  </si>
  <si>
    <t>Стоимость материальных запасов</t>
  </si>
  <si>
    <t>Заработная плата и начисления на выплаты по оплате труда</t>
  </si>
  <si>
    <t>Общее          кол-во обучающихся</t>
  </si>
  <si>
    <t>МБОУ Лицей № 28</t>
  </si>
  <si>
    <t>МАОУ СШ № 32</t>
  </si>
  <si>
    <t>МБОУ Прогимназия  № 131</t>
  </si>
  <si>
    <t>МАОУ Лицей № 7</t>
  </si>
  <si>
    <t>МАОУ Гимназия №  9</t>
  </si>
  <si>
    <t>МАОУ Гимназия № 4</t>
  </si>
  <si>
    <t>МАОУ Гимназия № 6</t>
  </si>
  <si>
    <t>МАОУ Лицей № 11</t>
  </si>
  <si>
    <t>МАОУ СШ № 55</t>
  </si>
  <si>
    <t>МАОУ Гимназия № 10</t>
  </si>
  <si>
    <t>МБОУ Гимназия № 7</t>
  </si>
  <si>
    <t>МАОУ Гимназия № 15</t>
  </si>
  <si>
    <t>МАОУ Лицей № 12</t>
  </si>
  <si>
    <t>МАОУ СШ № 148</t>
  </si>
  <si>
    <t>МАОУ Лицей № 6 "Перспектива"</t>
  </si>
  <si>
    <t>МАОУ «КУГ № 1 – Универс»</t>
  </si>
  <si>
    <t>МАОУ Лицей № 1</t>
  </si>
  <si>
    <t>МБОУ Лицей № 8</t>
  </si>
  <si>
    <t>МБОУ Лицей № 10</t>
  </si>
  <si>
    <t>МАОУ Гимназия № 13 "Академ"</t>
  </si>
  <si>
    <t>МАОУ СШ № 23</t>
  </si>
  <si>
    <t>МАОУ СШ № 137</t>
  </si>
  <si>
    <t>МАОУ Лицей № 9 "Лидер"</t>
  </si>
  <si>
    <t>МАОУ Гимназия № 14</t>
  </si>
  <si>
    <t>МАОУ Гимназия № 2</t>
  </si>
  <si>
    <t>МБОУ Лицей № 2</t>
  </si>
  <si>
    <t>МБОУ  Гимназия № 16</t>
  </si>
  <si>
    <t>Среднее значение по городу</t>
  </si>
  <si>
    <t>Максимальное значение по городу</t>
  </si>
  <si>
    <t>Минимальное значение по городу</t>
  </si>
  <si>
    <t>A</t>
  </si>
  <si>
    <t>B</t>
  </si>
  <si>
    <t>C</t>
  </si>
  <si>
    <t>D</t>
  </si>
  <si>
    <t>Значение границы C-D</t>
  </si>
  <si>
    <t>Значение границы A-B</t>
  </si>
  <si>
    <t>Итог</t>
  </si>
  <si>
    <t>ИНФРАСТУКТУРНОЕ ОБЕСПЕЧЕНИЕ ОБЩЕОБРАЗОВАТЕЛЬНЫХ УЧРЕЖДЕНИЙ</t>
  </si>
  <si>
    <t>Движимое имущество на 1 уч-ся</t>
  </si>
  <si>
    <t>Субсидии муницип. задания на 1 уч-ся</t>
  </si>
  <si>
    <t>Стоимость увеличения мат.запаса на 1 уч-ся</t>
  </si>
  <si>
    <t>Размер оплаты труда на 1 сотрудника</t>
  </si>
  <si>
    <t>МАОУ СШ № 143</t>
  </si>
  <si>
    <t>МАОУ СШ № 145</t>
  </si>
  <si>
    <t>МАОУ СШ № 149</t>
  </si>
  <si>
    <t>МАОУ СШ № 150</t>
  </si>
  <si>
    <t>по городу Красноярску</t>
  </si>
  <si>
    <t>Среднее значение</t>
  </si>
  <si>
    <r>
      <rPr>
        <b/>
        <sz val="10"/>
        <color theme="1"/>
        <rFont val="Calibri"/>
        <family val="2"/>
        <charset val="204"/>
        <scheme val="minor"/>
      </rPr>
      <t>Коэффиицент обеспечения муниципального задания</t>
    </r>
    <r>
      <rPr>
        <b/>
        <sz val="12"/>
        <color theme="1"/>
        <rFont val="Calibri"/>
        <family val="2"/>
        <charset val="204"/>
        <scheme val="minor"/>
      </rPr>
      <t xml:space="preserve"> К</t>
    </r>
    <r>
      <rPr>
        <b/>
        <vertAlign val="subscript"/>
        <sz val="14"/>
        <color theme="1"/>
        <rFont val="Calibri"/>
        <family val="2"/>
        <charset val="204"/>
        <scheme val="minor"/>
      </rPr>
      <t>мз</t>
    </r>
  </si>
  <si>
    <r>
      <rPr>
        <b/>
        <sz val="10"/>
        <color theme="1"/>
        <rFont val="Calibri"/>
        <family val="2"/>
        <charset val="204"/>
        <scheme val="minor"/>
      </rPr>
      <t>Коэффициент оснащенности на 1 учащегося</t>
    </r>
    <r>
      <rPr>
        <b/>
        <sz val="12"/>
        <color theme="1"/>
        <rFont val="Calibri"/>
        <family val="2"/>
        <charset val="204"/>
        <scheme val="minor"/>
      </rPr>
      <t xml:space="preserve"> К</t>
    </r>
    <r>
      <rPr>
        <b/>
        <vertAlign val="subscript"/>
        <sz val="14"/>
        <color theme="1"/>
        <rFont val="Calibri"/>
        <family val="2"/>
        <charset val="204"/>
        <scheme val="minor"/>
      </rPr>
      <t>о</t>
    </r>
  </si>
  <si>
    <r>
      <rPr>
        <b/>
        <sz val="10"/>
        <color theme="1"/>
        <rFont val="Calibri"/>
        <family val="2"/>
        <charset val="204"/>
        <scheme val="minor"/>
      </rPr>
      <t>Коэффициент состояния основных фондов</t>
    </r>
    <r>
      <rPr>
        <b/>
        <sz val="12"/>
        <color theme="1"/>
        <rFont val="Calibri"/>
        <family val="2"/>
        <charset val="204"/>
        <scheme val="minor"/>
      </rPr>
      <t xml:space="preserve"> К</t>
    </r>
    <r>
      <rPr>
        <b/>
        <vertAlign val="subscript"/>
        <sz val="14"/>
        <color theme="1"/>
        <rFont val="Calibri"/>
        <family val="2"/>
        <charset val="204"/>
        <scheme val="minor"/>
      </rPr>
      <t xml:space="preserve">ф </t>
    </r>
  </si>
  <si>
    <r>
      <rPr>
        <b/>
        <sz val="10"/>
        <color theme="1"/>
        <rFont val="Calibri"/>
        <family val="2"/>
        <charset val="204"/>
        <scheme val="minor"/>
      </rPr>
      <t xml:space="preserve">Коэффициент увеличения материальных запасов и основных средств </t>
    </r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vertAlign val="subscript"/>
        <sz val="14"/>
        <color theme="1"/>
        <rFont val="Calibri"/>
        <family val="2"/>
        <charset val="204"/>
        <scheme val="minor"/>
      </rPr>
      <t>умо</t>
    </r>
  </si>
  <si>
    <r>
      <rPr>
        <b/>
        <sz val="10"/>
        <color theme="1"/>
        <rFont val="Calibri"/>
        <family val="2"/>
        <charset val="204"/>
        <scheme val="minor"/>
      </rPr>
      <t xml:space="preserve">Коэффициент обеспеченности оплатой труда </t>
    </r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vertAlign val="subscript"/>
        <sz val="14"/>
        <color theme="1"/>
        <rFont val="Calibri"/>
        <family val="2"/>
        <charset val="204"/>
        <scheme val="minor"/>
      </rPr>
      <t>от</t>
    </r>
  </si>
  <si>
    <t>Среднее по городу</t>
  </si>
  <si>
    <t>Cреднее по городу</t>
  </si>
  <si>
    <r>
      <t xml:space="preserve">Индекс обеспечения </t>
    </r>
    <r>
      <rPr>
        <b/>
        <sz val="12"/>
        <color theme="1"/>
        <rFont val="Calibri"/>
        <family val="2"/>
        <charset val="204"/>
        <scheme val="minor"/>
      </rPr>
      <t>I</t>
    </r>
    <r>
      <rPr>
        <b/>
        <sz val="11"/>
        <color theme="1"/>
        <rFont val="Calibri"/>
        <family val="2"/>
        <charset val="204"/>
        <scheme val="minor"/>
      </rPr>
      <t>мз</t>
    </r>
  </si>
  <si>
    <r>
      <t xml:space="preserve">Индекс увеличения </t>
    </r>
    <r>
      <rPr>
        <b/>
        <sz val="12"/>
        <color theme="1"/>
        <rFont val="Calibri"/>
        <family val="2"/>
        <charset val="204"/>
        <scheme val="minor"/>
      </rPr>
      <t>I</t>
    </r>
    <r>
      <rPr>
        <b/>
        <sz val="11"/>
        <color theme="1"/>
        <rFont val="Calibri"/>
        <family val="2"/>
        <charset val="204"/>
        <scheme val="minor"/>
      </rPr>
      <t>умо</t>
    </r>
  </si>
  <si>
    <r>
      <t xml:space="preserve">Индекс оплаты </t>
    </r>
    <r>
      <rPr>
        <b/>
        <sz val="12"/>
        <color theme="1"/>
        <rFont val="Calibri"/>
        <family val="2"/>
        <charset val="204"/>
        <scheme val="minor"/>
      </rPr>
      <t>I</t>
    </r>
    <r>
      <rPr>
        <b/>
        <sz val="11"/>
        <color theme="1"/>
        <rFont val="Calibri"/>
        <family val="2"/>
        <charset val="204"/>
        <scheme val="minor"/>
      </rPr>
      <t>умо</t>
    </r>
  </si>
  <si>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sz val="11"/>
        <color theme="1"/>
        <rFont val="Calibri"/>
        <family val="2"/>
        <charset val="204"/>
        <scheme val="minor"/>
      </rPr>
      <t>от оплаты труда (отношение к max)</t>
    </r>
  </si>
  <si>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sz val="11"/>
        <color theme="1"/>
        <rFont val="Calibri"/>
        <family val="2"/>
        <charset val="204"/>
        <scheme val="minor"/>
      </rPr>
      <t>умо увеличения (отношение к max)</t>
    </r>
  </si>
  <si>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sz val="11"/>
        <color theme="1"/>
        <rFont val="Calibri"/>
        <family val="2"/>
        <charset val="204"/>
        <scheme val="minor"/>
      </rPr>
      <t>мз обеспечения  (отношение к max)</t>
    </r>
  </si>
  <si>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sz val="11"/>
        <color theme="1"/>
        <rFont val="Calibri"/>
        <family val="2"/>
        <charset val="204"/>
        <scheme val="minor"/>
      </rPr>
      <t>о оснащения (отношение к max)</t>
    </r>
  </si>
  <si>
    <r>
      <t>Индекс оснащения</t>
    </r>
    <r>
      <rPr>
        <b/>
        <sz val="12"/>
        <color theme="1"/>
        <rFont val="Calibri"/>
        <family val="2"/>
        <charset val="204"/>
        <scheme val="minor"/>
      </rPr>
      <t xml:space="preserve"> I</t>
    </r>
    <r>
      <rPr>
        <b/>
        <sz val="11"/>
        <color theme="1"/>
        <rFont val="Calibri"/>
        <family val="2"/>
        <charset val="204"/>
        <scheme val="minor"/>
      </rPr>
      <t>о</t>
    </r>
  </si>
  <si>
    <r>
      <rPr>
        <b/>
        <sz val="12"/>
        <color theme="1"/>
        <rFont val="Calibri"/>
        <family val="2"/>
        <charset val="204"/>
        <scheme val="minor"/>
      </rPr>
      <t>К</t>
    </r>
    <r>
      <rPr>
        <b/>
        <sz val="11"/>
        <color theme="1"/>
        <rFont val="Calibri"/>
        <family val="2"/>
        <charset val="204"/>
        <scheme val="minor"/>
      </rPr>
      <t>ф состояния основных фондов</t>
    </r>
  </si>
  <si>
    <r>
      <t>Индекс состояния</t>
    </r>
    <r>
      <rPr>
        <b/>
        <sz val="12"/>
        <color theme="1"/>
        <rFont val="Calibri"/>
        <family val="2"/>
        <charset val="204"/>
        <scheme val="minor"/>
      </rPr>
      <t xml:space="preserve"> I</t>
    </r>
    <r>
      <rPr>
        <b/>
        <sz val="10"/>
        <color theme="1"/>
        <rFont val="Calibri"/>
        <family val="2"/>
        <charset val="204"/>
        <scheme val="minor"/>
      </rPr>
      <t>ф</t>
    </r>
  </si>
  <si>
    <t xml:space="preserve"> - верхняя половина интервала между средним значением и максимальным</t>
  </si>
  <si>
    <t xml:space="preserve"> - нижняя половина интервала между средним значением и максимальным</t>
  </si>
  <si>
    <t xml:space="preserve"> - верхняя половина интервала между средним значением и минимальным</t>
  </si>
  <si>
    <t xml:space="preserve"> - нижняя половина интервала между средним значением и минимальным</t>
  </si>
  <si>
    <t>отлично</t>
  </si>
  <si>
    <r>
      <rPr>
        <b/>
        <sz val="11"/>
        <color rgb="FF000000"/>
        <rFont val="Calibri"/>
        <family val="2"/>
        <charset val="204"/>
        <scheme val="minor"/>
      </rPr>
      <t>хорошо</t>
    </r>
    <r>
      <rPr>
        <sz val="11"/>
        <color rgb="FF000000"/>
        <rFont val="Calibri"/>
        <family val="2"/>
        <scheme val="minor"/>
      </rPr>
      <t xml:space="preserve"> </t>
    </r>
  </si>
  <si>
    <t>нормально</t>
  </si>
  <si>
    <t>критично</t>
  </si>
  <si>
    <t xml:space="preserve">МАОУ СШ № 152 </t>
  </si>
  <si>
    <t xml:space="preserve">МБОУ СШ № 10 </t>
  </si>
  <si>
    <t xml:space="preserve">МАОУ Гимназия № 11 </t>
  </si>
  <si>
    <t xml:space="preserve">МБОУ СШ № 72 </t>
  </si>
  <si>
    <t>Вспомогательные значения</t>
  </si>
  <si>
    <t>Цифра 1</t>
  </si>
  <si>
    <t>Цифра 2</t>
  </si>
  <si>
    <t>Цифра 3</t>
  </si>
  <si>
    <t>Цифра 4</t>
  </si>
  <si>
    <t>Цифра 5</t>
  </si>
  <si>
    <t xml:space="preserve">Среднее значение </t>
  </si>
  <si>
    <t>ЖЕЛЕЗНОДОРОЖНЫЙ РАЙОН</t>
  </si>
  <si>
    <t>КИРОВСКИЙ РАЙОН</t>
  </si>
  <si>
    <t>ЛЕНИНСКИЙ РАЙОН</t>
  </si>
  <si>
    <t>ОКТЯБРЬСКИЙ РАЙОН</t>
  </si>
  <si>
    <t>СВЕРДЛОВСКИЙ РАЙОН</t>
  </si>
  <si>
    <t>СОВЕТСКИЙ РАЙОН</t>
  </si>
  <si>
    <t>ЦЕНТРАЛЬНЫЙ РАЙОН</t>
  </si>
  <si>
    <t>МАОУ СШ "Комплекс "Покровский"</t>
  </si>
  <si>
    <t xml:space="preserve">МБОУ СШ № 86 </t>
  </si>
  <si>
    <t>МАОУ СШ № 90</t>
  </si>
  <si>
    <t>МАОУ СШ № 93</t>
  </si>
  <si>
    <t>МАОУ СШ № 158</t>
  </si>
  <si>
    <t>Инфраструктурное обеспечение</t>
  </si>
  <si>
    <r>
      <t>Оснащенность на 1 учащегося К</t>
    </r>
    <r>
      <rPr>
        <b/>
        <vertAlign val="subscript"/>
        <sz val="10"/>
        <color theme="1"/>
        <rFont val="Calibri"/>
        <family val="2"/>
        <charset val="204"/>
        <scheme val="minor"/>
      </rPr>
      <t>о</t>
    </r>
  </si>
  <si>
    <r>
      <t>Состояние основных фондов К</t>
    </r>
    <r>
      <rPr>
        <b/>
        <vertAlign val="subscript"/>
        <sz val="10"/>
        <color theme="1"/>
        <rFont val="Calibri"/>
        <family val="2"/>
        <charset val="204"/>
        <scheme val="minor"/>
      </rPr>
      <t xml:space="preserve">ф </t>
    </r>
  </si>
  <si>
    <r>
      <t>Обеспечение МЗ К</t>
    </r>
    <r>
      <rPr>
        <b/>
        <vertAlign val="subscript"/>
        <sz val="10"/>
        <color theme="1"/>
        <rFont val="Calibri"/>
        <family val="2"/>
        <charset val="204"/>
        <scheme val="minor"/>
      </rPr>
      <t>мз</t>
    </r>
  </si>
  <si>
    <r>
      <t>Обеспечение оплатой труда К</t>
    </r>
    <r>
      <rPr>
        <b/>
        <vertAlign val="subscript"/>
        <sz val="10"/>
        <color theme="1"/>
        <rFont val="Calibri"/>
        <family val="2"/>
        <charset val="204"/>
        <scheme val="minor"/>
      </rPr>
      <t>от</t>
    </r>
  </si>
  <si>
    <r>
      <t>Увеличение мат.запасов и средств К</t>
    </r>
    <r>
      <rPr>
        <b/>
        <vertAlign val="subscript"/>
        <sz val="10"/>
        <color theme="1"/>
        <rFont val="Calibri"/>
        <family val="2"/>
        <charset val="204"/>
        <scheme val="minor"/>
      </rPr>
      <t>умо</t>
    </r>
  </si>
  <si>
    <t>Св</t>
  </si>
  <si>
    <t>Ц</t>
  </si>
  <si>
    <t>Сумма мест</t>
  </si>
  <si>
    <r>
      <t>Состояние основных фондов К</t>
    </r>
    <r>
      <rPr>
        <b/>
        <vertAlign val="subscript"/>
        <sz val="10"/>
        <color theme="1"/>
        <rFont val="Calibri"/>
        <family val="2"/>
        <scheme val="minor"/>
      </rPr>
      <t>ф (значение / место в рейтинге)</t>
    </r>
  </si>
  <si>
    <r>
      <t>Обеспечение муниципального задания К</t>
    </r>
    <r>
      <rPr>
        <b/>
        <vertAlign val="subscript"/>
        <sz val="10"/>
        <color theme="1"/>
        <rFont val="Calibri"/>
        <family val="2"/>
        <scheme val="minor"/>
      </rPr>
      <t>мз (значение / место в рейтинге)</t>
    </r>
  </si>
  <si>
    <r>
      <t>Увеличение матзапасов и основных средств К</t>
    </r>
    <r>
      <rPr>
        <b/>
        <vertAlign val="subscript"/>
        <sz val="10"/>
        <color theme="1"/>
        <rFont val="Calibri"/>
        <family val="2"/>
        <scheme val="minor"/>
      </rPr>
      <t>умо (значение / место в рейтинге)</t>
    </r>
  </si>
  <si>
    <r>
      <t>Оснащенность на 1 учащегося К</t>
    </r>
    <r>
      <rPr>
        <b/>
        <vertAlign val="subscript"/>
        <sz val="10"/>
        <color theme="1"/>
        <rFont val="Calibri"/>
        <family val="2"/>
        <scheme val="minor"/>
      </rPr>
      <t>о                                                                  (значение / место в рейтинге)</t>
    </r>
  </si>
  <si>
    <r>
      <t>Обеспеченность оплатой труда К</t>
    </r>
    <r>
      <rPr>
        <b/>
        <vertAlign val="subscript"/>
        <sz val="10"/>
        <color theme="1"/>
        <rFont val="Calibri"/>
        <family val="2"/>
        <scheme val="minor"/>
      </rPr>
      <t>от                                                                   (значение / место в рейтинге)</t>
    </r>
  </si>
  <si>
    <r>
      <t>Состояние основных фондов К</t>
    </r>
    <r>
      <rPr>
        <b/>
        <vertAlign val="subscript"/>
        <sz val="10"/>
        <color theme="1"/>
        <rFont val="Calibri"/>
        <family val="2"/>
        <scheme val="minor"/>
      </rPr>
      <t>ф  (значение / место в рейтинге)</t>
    </r>
  </si>
  <si>
    <r>
      <t>Обеспечение муниципального задания К</t>
    </r>
    <r>
      <rPr>
        <b/>
        <vertAlign val="subscript"/>
        <sz val="10"/>
        <color theme="1"/>
        <rFont val="Calibri"/>
        <family val="2"/>
        <scheme val="minor"/>
      </rPr>
      <t>мз  (значение / место в рейтинге)</t>
    </r>
  </si>
  <si>
    <r>
      <t>Увеличение матзапасов и основных средств К</t>
    </r>
    <r>
      <rPr>
        <b/>
        <vertAlign val="subscript"/>
        <sz val="10"/>
        <color theme="1"/>
        <rFont val="Calibri"/>
        <family val="2"/>
        <scheme val="minor"/>
      </rPr>
      <t>умо  (значение / место в рейтинге)</t>
    </r>
  </si>
  <si>
    <r>
      <t>Оснащенность на 1 учащегося К</t>
    </r>
    <r>
      <rPr>
        <b/>
        <vertAlign val="subscript"/>
        <sz val="10"/>
        <color theme="1"/>
        <rFont val="Calibri"/>
        <family val="2"/>
        <scheme val="minor"/>
      </rPr>
      <t>о                                  (значение / место в рейтинге)</t>
    </r>
  </si>
  <si>
    <r>
      <t>Обеспеченность оплатой труда К</t>
    </r>
    <r>
      <rPr>
        <b/>
        <vertAlign val="subscript"/>
        <sz val="10"/>
        <color theme="1"/>
        <rFont val="Calibri"/>
        <family val="2"/>
        <scheme val="minor"/>
      </rPr>
      <t>от                           (значение / место в рейтинге)</t>
    </r>
  </si>
  <si>
    <r>
      <rPr>
        <b/>
        <sz val="10"/>
        <rFont val="Calibri"/>
        <family val="2"/>
        <charset val="204"/>
        <scheme val="minor"/>
      </rPr>
      <t>Коэффициент оснащенности на 1 учащегося</t>
    </r>
    <r>
      <rPr>
        <b/>
        <sz val="12"/>
        <rFont val="Calibri"/>
        <family val="2"/>
        <charset val="204"/>
        <scheme val="minor"/>
      </rPr>
      <t xml:space="preserve"> К</t>
    </r>
    <r>
      <rPr>
        <b/>
        <vertAlign val="subscript"/>
        <sz val="14"/>
        <rFont val="Calibri"/>
        <family val="2"/>
        <charset val="204"/>
        <scheme val="minor"/>
      </rPr>
      <t>о</t>
    </r>
  </si>
  <si>
    <t>Район</t>
  </si>
  <si>
    <t>О</t>
  </si>
  <si>
    <t>Ж</t>
  </si>
  <si>
    <t>К</t>
  </si>
  <si>
    <t>Л</t>
  </si>
  <si>
    <t>на 01 января 2022 года</t>
  </si>
  <si>
    <t xml:space="preserve">План ФХД на 30.12.2021 г. Публикация от 11.01.2022 г. </t>
  </si>
  <si>
    <t>МАОУ Гимназия № 8</t>
  </si>
  <si>
    <t>План ФХД на 30.12.2021 г. Публикация от 14.01.2022 г.</t>
  </si>
  <si>
    <t>План ФХД на 30.12.2021 г. Публикация от 13.01.2022 г.</t>
  </si>
  <si>
    <t>МАОУ СШ  № 12</t>
  </si>
  <si>
    <t>План ФХД на 30.12.2021 г. Публикация от 12.01.2022 г.</t>
  </si>
  <si>
    <t>МАОУ СШ № 19</t>
  </si>
  <si>
    <t>План ФХД на 30.12.2021 г. Публикация от 11.01.2022 г.</t>
  </si>
  <si>
    <t>План ФХД на 30.12.2021 г. Публикация от 05.01.2022 г.</t>
  </si>
  <si>
    <t xml:space="preserve">План ФХД на 30.12.2021 г. Публикация от 30.12.2021 г. </t>
  </si>
  <si>
    <t>План ФХД на 30.12.2021 г. Публикация от 30.12.2021 г.</t>
  </si>
  <si>
    <t>МАОУ СШ № 8 "Созидание"</t>
  </si>
  <si>
    <t>План ФХД на 30.12.2021 г. Публикация от 01.01.2022 г.</t>
  </si>
  <si>
    <t>МАОУ СШ № 81</t>
  </si>
  <si>
    <t>План ФХД на 30.12.2021 г. Публикация от 20.01.2022 г.</t>
  </si>
  <si>
    <t>План ФХД на 30.12.2021 г. Публикация от  31.12. 2021 г.</t>
  </si>
  <si>
    <t>МАОУ Лицей № 3</t>
  </si>
  <si>
    <t xml:space="preserve">План ФХД на 30.12.2021 г. Публикация от 10.01.2022 г. </t>
  </si>
  <si>
    <t>План ФХД на 30.12.2021 г. Публикация от 10.01.2022 г.</t>
  </si>
  <si>
    <t>МАОУ СШ № 53</t>
  </si>
  <si>
    <t>МАОУ СШ № 89</t>
  </si>
  <si>
    <t>План ФХД на 30.12.2021 г. Публикация от 17.01.2022 г.</t>
  </si>
  <si>
    <t>МБОУ Гимназия № 3</t>
  </si>
  <si>
    <t>План ФХД на 31.12.2021 г. Публикация от 11.01.2022 г.</t>
  </si>
  <si>
    <t>План ФХД на 30.01.2021 г. Публикация от 20.01.2022 г.</t>
  </si>
  <si>
    <t>МАОУ Школа-интернат № 1</t>
  </si>
  <si>
    <t>МАОУ СШ № 3</t>
  </si>
  <si>
    <t xml:space="preserve">МАОУ СШ № 72 </t>
  </si>
  <si>
    <t>МАОУ СШ № 82</t>
  </si>
  <si>
    <t>План ФХД на30.12.2021 г. Публикация от 14.01.2022 г.</t>
  </si>
  <si>
    <t>МАОУ СШ № 6</t>
  </si>
  <si>
    <t>МАОУ СШ № 17</t>
  </si>
  <si>
    <t>МАОУ СШ № 34</t>
  </si>
  <si>
    <t>МАОУ СШ № 42</t>
  </si>
  <si>
    <t>МАОУ СШ № 45</t>
  </si>
  <si>
    <t>МАОУ СШ № 76</t>
  </si>
  <si>
    <t>План ФХД на 30.12.2021 г. Публикация от 08.01.2022 г.</t>
  </si>
  <si>
    <t>План ФХД на 30.09.2021 г. Публикация от 13.01.2021 г.</t>
  </si>
  <si>
    <t>МАОУ СШ № 1</t>
  </si>
  <si>
    <t>МАОУ СШ № 5</t>
  </si>
  <si>
    <t>План ФХД на 30.12.2021 г. Публикация от 15.01.2022 г.</t>
  </si>
  <si>
    <t>МАОУ СШ № 7</t>
  </si>
  <si>
    <t>МАОУ СШ № 24</t>
  </si>
  <si>
    <t>План ФХД на 30.12.2021 г. Публикация от  10.01.2022 г.</t>
  </si>
  <si>
    <t>МАОУ СШ № 85</t>
  </si>
  <si>
    <t>МАОУ СШ № 108</t>
  </si>
  <si>
    <t>МАОУ СШ № 115</t>
  </si>
  <si>
    <t>План ФХД на 30.12.2021 г. Публикация от  17.01.2022 г.</t>
  </si>
  <si>
    <t>МАОУ СШ № 121</t>
  </si>
  <si>
    <t>План ФХД на 30.12.2021 г. Публикация от  12.01.2022 г.</t>
  </si>
  <si>
    <t>МАОУ СШ № 134</t>
  </si>
  <si>
    <t>МАОУ СШ № 139</t>
  </si>
  <si>
    <t>МАОУ СШ № 141</t>
  </si>
  <si>
    <t>МАОУ СШ № 144</t>
  </si>
  <si>
    <t>МАОУ СШ № 154</t>
  </si>
  <si>
    <t>МАОУ СШ № 156</t>
  </si>
  <si>
    <t>МАОУ СШ № 157</t>
  </si>
  <si>
    <t>МБОУ СШ № 155</t>
  </si>
  <si>
    <t xml:space="preserve">Общая балансовая стоимость недвижимого имущества на 01.01.2020 г. </t>
  </si>
  <si>
    <t>Общая балансовая стоимость движимого имущества на 30.03.2021 г.</t>
  </si>
  <si>
    <t>Общая балансовая стоимость недвижимого имущества на 01.01.2020 г.</t>
  </si>
  <si>
    <r>
      <rPr>
        <b/>
        <sz val="10"/>
        <color theme="1"/>
        <rFont val="Calibri"/>
        <family val="2"/>
        <charset val="204"/>
        <scheme val="minor"/>
      </rPr>
      <t>Коэффиицент обеспечения муниципального  задания</t>
    </r>
    <r>
      <rPr>
        <b/>
        <sz val="12"/>
        <color theme="1"/>
        <rFont val="Calibri"/>
        <family val="2"/>
        <charset val="204"/>
        <scheme val="minor"/>
      </rPr>
      <t xml:space="preserve"> К</t>
    </r>
    <r>
      <rPr>
        <b/>
        <vertAlign val="subscript"/>
        <sz val="14"/>
        <color theme="1"/>
        <rFont val="Calibri"/>
        <family val="2"/>
        <charset val="204"/>
        <scheme val="minor"/>
      </rPr>
      <t xml:space="preserve">мз </t>
    </r>
  </si>
  <si>
    <t>Со</t>
  </si>
  <si>
    <r>
      <t>МЗ К</t>
    </r>
    <r>
      <rPr>
        <b/>
        <vertAlign val="subscript"/>
        <sz val="10"/>
        <color theme="1"/>
        <rFont val="Calibri"/>
        <family val="2"/>
        <charset val="204"/>
        <scheme val="minor"/>
      </rPr>
      <t>мз</t>
    </r>
  </si>
  <si>
    <r>
      <t>Оплата К</t>
    </r>
    <r>
      <rPr>
        <b/>
        <vertAlign val="subscript"/>
        <sz val="10"/>
        <color theme="1"/>
        <rFont val="Calibri"/>
        <family val="2"/>
        <charset val="204"/>
        <scheme val="minor"/>
      </rPr>
      <t>от</t>
    </r>
  </si>
  <si>
    <t>МЗ более 100 тыс на 1 учащегося</t>
  </si>
  <si>
    <t>МЗ от 70 тыс. до 100 тыс. на 1 уч-ся</t>
  </si>
  <si>
    <t>МЗ от 60 тыс. до 70 тыс. на 1 уч-ся</t>
  </si>
  <si>
    <t>МЗ от 50 тыс. до 60 тыс. на 1 уч-ся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</si>
</sst>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₽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vertAlign val="subscript"/>
      <sz val="14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3"/>
      <color rgb="FF000000"/>
      <name val="Symbol"/>
      <family val="1"/>
      <charset val="2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i/>
      <sz val="8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vertAlign val="subscript"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charset val="204"/>
      <scheme val="minor"/>
    </font>
    <font>
      <b/>
      <vertAlign val="subscript"/>
      <sz val="14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5" tint="-0.249977111117893"/>
      <name val="Calibri"/>
      <family val="2"/>
      <charset val="204"/>
      <scheme val="minor"/>
    </font>
    <font>
      <sz val="9"/>
      <color theme="5" tint="-0.249977111117893"/>
      <name val="Calibri"/>
      <family val="2"/>
      <charset val="204"/>
      <scheme val="minor"/>
    </font>
    <font>
      <sz val="11"/>
      <color theme="5" tint="-0.249977111117893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rgb="FFFFCCCC"/>
        <bgColor rgb="FF000000"/>
      </patternFill>
    </fill>
    <fill>
      <patternFill patternType="solid">
        <fgColor rgb="FFCCFF99"/>
        <bgColor rgb="FF000000"/>
      </patternFill>
    </fill>
    <fill>
      <patternFill patternType="solid">
        <fgColor rgb="FFFFFF66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rgb="FF000000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1" fillId="0" borderId="0"/>
    <xf numFmtId="0" fontId="11" fillId="0" borderId="0"/>
    <xf numFmtId="0" fontId="25" fillId="0" borderId="0" applyNumberFormat="0" applyFill="0" applyBorder="0" applyAlignment="0" applyProtection="0"/>
  </cellStyleXfs>
  <cellXfs count="755">
    <xf numFmtId="0" fontId="0" fillId="0" borderId="0" xfId="0"/>
    <xf numFmtId="0" fontId="0" fillId="0" borderId="0" xfId="0" applyFill="1" applyBorder="1" applyAlignment="1">
      <alignment horizontal="left"/>
    </xf>
    <xf numFmtId="0" fontId="4" fillId="0" borderId="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right"/>
    </xf>
    <xf numFmtId="0" fontId="4" fillId="0" borderId="21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7" fillId="2" borderId="24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center" wrapText="1"/>
    </xf>
    <xf numFmtId="0" fontId="3" fillId="0" borderId="0" xfId="0" applyFont="1"/>
    <xf numFmtId="0" fontId="7" fillId="3" borderId="0" xfId="0" applyFont="1" applyFill="1" applyBorder="1" applyAlignment="1">
      <alignment horizontal="right" wrapText="1"/>
    </xf>
    <xf numFmtId="0" fontId="0" fillId="0" borderId="0" xfId="0" applyBorder="1"/>
    <xf numFmtId="2" fontId="0" fillId="0" borderId="1" xfId="0" applyNumberFormat="1" applyBorder="1"/>
    <xf numFmtId="2" fontId="0" fillId="0" borderId="17" xfId="0" applyNumberFormat="1" applyBorder="1"/>
    <xf numFmtId="0" fontId="8" fillId="0" borderId="0" xfId="0" applyFont="1"/>
    <xf numFmtId="0" fontId="0" fillId="0" borderId="0" xfId="0" applyAlignment="1">
      <alignment horizontal="right"/>
    </xf>
    <xf numFmtId="2" fontId="0" fillId="0" borderId="0" xfId="0" applyNumberFormat="1" applyBorder="1"/>
    <xf numFmtId="4" fontId="4" fillId="0" borderId="46" xfId="0" applyNumberFormat="1" applyFont="1" applyBorder="1"/>
    <xf numFmtId="2" fontId="4" fillId="0" borderId="10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40" xfId="0" applyNumberFormat="1" applyFont="1" applyBorder="1" applyAlignment="1">
      <alignment horizontal="center" vertical="center"/>
    </xf>
    <xf numFmtId="2" fontId="4" fillId="0" borderId="0" xfId="0" applyNumberFormat="1" applyFont="1" applyBorder="1"/>
    <xf numFmtId="4" fontId="4" fillId="0" borderId="0" xfId="0" applyNumberFormat="1" applyFont="1" applyBorder="1"/>
    <xf numFmtId="2" fontId="4" fillId="0" borderId="25" xfId="0" applyNumberFormat="1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right"/>
    </xf>
    <xf numFmtId="4" fontId="4" fillId="0" borderId="46" xfId="0" applyNumberFormat="1" applyFont="1" applyBorder="1" applyAlignment="1">
      <alignment horizontal="right"/>
    </xf>
    <xf numFmtId="0" fontId="7" fillId="0" borderId="0" xfId="0" applyFont="1"/>
    <xf numFmtId="2" fontId="4" fillId="0" borderId="20" xfId="0" applyNumberFormat="1" applyFont="1" applyBorder="1" applyAlignment="1">
      <alignment horizontal="left" vertical="center"/>
    </xf>
    <xf numFmtId="2" fontId="4" fillId="0" borderId="4" xfId="0" applyNumberFormat="1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left"/>
    </xf>
    <xf numFmtId="2" fontId="4" fillId="0" borderId="21" xfId="0" applyNumberFormat="1" applyFont="1" applyBorder="1" applyAlignment="1">
      <alignment horizontal="left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6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4" fontId="4" fillId="0" borderId="13" xfId="0" applyNumberFormat="1" applyFont="1" applyBorder="1" applyAlignment="1">
      <alignment horizontal="left"/>
    </xf>
    <xf numFmtId="2" fontId="4" fillId="0" borderId="0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49" xfId="0" applyNumberFormat="1" applyFont="1" applyBorder="1" applyAlignment="1">
      <alignment horizontal="center" vertical="center"/>
    </xf>
    <xf numFmtId="2" fontId="4" fillId="0" borderId="15" xfId="0" applyNumberFormat="1" applyFont="1" applyBorder="1" applyAlignment="1">
      <alignment horizontal="center" vertical="center"/>
    </xf>
    <xf numFmtId="0" fontId="5" fillId="0" borderId="28" xfId="0" applyFont="1" applyBorder="1" applyAlignment="1"/>
    <xf numFmtId="2" fontId="4" fillId="0" borderId="13" xfId="0" applyNumberFormat="1" applyFont="1" applyBorder="1" applyAlignment="1">
      <alignment horizontal="left"/>
    </xf>
    <xf numFmtId="2" fontId="4" fillId="0" borderId="52" xfId="0" applyNumberFormat="1" applyFont="1" applyBorder="1" applyAlignment="1">
      <alignment horizontal="center" vertical="center"/>
    </xf>
    <xf numFmtId="2" fontId="4" fillId="0" borderId="23" xfId="0" applyNumberFormat="1" applyFont="1" applyBorder="1" applyAlignment="1">
      <alignment horizontal="center" vertical="center"/>
    </xf>
    <xf numFmtId="0" fontId="4" fillId="0" borderId="28" xfId="0" applyFont="1" applyBorder="1" applyAlignment="1"/>
    <xf numFmtId="0" fontId="4" fillId="0" borderId="13" xfId="0" applyFont="1" applyFill="1" applyBorder="1" applyAlignment="1">
      <alignment horizontal="left"/>
    </xf>
    <xf numFmtId="0" fontId="12" fillId="4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2" fontId="4" fillId="8" borderId="23" xfId="0" applyNumberFormat="1" applyFont="1" applyFill="1" applyBorder="1" applyAlignment="1">
      <alignment horizontal="center" vertical="center"/>
    </xf>
    <xf numFmtId="4" fontId="0" fillId="0" borderId="0" xfId="0" applyNumberFormat="1"/>
    <xf numFmtId="2" fontId="0" fillId="0" borderId="0" xfId="0" applyNumberFormat="1"/>
    <xf numFmtId="0" fontId="0" fillId="0" borderId="16" xfId="0" applyBorder="1"/>
    <xf numFmtId="0" fontId="4" fillId="0" borderId="21" xfId="0" applyFont="1" applyBorder="1" applyAlignment="1"/>
    <xf numFmtId="0" fontId="4" fillId="0" borderId="21" xfId="0" applyFont="1" applyFill="1" applyBorder="1" applyAlignment="1"/>
    <xf numFmtId="0" fontId="4" fillId="0" borderId="3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12" fillId="0" borderId="0" xfId="0" applyFont="1"/>
    <xf numFmtId="0" fontId="7" fillId="0" borderId="12" xfId="0" applyFont="1" applyBorder="1" applyAlignment="1">
      <alignment horizontal="right"/>
    </xf>
    <xf numFmtId="0" fontId="15" fillId="0" borderId="21" xfId="0" applyFont="1" applyBorder="1" applyAlignment="1">
      <alignment horizontal="right" vertical="center" wrapText="1"/>
    </xf>
    <xf numFmtId="0" fontId="4" fillId="0" borderId="46" xfId="0" applyFont="1" applyFill="1" applyBorder="1" applyAlignment="1">
      <alignment horizontal="left"/>
    </xf>
    <xf numFmtId="2" fontId="4" fillId="0" borderId="35" xfId="0" applyNumberFormat="1" applyFont="1" applyBorder="1" applyAlignment="1">
      <alignment horizontal="center" vertical="center"/>
    </xf>
    <xf numFmtId="2" fontId="4" fillId="0" borderId="59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2" fontId="4" fillId="0" borderId="28" xfId="0" applyNumberFormat="1" applyFont="1" applyBorder="1" applyAlignment="1">
      <alignment horizontal="center" vertical="center"/>
    </xf>
    <xf numFmtId="2" fontId="4" fillId="0" borderId="64" xfId="0" applyNumberFormat="1" applyFont="1" applyBorder="1" applyAlignment="1">
      <alignment horizontal="center" vertical="center"/>
    </xf>
    <xf numFmtId="2" fontId="4" fillId="0" borderId="63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4" fontId="4" fillId="0" borderId="2" xfId="0" applyNumberFormat="1" applyFont="1" applyBorder="1"/>
    <xf numFmtId="4" fontId="4" fillId="0" borderId="2" xfId="0" applyNumberFormat="1" applyFont="1" applyBorder="1" applyAlignment="1">
      <alignment horizontal="right"/>
    </xf>
    <xf numFmtId="2" fontId="4" fillId="2" borderId="56" xfId="0" applyNumberFormat="1" applyFont="1" applyFill="1" applyBorder="1" applyAlignment="1">
      <alignment horizontal="center" vertical="center"/>
    </xf>
    <xf numFmtId="2" fontId="21" fillId="0" borderId="1" xfId="0" applyNumberFormat="1" applyFont="1" applyBorder="1"/>
    <xf numFmtId="2" fontId="21" fillId="0" borderId="17" xfId="0" applyNumberFormat="1" applyFont="1" applyBorder="1"/>
    <xf numFmtId="2" fontId="21" fillId="0" borderId="24" xfId="0" applyNumberFormat="1" applyFont="1" applyBorder="1"/>
    <xf numFmtId="0" fontId="5" fillId="0" borderId="13" xfId="0" applyFont="1" applyFill="1" applyBorder="1" applyAlignment="1">
      <alignment horizontal="center" vertical="center" wrapText="1"/>
    </xf>
    <xf numFmtId="2" fontId="4" fillId="2" borderId="0" xfId="0" applyNumberFormat="1" applyFont="1" applyFill="1" applyBorder="1" applyAlignment="1">
      <alignment horizontal="center" vertical="center"/>
    </xf>
    <xf numFmtId="2" fontId="4" fillId="2" borderId="16" xfId="0" applyNumberFormat="1" applyFont="1" applyFill="1" applyBorder="1" applyAlignment="1">
      <alignment horizontal="left" vertical="center"/>
    </xf>
    <xf numFmtId="2" fontId="4" fillId="2" borderId="48" xfId="0" applyNumberFormat="1" applyFont="1" applyFill="1" applyBorder="1" applyAlignment="1">
      <alignment horizontal="center" vertical="center"/>
    </xf>
    <xf numFmtId="2" fontId="4" fillId="2" borderId="30" xfId="0" applyNumberFormat="1" applyFont="1" applyFill="1" applyBorder="1" applyAlignment="1">
      <alignment horizontal="center" vertical="center"/>
    </xf>
    <xf numFmtId="2" fontId="12" fillId="10" borderId="48" xfId="0" applyNumberFormat="1" applyFont="1" applyFill="1" applyBorder="1" applyAlignment="1">
      <alignment horizontal="center" vertical="center"/>
    </xf>
    <xf numFmtId="2" fontId="12" fillId="10" borderId="4" xfId="0" applyNumberFormat="1" applyFont="1" applyFill="1" applyBorder="1" applyAlignment="1">
      <alignment horizontal="center" vertical="center"/>
    </xf>
    <xf numFmtId="2" fontId="4" fillId="2" borderId="49" xfId="0" applyNumberFormat="1" applyFont="1" applyFill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left" vertical="center"/>
    </xf>
    <xf numFmtId="2" fontId="4" fillId="2" borderId="59" xfId="0" applyNumberFormat="1" applyFont="1" applyFill="1" applyBorder="1" applyAlignment="1">
      <alignment horizontal="center" vertical="center"/>
    </xf>
    <xf numFmtId="2" fontId="4" fillId="2" borderId="28" xfId="0" applyNumberFormat="1" applyFont="1" applyFill="1" applyBorder="1" applyAlignment="1">
      <alignment horizontal="center" vertical="center"/>
    </xf>
    <xf numFmtId="2" fontId="21" fillId="0" borderId="11" xfId="0" applyNumberFormat="1" applyFont="1" applyBorder="1"/>
    <xf numFmtId="2" fontId="19" fillId="0" borderId="25" xfId="0" applyNumberFormat="1" applyFont="1" applyBorder="1"/>
    <xf numFmtId="2" fontId="21" fillId="0" borderId="12" xfId="0" applyNumberFormat="1" applyFont="1" applyBorder="1"/>
    <xf numFmtId="2" fontId="19" fillId="0" borderId="18" xfId="0" applyNumberFormat="1" applyFont="1" applyBorder="1"/>
    <xf numFmtId="2" fontId="21" fillId="0" borderId="9" xfId="0" applyNumberFormat="1" applyFont="1" applyBorder="1"/>
    <xf numFmtId="2" fontId="19" fillId="0" borderId="10" xfId="0" applyNumberFormat="1" applyFont="1" applyBorder="1"/>
    <xf numFmtId="2" fontId="21" fillId="0" borderId="61" xfId="0" applyNumberFormat="1" applyFont="1" applyBorder="1"/>
    <xf numFmtId="2" fontId="21" fillId="0" borderId="62" xfId="0" applyNumberFormat="1" applyFont="1" applyBorder="1"/>
    <xf numFmtId="2" fontId="19" fillId="0" borderId="52" xfId="0" applyNumberFormat="1" applyFont="1" applyBorder="1"/>
    <xf numFmtId="2" fontId="21" fillId="0" borderId="55" xfId="0" applyNumberFormat="1" applyFont="1" applyBorder="1"/>
    <xf numFmtId="2" fontId="21" fillId="0" borderId="31" xfId="0" applyNumberFormat="1" applyFont="1" applyBorder="1"/>
    <xf numFmtId="2" fontId="19" fillId="0" borderId="40" xfId="0" applyNumberFormat="1" applyFont="1" applyBorder="1"/>
    <xf numFmtId="0" fontId="20" fillId="0" borderId="3" xfId="0" applyFont="1" applyBorder="1" applyAlignment="1">
      <alignment textRotation="90"/>
    </xf>
    <xf numFmtId="0" fontId="20" fillId="0" borderId="19" xfId="0" applyFont="1" applyBorder="1" applyAlignment="1">
      <alignment textRotation="90"/>
    </xf>
    <xf numFmtId="0" fontId="20" fillId="0" borderId="20" xfId="0" applyFont="1" applyBorder="1" applyAlignment="1">
      <alignment textRotation="90" wrapText="1"/>
    </xf>
    <xf numFmtId="2" fontId="0" fillId="0" borderId="1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14" fillId="0" borderId="0" xfId="0" applyFont="1" applyBorder="1" applyAlignment="1"/>
    <xf numFmtId="0" fontId="4" fillId="0" borderId="0" xfId="0" applyFont="1" applyAlignment="1">
      <alignment horizontal="center"/>
    </xf>
    <xf numFmtId="2" fontId="4" fillId="0" borderId="41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7" fillId="0" borderId="55" xfId="0" applyFont="1" applyBorder="1" applyAlignment="1">
      <alignment horizontal="right"/>
    </xf>
    <xf numFmtId="2" fontId="15" fillId="0" borderId="13" xfId="0" applyNumberFormat="1" applyFont="1" applyBorder="1" applyAlignment="1">
      <alignment horizontal="center" vertical="center" wrapText="1"/>
    </xf>
    <xf numFmtId="2" fontId="15" fillId="0" borderId="38" xfId="0" applyNumberFormat="1" applyFont="1" applyFill="1" applyBorder="1" applyAlignment="1">
      <alignment horizontal="center" vertical="center" wrapText="1"/>
    </xf>
    <xf numFmtId="2" fontId="15" fillId="0" borderId="19" xfId="0" applyNumberFormat="1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 wrapText="1"/>
    </xf>
    <xf numFmtId="2" fontId="4" fillId="0" borderId="20" xfId="0" applyNumberFormat="1" applyFont="1" applyBorder="1" applyAlignment="1">
      <alignment horizontal="center" vertical="center"/>
    </xf>
    <xf numFmtId="2" fontId="22" fillId="0" borderId="3" xfId="0" applyNumberFormat="1" applyFont="1" applyBorder="1" applyAlignment="1">
      <alignment horizontal="center"/>
    </xf>
    <xf numFmtId="2" fontId="22" fillId="0" borderId="19" xfId="0" applyNumberFormat="1" applyFont="1" applyBorder="1" applyAlignment="1">
      <alignment horizontal="center"/>
    </xf>
    <xf numFmtId="2" fontId="22" fillId="0" borderId="20" xfId="0" applyNumberFormat="1" applyFont="1" applyBorder="1" applyAlignment="1">
      <alignment horizontal="center" wrapText="1"/>
    </xf>
    <xf numFmtId="4" fontId="4" fillId="0" borderId="19" xfId="0" applyNumberFormat="1" applyFont="1" applyBorder="1" applyAlignment="1">
      <alignment horizontal="left"/>
    </xf>
    <xf numFmtId="4" fontId="4" fillId="0" borderId="6" xfId="0" applyNumberFormat="1" applyFont="1" applyBorder="1" applyAlignment="1">
      <alignment horizontal="left"/>
    </xf>
    <xf numFmtId="0" fontId="15" fillId="0" borderId="2" xfId="0" applyFont="1" applyFill="1" applyBorder="1" applyAlignment="1">
      <alignment horizontal="center" vertical="center" wrapText="1"/>
    </xf>
    <xf numFmtId="4" fontId="15" fillId="0" borderId="19" xfId="0" applyNumberFormat="1" applyFont="1" applyBorder="1" applyAlignment="1">
      <alignment horizontal="center" vertical="center" wrapText="1"/>
    </xf>
    <xf numFmtId="4" fontId="15" fillId="0" borderId="3" xfId="0" applyNumberFormat="1" applyFont="1" applyBorder="1" applyAlignment="1">
      <alignment horizontal="center" vertical="center" wrapText="1"/>
    </xf>
    <xf numFmtId="4" fontId="15" fillId="0" borderId="3" xfId="0" applyNumberFormat="1" applyFont="1" applyFill="1" applyBorder="1" applyAlignment="1">
      <alignment horizontal="center" vertical="center" wrapText="1"/>
    </xf>
    <xf numFmtId="4" fontId="16" fillId="0" borderId="20" xfId="0" applyNumberFormat="1" applyFont="1" applyFill="1" applyBorder="1" applyAlignment="1">
      <alignment horizontal="center" vertical="center" wrapText="1"/>
    </xf>
    <xf numFmtId="3" fontId="15" fillId="0" borderId="19" xfId="0" applyNumberFormat="1" applyFont="1" applyFill="1" applyBorder="1" applyAlignment="1">
      <alignment horizontal="center" vertical="center" wrapText="1"/>
    </xf>
    <xf numFmtId="2" fontId="21" fillId="0" borderId="3" xfId="0" applyNumberFormat="1" applyFont="1" applyBorder="1" applyAlignment="1">
      <alignment horizontal="center"/>
    </xf>
    <xf numFmtId="2" fontId="21" fillId="0" borderId="19" xfId="0" applyNumberFormat="1" applyFont="1" applyBorder="1" applyAlignment="1">
      <alignment horizontal="center"/>
    </xf>
    <xf numFmtId="2" fontId="19" fillId="0" borderId="20" xfId="0" applyNumberFormat="1" applyFont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center"/>
    </xf>
    <xf numFmtId="2" fontId="4" fillId="2" borderId="20" xfId="0" applyNumberFormat="1" applyFont="1" applyFill="1" applyBorder="1" applyAlignment="1">
      <alignment horizontal="left" vertical="center"/>
    </xf>
    <xf numFmtId="2" fontId="12" fillId="10" borderId="10" xfId="0" applyNumberFormat="1" applyFont="1" applyFill="1" applyBorder="1" applyAlignment="1">
      <alignment horizontal="center" vertical="center"/>
    </xf>
    <xf numFmtId="2" fontId="4" fillId="2" borderId="18" xfId="0" applyNumberFormat="1" applyFont="1" applyFill="1" applyBorder="1" applyAlignment="1">
      <alignment horizontal="center" vertical="center"/>
    </xf>
    <xf numFmtId="2" fontId="12" fillId="10" borderId="20" xfId="0" applyNumberFormat="1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center" vertical="center" wrapText="1"/>
    </xf>
    <xf numFmtId="2" fontId="4" fillId="2" borderId="23" xfId="0" applyNumberFormat="1" applyFont="1" applyFill="1" applyBorder="1" applyAlignment="1">
      <alignment horizontal="center" vertical="center"/>
    </xf>
    <xf numFmtId="2" fontId="12" fillId="10" borderId="49" xfId="0" applyNumberFormat="1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 wrapText="1"/>
    </xf>
    <xf numFmtId="3" fontId="10" fillId="0" borderId="31" xfId="0" applyNumberFormat="1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3" fontId="10" fillId="0" borderId="24" xfId="0" applyNumberFormat="1" applyFont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vertical="center" wrapText="1"/>
    </xf>
    <xf numFmtId="3" fontId="10" fillId="0" borderId="14" xfId="0" applyNumberFormat="1" applyFont="1" applyBorder="1" applyAlignment="1">
      <alignment horizontal="center" vertical="center"/>
    </xf>
    <xf numFmtId="2" fontId="4" fillId="2" borderId="13" xfId="0" applyNumberFormat="1" applyFont="1" applyFill="1" applyBorder="1" applyAlignment="1">
      <alignment horizontal="left"/>
    </xf>
    <xf numFmtId="0" fontId="0" fillId="0" borderId="0" xfId="0"/>
    <xf numFmtId="0" fontId="8" fillId="3" borderId="60" xfId="0" applyFont="1" applyFill="1" applyBorder="1" applyAlignment="1">
      <alignment wrapText="1"/>
    </xf>
    <xf numFmtId="0" fontId="8" fillId="3" borderId="23" xfId="0" applyFont="1" applyFill="1" applyBorder="1" applyAlignment="1">
      <alignment wrapText="1"/>
    </xf>
    <xf numFmtId="0" fontId="8" fillId="3" borderId="10" xfId="0" applyFont="1" applyFill="1" applyBorder="1" applyAlignment="1">
      <alignment wrapText="1"/>
    </xf>
    <xf numFmtId="0" fontId="8" fillId="3" borderId="25" xfId="0" applyFont="1" applyFill="1" applyBorder="1" applyAlignment="1">
      <alignment wrapText="1"/>
    </xf>
    <xf numFmtId="0" fontId="8" fillId="3" borderId="35" xfId="0" applyFont="1" applyFill="1" applyBorder="1" applyAlignment="1">
      <alignment wrapText="1"/>
    </xf>
    <xf numFmtId="0" fontId="8" fillId="3" borderId="68" xfId="0" applyFont="1" applyFill="1" applyBorder="1" applyAlignment="1">
      <alignment wrapText="1"/>
    </xf>
    <xf numFmtId="0" fontId="8" fillId="3" borderId="18" xfId="0" applyFont="1" applyFill="1" applyBorder="1" applyAlignment="1">
      <alignment wrapText="1"/>
    </xf>
    <xf numFmtId="0" fontId="8" fillId="3" borderId="40" xfId="0" applyFont="1" applyFill="1" applyBorder="1" applyAlignment="1">
      <alignment vertical="center" wrapText="1"/>
    </xf>
    <xf numFmtId="0" fontId="8" fillId="3" borderId="23" xfId="0" applyFont="1" applyFill="1" applyBorder="1" applyAlignment="1">
      <alignment vertical="center" wrapText="1"/>
    </xf>
    <xf numFmtId="0" fontId="7" fillId="2" borderId="31" xfId="0" applyFont="1" applyFill="1" applyBorder="1" applyAlignment="1">
      <alignment horizontal="center" wrapText="1"/>
    </xf>
    <xf numFmtId="0" fontId="16" fillId="0" borderId="16" xfId="0" applyFont="1" applyBorder="1" applyAlignment="1">
      <alignment horizontal="right"/>
    </xf>
    <xf numFmtId="2" fontId="4" fillId="0" borderId="2" xfId="0" applyNumberFormat="1" applyFont="1" applyBorder="1"/>
    <xf numFmtId="2" fontId="10" fillId="0" borderId="25" xfId="0" applyNumberFormat="1" applyFont="1" applyBorder="1" applyAlignment="1">
      <alignment vertical="center"/>
    </xf>
    <xf numFmtId="2" fontId="10" fillId="0" borderId="40" xfId="0" applyNumberFormat="1" applyFont="1" applyBorder="1" applyAlignment="1">
      <alignment vertical="center"/>
    </xf>
    <xf numFmtId="2" fontId="10" fillId="0" borderId="68" xfId="0" applyNumberFormat="1" applyFont="1" applyBorder="1" applyAlignment="1">
      <alignment horizontal="right" vertical="center"/>
    </xf>
    <xf numFmtId="4" fontId="27" fillId="0" borderId="6" xfId="0" applyNumberFormat="1" applyFont="1" applyFill="1" applyBorder="1" applyAlignment="1">
      <alignment horizontal="center" vertical="center" wrapText="1"/>
    </xf>
    <xf numFmtId="2" fontId="10" fillId="0" borderId="5" xfId="0" applyNumberFormat="1" applyFont="1" applyBorder="1" applyAlignment="1">
      <alignment vertical="center"/>
    </xf>
    <xf numFmtId="2" fontId="10" fillId="0" borderId="39" xfId="0" applyNumberFormat="1" applyFont="1" applyBorder="1" applyAlignment="1">
      <alignment vertical="center"/>
    </xf>
    <xf numFmtId="2" fontId="10" fillId="0" borderId="45" xfId="0" applyNumberFormat="1" applyFont="1" applyBorder="1" applyAlignment="1">
      <alignment horizontal="right" vertical="center"/>
    </xf>
    <xf numFmtId="4" fontId="27" fillId="0" borderId="6" xfId="0" applyNumberFormat="1" applyFont="1" applyBorder="1" applyAlignment="1">
      <alignment horizontal="center" vertical="center" wrapText="1"/>
    </xf>
    <xf numFmtId="4" fontId="27" fillId="0" borderId="20" xfId="0" applyNumberFormat="1" applyFont="1" applyFill="1" applyBorder="1" applyAlignment="1">
      <alignment horizontal="center" vertical="center" wrapText="1"/>
    </xf>
    <xf numFmtId="0" fontId="28" fillId="0" borderId="20" xfId="0" applyFont="1" applyFill="1" applyBorder="1" applyAlignment="1">
      <alignment horizontal="center" vertical="center" wrapText="1"/>
    </xf>
    <xf numFmtId="2" fontId="10" fillId="0" borderId="25" xfId="0" applyNumberFormat="1" applyFont="1" applyBorder="1" applyAlignment="1">
      <alignment horizontal="right" vertical="center"/>
    </xf>
    <xf numFmtId="2" fontId="10" fillId="0" borderId="40" xfId="0" applyNumberFormat="1" applyFont="1" applyBorder="1" applyAlignment="1">
      <alignment horizontal="right" vertical="center"/>
    </xf>
    <xf numFmtId="0" fontId="26" fillId="0" borderId="41" xfId="0" applyFont="1" applyBorder="1" applyAlignment="1">
      <alignment vertical="center" wrapText="1"/>
    </xf>
    <xf numFmtId="0" fontId="26" fillId="0" borderId="56" xfId="0" applyFont="1" applyBorder="1" applyAlignment="1">
      <alignment vertical="center" wrapText="1"/>
    </xf>
    <xf numFmtId="4" fontId="29" fillId="0" borderId="3" xfId="0" applyNumberFormat="1" applyFont="1" applyFill="1" applyBorder="1" applyAlignment="1">
      <alignment horizontal="center" vertical="center" wrapText="1"/>
    </xf>
    <xf numFmtId="4" fontId="29" fillId="0" borderId="19" xfId="0" applyNumberFormat="1" applyFont="1" applyFill="1" applyBorder="1" applyAlignment="1">
      <alignment horizontal="center" vertical="center" wrapText="1"/>
    </xf>
    <xf numFmtId="4" fontId="10" fillId="0" borderId="55" xfId="0" applyNumberFormat="1" applyFont="1" applyBorder="1" applyAlignment="1">
      <alignment horizontal="center" vertical="center"/>
    </xf>
    <xf numFmtId="4" fontId="10" fillId="0" borderId="31" xfId="0" applyNumberFormat="1" applyFont="1" applyBorder="1" applyAlignment="1">
      <alignment horizontal="center" vertical="center"/>
    </xf>
    <xf numFmtId="0" fontId="26" fillId="0" borderId="27" xfId="0" applyFont="1" applyBorder="1" applyAlignment="1">
      <alignment vertical="center" wrapText="1"/>
    </xf>
    <xf numFmtId="4" fontId="10" fillId="0" borderId="11" xfId="0" applyNumberFormat="1" applyFont="1" applyBorder="1" applyAlignment="1">
      <alignment horizontal="center" vertical="center"/>
    </xf>
    <xf numFmtId="4" fontId="10" fillId="0" borderId="24" xfId="0" applyNumberFormat="1" applyFont="1" applyBorder="1" applyAlignment="1">
      <alignment horizontal="center" vertical="center"/>
    </xf>
    <xf numFmtId="4" fontId="10" fillId="0" borderId="67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" fontId="10" fillId="0" borderId="9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2" fontId="10" fillId="0" borderId="10" xfId="0" applyNumberFormat="1" applyFont="1" applyBorder="1" applyAlignment="1">
      <alignment horizontal="right" vertical="center"/>
    </xf>
    <xf numFmtId="2" fontId="10" fillId="0" borderId="10" xfId="0" applyNumberFormat="1" applyFont="1" applyBorder="1" applyAlignment="1">
      <alignment vertical="center"/>
    </xf>
    <xf numFmtId="4" fontId="10" fillId="0" borderId="1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2" fontId="31" fillId="0" borderId="58" xfId="0" applyNumberFormat="1" applyFont="1" applyBorder="1" applyAlignment="1">
      <alignment vertical="center"/>
    </xf>
    <xf numFmtId="2" fontId="31" fillId="0" borderId="30" xfId="0" applyNumberFormat="1" applyFont="1" applyBorder="1" applyAlignment="1">
      <alignment vertical="center"/>
    </xf>
    <xf numFmtId="2" fontId="31" fillId="0" borderId="23" xfId="0" applyNumberFormat="1" applyFont="1" applyBorder="1" applyAlignment="1">
      <alignment vertical="center"/>
    </xf>
    <xf numFmtId="2" fontId="31" fillId="0" borderId="18" xfId="0" applyNumberFormat="1" applyFont="1" applyBorder="1" applyAlignment="1">
      <alignment vertical="center"/>
    </xf>
    <xf numFmtId="2" fontId="31" fillId="0" borderId="10" xfId="0" applyNumberFormat="1" applyFont="1" applyBorder="1" applyAlignment="1">
      <alignment horizontal="right" vertical="center"/>
    </xf>
    <xf numFmtId="2" fontId="31" fillId="0" borderId="4" xfId="0" applyNumberFormat="1" applyFont="1" applyBorder="1" applyAlignment="1">
      <alignment vertical="center"/>
    </xf>
    <xf numFmtId="2" fontId="31" fillId="0" borderId="10" xfId="0" applyNumberFormat="1" applyFont="1" applyBorder="1" applyAlignment="1">
      <alignment vertical="center"/>
    </xf>
    <xf numFmtId="2" fontId="31" fillId="0" borderId="23" xfId="0" applyNumberFormat="1" applyFont="1" applyBorder="1" applyAlignment="1">
      <alignment horizontal="right" vertic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33" fillId="0" borderId="28" xfId="0" applyFont="1" applyBorder="1" applyAlignment="1"/>
    <xf numFmtId="0" fontId="33" fillId="0" borderId="0" xfId="0" applyFont="1" applyBorder="1" applyAlignment="1"/>
    <xf numFmtId="0" fontId="33" fillId="0" borderId="3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2" fontId="35" fillId="0" borderId="5" xfId="0" applyNumberFormat="1" applyFont="1" applyBorder="1" applyAlignment="1">
      <alignment vertical="center"/>
    </xf>
    <xf numFmtId="2" fontId="35" fillId="0" borderId="15" xfId="0" applyNumberFormat="1" applyFont="1" applyBorder="1" applyAlignment="1">
      <alignment vertical="center"/>
    </xf>
    <xf numFmtId="2" fontId="35" fillId="0" borderId="26" xfId="0" applyNumberFormat="1" applyFont="1" applyBorder="1" applyAlignment="1">
      <alignment vertical="center"/>
    </xf>
    <xf numFmtId="2" fontId="35" fillId="0" borderId="25" xfId="0" applyNumberFormat="1" applyFont="1" applyBorder="1" applyAlignment="1">
      <alignment vertical="center"/>
    </xf>
    <xf numFmtId="2" fontId="35" fillId="0" borderId="5" xfId="0" applyNumberFormat="1" applyFont="1" applyBorder="1" applyAlignment="1">
      <alignment horizontal="right" vertical="center"/>
    </xf>
    <xf numFmtId="0" fontId="37" fillId="3" borderId="10" xfId="0" applyFont="1" applyFill="1" applyBorder="1" applyAlignment="1">
      <alignment vertical="center" wrapText="1"/>
    </xf>
    <xf numFmtId="0" fontId="37" fillId="3" borderId="23" xfId="0" applyFont="1" applyFill="1" applyBorder="1" applyAlignment="1">
      <alignment vertical="center" wrapText="1"/>
    </xf>
    <xf numFmtId="0" fontId="33" fillId="0" borderId="2" xfId="0" applyFont="1" applyFill="1" applyBorder="1" applyAlignment="1">
      <alignment horizontal="left"/>
    </xf>
    <xf numFmtId="0" fontId="38" fillId="0" borderId="13" xfId="0" applyFont="1" applyBorder="1" applyAlignment="1">
      <alignment horizontal="right"/>
    </xf>
    <xf numFmtId="1" fontId="35" fillId="0" borderId="74" xfId="0" applyNumberFormat="1" applyFont="1" applyBorder="1" applyAlignment="1">
      <alignment vertical="center"/>
    </xf>
    <xf numFmtId="1" fontId="35" fillId="0" borderId="25" xfId="0" applyNumberFormat="1" applyFont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1" fontId="35" fillId="0" borderId="10" xfId="0" applyNumberFormat="1" applyFont="1" applyBorder="1" applyAlignment="1">
      <alignment vertical="center"/>
    </xf>
    <xf numFmtId="1" fontId="35" fillId="0" borderId="18" xfId="0" applyNumberFormat="1" applyFont="1" applyBorder="1" applyAlignment="1">
      <alignment vertical="center"/>
    </xf>
    <xf numFmtId="0" fontId="13" fillId="0" borderId="0" xfId="0" applyFont="1"/>
    <xf numFmtId="0" fontId="33" fillId="0" borderId="76" xfId="0" applyFont="1" applyFill="1" applyBorder="1" applyAlignment="1">
      <alignment horizontal="center" vertical="center" wrapText="1"/>
    </xf>
    <xf numFmtId="1" fontId="32" fillId="0" borderId="13" xfId="0" applyNumberFormat="1" applyFont="1" applyBorder="1"/>
    <xf numFmtId="0" fontId="0" fillId="0" borderId="2" xfId="0" applyBorder="1"/>
    <xf numFmtId="0" fontId="33" fillId="0" borderId="71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77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2" fontId="10" fillId="0" borderId="35" xfId="0" applyNumberFormat="1" applyFont="1" applyBorder="1" applyAlignment="1">
      <alignment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4" fillId="0" borderId="77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0" fontId="5" fillId="0" borderId="0" xfId="0" applyFont="1"/>
    <xf numFmtId="0" fontId="33" fillId="0" borderId="21" xfId="0" applyFont="1" applyBorder="1" applyAlignment="1">
      <alignment horizontal="center" vertical="center" wrapText="1"/>
    </xf>
    <xf numFmtId="0" fontId="31" fillId="3" borderId="4" xfId="0" applyFont="1" applyFill="1" applyBorder="1" applyAlignment="1">
      <alignment vertical="center" wrapText="1"/>
    </xf>
    <xf numFmtId="0" fontId="31" fillId="3" borderId="30" xfId="0" applyFont="1" applyFill="1" applyBorder="1" applyAlignment="1">
      <alignment vertical="center" wrapText="1"/>
    </xf>
    <xf numFmtId="0" fontId="31" fillId="3" borderId="10" xfId="0" applyFont="1" applyFill="1" applyBorder="1" applyAlignment="1">
      <alignment vertical="center" wrapText="1"/>
    </xf>
    <xf numFmtId="0" fontId="31" fillId="3" borderId="5" xfId="0" applyFont="1" applyFill="1" applyBorder="1" applyAlignment="1">
      <alignment vertical="center" wrapText="1"/>
    </xf>
    <xf numFmtId="0" fontId="31" fillId="3" borderId="23" xfId="0" applyFont="1" applyFill="1" applyBorder="1" applyAlignment="1">
      <alignment vertical="center" wrapText="1"/>
    </xf>
    <xf numFmtId="0" fontId="31" fillId="3" borderId="72" xfId="0" applyFont="1" applyFill="1" applyBorder="1" applyAlignment="1">
      <alignment vertical="center" wrapText="1"/>
    </xf>
    <xf numFmtId="0" fontId="31" fillId="3" borderId="18" xfId="0" applyFont="1" applyFill="1" applyBorder="1" applyAlignment="1">
      <alignment vertical="center" wrapText="1"/>
    </xf>
    <xf numFmtId="0" fontId="31" fillId="3" borderId="56" xfId="0" applyFont="1" applyFill="1" applyBorder="1" applyAlignment="1">
      <alignment vertical="center" wrapText="1"/>
    </xf>
    <xf numFmtId="0" fontId="31" fillId="3" borderId="68" xfId="0" applyFont="1" applyFill="1" applyBorder="1" applyAlignment="1">
      <alignment vertical="center" wrapText="1"/>
    </xf>
    <xf numFmtId="0" fontId="31" fillId="3" borderId="25" xfId="0" applyFont="1" applyFill="1" applyBorder="1" applyAlignment="1">
      <alignment vertical="center" wrapText="1"/>
    </xf>
    <xf numFmtId="0" fontId="31" fillId="3" borderId="73" xfId="0" applyFont="1" applyFill="1" applyBorder="1" applyAlignment="1">
      <alignment vertical="center" wrapText="1"/>
    </xf>
    <xf numFmtId="0" fontId="31" fillId="3" borderId="70" xfId="0" applyFont="1" applyFill="1" applyBorder="1" applyAlignment="1">
      <alignment vertical="center" wrapText="1"/>
    </xf>
    <xf numFmtId="0" fontId="31" fillId="3" borderId="27" xfId="0" applyFont="1" applyFill="1" applyBorder="1" applyAlignment="1">
      <alignment vertical="center" wrapText="1"/>
    </xf>
    <xf numFmtId="0" fontId="31" fillId="3" borderId="26" xfId="0" applyFont="1" applyFill="1" applyBorder="1" applyAlignment="1">
      <alignment vertical="center" wrapText="1"/>
    </xf>
    <xf numFmtId="0" fontId="31" fillId="3" borderId="74" xfId="0" applyFont="1" applyFill="1" applyBorder="1" applyAlignment="1">
      <alignment vertical="center" wrapText="1"/>
    </xf>
    <xf numFmtId="0" fontId="10" fillId="2" borderId="8" xfId="0" applyFont="1" applyFill="1" applyBorder="1" applyAlignment="1">
      <alignment horizontal="center" vertical="center" wrapText="1"/>
    </xf>
    <xf numFmtId="4" fontId="10" fillId="0" borderId="34" xfId="0" applyNumberFormat="1" applyFont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right" vertical="center"/>
    </xf>
    <xf numFmtId="0" fontId="10" fillId="3" borderId="10" xfId="0" applyFont="1" applyFill="1" applyBorder="1" applyAlignment="1">
      <alignment vertical="center" wrapText="1"/>
    </xf>
    <xf numFmtId="4" fontId="10" fillId="0" borderId="14" xfId="0" applyNumberFormat="1" applyFont="1" applyBorder="1" applyAlignment="1">
      <alignment horizontal="center" vertical="center"/>
    </xf>
    <xf numFmtId="0" fontId="10" fillId="0" borderId="34" xfId="0" applyFont="1" applyFill="1" applyBorder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2" fontId="10" fillId="0" borderId="68" xfId="0" applyNumberFormat="1" applyFont="1" applyBorder="1" applyAlignment="1">
      <alignment vertical="center"/>
    </xf>
    <xf numFmtId="0" fontId="10" fillId="0" borderId="9" xfId="0" applyFont="1" applyFill="1" applyBorder="1" applyAlignment="1">
      <alignment horizontal="right" vertical="center"/>
    </xf>
    <xf numFmtId="3" fontId="10" fillId="0" borderId="8" xfId="0" applyNumberFormat="1" applyFont="1" applyBorder="1" applyAlignment="1">
      <alignment horizontal="center" vertical="center"/>
    </xf>
    <xf numFmtId="164" fontId="10" fillId="0" borderId="9" xfId="0" applyNumberFormat="1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34" xfId="0" applyFont="1" applyBorder="1" applyAlignment="1">
      <alignment horizontal="right" vertical="center"/>
    </xf>
    <xf numFmtId="2" fontId="10" fillId="0" borderId="35" xfId="0" applyNumberFormat="1" applyFont="1" applyBorder="1" applyAlignment="1">
      <alignment horizontal="right" vertical="center"/>
    </xf>
    <xf numFmtId="0" fontId="31" fillId="0" borderId="9" xfId="0" applyFont="1" applyBorder="1" applyAlignment="1">
      <alignment horizontal="right" vertical="center"/>
    </xf>
    <xf numFmtId="0" fontId="31" fillId="0" borderId="12" xfId="0" applyFont="1" applyBorder="1" applyAlignment="1">
      <alignment horizontal="right" vertical="center"/>
    </xf>
    <xf numFmtId="0" fontId="31" fillId="0" borderId="67" xfId="0" applyFont="1" applyBorder="1" applyAlignment="1">
      <alignment horizontal="right" vertical="center"/>
    </xf>
    <xf numFmtId="0" fontId="31" fillId="0" borderId="55" xfId="0" applyFont="1" applyBorder="1" applyAlignment="1">
      <alignment horizontal="right" vertical="center"/>
    </xf>
    <xf numFmtId="0" fontId="31" fillId="0" borderId="53" xfId="0" applyFont="1" applyBorder="1" applyAlignment="1">
      <alignment vertical="center"/>
    </xf>
    <xf numFmtId="2" fontId="31" fillId="0" borderId="71" xfId="0" applyNumberFormat="1" applyFont="1" applyBorder="1" applyAlignment="1">
      <alignment vertical="center"/>
    </xf>
    <xf numFmtId="0" fontId="31" fillId="3" borderId="54" xfId="0" applyFont="1" applyFill="1" applyBorder="1" applyAlignment="1">
      <alignment vertical="center" wrapText="1"/>
    </xf>
    <xf numFmtId="2" fontId="31" fillId="0" borderId="41" xfId="0" applyNumberFormat="1" applyFont="1" applyBorder="1" applyAlignment="1">
      <alignment vertical="center"/>
    </xf>
    <xf numFmtId="2" fontId="31" fillId="0" borderId="54" xfId="0" applyNumberFormat="1" applyFont="1" applyBorder="1" applyAlignment="1">
      <alignment vertical="center"/>
    </xf>
    <xf numFmtId="2" fontId="31" fillId="0" borderId="56" xfId="0" applyNumberFormat="1" applyFont="1" applyBorder="1" applyAlignment="1">
      <alignment vertical="center"/>
    </xf>
    <xf numFmtId="0" fontId="31" fillId="0" borderId="23" xfId="0" applyFont="1" applyBorder="1" applyAlignment="1">
      <alignment vertical="center"/>
    </xf>
    <xf numFmtId="0" fontId="31" fillId="3" borderId="32" xfId="0" applyFont="1" applyFill="1" applyBorder="1" applyAlignment="1">
      <alignment vertical="center" wrapText="1"/>
    </xf>
    <xf numFmtId="2" fontId="31" fillId="0" borderId="29" xfId="0" applyNumberFormat="1" applyFont="1" applyBorder="1" applyAlignment="1">
      <alignment vertical="center"/>
    </xf>
    <xf numFmtId="2" fontId="31" fillId="0" borderId="72" xfId="0" applyNumberFormat="1" applyFont="1" applyBorder="1" applyAlignment="1">
      <alignment vertical="center"/>
    </xf>
    <xf numFmtId="2" fontId="31" fillId="0" borderId="27" xfId="0" applyNumberFormat="1" applyFont="1" applyBorder="1" applyAlignment="1">
      <alignment vertical="center"/>
    </xf>
    <xf numFmtId="2" fontId="31" fillId="0" borderId="27" xfId="0" applyNumberFormat="1" applyFont="1" applyBorder="1" applyAlignment="1">
      <alignment horizontal="right" vertical="center"/>
    </xf>
    <xf numFmtId="0" fontId="31" fillId="0" borderId="10" xfId="0" applyFont="1" applyBorder="1" applyAlignment="1">
      <alignment vertical="center"/>
    </xf>
    <xf numFmtId="0" fontId="31" fillId="3" borderId="45" xfId="0" applyFont="1" applyFill="1" applyBorder="1" applyAlignment="1">
      <alignment vertical="center" wrapText="1"/>
    </xf>
    <xf numFmtId="2" fontId="31" fillId="0" borderId="69" xfId="0" applyNumberFormat="1" applyFont="1" applyBorder="1" applyAlignment="1">
      <alignment vertical="center"/>
    </xf>
    <xf numFmtId="0" fontId="31" fillId="3" borderId="69" xfId="0" applyFont="1" applyFill="1" applyBorder="1" applyAlignment="1">
      <alignment vertical="center" wrapText="1"/>
    </xf>
    <xf numFmtId="2" fontId="31" fillId="0" borderId="70" xfId="0" applyNumberFormat="1" applyFont="1" applyBorder="1" applyAlignment="1">
      <alignment vertical="center"/>
    </xf>
    <xf numFmtId="2" fontId="31" fillId="0" borderId="73" xfId="0" applyNumberFormat="1" applyFont="1" applyBorder="1" applyAlignment="1">
      <alignment vertical="center"/>
    </xf>
    <xf numFmtId="2" fontId="31" fillId="0" borderId="73" xfId="0" applyNumberFormat="1" applyFont="1" applyBorder="1" applyAlignment="1">
      <alignment horizontal="right" vertical="center"/>
    </xf>
    <xf numFmtId="2" fontId="31" fillId="0" borderId="7" xfId="0" applyNumberFormat="1" applyFont="1" applyBorder="1" applyAlignment="1">
      <alignment vertical="center"/>
    </xf>
    <xf numFmtId="2" fontId="31" fillId="0" borderId="18" xfId="0" applyNumberFormat="1" applyFont="1" applyBorder="1" applyAlignment="1">
      <alignment horizontal="right" vertical="center"/>
    </xf>
    <xf numFmtId="2" fontId="31" fillId="0" borderId="45" xfId="0" applyNumberFormat="1" applyFont="1" applyBorder="1" applyAlignment="1">
      <alignment vertical="center"/>
    </xf>
    <xf numFmtId="2" fontId="31" fillId="0" borderId="68" xfId="0" applyNumberFormat="1" applyFont="1" applyBorder="1" applyAlignment="1">
      <alignment vertical="center"/>
    </xf>
    <xf numFmtId="2" fontId="31" fillId="0" borderId="68" xfId="0" applyNumberFormat="1" applyFont="1" applyBorder="1" applyAlignment="1">
      <alignment horizontal="right" vertical="center"/>
    </xf>
    <xf numFmtId="2" fontId="31" fillId="0" borderId="25" xfId="0" applyNumberFormat="1" applyFont="1" applyBorder="1" applyAlignment="1">
      <alignment horizontal="right" vertical="center"/>
    </xf>
    <xf numFmtId="2" fontId="31" fillId="0" borderId="5" xfId="0" applyNumberFormat="1" applyFont="1" applyBorder="1" applyAlignment="1">
      <alignment vertical="center"/>
    </xf>
    <xf numFmtId="2" fontId="31" fillId="0" borderId="25" xfId="0" applyNumberFormat="1" applyFont="1" applyBorder="1" applyAlignment="1">
      <alignment vertical="center"/>
    </xf>
    <xf numFmtId="2" fontId="31" fillId="0" borderId="26" xfId="0" applyNumberFormat="1" applyFont="1" applyBorder="1" applyAlignment="1">
      <alignment vertical="center"/>
    </xf>
    <xf numFmtId="0" fontId="31" fillId="0" borderId="18" xfId="0" applyFont="1" applyBorder="1" applyAlignment="1">
      <alignment vertical="center"/>
    </xf>
    <xf numFmtId="0" fontId="31" fillId="0" borderId="56" xfId="0" applyFont="1" applyBorder="1" applyAlignment="1">
      <alignment vertical="center"/>
    </xf>
    <xf numFmtId="2" fontId="31" fillId="0" borderId="39" xfId="0" applyNumberFormat="1" applyFont="1" applyBorder="1" applyAlignment="1">
      <alignment vertical="center"/>
    </xf>
    <xf numFmtId="2" fontId="31" fillId="0" borderId="40" xfId="0" applyNumberFormat="1" applyFont="1" applyBorder="1" applyAlignment="1">
      <alignment vertical="center"/>
    </xf>
    <xf numFmtId="2" fontId="31" fillId="0" borderId="40" xfId="0" applyNumberFormat="1" applyFont="1" applyBorder="1" applyAlignment="1">
      <alignment horizontal="right" vertical="center"/>
    </xf>
    <xf numFmtId="1" fontId="42" fillId="0" borderId="2" xfId="0" applyNumberFormat="1" applyFont="1" applyBorder="1"/>
    <xf numFmtId="2" fontId="42" fillId="0" borderId="16" xfId="0" applyNumberFormat="1" applyFont="1" applyBorder="1"/>
    <xf numFmtId="2" fontId="42" fillId="0" borderId="21" xfId="0" applyNumberFormat="1" applyFont="1" applyBorder="1"/>
    <xf numFmtId="1" fontId="42" fillId="0" borderId="20" xfId="0" applyNumberFormat="1" applyFont="1" applyBorder="1"/>
    <xf numFmtId="2" fontId="42" fillId="0" borderId="20" xfId="0" applyNumberFormat="1" applyFont="1" applyBorder="1"/>
    <xf numFmtId="2" fontId="42" fillId="0" borderId="6" xfId="0" applyNumberFormat="1" applyFont="1" applyBorder="1" applyAlignment="1">
      <alignment horizontal="right"/>
    </xf>
    <xf numFmtId="0" fontId="35" fillId="3" borderId="4" xfId="0" applyFont="1" applyFill="1" applyBorder="1" applyAlignment="1">
      <alignment vertical="center" wrapText="1"/>
    </xf>
    <xf numFmtId="0" fontId="35" fillId="3" borderId="44" xfId="0" applyFont="1" applyFill="1" applyBorder="1" applyAlignment="1">
      <alignment vertical="center" wrapText="1"/>
    </xf>
    <xf numFmtId="0" fontId="35" fillId="3" borderId="45" xfId="0" applyFont="1" applyFill="1" applyBorder="1" applyAlignment="1">
      <alignment vertical="center" wrapText="1"/>
    </xf>
    <xf numFmtId="0" fontId="35" fillId="3" borderId="5" xfId="0" applyFont="1" applyFill="1" applyBorder="1" applyAlignment="1">
      <alignment vertical="center" wrapText="1"/>
    </xf>
    <xf numFmtId="0" fontId="35" fillId="0" borderId="4" xfId="0" applyFont="1" applyBorder="1" applyAlignment="1">
      <alignment vertical="center"/>
    </xf>
    <xf numFmtId="0" fontId="35" fillId="3" borderId="7" xfId="0" applyFont="1" applyFill="1" applyBorder="1" applyAlignment="1">
      <alignment vertical="center" wrapText="1"/>
    </xf>
    <xf numFmtId="0" fontId="44" fillId="0" borderId="28" xfId="0" applyFont="1" applyBorder="1" applyAlignment="1">
      <alignment horizontal="center" vertical="center"/>
    </xf>
    <xf numFmtId="0" fontId="2" fillId="0" borderId="0" xfId="0" applyFont="1"/>
    <xf numFmtId="0" fontId="18" fillId="0" borderId="13" xfId="0" applyFont="1" applyBorder="1" applyAlignment="1">
      <alignment vertical="center"/>
    </xf>
    <xf numFmtId="0" fontId="2" fillId="0" borderId="13" xfId="0" applyFont="1" applyBorder="1" applyAlignment="1">
      <alignment horizontal="right" vertical="center"/>
    </xf>
    <xf numFmtId="0" fontId="0" fillId="0" borderId="16" xfId="0" applyBorder="1" applyAlignment="1">
      <alignment vertical="center"/>
    </xf>
    <xf numFmtId="0" fontId="4" fillId="0" borderId="21" xfId="0" applyFont="1" applyBorder="1" applyAlignment="1">
      <alignment vertical="center"/>
    </xf>
    <xf numFmtId="4" fontId="23" fillId="0" borderId="3" xfId="0" applyNumberFormat="1" applyFont="1" applyBorder="1" applyAlignment="1">
      <alignment horizontal="center" vertical="center"/>
    </xf>
    <xf numFmtId="4" fontId="23" fillId="0" borderId="19" xfId="0" applyNumberFormat="1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2" fontId="23" fillId="0" borderId="3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20" xfId="0" applyNumberFormat="1" applyFont="1" applyBorder="1" applyAlignment="1">
      <alignment horizontal="center" vertical="center"/>
    </xf>
    <xf numFmtId="0" fontId="24" fillId="0" borderId="21" xfId="0" applyFont="1" applyBorder="1" applyAlignment="1">
      <alignment vertical="center" wrapText="1"/>
    </xf>
    <xf numFmtId="0" fontId="2" fillId="0" borderId="12" xfId="0" applyFont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39" fillId="3" borderId="10" xfId="0" applyFont="1" applyFill="1" applyBorder="1" applyAlignment="1">
      <alignment vertical="center" wrapText="1"/>
    </xf>
    <xf numFmtId="2" fontId="10" fillId="0" borderId="4" xfId="0" applyNumberFormat="1" applyFont="1" applyBorder="1" applyAlignment="1">
      <alignment vertical="center"/>
    </xf>
    <xf numFmtId="3" fontId="10" fillId="0" borderId="4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0" fontId="39" fillId="3" borderId="25" xfId="0" applyFont="1" applyFill="1" applyBorder="1" applyAlignment="1">
      <alignment vertical="center" wrapText="1"/>
    </xf>
    <xf numFmtId="3" fontId="10" fillId="0" borderId="5" xfId="0" applyNumberFormat="1" applyFont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 wrapText="1"/>
    </xf>
    <xf numFmtId="2" fontId="10" fillId="0" borderId="48" xfId="0" applyNumberFormat="1" applyFont="1" applyBorder="1" applyAlignment="1">
      <alignment vertical="center"/>
    </xf>
    <xf numFmtId="4" fontId="10" fillId="0" borderId="12" xfId="0" applyNumberFormat="1" applyFont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2" fontId="10" fillId="0" borderId="27" xfId="0" applyNumberFormat="1" applyFont="1" applyBorder="1" applyAlignment="1">
      <alignment vertical="center"/>
    </xf>
    <xf numFmtId="4" fontId="10" fillId="0" borderId="36" xfId="0" applyNumberFormat="1" applyFont="1" applyBorder="1" applyAlignment="1">
      <alignment horizontal="center" vertical="center"/>
    </xf>
    <xf numFmtId="2" fontId="10" fillId="0" borderId="27" xfId="0" applyNumberFormat="1" applyFont="1" applyBorder="1" applyAlignment="1">
      <alignment horizontal="right" vertical="center"/>
    </xf>
    <xf numFmtId="0" fontId="2" fillId="0" borderId="11" xfId="0" applyFont="1" applyBorder="1" applyAlignment="1">
      <alignment horizontal="right" vertical="center"/>
    </xf>
    <xf numFmtId="0" fontId="2" fillId="0" borderId="13" xfId="0" applyFont="1" applyBorder="1" applyAlignment="1">
      <alignment vertical="center"/>
    </xf>
    <xf numFmtId="3" fontId="23" fillId="0" borderId="19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39" fillId="3" borderId="35" xfId="0" applyFont="1" applyFill="1" applyBorder="1" applyAlignment="1">
      <alignment vertical="center" wrapText="1"/>
    </xf>
    <xf numFmtId="2" fontId="10" fillId="0" borderId="7" xfId="0" applyNumberFormat="1" applyFont="1" applyBorder="1" applyAlignment="1">
      <alignment vertical="center"/>
    </xf>
    <xf numFmtId="3" fontId="10" fillId="0" borderId="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vertical="center"/>
    </xf>
    <xf numFmtId="4" fontId="10" fillId="0" borderId="17" xfId="0" applyNumberFormat="1" applyFont="1" applyBorder="1" applyAlignment="1">
      <alignment horizontal="center" vertical="center"/>
    </xf>
    <xf numFmtId="2" fontId="10" fillId="0" borderId="18" xfId="0" applyNumberFormat="1" applyFont="1" applyBorder="1" applyAlignment="1">
      <alignment horizontal="right" vertical="center"/>
    </xf>
    <xf numFmtId="0" fontId="2" fillId="0" borderId="55" xfId="0" applyFont="1" applyFill="1" applyBorder="1" applyAlignment="1">
      <alignment horizontal="right" vertical="center"/>
    </xf>
    <xf numFmtId="0" fontId="39" fillId="3" borderId="68" xfId="0" applyFont="1" applyFill="1" applyBorder="1" applyAlignment="1">
      <alignment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13" xfId="0" applyFont="1" applyFill="1" applyBorder="1" applyAlignment="1">
      <alignment horizontal="right" vertical="center"/>
    </xf>
    <xf numFmtId="0" fontId="4" fillId="0" borderId="21" xfId="0" applyFont="1" applyFill="1" applyBorder="1" applyAlignment="1">
      <alignment vertical="center"/>
    </xf>
    <xf numFmtId="4" fontId="23" fillId="0" borderId="38" xfId="0" applyNumberFormat="1" applyFont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39" fillId="3" borderId="18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horizontal="right" vertical="center"/>
    </xf>
    <xf numFmtId="4" fontId="10" fillId="2" borderId="9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right" vertical="center"/>
    </xf>
    <xf numFmtId="0" fontId="47" fillId="3" borderId="25" xfId="0" applyFont="1" applyFill="1" applyBorder="1" applyAlignment="1">
      <alignment vertical="center" wrapText="1"/>
    </xf>
    <xf numFmtId="4" fontId="45" fillId="0" borderId="11" xfId="0" applyNumberFormat="1" applyFont="1" applyBorder="1" applyAlignment="1">
      <alignment horizontal="center" vertical="center"/>
    </xf>
    <xf numFmtId="4" fontId="45" fillId="0" borderId="24" xfId="0" applyNumberFormat="1" applyFont="1" applyBorder="1" applyAlignment="1">
      <alignment horizontal="center" vertical="center"/>
    </xf>
    <xf numFmtId="0" fontId="46" fillId="0" borderId="27" xfId="0" applyFont="1" applyBorder="1" applyAlignment="1">
      <alignment vertical="center" wrapText="1"/>
    </xf>
    <xf numFmtId="0" fontId="23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6" fillId="0" borderId="23" xfId="0" applyFont="1" applyBorder="1" applyAlignment="1">
      <alignment vertical="center" wrapText="1"/>
    </xf>
    <xf numFmtId="0" fontId="2" fillId="0" borderId="32" xfId="0" applyFont="1" applyFill="1" applyBorder="1" applyAlignment="1">
      <alignment horizontal="right" vertical="center"/>
    </xf>
    <xf numFmtId="0" fontId="2" fillId="0" borderId="69" xfId="0" applyFont="1" applyFill="1" applyBorder="1" applyAlignment="1">
      <alignment horizontal="right" vertical="center"/>
    </xf>
    <xf numFmtId="3" fontId="10" fillId="0" borderId="39" xfId="0" applyNumberFormat="1" applyFont="1" applyBorder="1" applyAlignment="1">
      <alignment horizontal="center" vertical="center"/>
    </xf>
    <xf numFmtId="1" fontId="23" fillId="0" borderId="19" xfId="0" applyNumberFormat="1" applyFont="1" applyBorder="1" applyAlignment="1">
      <alignment horizontal="center" vertical="center"/>
    </xf>
    <xf numFmtId="0" fontId="39" fillId="3" borderId="60" xfId="0" applyFont="1" applyFill="1" applyBorder="1" applyAlignment="1">
      <alignment vertical="center" wrapText="1"/>
    </xf>
    <xf numFmtId="0" fontId="39" fillId="3" borderId="23" xfId="0" applyFont="1" applyFill="1" applyBorder="1" applyAlignment="1">
      <alignment vertical="center" wrapText="1"/>
    </xf>
    <xf numFmtId="0" fontId="2" fillId="0" borderId="50" xfId="0" applyFont="1" applyBorder="1" applyAlignment="1">
      <alignment horizontal="right" vertical="center"/>
    </xf>
    <xf numFmtId="0" fontId="39" fillId="3" borderId="40" xfId="0" applyFont="1" applyFill="1" applyBorder="1" applyAlignment="1">
      <alignment vertical="center" wrapText="1"/>
    </xf>
    <xf numFmtId="3" fontId="10" fillId="0" borderId="63" xfId="0" applyNumberFormat="1" applyFont="1" applyBorder="1" applyAlignment="1">
      <alignment horizontal="center" vertical="center"/>
    </xf>
    <xf numFmtId="3" fontId="10" fillId="0" borderId="6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16" fillId="0" borderId="16" xfId="0" applyFont="1" applyBorder="1" applyAlignment="1">
      <alignment horizontal="right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9" xfId="0" applyNumberFormat="1" applyFont="1" applyBorder="1" applyAlignment="1">
      <alignment horizontal="center" vertical="center"/>
    </xf>
    <xf numFmtId="2" fontId="4" fillId="0" borderId="6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2" fontId="4" fillId="0" borderId="20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4" fontId="48" fillId="0" borderId="3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right" vertical="center"/>
    </xf>
    <xf numFmtId="0" fontId="9" fillId="0" borderId="21" xfId="0" applyFont="1" applyBorder="1" applyAlignment="1">
      <alignment vertical="center" wrapText="1"/>
    </xf>
    <xf numFmtId="4" fontId="2" fillId="0" borderId="31" xfId="0" applyNumberFormat="1" applyFont="1" applyBorder="1"/>
    <xf numFmtId="4" fontId="2" fillId="0" borderId="0" xfId="0" applyNumberFormat="1" applyFont="1" applyBorder="1"/>
    <xf numFmtId="4" fontId="2" fillId="0" borderId="50" xfId="0" applyNumberFormat="1" applyFont="1" applyBorder="1"/>
    <xf numFmtId="4" fontId="2" fillId="0" borderId="39" xfId="0" applyNumberFormat="1" applyFont="1" applyBorder="1"/>
    <xf numFmtId="4" fontId="2" fillId="0" borderId="47" xfId="0" applyNumberFormat="1" applyFont="1" applyBorder="1"/>
    <xf numFmtId="4" fontId="2" fillId="0" borderId="50" xfId="0" applyNumberFormat="1" applyFont="1" applyBorder="1" applyAlignment="1">
      <alignment horizontal="right"/>
    </xf>
    <xf numFmtId="4" fontId="2" fillId="0" borderId="31" xfId="0" applyNumberFormat="1" applyFont="1" applyBorder="1" applyAlignment="1">
      <alignment horizontal="right"/>
    </xf>
    <xf numFmtId="0" fontId="2" fillId="0" borderId="13" xfId="0" applyFont="1" applyBorder="1" applyAlignment="1">
      <alignment horizontal="right"/>
    </xf>
    <xf numFmtId="4" fontId="2" fillId="0" borderId="19" xfId="0" applyNumberFormat="1" applyFont="1" applyBorder="1" applyAlignment="1">
      <alignment horizontal="left"/>
    </xf>
    <xf numFmtId="4" fontId="2" fillId="0" borderId="19" xfId="0" applyNumberFormat="1" applyFont="1" applyBorder="1" applyAlignment="1">
      <alignment horizontal="right"/>
    </xf>
    <xf numFmtId="2" fontId="2" fillId="0" borderId="30" xfId="0" applyNumberFormat="1" applyFont="1" applyBorder="1"/>
    <xf numFmtId="4" fontId="2" fillId="0" borderId="1" xfId="0" applyNumberFormat="1" applyFont="1" applyBorder="1"/>
    <xf numFmtId="4" fontId="2" fillId="0" borderId="49" xfId="0" applyNumberFormat="1" applyFont="1" applyBorder="1"/>
    <xf numFmtId="4" fontId="2" fillId="0" borderId="30" xfId="0" applyNumberFormat="1" applyFont="1" applyBorder="1"/>
    <xf numFmtId="4" fontId="2" fillId="0" borderId="4" xfId="0" applyNumberFormat="1" applyFont="1" applyBorder="1"/>
    <xf numFmtId="4" fontId="2" fillId="0" borderId="33" xfId="0" applyNumberFormat="1" applyFont="1" applyBorder="1"/>
    <xf numFmtId="4" fontId="2" fillId="8" borderId="30" xfId="0" applyNumberFormat="1" applyFont="1" applyFill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2" fillId="0" borderId="30" xfId="0" applyNumberFormat="1" applyFont="1" applyBorder="1" applyAlignment="1">
      <alignment horizontal="right"/>
    </xf>
    <xf numFmtId="2" fontId="2" fillId="0" borderId="29" xfId="0" applyNumberFormat="1" applyFont="1" applyBorder="1"/>
    <xf numFmtId="4" fontId="2" fillId="0" borderId="17" xfId="0" applyNumberFormat="1" applyFont="1" applyBorder="1"/>
    <xf numFmtId="4" fontId="2" fillId="0" borderId="48" xfId="0" applyNumberFormat="1" applyFont="1" applyBorder="1"/>
    <xf numFmtId="4" fontId="2" fillId="0" borderId="29" xfId="0" applyNumberFormat="1" applyFont="1" applyBorder="1"/>
    <xf numFmtId="4" fontId="2" fillId="0" borderId="7" xfId="0" applyNumberFormat="1" applyFont="1" applyBorder="1"/>
    <xf numFmtId="4" fontId="2" fillId="0" borderId="36" xfId="0" applyNumberFormat="1" applyFont="1" applyBorder="1"/>
    <xf numFmtId="4" fontId="2" fillId="0" borderId="29" xfId="0" applyNumberFormat="1" applyFont="1" applyBorder="1" applyAlignment="1">
      <alignment horizontal="right"/>
    </xf>
    <xf numFmtId="4" fontId="2" fillId="0" borderId="17" xfId="0" applyNumberFormat="1" applyFont="1" applyBorder="1" applyAlignment="1">
      <alignment horizontal="right"/>
    </xf>
    <xf numFmtId="0" fontId="2" fillId="0" borderId="13" xfId="0" applyFont="1" applyBorder="1"/>
    <xf numFmtId="2" fontId="2" fillId="2" borderId="30" xfId="0" applyNumberFormat="1" applyFont="1" applyFill="1" applyBorder="1"/>
    <xf numFmtId="0" fontId="2" fillId="0" borderId="9" xfId="0" applyFont="1" applyBorder="1" applyAlignment="1">
      <alignment horizontal="right"/>
    </xf>
    <xf numFmtId="2" fontId="2" fillId="0" borderId="32" xfId="0" applyNumberFormat="1" applyFont="1" applyBorder="1"/>
    <xf numFmtId="4" fontId="2" fillId="0" borderId="24" xfId="0" applyNumberFormat="1" applyFont="1" applyBorder="1"/>
    <xf numFmtId="4" fontId="2" fillId="0" borderId="15" xfId="0" applyNumberFormat="1" applyFont="1" applyBorder="1"/>
    <xf numFmtId="4" fontId="2" fillId="0" borderId="32" xfId="0" applyNumberFormat="1" applyFont="1" applyBorder="1"/>
    <xf numFmtId="4" fontId="2" fillId="0" borderId="5" xfId="0" applyNumberFormat="1" applyFont="1" applyBorder="1"/>
    <xf numFmtId="4" fontId="2" fillId="0" borderId="37" xfId="0" applyNumberFormat="1" applyFont="1" applyBorder="1"/>
    <xf numFmtId="4" fontId="2" fillId="0" borderId="32" xfId="0" applyNumberFormat="1" applyFont="1" applyBorder="1" applyAlignment="1">
      <alignment horizontal="right"/>
    </xf>
    <xf numFmtId="4" fontId="2" fillId="0" borderId="24" xfId="0" applyNumberFormat="1" applyFont="1" applyBorder="1" applyAlignment="1">
      <alignment horizontal="right"/>
    </xf>
    <xf numFmtId="4" fontId="2" fillId="0" borderId="19" xfId="0" applyNumberFormat="1" applyFont="1" applyBorder="1"/>
    <xf numFmtId="0" fontId="2" fillId="0" borderId="9" xfId="0" applyFont="1" applyFill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7" xfId="0" applyFont="1" applyBorder="1" applyAlignment="1">
      <alignment horizontal="center"/>
    </xf>
    <xf numFmtId="4" fontId="2" fillId="9" borderId="49" xfId="0" applyNumberFormat="1" applyFont="1" applyFill="1" applyBorder="1"/>
    <xf numFmtId="0" fontId="2" fillId="0" borderId="30" xfId="0" applyFont="1" applyFill="1" applyBorder="1" applyAlignment="1">
      <alignment horizontal="right"/>
    </xf>
    <xf numFmtId="2" fontId="2" fillId="0" borderId="30" xfId="0" applyNumberFormat="1" applyFont="1" applyBorder="1" applyAlignment="1">
      <alignment horizontal="right"/>
    </xf>
    <xf numFmtId="0" fontId="2" fillId="0" borderId="50" xfId="0" applyFont="1" applyFill="1" applyBorder="1" applyAlignment="1">
      <alignment horizontal="right"/>
    </xf>
    <xf numFmtId="2" fontId="2" fillId="8" borderId="50" xfId="0" applyNumberFormat="1" applyFont="1" applyFill="1" applyBorder="1" applyAlignment="1">
      <alignment horizontal="right"/>
    </xf>
    <xf numFmtId="0" fontId="2" fillId="0" borderId="34" xfId="0" applyFont="1" applyBorder="1" applyAlignment="1">
      <alignment horizontal="right"/>
    </xf>
    <xf numFmtId="2" fontId="2" fillId="0" borderId="58" xfId="0" applyNumberFormat="1" applyFont="1" applyBorder="1"/>
    <xf numFmtId="4" fontId="2" fillId="0" borderId="8" xfId="0" applyNumberFormat="1" applyFont="1" applyBorder="1"/>
    <xf numFmtId="4" fontId="2" fillId="0" borderId="58" xfId="0" applyNumberFormat="1" applyFont="1" applyBorder="1"/>
    <xf numFmtId="4" fontId="2" fillId="0" borderId="44" xfId="0" applyNumberFormat="1" applyFont="1" applyBorder="1"/>
    <xf numFmtId="4" fontId="2" fillId="0" borderId="57" xfId="0" applyNumberFormat="1" applyFont="1" applyBorder="1"/>
    <xf numFmtId="4" fontId="2" fillId="0" borderId="58" xfId="0" applyNumberFormat="1" applyFont="1" applyBorder="1" applyAlignment="1">
      <alignment horizontal="right"/>
    </xf>
    <xf numFmtId="4" fontId="2" fillId="0" borderId="8" xfId="0" applyNumberFormat="1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0" fontId="2" fillId="0" borderId="61" xfId="0" applyFont="1" applyFill="1" applyBorder="1" applyAlignment="1">
      <alignment horizontal="right"/>
    </xf>
    <xf numFmtId="2" fontId="2" fillId="2" borderId="50" xfId="0" applyNumberFormat="1" applyFont="1" applyFill="1" applyBorder="1" applyAlignment="1">
      <alignment horizontal="right"/>
    </xf>
    <xf numFmtId="4" fontId="2" fillId="0" borderId="62" xfId="0" applyNumberFormat="1" applyFont="1" applyBorder="1"/>
    <xf numFmtId="4" fontId="2" fillId="0" borderId="28" xfId="0" applyNumberFormat="1" applyFont="1" applyBorder="1"/>
    <xf numFmtId="4" fontId="2" fillId="0" borderId="51" xfId="0" applyNumberFormat="1" applyFont="1" applyBorder="1"/>
    <xf numFmtId="4" fontId="2" fillId="0" borderId="63" xfId="0" applyNumberFormat="1" applyFont="1" applyBorder="1"/>
    <xf numFmtId="4" fontId="2" fillId="0" borderId="65" xfId="0" applyNumberFormat="1" applyFont="1" applyBorder="1"/>
    <xf numFmtId="4" fontId="2" fillId="0" borderId="51" xfId="0" applyNumberFormat="1" applyFont="1" applyBorder="1" applyAlignment="1">
      <alignment horizontal="right"/>
    </xf>
    <xf numFmtId="4" fontId="2" fillId="0" borderId="62" xfId="0" applyNumberFormat="1" applyFont="1" applyBorder="1" applyAlignment="1">
      <alignment horizontal="right"/>
    </xf>
    <xf numFmtId="4" fontId="15" fillId="0" borderId="3" xfId="0" applyNumberFormat="1" applyFont="1" applyFill="1" applyBorder="1" applyAlignment="1">
      <alignment horizontal="center" wrapText="1"/>
    </xf>
    <xf numFmtId="3" fontId="15" fillId="0" borderId="19" xfId="0" applyNumberFormat="1" applyFont="1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10" fillId="0" borderId="58" xfId="0" applyFont="1" applyFill="1" applyBorder="1" applyAlignment="1">
      <alignment horizontal="right" vertical="center"/>
    </xf>
    <xf numFmtId="0" fontId="10" fillId="0" borderId="3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left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2" fontId="1" fillId="0" borderId="10" xfId="0" applyNumberFormat="1" applyFont="1" applyBorder="1"/>
    <xf numFmtId="0" fontId="1" fillId="0" borderId="9" xfId="0" applyFont="1" applyFill="1" applyBorder="1" applyAlignment="1">
      <alignment horizontal="left"/>
    </xf>
    <xf numFmtId="0" fontId="1" fillId="0" borderId="9" xfId="0" applyFont="1" applyBorder="1"/>
    <xf numFmtId="0" fontId="1" fillId="0" borderId="67" xfId="0" applyFont="1" applyBorder="1"/>
    <xf numFmtId="2" fontId="1" fillId="0" borderId="9" xfId="0" applyNumberFormat="1" applyFont="1" applyBorder="1" applyAlignment="1">
      <alignment horizontal="center"/>
    </xf>
    <xf numFmtId="0" fontId="10" fillId="3" borderId="35" xfId="0" applyFont="1" applyFill="1" applyBorder="1" applyAlignment="1">
      <alignment vertical="center" wrapText="1"/>
    </xf>
    <xf numFmtId="0" fontId="1" fillId="0" borderId="10" xfId="0" applyFont="1" applyBorder="1"/>
    <xf numFmtId="0" fontId="10" fillId="3" borderId="68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horizontal="right" vertical="center"/>
    </xf>
    <xf numFmtId="0" fontId="10" fillId="2" borderId="2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/>
    </xf>
    <xf numFmtId="0" fontId="10" fillId="0" borderId="42" xfId="0" applyFont="1" applyBorder="1" applyAlignment="1">
      <alignment horizontal="right" vertical="center"/>
    </xf>
    <xf numFmtId="2" fontId="10" fillId="0" borderId="78" xfId="0" applyNumberFormat="1" applyFont="1" applyBorder="1" applyAlignment="1">
      <alignment vertical="center"/>
    </xf>
    <xf numFmtId="2" fontId="1" fillId="0" borderId="10" xfId="0" applyNumberFormat="1" applyFont="1" applyBorder="1" applyAlignment="1">
      <alignment horizontal="right"/>
    </xf>
    <xf numFmtId="0" fontId="10" fillId="3" borderId="25" xfId="0" applyFont="1" applyFill="1" applyBorder="1" applyAlignment="1">
      <alignment vertical="center" wrapText="1"/>
    </xf>
    <xf numFmtId="0" fontId="10" fillId="2" borderId="22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vertical="center" wrapText="1"/>
    </xf>
    <xf numFmtId="0" fontId="10" fillId="0" borderId="10" xfId="0" applyFont="1" applyBorder="1" applyAlignment="1">
      <alignment vertical="center"/>
    </xf>
    <xf numFmtId="4" fontId="10" fillId="0" borderId="42" xfId="0" applyNumberFormat="1" applyFont="1" applyBorder="1" applyAlignment="1">
      <alignment horizontal="center" vertical="center"/>
    </xf>
    <xf numFmtId="3" fontId="10" fillId="0" borderId="77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right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/>
    <xf numFmtId="4" fontId="10" fillId="0" borderId="33" xfId="0" applyNumberFormat="1" applyFont="1" applyBorder="1" applyAlignment="1">
      <alignment horizontal="center" vertical="center"/>
    </xf>
    <xf numFmtId="0" fontId="0" fillId="0" borderId="10" xfId="0" applyFont="1" applyBorder="1"/>
    <xf numFmtId="0" fontId="0" fillId="0" borderId="9" xfId="0" applyFill="1" applyBorder="1" applyAlignment="1">
      <alignment horizontal="left"/>
    </xf>
    <xf numFmtId="0" fontId="0" fillId="0" borderId="9" xfId="0" applyBorder="1"/>
    <xf numFmtId="0" fontId="0" fillId="0" borderId="67" xfId="0" applyBorder="1"/>
    <xf numFmtId="0" fontId="0" fillId="0" borderId="9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0" borderId="9" xfId="0" applyFont="1" applyFill="1" applyBorder="1" applyAlignment="1">
      <alignment horizontal="left"/>
    </xf>
    <xf numFmtId="0" fontId="0" fillId="0" borderId="9" xfId="0" applyFont="1" applyBorder="1"/>
    <xf numFmtId="0" fontId="0" fillId="0" borderId="67" xfId="0" applyFont="1" applyBorder="1"/>
    <xf numFmtId="0" fontId="31" fillId="0" borderId="42" xfId="0" applyFont="1" applyFill="1" applyBorder="1" applyAlignment="1">
      <alignment horizontal="right" vertical="center"/>
    </xf>
    <xf numFmtId="0" fontId="31" fillId="3" borderId="66" xfId="0" applyFont="1" applyFill="1" applyBorder="1" applyAlignment="1">
      <alignment vertical="center" wrapText="1"/>
    </xf>
    <xf numFmtId="0" fontId="31" fillId="3" borderId="76" xfId="0" applyFont="1" applyFill="1" applyBorder="1" applyAlignment="1">
      <alignment vertical="center" wrapText="1"/>
    </xf>
    <xf numFmtId="2" fontId="31" fillId="0" borderId="54" xfId="0" applyNumberFormat="1" applyFont="1" applyBorder="1" applyAlignment="1">
      <alignment horizontal="right" vertical="center"/>
    </xf>
    <xf numFmtId="0" fontId="31" fillId="0" borderId="61" xfId="0" applyFont="1" applyBorder="1" applyAlignment="1">
      <alignment horizontal="right" vertical="center"/>
    </xf>
    <xf numFmtId="0" fontId="37" fillId="3" borderId="18" xfId="0" applyFont="1" applyFill="1" applyBorder="1" applyAlignment="1">
      <alignment vertical="center" wrapText="1"/>
    </xf>
    <xf numFmtId="2" fontId="35" fillId="0" borderId="4" xfId="0" applyNumberFormat="1" applyFont="1" applyBorder="1" applyAlignment="1">
      <alignment horizontal="right" vertical="center"/>
    </xf>
    <xf numFmtId="0" fontId="37" fillId="3" borderId="25" xfId="0" applyFont="1" applyFill="1" applyBorder="1" applyAlignment="1">
      <alignment vertical="center" wrapText="1"/>
    </xf>
    <xf numFmtId="0" fontId="12" fillId="3" borderId="20" xfId="0" applyFont="1" applyFill="1" applyBorder="1" applyAlignment="1">
      <alignment vertical="center" wrapText="1"/>
    </xf>
    <xf numFmtId="0" fontId="32" fillId="0" borderId="13" xfId="0" applyFont="1" applyBorder="1" applyAlignment="1">
      <alignment horizontal="right" vertical="center"/>
    </xf>
    <xf numFmtId="0" fontId="49" fillId="0" borderId="21" xfId="0" applyFont="1" applyBorder="1" applyAlignment="1">
      <alignment vertical="center"/>
    </xf>
    <xf numFmtId="0" fontId="36" fillId="0" borderId="6" xfId="0" applyFont="1" applyBorder="1" applyAlignment="1">
      <alignment horizontal="center" vertical="center"/>
    </xf>
    <xf numFmtId="1" fontId="36" fillId="0" borderId="2" xfId="0" applyNumberFormat="1" applyFont="1" applyBorder="1" applyAlignment="1">
      <alignment horizontal="center" vertical="center"/>
    </xf>
    <xf numFmtId="2" fontId="36" fillId="0" borderId="16" xfId="0" applyNumberFormat="1" applyFont="1" applyBorder="1" applyAlignment="1">
      <alignment horizontal="center" vertical="center"/>
    </xf>
    <xf numFmtId="2" fontId="36" fillId="0" borderId="21" xfId="0" applyNumberFormat="1" applyFont="1" applyBorder="1" applyAlignment="1">
      <alignment horizontal="center" vertical="center"/>
    </xf>
    <xf numFmtId="1" fontId="36" fillId="0" borderId="20" xfId="0" applyNumberFormat="1" applyFont="1" applyBorder="1" applyAlignment="1">
      <alignment horizontal="center" vertical="center"/>
    </xf>
    <xf numFmtId="2" fontId="36" fillId="0" borderId="20" xfId="0" applyNumberFormat="1" applyFont="1" applyBorder="1" applyAlignment="1">
      <alignment horizontal="center" vertical="center"/>
    </xf>
    <xf numFmtId="2" fontId="36" fillId="0" borderId="6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vertical="center"/>
    </xf>
    <xf numFmtId="1" fontId="0" fillId="0" borderId="2" xfId="0" applyNumberFormat="1" applyBorder="1" applyAlignment="1">
      <alignment vertical="center"/>
    </xf>
    <xf numFmtId="0" fontId="32" fillId="0" borderId="12" xfId="0" applyFont="1" applyBorder="1" applyAlignment="1">
      <alignment horizontal="right" vertical="center"/>
    </xf>
    <xf numFmtId="2" fontId="35" fillId="0" borderId="4" xfId="0" applyNumberFormat="1" applyFont="1" applyBorder="1" applyAlignment="1">
      <alignment vertical="center"/>
    </xf>
    <xf numFmtId="1" fontId="35" fillId="0" borderId="56" xfId="0" applyNumberFormat="1" applyFont="1" applyBorder="1" applyAlignment="1">
      <alignment vertical="center"/>
    </xf>
    <xf numFmtId="2" fontId="35" fillId="0" borderId="49" xfId="0" applyNumberFormat="1" applyFont="1" applyBorder="1" applyAlignment="1">
      <alignment vertical="center"/>
    </xf>
    <xf numFmtId="2" fontId="35" fillId="0" borderId="23" xfId="0" applyNumberFormat="1" applyFont="1" applyBorder="1" applyAlignment="1">
      <alignment vertical="center"/>
    </xf>
    <xf numFmtId="2" fontId="35" fillId="0" borderId="10" xfId="0" applyNumberFormat="1" applyFont="1" applyBorder="1" applyAlignment="1">
      <alignment vertical="center"/>
    </xf>
    <xf numFmtId="1" fontId="32" fillId="0" borderId="29" xfId="0" applyNumberFormat="1" applyFont="1" applyBorder="1" applyAlignment="1">
      <alignment vertical="center"/>
    </xf>
    <xf numFmtId="1" fontId="0" fillId="0" borderId="72" xfId="0" applyNumberFormat="1" applyBorder="1" applyAlignment="1">
      <alignment vertical="center"/>
    </xf>
    <xf numFmtId="0" fontId="32" fillId="0" borderId="9" xfId="0" applyFont="1" applyBorder="1" applyAlignment="1">
      <alignment horizontal="right" vertical="center"/>
    </xf>
    <xf numFmtId="1" fontId="32" fillId="0" borderId="30" xfId="0" applyNumberFormat="1" applyFont="1" applyBorder="1" applyAlignment="1">
      <alignment vertical="center"/>
    </xf>
    <xf numFmtId="1" fontId="0" fillId="0" borderId="56" xfId="0" applyNumberFormat="1" applyBorder="1" applyAlignment="1">
      <alignment vertical="center"/>
    </xf>
    <xf numFmtId="2" fontId="35" fillId="0" borderId="48" xfId="0" applyNumberFormat="1" applyFont="1" applyBorder="1" applyAlignment="1">
      <alignment vertical="center"/>
    </xf>
    <xf numFmtId="1" fontId="35" fillId="0" borderId="72" xfId="0" applyNumberFormat="1" applyFont="1" applyBorder="1" applyAlignment="1">
      <alignment vertical="center"/>
    </xf>
    <xf numFmtId="2" fontId="35" fillId="0" borderId="27" xfId="0" applyNumberFormat="1" applyFont="1" applyBorder="1" applyAlignment="1">
      <alignment vertical="center"/>
    </xf>
    <xf numFmtId="1" fontId="35" fillId="0" borderId="27" xfId="0" applyNumberFormat="1" applyFont="1" applyBorder="1" applyAlignment="1">
      <alignment vertical="center"/>
    </xf>
    <xf numFmtId="2" fontId="35" fillId="0" borderId="48" xfId="0" applyNumberFormat="1" applyFont="1" applyBorder="1" applyAlignment="1">
      <alignment horizontal="right" vertical="center"/>
    </xf>
    <xf numFmtId="0" fontId="32" fillId="0" borderId="11" xfId="0" applyFont="1" applyBorder="1" applyAlignment="1">
      <alignment horizontal="right" vertical="center"/>
    </xf>
    <xf numFmtId="1" fontId="32" fillId="0" borderId="32" xfId="0" applyNumberFormat="1" applyFont="1" applyBorder="1" applyAlignment="1">
      <alignment vertical="center"/>
    </xf>
    <xf numFmtId="1" fontId="0" fillId="0" borderId="74" xfId="0" applyNumberFormat="1" applyBorder="1" applyAlignment="1">
      <alignment vertical="center"/>
    </xf>
    <xf numFmtId="0" fontId="32" fillId="0" borderId="13" xfId="0" applyFont="1" applyBorder="1" applyAlignment="1">
      <alignment vertical="center"/>
    </xf>
    <xf numFmtId="0" fontId="37" fillId="3" borderId="35" xfId="0" applyFont="1" applyFill="1" applyBorder="1" applyAlignment="1">
      <alignment vertical="center" wrapText="1"/>
    </xf>
    <xf numFmtId="2" fontId="35" fillId="0" borderId="7" xfId="0" applyNumberFormat="1" applyFont="1" applyBorder="1" applyAlignment="1">
      <alignment vertical="center"/>
    </xf>
    <xf numFmtId="2" fontId="35" fillId="0" borderId="18" xfId="0" applyNumberFormat="1" applyFont="1" applyBorder="1" applyAlignment="1">
      <alignment vertical="center"/>
    </xf>
    <xf numFmtId="2" fontId="35" fillId="0" borderId="7" xfId="0" applyNumberFormat="1" applyFont="1" applyBorder="1" applyAlignment="1">
      <alignment horizontal="right" vertical="center"/>
    </xf>
    <xf numFmtId="0" fontId="37" fillId="3" borderId="10" xfId="0" applyFont="1" applyFill="1" applyBorder="1" applyAlignment="1">
      <alignment horizontal="left" vertical="center" wrapText="1"/>
    </xf>
    <xf numFmtId="0" fontId="35" fillId="3" borderId="10" xfId="0" applyFont="1" applyFill="1" applyBorder="1" applyAlignment="1">
      <alignment vertical="center" wrapText="1"/>
    </xf>
    <xf numFmtId="0" fontId="32" fillId="0" borderId="55" xfId="0" applyFont="1" applyFill="1" applyBorder="1" applyAlignment="1">
      <alignment horizontal="right" vertical="center"/>
    </xf>
    <xf numFmtId="0" fontId="37" fillId="3" borderId="68" xfId="0" applyFont="1" applyFill="1" applyBorder="1" applyAlignment="1">
      <alignment vertical="center" wrapText="1"/>
    </xf>
    <xf numFmtId="0" fontId="37" fillId="0" borderId="9" xfId="0" applyFont="1" applyBorder="1" applyAlignment="1">
      <alignment horizontal="right" vertical="center"/>
    </xf>
    <xf numFmtId="0" fontId="37" fillId="0" borderId="12" xfId="0" applyFont="1" applyBorder="1" applyAlignment="1">
      <alignment horizontal="right" vertical="center"/>
    </xf>
    <xf numFmtId="0" fontId="33" fillId="0" borderId="13" xfId="0" applyFont="1" applyFill="1" applyBorder="1" applyAlignment="1">
      <alignment horizontal="right" vertical="center"/>
    </xf>
    <xf numFmtId="0" fontId="49" fillId="0" borderId="21" xfId="0" applyFont="1" applyFill="1" applyBorder="1" applyAlignment="1">
      <alignment vertical="center"/>
    </xf>
    <xf numFmtId="0" fontId="32" fillId="0" borderId="12" xfId="0" applyFont="1" applyFill="1" applyBorder="1" applyAlignment="1">
      <alignment horizontal="right" vertical="center"/>
    </xf>
    <xf numFmtId="2" fontId="35" fillId="0" borderId="35" xfId="0" applyNumberFormat="1" applyFont="1" applyBorder="1" applyAlignment="1">
      <alignment vertical="center"/>
    </xf>
    <xf numFmtId="0" fontId="32" fillId="0" borderId="9" xfId="0" applyFont="1" applyFill="1" applyBorder="1" applyAlignment="1">
      <alignment horizontal="right" vertical="center"/>
    </xf>
    <xf numFmtId="0" fontId="32" fillId="0" borderId="11" xfId="0" applyFont="1" applyFill="1" applyBorder="1" applyAlignment="1">
      <alignment horizontal="right" vertical="center"/>
    </xf>
    <xf numFmtId="0" fontId="35" fillId="3" borderId="18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right" vertical="center"/>
    </xf>
    <xf numFmtId="2" fontId="40" fillId="0" borderId="6" xfId="0" applyNumberFormat="1" applyFont="1" applyBorder="1" applyAlignment="1">
      <alignment vertical="center"/>
    </xf>
    <xf numFmtId="1" fontId="40" fillId="0" borderId="2" xfId="0" applyNumberFormat="1" applyFont="1" applyBorder="1" applyAlignment="1">
      <alignment vertical="center"/>
    </xf>
    <xf numFmtId="2" fontId="40" fillId="0" borderId="16" xfId="0" applyNumberFormat="1" applyFont="1" applyBorder="1" applyAlignment="1">
      <alignment vertical="center"/>
    </xf>
    <xf numFmtId="2" fontId="40" fillId="0" borderId="21" xfId="0" applyNumberFormat="1" applyFont="1" applyBorder="1" applyAlignment="1">
      <alignment horizontal="right" vertical="center"/>
    </xf>
    <xf numFmtId="1" fontId="40" fillId="0" borderId="20" xfId="0" applyNumberFormat="1" applyFont="1" applyBorder="1" applyAlignment="1">
      <alignment horizontal="right" vertical="center"/>
    </xf>
    <xf numFmtId="2" fontId="40" fillId="0" borderId="20" xfId="0" applyNumberFormat="1" applyFont="1" applyBorder="1" applyAlignment="1">
      <alignment vertical="center"/>
    </xf>
    <xf numFmtId="1" fontId="40" fillId="0" borderId="20" xfId="0" applyNumberFormat="1" applyFont="1" applyBorder="1" applyAlignment="1">
      <alignment vertical="center"/>
    </xf>
    <xf numFmtId="2" fontId="40" fillId="0" borderId="6" xfId="0" applyNumberFormat="1" applyFont="1" applyBorder="1" applyAlignment="1">
      <alignment horizontal="right" vertical="center"/>
    </xf>
    <xf numFmtId="1" fontId="13" fillId="0" borderId="13" xfId="0" applyNumberFormat="1" applyFont="1" applyBorder="1" applyAlignment="1">
      <alignment vertical="center"/>
    </xf>
    <xf numFmtId="1" fontId="4" fillId="0" borderId="2" xfId="0" applyNumberFormat="1" applyFont="1" applyBorder="1" applyAlignment="1">
      <alignment vertical="center"/>
    </xf>
    <xf numFmtId="0" fontId="32" fillId="0" borderId="13" xfId="0" applyFont="1" applyFill="1" applyBorder="1" applyAlignment="1">
      <alignment horizontal="right" vertical="center"/>
    </xf>
    <xf numFmtId="0" fontId="37" fillId="3" borderId="27" xfId="0" applyFont="1" applyFill="1" applyBorder="1" applyAlignment="1">
      <alignment vertical="center" wrapText="1"/>
    </xf>
    <xf numFmtId="2" fontId="35" fillId="0" borderId="72" xfId="0" applyNumberFormat="1" applyFont="1" applyBorder="1" applyAlignment="1">
      <alignment vertical="center"/>
    </xf>
    <xf numFmtId="2" fontId="35" fillId="0" borderId="56" xfId="0" applyNumberFormat="1" applyFont="1" applyBorder="1" applyAlignment="1">
      <alignment vertical="center"/>
    </xf>
    <xf numFmtId="2" fontId="35" fillId="0" borderId="74" xfId="0" applyNumberFormat="1" applyFont="1" applyBorder="1" applyAlignment="1">
      <alignment vertical="center"/>
    </xf>
    <xf numFmtId="2" fontId="35" fillId="0" borderId="2" xfId="0" applyNumberFormat="1" applyFont="1" applyBorder="1" applyAlignment="1">
      <alignment vertical="center"/>
    </xf>
    <xf numFmtId="2" fontId="31" fillId="0" borderId="72" xfId="0" applyNumberFormat="1" applyFont="1" applyBorder="1" applyAlignment="1">
      <alignment horizontal="right" vertical="center"/>
    </xf>
    <xf numFmtId="2" fontId="35" fillId="0" borderId="70" xfId="0" applyNumberFormat="1" applyFont="1" applyBorder="1" applyAlignment="1">
      <alignment vertical="center"/>
    </xf>
    <xf numFmtId="1" fontId="35" fillId="0" borderId="48" xfId="0" applyNumberFormat="1" applyFont="1" applyBorder="1" applyAlignment="1">
      <alignment vertical="center"/>
    </xf>
    <xf numFmtId="1" fontId="35" fillId="0" borderId="49" xfId="0" applyNumberFormat="1" applyFont="1" applyBorder="1" applyAlignment="1">
      <alignment vertical="center"/>
    </xf>
    <xf numFmtId="1" fontId="35" fillId="0" borderId="15" xfId="0" applyNumberFormat="1" applyFont="1" applyBorder="1" applyAlignment="1">
      <alignment vertical="center"/>
    </xf>
    <xf numFmtId="1" fontId="35" fillId="0" borderId="16" xfId="0" applyNumberFormat="1" applyFont="1" applyBorder="1" applyAlignment="1">
      <alignment vertical="center"/>
    </xf>
    <xf numFmtId="1" fontId="31" fillId="0" borderId="48" xfId="0" applyNumberFormat="1" applyFont="1" applyBorder="1" applyAlignment="1">
      <alignment horizontal="right" vertical="center"/>
    </xf>
    <xf numFmtId="0" fontId="32" fillId="0" borderId="34" xfId="0" applyFont="1" applyBorder="1" applyAlignment="1">
      <alignment horizontal="right" vertical="center"/>
    </xf>
    <xf numFmtId="0" fontId="44" fillId="0" borderId="35" xfId="0" applyFont="1" applyFill="1" applyBorder="1" applyAlignment="1">
      <alignment vertical="center"/>
    </xf>
    <xf numFmtId="0" fontId="44" fillId="0" borderId="12" xfId="0" applyFont="1" applyFill="1" applyBorder="1" applyAlignment="1">
      <alignment horizontal="right" vertical="center"/>
    </xf>
    <xf numFmtId="0" fontId="50" fillId="3" borderId="18" xfId="0" applyFont="1" applyFill="1" applyBorder="1" applyAlignment="1">
      <alignment vertical="center" wrapText="1"/>
    </xf>
    <xf numFmtId="0" fontId="44" fillId="0" borderId="9" xfId="0" applyFont="1" applyBorder="1" applyAlignment="1">
      <alignment vertical="center"/>
    </xf>
    <xf numFmtId="0" fontId="44" fillId="0" borderId="10" xfId="0" applyFont="1" applyBorder="1" applyAlignment="1">
      <alignment vertical="center"/>
    </xf>
    <xf numFmtId="0" fontId="32" fillId="0" borderId="67" xfId="0" applyFont="1" applyBorder="1" applyAlignment="1">
      <alignment horizontal="right" vertical="center"/>
    </xf>
    <xf numFmtId="0" fontId="37" fillId="3" borderId="73" xfId="0" applyFont="1" applyFill="1" applyBorder="1" applyAlignment="1">
      <alignment vertical="center" wrapText="1"/>
    </xf>
    <xf numFmtId="1" fontId="32" fillId="0" borderId="48" xfId="0" applyNumberFormat="1" applyFont="1" applyBorder="1" applyAlignment="1">
      <alignment vertical="center"/>
    </xf>
    <xf numFmtId="1" fontId="32" fillId="0" borderId="49" xfId="0" applyNumberFormat="1" applyFont="1" applyBorder="1" applyAlignment="1">
      <alignment vertical="center"/>
    </xf>
    <xf numFmtId="1" fontId="32" fillId="0" borderId="15" xfId="0" applyNumberFormat="1" applyFont="1" applyBorder="1" applyAlignment="1">
      <alignment vertical="center"/>
    </xf>
    <xf numFmtId="1" fontId="32" fillId="0" borderId="16" xfId="0" applyNumberFormat="1" applyFont="1" applyBorder="1" applyAlignment="1">
      <alignment vertical="center"/>
    </xf>
    <xf numFmtId="2" fontId="35" fillId="0" borderId="72" xfId="0" applyNumberFormat="1" applyFont="1" applyBorder="1" applyAlignment="1">
      <alignment horizontal="right" vertical="center"/>
    </xf>
    <xf numFmtId="2" fontId="35" fillId="0" borderId="56" xfId="0" applyNumberFormat="1" applyFont="1" applyBorder="1" applyAlignment="1">
      <alignment horizontal="right" vertical="center"/>
    </xf>
    <xf numFmtId="2" fontId="35" fillId="0" borderId="74" xfId="0" applyNumberFormat="1" applyFont="1" applyBorder="1" applyAlignment="1">
      <alignment horizontal="right" vertical="center"/>
    </xf>
    <xf numFmtId="2" fontId="35" fillId="0" borderId="2" xfId="0" applyNumberFormat="1" applyFont="1" applyBorder="1" applyAlignment="1">
      <alignment horizontal="right" vertical="center"/>
    </xf>
    <xf numFmtId="2" fontId="35" fillId="0" borderId="70" xfId="0" applyNumberFormat="1" applyFont="1" applyBorder="1" applyAlignment="1">
      <alignment horizontal="right" vertical="center"/>
    </xf>
    <xf numFmtId="1" fontId="0" fillId="0" borderId="70" xfId="0" applyNumberFormat="1" applyBorder="1" applyAlignment="1">
      <alignment vertical="center"/>
    </xf>
    <xf numFmtId="2" fontId="31" fillId="0" borderId="71" xfId="0" applyNumberFormat="1" applyFont="1" applyBorder="1" applyAlignment="1">
      <alignment horizontal="right" vertical="center"/>
    </xf>
    <xf numFmtId="1" fontId="44" fillId="0" borderId="48" xfId="0" applyNumberFormat="1" applyFont="1" applyBorder="1" applyAlignment="1">
      <alignment horizontal="right" vertical="center"/>
    </xf>
    <xf numFmtId="1" fontId="1" fillId="0" borderId="71" xfId="0" applyNumberFormat="1" applyFont="1" applyBorder="1" applyAlignment="1">
      <alignment horizontal="right" vertical="center"/>
    </xf>
    <xf numFmtId="1" fontId="0" fillId="0" borderId="72" xfId="0" applyNumberFormat="1" applyBorder="1" applyAlignment="1">
      <alignment horizontal="right" vertical="center"/>
    </xf>
    <xf numFmtId="2" fontId="31" fillId="0" borderId="56" xfId="0" applyNumberFormat="1" applyFont="1" applyBorder="1" applyAlignment="1">
      <alignment horizontal="right" vertical="center"/>
    </xf>
    <xf numFmtId="1" fontId="31" fillId="0" borderId="49" xfId="0" applyNumberFormat="1" applyFont="1" applyBorder="1" applyAlignment="1">
      <alignment horizontal="right" vertical="center"/>
    </xf>
    <xf numFmtId="1" fontId="44" fillId="0" borderId="49" xfId="0" applyNumberFormat="1" applyFont="1" applyBorder="1" applyAlignment="1">
      <alignment horizontal="right" vertical="center"/>
    </xf>
    <xf numFmtId="1" fontId="0" fillId="0" borderId="56" xfId="0" applyNumberFormat="1" applyBorder="1" applyAlignment="1">
      <alignment horizontal="right" vertical="center"/>
    </xf>
    <xf numFmtId="2" fontId="42" fillId="0" borderId="2" xfId="0" applyNumberFormat="1" applyFont="1" applyBorder="1"/>
    <xf numFmtId="1" fontId="39" fillId="0" borderId="71" xfId="0" applyNumberFormat="1" applyFont="1" applyBorder="1" applyAlignment="1">
      <alignment vertical="center"/>
    </xf>
    <xf numFmtId="1" fontId="39" fillId="0" borderId="56" xfId="0" applyNumberFormat="1" applyFont="1" applyBorder="1" applyAlignment="1">
      <alignment vertical="center"/>
    </xf>
    <xf numFmtId="1" fontId="39" fillId="0" borderId="72" xfId="0" applyNumberFormat="1" applyFont="1" applyBorder="1" applyAlignment="1">
      <alignment vertical="center"/>
    </xf>
    <xf numFmtId="1" fontId="39" fillId="0" borderId="74" xfId="0" applyNumberFormat="1" applyFont="1" applyBorder="1" applyAlignment="1">
      <alignment vertical="center"/>
    </xf>
    <xf numFmtId="0" fontId="0" fillId="0" borderId="56" xfId="0" applyBorder="1"/>
    <xf numFmtId="0" fontId="0" fillId="0" borderId="70" xfId="0" applyBorder="1"/>
    <xf numFmtId="1" fontId="35" fillId="0" borderId="60" xfId="0" applyNumberFormat="1" applyFont="1" applyBorder="1" applyAlignment="1">
      <alignment vertical="center"/>
    </xf>
    <xf numFmtId="0" fontId="0" fillId="0" borderId="49" xfId="0" applyBorder="1"/>
    <xf numFmtId="2" fontId="35" fillId="0" borderId="71" xfId="0" applyNumberFormat="1" applyFont="1" applyBorder="1" applyAlignment="1">
      <alignment horizontal="right" vertical="center"/>
    </xf>
    <xf numFmtId="1" fontId="35" fillId="0" borderId="59" xfId="0" applyNumberFormat="1" applyFont="1" applyBorder="1" applyAlignment="1">
      <alignment vertical="center"/>
    </xf>
    <xf numFmtId="1" fontId="35" fillId="0" borderId="49" xfId="0" applyNumberFormat="1" applyFont="1" applyBorder="1" applyAlignment="1">
      <alignment horizontal="right" vertical="center"/>
    </xf>
    <xf numFmtId="2" fontId="35" fillId="0" borderId="71" xfId="0" applyNumberFormat="1" applyFont="1" applyBorder="1" applyAlignment="1">
      <alignment vertical="center"/>
    </xf>
    <xf numFmtId="0" fontId="32" fillId="0" borderId="4" xfId="0" applyFont="1" applyBorder="1"/>
    <xf numFmtId="0" fontId="35" fillId="3" borderId="63" xfId="0" applyFont="1" applyFill="1" applyBorder="1" applyAlignment="1">
      <alignment vertical="center" wrapText="1"/>
    </xf>
    <xf numFmtId="2" fontId="35" fillId="0" borderId="46" xfId="0" applyNumberFormat="1" applyFont="1" applyBorder="1" applyAlignment="1">
      <alignment vertical="center"/>
    </xf>
    <xf numFmtId="1" fontId="35" fillId="0" borderId="28" xfId="0" applyNumberFormat="1" applyFont="1" applyBorder="1" applyAlignment="1">
      <alignment vertical="center"/>
    </xf>
    <xf numFmtId="2" fontId="35" fillId="0" borderId="46" xfId="0" applyNumberFormat="1" applyFont="1" applyBorder="1" applyAlignment="1">
      <alignment horizontal="right" vertical="center"/>
    </xf>
    <xf numFmtId="1" fontId="39" fillId="0" borderId="46" xfId="0" applyNumberFormat="1" applyFont="1" applyBorder="1" applyAlignment="1">
      <alignment vertical="center"/>
    </xf>
    <xf numFmtId="1" fontId="35" fillId="0" borderId="75" xfId="0" applyNumberFormat="1" applyFont="1" applyBorder="1" applyAlignment="1">
      <alignment vertical="center"/>
    </xf>
    <xf numFmtId="1" fontId="39" fillId="0" borderId="70" xfId="0" applyNumberFormat="1" applyFont="1" applyBorder="1" applyAlignment="1">
      <alignment vertical="center"/>
    </xf>
    <xf numFmtId="0" fontId="32" fillId="0" borderId="45" xfId="0" applyFont="1" applyBorder="1"/>
    <xf numFmtId="0" fontId="0" fillId="0" borderId="75" xfId="0" applyBorder="1"/>
    <xf numFmtId="2" fontId="0" fillId="0" borderId="56" xfId="0" applyNumberFormat="1" applyBorder="1"/>
    <xf numFmtId="2" fontId="0" fillId="0" borderId="70" xfId="0" applyNumberFormat="1" applyBorder="1"/>
    <xf numFmtId="0" fontId="35" fillId="0" borderId="34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61" xfId="0" applyFont="1" applyFill="1" applyBorder="1" applyAlignment="1">
      <alignment horizontal="center" vertical="center"/>
    </xf>
    <xf numFmtId="0" fontId="35" fillId="0" borderId="34" xfId="0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5" fillId="0" borderId="67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67" xfId="0" applyFont="1" applyFill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2" fillId="0" borderId="9" xfId="0" applyFont="1" applyFill="1" applyBorder="1" applyAlignment="1">
      <alignment horizontal="center"/>
    </xf>
    <xf numFmtId="0" fontId="32" fillId="0" borderId="9" xfId="0" applyFont="1" applyBorder="1" applyAlignment="1">
      <alignment horizontal="center"/>
    </xf>
    <xf numFmtId="0" fontId="32" fillId="0" borderId="67" xfId="0" applyFont="1" applyBorder="1" applyAlignment="1">
      <alignment horizontal="center"/>
    </xf>
    <xf numFmtId="0" fontId="35" fillId="0" borderId="61" xfId="0" applyFont="1" applyBorder="1" applyAlignment="1">
      <alignment horizontal="center" vertical="center"/>
    </xf>
    <xf numFmtId="0" fontId="35" fillId="3" borderId="44" xfId="0" applyFont="1" applyFill="1" applyBorder="1" applyAlignment="1">
      <alignment horizontal="left" vertical="center" wrapText="1"/>
    </xf>
    <xf numFmtId="0" fontId="0" fillId="0" borderId="72" xfId="0" applyBorder="1"/>
    <xf numFmtId="4" fontId="10" fillId="0" borderId="0" xfId="0" applyNumberFormat="1" applyFont="1" applyBorder="1" applyAlignment="1">
      <alignment horizontal="center" vertical="center"/>
    </xf>
    <xf numFmtId="4" fontId="4" fillId="0" borderId="0" xfId="0" applyNumberFormat="1" applyFont="1"/>
    <xf numFmtId="4" fontId="31" fillId="0" borderId="54" xfId="0" applyNumberFormat="1" applyFont="1" applyBorder="1" applyAlignment="1">
      <alignment vertical="center"/>
    </xf>
    <xf numFmtId="4" fontId="31" fillId="0" borderId="23" xfId="0" applyNumberFormat="1" applyFont="1" applyBorder="1" applyAlignment="1">
      <alignment vertical="center"/>
    </xf>
    <xf numFmtId="4" fontId="31" fillId="0" borderId="27" xfId="0" applyNumberFormat="1" applyFont="1" applyBorder="1" applyAlignment="1">
      <alignment vertical="center"/>
    </xf>
    <xf numFmtId="4" fontId="31" fillId="0" borderId="73" xfId="0" applyNumberFormat="1" applyFont="1" applyBorder="1" applyAlignment="1">
      <alignment vertical="center"/>
    </xf>
    <xf numFmtId="4" fontId="31" fillId="0" borderId="18" xfId="0" applyNumberFormat="1" applyFont="1" applyBorder="1" applyAlignment="1">
      <alignment vertical="center"/>
    </xf>
    <xf numFmtId="4" fontId="31" fillId="0" borderId="10" xfId="0" applyNumberFormat="1" applyFont="1" applyBorder="1" applyAlignment="1">
      <alignment vertical="center"/>
    </xf>
    <xf numFmtId="4" fontId="31" fillId="0" borderId="10" xfId="0" applyNumberFormat="1" applyFont="1" applyBorder="1" applyAlignment="1">
      <alignment horizontal="right" vertical="center"/>
    </xf>
    <xf numFmtId="4" fontId="31" fillId="0" borderId="68" xfId="0" applyNumberFormat="1" applyFont="1" applyBorder="1" applyAlignment="1">
      <alignment vertical="center"/>
    </xf>
    <xf numFmtId="4" fontId="31" fillId="0" borderId="25" xfId="0" applyNumberFormat="1" applyFont="1" applyBorder="1" applyAlignment="1">
      <alignment vertical="center"/>
    </xf>
    <xf numFmtId="4" fontId="31" fillId="0" borderId="40" xfId="0" applyNumberFormat="1" applyFont="1" applyBorder="1" applyAlignment="1">
      <alignment vertical="center"/>
    </xf>
    <xf numFmtId="4" fontId="31" fillId="0" borderId="54" xfId="0" applyNumberFormat="1" applyFont="1" applyBorder="1" applyAlignment="1">
      <alignment horizontal="right" vertical="center"/>
    </xf>
    <xf numFmtId="4" fontId="31" fillId="0" borderId="23" xfId="0" applyNumberFormat="1" applyFont="1" applyBorder="1" applyAlignment="1">
      <alignment horizontal="right" vertical="center"/>
    </xf>
    <xf numFmtId="4" fontId="31" fillId="0" borderId="27" xfId="0" applyNumberFormat="1" applyFont="1" applyBorder="1" applyAlignment="1">
      <alignment horizontal="right" vertical="center"/>
    </xf>
    <xf numFmtId="4" fontId="31" fillId="0" borderId="73" xfId="0" applyNumberFormat="1" applyFont="1" applyBorder="1" applyAlignment="1">
      <alignment horizontal="right" vertical="center"/>
    </xf>
    <xf numFmtId="4" fontId="31" fillId="0" borderId="18" xfId="0" applyNumberFormat="1" applyFont="1" applyBorder="1" applyAlignment="1">
      <alignment horizontal="right" vertical="center"/>
    </xf>
    <xf numFmtId="4" fontId="31" fillId="0" borderId="68" xfId="0" applyNumberFormat="1" applyFont="1" applyBorder="1" applyAlignment="1">
      <alignment horizontal="right" vertical="center"/>
    </xf>
    <xf numFmtId="4" fontId="31" fillId="0" borderId="25" xfId="0" applyNumberFormat="1" applyFont="1" applyBorder="1" applyAlignment="1">
      <alignment horizontal="right" vertical="center"/>
    </xf>
    <xf numFmtId="4" fontId="31" fillId="0" borderId="40" xfId="0" applyNumberFormat="1" applyFont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 wrapText="1"/>
    </xf>
    <xf numFmtId="4" fontId="31" fillId="0" borderId="0" xfId="0" applyNumberFormat="1" applyFont="1" applyBorder="1" applyAlignment="1">
      <alignment horizontal="right" vertical="center"/>
    </xf>
    <xf numFmtId="0" fontId="0" fillId="0" borderId="9" xfId="0" applyFill="1" applyBorder="1"/>
    <xf numFmtId="0" fontId="0" fillId="0" borderId="67" xfId="0" applyFill="1" applyBorder="1"/>
    <xf numFmtId="0" fontId="0" fillId="0" borderId="12" xfId="0" applyBorder="1"/>
    <xf numFmtId="4" fontId="31" fillId="0" borderId="41" xfId="0" applyNumberFormat="1" applyFont="1" applyBorder="1" applyAlignment="1">
      <alignment horizontal="right" vertical="center"/>
    </xf>
    <xf numFmtId="4" fontId="31" fillId="0" borderId="71" xfId="0" applyNumberFormat="1" applyFont="1" applyBorder="1" applyAlignment="1">
      <alignment horizontal="right" vertical="center"/>
    </xf>
    <xf numFmtId="4" fontId="31" fillId="0" borderId="56" xfId="0" applyNumberFormat="1" applyFont="1" applyBorder="1" applyAlignment="1">
      <alignment horizontal="right" vertical="center"/>
    </xf>
    <xf numFmtId="0" fontId="31" fillId="3" borderId="7" xfId="0" applyFont="1" applyFill="1" applyBorder="1" applyAlignment="1">
      <alignment vertical="center" wrapText="1"/>
    </xf>
    <xf numFmtId="0" fontId="31" fillId="0" borderId="4" xfId="0" applyFont="1" applyBorder="1" applyAlignment="1">
      <alignment vertical="center"/>
    </xf>
    <xf numFmtId="4" fontId="31" fillId="0" borderId="71" xfId="0" applyNumberFormat="1" applyFont="1" applyBorder="1" applyAlignment="1">
      <alignment vertical="center"/>
    </xf>
    <xf numFmtId="4" fontId="31" fillId="0" borderId="56" xfId="0" applyNumberFormat="1" applyFont="1" applyBorder="1" applyAlignment="1">
      <alignment vertical="center"/>
    </xf>
    <xf numFmtId="4" fontId="31" fillId="0" borderId="70" xfId="0" applyNumberFormat="1" applyFont="1" applyBorder="1" applyAlignment="1">
      <alignment vertical="center"/>
    </xf>
    <xf numFmtId="0" fontId="13" fillId="0" borderId="21" xfId="0" applyFont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4" fillId="0" borderId="0" xfId="0" applyFont="1"/>
    <xf numFmtId="0" fontId="40" fillId="3" borderId="0" xfId="0" applyFont="1" applyFill="1" applyBorder="1" applyAlignment="1">
      <alignment vertical="center" wrapText="1"/>
    </xf>
    <xf numFmtId="0" fontId="0" fillId="0" borderId="34" xfId="0" applyBorder="1"/>
    <xf numFmtId="0" fontId="31" fillId="3" borderId="60" xfId="0" applyFont="1" applyFill="1" applyBorder="1" applyAlignment="1">
      <alignment vertical="center" wrapText="1"/>
    </xf>
    <xf numFmtId="4" fontId="31" fillId="0" borderId="35" xfId="0" applyNumberFormat="1" applyFont="1" applyBorder="1" applyAlignment="1">
      <alignment vertical="center"/>
    </xf>
    <xf numFmtId="4" fontId="31" fillId="0" borderId="60" xfId="0" applyNumberFormat="1" applyFont="1" applyBorder="1" applyAlignment="1">
      <alignment horizontal="right" vertical="center"/>
    </xf>
    <xf numFmtId="0" fontId="31" fillId="3" borderId="64" xfId="0" applyFont="1" applyFill="1" applyBorder="1" applyAlignment="1">
      <alignment vertical="center" wrapText="1"/>
    </xf>
    <xf numFmtId="4" fontId="31" fillId="0" borderId="52" xfId="0" applyNumberFormat="1" applyFont="1" applyBorder="1" applyAlignment="1">
      <alignment vertical="center"/>
    </xf>
    <xf numFmtId="0" fontId="31" fillId="3" borderId="44" xfId="0" applyFont="1" applyFill="1" applyBorder="1" applyAlignment="1">
      <alignment vertical="center" wrapText="1"/>
    </xf>
    <xf numFmtId="0" fontId="0" fillId="0" borderId="11" xfId="0" applyBorder="1"/>
    <xf numFmtId="4" fontId="31" fillId="0" borderId="0" xfId="0" applyNumberFormat="1" applyFont="1" applyBorder="1" applyAlignment="1">
      <alignment vertical="center"/>
    </xf>
    <xf numFmtId="4" fontId="31" fillId="0" borderId="29" xfId="0" applyNumberFormat="1" applyFont="1" applyBorder="1" applyAlignment="1">
      <alignment vertical="center"/>
    </xf>
    <xf numFmtId="4" fontId="31" fillId="0" borderId="30" xfId="0" applyNumberFormat="1" applyFont="1" applyBorder="1" applyAlignment="1">
      <alignment vertical="center"/>
    </xf>
    <xf numFmtId="4" fontId="31" fillId="0" borderId="32" xfId="0" applyNumberFormat="1" applyFont="1" applyBorder="1" applyAlignment="1">
      <alignment vertical="center"/>
    </xf>
    <xf numFmtId="4" fontId="31" fillId="0" borderId="58" xfId="0" applyNumberFormat="1" applyFont="1" applyBorder="1" applyAlignment="1">
      <alignment vertical="center"/>
    </xf>
    <xf numFmtId="4" fontId="31" fillId="0" borderId="69" xfId="0" applyNumberFormat="1" applyFont="1" applyBorder="1" applyAlignment="1">
      <alignment vertical="center"/>
    </xf>
    <xf numFmtId="4" fontId="31" fillId="0" borderId="72" xfId="0" applyNumberFormat="1" applyFont="1" applyBorder="1" applyAlignment="1">
      <alignment horizontal="right" vertical="center"/>
    </xf>
    <xf numFmtId="4" fontId="31" fillId="0" borderId="70" xfId="0" applyNumberFormat="1" applyFont="1" applyBorder="1" applyAlignment="1">
      <alignment horizontal="right" vertical="center"/>
    </xf>
    <xf numFmtId="4" fontId="31" fillId="0" borderId="46" xfId="0" applyNumberFormat="1" applyFont="1" applyBorder="1" applyAlignment="1">
      <alignment horizontal="right" vertical="center"/>
    </xf>
    <xf numFmtId="4" fontId="31" fillId="0" borderId="74" xfId="0" applyNumberFormat="1" applyFont="1" applyBorder="1" applyAlignment="1">
      <alignment horizontal="right" vertical="center"/>
    </xf>
    <xf numFmtId="4" fontId="31" fillId="0" borderId="79" xfId="0" applyNumberFormat="1" applyFont="1" applyBorder="1" applyAlignment="1">
      <alignment horizontal="right" vertical="center"/>
    </xf>
    <xf numFmtId="4" fontId="31" fillId="0" borderId="26" xfId="0" applyNumberFormat="1" applyFont="1" applyBorder="1" applyAlignment="1">
      <alignment horizontal="right" vertical="center"/>
    </xf>
    <xf numFmtId="4" fontId="31" fillId="0" borderId="74" xfId="0" applyNumberFormat="1" applyFont="1" applyBorder="1" applyAlignment="1">
      <alignment vertical="center"/>
    </xf>
    <xf numFmtId="4" fontId="31" fillId="0" borderId="72" xfId="0" applyNumberFormat="1" applyFont="1" applyBorder="1" applyAlignment="1">
      <alignment vertical="center"/>
    </xf>
    <xf numFmtId="4" fontId="15" fillId="0" borderId="16" xfId="0" applyNumberFormat="1" applyFont="1" applyFill="1" applyBorder="1" applyAlignment="1">
      <alignment horizontal="center" vertical="center" wrapText="1"/>
    </xf>
    <xf numFmtId="4" fontId="15" fillId="0" borderId="13" xfId="0" applyNumberFormat="1" applyFont="1" applyFill="1" applyBorder="1" applyAlignment="1">
      <alignment horizontal="center" vertical="center" wrapText="1"/>
    </xf>
    <xf numFmtId="0" fontId="19" fillId="0" borderId="53" xfId="0" applyFont="1" applyBorder="1" applyAlignment="1">
      <alignment horizontal="center"/>
    </xf>
    <xf numFmtId="0" fontId="19" fillId="0" borderId="66" xfId="0" applyFont="1" applyBorder="1" applyAlignment="1">
      <alignment horizontal="center"/>
    </xf>
    <xf numFmtId="0" fontId="19" fillId="0" borderId="5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43" fillId="0" borderId="28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0" fontId="33" fillId="0" borderId="54" xfId="0" applyFont="1" applyBorder="1" applyAlignment="1">
      <alignment horizontal="center" vertical="center" wrapText="1"/>
    </xf>
    <xf numFmtId="0" fontId="33" fillId="0" borderId="66" xfId="0" applyFont="1" applyFill="1" applyBorder="1" applyAlignment="1">
      <alignment horizontal="center" vertical="center" wrapText="1"/>
    </xf>
    <xf numFmtId="0" fontId="33" fillId="0" borderId="54" xfId="0" applyFont="1" applyFill="1" applyBorder="1" applyAlignment="1">
      <alignment horizontal="center" vertical="center" wrapText="1"/>
    </xf>
    <xf numFmtId="0" fontId="33" fillId="0" borderId="53" xfId="0" applyFont="1" applyFill="1" applyBorder="1" applyAlignment="1">
      <alignment horizontal="center" vertical="center" wrapText="1"/>
    </xf>
  </cellXfs>
  <cellStyles count="4">
    <cellStyle name="Excel Built-in Normal" xfId="1"/>
    <cellStyle name="Excel Built-in Normal 2" xfId="2"/>
    <cellStyle name="Обычный" xfId="0" builtinId="0"/>
    <cellStyle name="Обычный 2" xfId="3"/>
  </cellStyles>
  <dxfs count="24"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FF66"/>
        </patternFill>
      </fill>
    </dxf>
    <dxf>
      <fill>
        <patternFill>
          <bgColor rgb="FFCCFF99"/>
        </patternFill>
      </fill>
    </dxf>
    <dxf>
      <fill>
        <patternFill>
          <bgColor theme="3" tint="0.79998168889431442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Medium9"/>
  <colors>
    <mruColors>
      <color rgb="FF0066FF"/>
      <color rgb="FFCCFF99"/>
      <color rgb="FFFFCCCC"/>
      <color rgb="FFFFFF66"/>
      <color rgb="FFCCFFCC"/>
      <color rgb="FFFF99FF"/>
      <color rgb="FF66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Коэффициент оснащённости ОУ (общая</a:t>
            </a:r>
            <a:r>
              <a:rPr lang="ru-RU" b="1" baseline="0"/>
              <a:t> балансовая стоимость движимого муниципального имущества на 1 обучающегося) относительно максимального значения</a:t>
            </a:r>
            <a:endParaRPr lang="ru-RU" b="1"/>
          </a:p>
        </c:rich>
      </c:tx>
      <c:layout>
        <c:manualLayout>
          <c:xMode val="edge"/>
          <c:yMode val="edge"/>
          <c:x val="0.13575328119757527"/>
          <c:y val="1.011275963896210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3423199153018808E-2"/>
          <c:y val="0.12140258263488202"/>
          <c:w val="0.97623076954213905"/>
          <c:h val="0.50273842452092177"/>
        </c:manualLayout>
      </c:layout>
      <c:lineChart>
        <c:grouping val="standard"/>
        <c:varyColors val="0"/>
        <c:ser>
          <c:idx val="0"/>
          <c:order val="0"/>
          <c:tx>
            <c:v>Коэфициент оснащённости ОУ</c:v>
          </c:tx>
          <c:spPr>
            <a:ln w="28575" cap="rnd">
              <a:solidFill>
                <a:srgbClr val="0066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rgbClr val="0066FF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свод'!$H$6:$H$122</c:f>
              <c:numCache>
                <c:formatCode>#,##0.00</c:formatCode>
                <c:ptCount val="117"/>
                <c:pt idx="0">
                  <c:v>0.21335301868469667</c:v>
                </c:pt>
                <c:pt idx="1">
                  <c:v>0.41987493512125718</c:v>
                </c:pt>
                <c:pt idx="2">
                  <c:v>0.16224541614861218</c:v>
                </c:pt>
                <c:pt idx="3">
                  <c:v>0.24425094094215599</c:v>
                </c:pt>
                <c:pt idx="4">
                  <c:v>0.22377181052982401</c:v>
                </c:pt>
                <c:pt idx="5">
                  <c:v>0.13223070127614966</c:v>
                </c:pt>
                <c:pt idx="6">
                  <c:v>0.2238912221387776</c:v>
                </c:pt>
                <c:pt idx="7">
                  <c:v>0.17584533420455464</c:v>
                </c:pt>
                <c:pt idx="8">
                  <c:v>0.14810715853989886</c:v>
                </c:pt>
                <c:pt idx="9">
                  <c:v>0.18995964926103934</c:v>
                </c:pt>
                <c:pt idx="10">
                  <c:v>0.17519506178330682</c:v>
                </c:pt>
                <c:pt idx="11">
                  <c:v>0.17789258910413175</c:v>
                </c:pt>
                <c:pt idx="12">
                  <c:v>0.20819868028469926</c:v>
                </c:pt>
                <c:pt idx="13">
                  <c:v>0.15703474755032695</c:v>
                </c:pt>
                <c:pt idx="14">
                  <c:v>0.16903548959029924</c:v>
                </c:pt>
                <c:pt idx="15">
                  <c:v>8.4665620437941486E-2</c:v>
                </c:pt>
                <c:pt idx="16">
                  <c:v>0.22218562996674288</c:v>
                </c:pt>
                <c:pt idx="17">
                  <c:v>0.16745973414293994</c:v>
                </c:pt>
                <c:pt idx="18">
                  <c:v>0.20669793847919909</c:v>
                </c:pt>
                <c:pt idx="19">
                  <c:v>0.19083750828938542</c:v>
                </c:pt>
                <c:pt idx="20">
                  <c:v>0.18161179488211948</c:v>
                </c:pt>
                <c:pt idx="21">
                  <c:v>0.19451380153240255</c:v>
                </c:pt>
                <c:pt idx="22">
                  <c:v>0.14220720713949353</c:v>
                </c:pt>
                <c:pt idx="23">
                  <c:v>0.14288027297645367</c:v>
                </c:pt>
                <c:pt idx="24">
                  <c:v>0.2298089525366637</c:v>
                </c:pt>
                <c:pt idx="25">
                  <c:v>0.10483024597889011</c:v>
                </c:pt>
                <c:pt idx="26">
                  <c:v>4.1962661827098402E-2</c:v>
                </c:pt>
                <c:pt idx="27">
                  <c:v>0.12979271468513953</c:v>
                </c:pt>
                <c:pt idx="28">
                  <c:v>0.14344088929956395</c:v>
                </c:pt>
                <c:pt idx="29">
                  <c:v>0.10030012009744152</c:v>
                </c:pt>
                <c:pt idx="30">
                  <c:v>0.11120097938802194</c:v>
                </c:pt>
                <c:pt idx="31">
                  <c:v>0.14689906722035162</c:v>
                </c:pt>
                <c:pt idx="32">
                  <c:v>0.14275141263737842</c:v>
                </c:pt>
                <c:pt idx="33">
                  <c:v>0.33155150481218931</c:v>
                </c:pt>
                <c:pt idx="34">
                  <c:v>0.12611638582279924</c:v>
                </c:pt>
                <c:pt idx="35">
                  <c:v>0.15241653264661476</c:v>
                </c:pt>
                <c:pt idx="36">
                  <c:v>0.17726694719518279</c:v>
                </c:pt>
                <c:pt idx="37">
                  <c:v>6.7952313072900644E-2</c:v>
                </c:pt>
                <c:pt idx="38">
                  <c:v>0.12259103681959796</c:v>
                </c:pt>
                <c:pt idx="39">
                  <c:v>0.15918750204945395</c:v>
                </c:pt>
                <c:pt idx="40">
                  <c:v>0.14089537451042525</c:v>
                </c:pt>
                <c:pt idx="41">
                  <c:v>0.21031555536812932</c:v>
                </c:pt>
                <c:pt idx="42">
                  <c:v>0.33916965147292927</c:v>
                </c:pt>
                <c:pt idx="43">
                  <c:v>0.12712599041945608</c:v>
                </c:pt>
                <c:pt idx="44">
                  <c:v>0.29674171872734628</c:v>
                </c:pt>
                <c:pt idx="45">
                  <c:v>0.16870839846892088</c:v>
                </c:pt>
                <c:pt idx="46">
                  <c:v>0.12599477311067536</c:v>
                </c:pt>
                <c:pt idx="47">
                  <c:v>0.27231254117465015</c:v>
                </c:pt>
                <c:pt idx="48">
                  <c:v>1</c:v>
                </c:pt>
                <c:pt idx="49">
                  <c:v>7.7065589978536186E-2</c:v>
                </c:pt>
                <c:pt idx="50">
                  <c:v>0.14992087753763284</c:v>
                </c:pt>
                <c:pt idx="51">
                  <c:v>0.16472282456802001</c:v>
                </c:pt>
                <c:pt idx="52">
                  <c:v>0.1095854167154358</c:v>
                </c:pt>
                <c:pt idx="53">
                  <c:v>0.15116745655616462</c:v>
                </c:pt>
                <c:pt idx="54">
                  <c:v>0.11018848911764523</c:v>
                </c:pt>
                <c:pt idx="55">
                  <c:v>0.24629160579126361</c:v>
                </c:pt>
                <c:pt idx="56">
                  <c:v>0.11536642313310271</c:v>
                </c:pt>
                <c:pt idx="57">
                  <c:v>8.9480441398241836E-2</c:v>
                </c:pt>
                <c:pt idx="58">
                  <c:v>0.11923518249538287</c:v>
                </c:pt>
                <c:pt idx="59">
                  <c:v>0.14744990028177288</c:v>
                </c:pt>
                <c:pt idx="60">
                  <c:v>0.1854682710472807</c:v>
                </c:pt>
                <c:pt idx="61">
                  <c:v>0.20795690620074914</c:v>
                </c:pt>
                <c:pt idx="62">
                  <c:v>0.2531171559867566</c:v>
                </c:pt>
                <c:pt idx="63">
                  <c:v>5.5726425270495135E-3</c:v>
                </c:pt>
                <c:pt idx="64">
                  <c:v>0.15752317808777408</c:v>
                </c:pt>
                <c:pt idx="65">
                  <c:v>0.21183073707062919</c:v>
                </c:pt>
                <c:pt idx="66">
                  <c:v>0.1135683825985144</c:v>
                </c:pt>
                <c:pt idx="67">
                  <c:v>0.15256879796826384</c:v>
                </c:pt>
                <c:pt idx="68">
                  <c:v>7.4583243362531665E-2</c:v>
                </c:pt>
                <c:pt idx="69">
                  <c:v>0.28910492802674514</c:v>
                </c:pt>
                <c:pt idx="70">
                  <c:v>0.16963191764657351</c:v>
                </c:pt>
                <c:pt idx="71">
                  <c:v>0.15200261593962078</c:v>
                </c:pt>
                <c:pt idx="72">
                  <c:v>0.31257640267003994</c:v>
                </c:pt>
                <c:pt idx="73">
                  <c:v>0.14114259293365772</c:v>
                </c:pt>
                <c:pt idx="74">
                  <c:v>0.18071962397936453</c:v>
                </c:pt>
                <c:pt idx="75">
                  <c:v>0.69745446801296707</c:v>
                </c:pt>
                <c:pt idx="76">
                  <c:v>0.18113254703006848</c:v>
                </c:pt>
                <c:pt idx="77">
                  <c:v>0.32074161381953703</c:v>
                </c:pt>
                <c:pt idx="78">
                  <c:v>0.14345700393820779</c:v>
                </c:pt>
                <c:pt idx="79">
                  <c:v>0.15195644490810223</c:v>
                </c:pt>
                <c:pt idx="80">
                  <c:v>0.15598710682125247</c:v>
                </c:pt>
                <c:pt idx="81">
                  <c:v>0.29556448357335446</c:v>
                </c:pt>
                <c:pt idx="82">
                  <c:v>0.13115310306612865</c:v>
                </c:pt>
                <c:pt idx="83">
                  <c:v>0.21780753031901443</c:v>
                </c:pt>
                <c:pt idx="84">
                  <c:v>0.23496335239030405</c:v>
                </c:pt>
                <c:pt idx="85">
                  <c:v>0.12426813395774114</c:v>
                </c:pt>
                <c:pt idx="86">
                  <c:v>0.15246971250882385</c:v>
                </c:pt>
                <c:pt idx="87">
                  <c:v>0.16270049379180673</c:v>
                </c:pt>
                <c:pt idx="88">
                  <c:v>0.29073368108861275</c:v>
                </c:pt>
                <c:pt idx="89">
                  <c:v>0.14900586835413782</c:v>
                </c:pt>
                <c:pt idx="90">
                  <c:v>0.18085894114330334</c:v>
                </c:pt>
                <c:pt idx="91">
                  <c:v>4.7173138947808176E-2</c:v>
                </c:pt>
                <c:pt idx="92">
                  <c:v>0.18700448179712456</c:v>
                </c:pt>
                <c:pt idx="93">
                  <c:v>0.13207770390306209</c:v>
                </c:pt>
                <c:pt idx="94">
                  <c:v>0.1603582740690272</c:v>
                </c:pt>
                <c:pt idx="95">
                  <c:v>0.20348296069815111</c:v>
                </c:pt>
                <c:pt idx="96">
                  <c:v>0.12917394861200376</c:v>
                </c:pt>
                <c:pt idx="97">
                  <c:v>0.25103619811477468</c:v>
                </c:pt>
                <c:pt idx="98">
                  <c:v>6.5294187844654961E-2</c:v>
                </c:pt>
                <c:pt idx="99">
                  <c:v>0.15869687073766847</c:v>
                </c:pt>
                <c:pt idx="100">
                  <c:v>0.18458056540536635</c:v>
                </c:pt>
                <c:pt idx="101">
                  <c:v>0.17333231661374468</c:v>
                </c:pt>
                <c:pt idx="102">
                  <c:v>0.28977565041785136</c:v>
                </c:pt>
                <c:pt idx="103">
                  <c:v>0.25486905376058189</c:v>
                </c:pt>
                <c:pt idx="104">
                  <c:v>0.18474803327996303</c:v>
                </c:pt>
                <c:pt idx="105">
                  <c:v>0.26978790492368271</c:v>
                </c:pt>
                <c:pt idx="106">
                  <c:v>3.0917652096261624E-2</c:v>
                </c:pt>
                <c:pt idx="107">
                  <c:v>0.27666565673383192</c:v>
                </c:pt>
                <c:pt idx="108">
                  <c:v>0.20996431793169668</c:v>
                </c:pt>
                <c:pt idx="109">
                  <c:v>0.40081126583283455</c:v>
                </c:pt>
                <c:pt idx="110">
                  <c:v>0.23266428597556862</c:v>
                </c:pt>
                <c:pt idx="111">
                  <c:v>0.27261056396280475</c:v>
                </c:pt>
                <c:pt idx="112">
                  <c:v>0.25213259985159847</c:v>
                </c:pt>
                <c:pt idx="113">
                  <c:v>0.17128681638831467</c:v>
                </c:pt>
                <c:pt idx="114">
                  <c:v>0.2289962938605874</c:v>
                </c:pt>
                <c:pt idx="115">
                  <c:v>0.35441689834686102</c:v>
                </c:pt>
                <c:pt idx="116">
                  <c:v>0.36710786845422133</c:v>
                </c:pt>
              </c:numCache>
            </c:numRef>
          </c:val>
          <c:smooth val="0"/>
        </c:ser>
        <c:ser>
          <c:idx val="1"/>
          <c:order val="1"/>
          <c:tx>
            <c:v>Средний коэффициент оснащённости по городу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свод'!$I$6:$I$122</c:f>
              <c:numCache>
                <c:formatCode>#,##0.00</c:formatCode>
                <c:ptCount val="117"/>
                <c:pt idx="1">
                  <c:v>0.1939345395662426</c:v>
                </c:pt>
                <c:pt idx="2">
                  <c:v>0.1939345395662426</c:v>
                </c:pt>
                <c:pt idx="3">
                  <c:v>0.1939345395662426</c:v>
                </c:pt>
                <c:pt idx="4">
                  <c:v>0.1939345395662426</c:v>
                </c:pt>
                <c:pt idx="5">
                  <c:v>0.1939345395662426</c:v>
                </c:pt>
                <c:pt idx="6">
                  <c:v>0.1939345395662426</c:v>
                </c:pt>
                <c:pt idx="7">
                  <c:v>0.1939345395662426</c:v>
                </c:pt>
                <c:pt idx="8">
                  <c:v>0.1939345395662426</c:v>
                </c:pt>
                <c:pt idx="9">
                  <c:v>0.1939345395662426</c:v>
                </c:pt>
                <c:pt idx="11">
                  <c:v>0.1939345395662426</c:v>
                </c:pt>
                <c:pt idx="12">
                  <c:v>0.1939345395662426</c:v>
                </c:pt>
                <c:pt idx="13">
                  <c:v>0.1939345395662426</c:v>
                </c:pt>
                <c:pt idx="14">
                  <c:v>0.1939345395662426</c:v>
                </c:pt>
                <c:pt idx="15">
                  <c:v>0.1939345395662426</c:v>
                </c:pt>
                <c:pt idx="16">
                  <c:v>0.1939345395662426</c:v>
                </c:pt>
                <c:pt idx="17">
                  <c:v>0.1939345395662426</c:v>
                </c:pt>
                <c:pt idx="18">
                  <c:v>0.1939345395662426</c:v>
                </c:pt>
                <c:pt idx="19">
                  <c:v>0.1939345395662426</c:v>
                </c:pt>
                <c:pt idx="20">
                  <c:v>0.1939345395662426</c:v>
                </c:pt>
                <c:pt idx="21">
                  <c:v>0.1939345395662426</c:v>
                </c:pt>
                <c:pt idx="22">
                  <c:v>0.1939345395662426</c:v>
                </c:pt>
                <c:pt idx="24">
                  <c:v>0.1939345395662426</c:v>
                </c:pt>
                <c:pt idx="25">
                  <c:v>0.1939345395662426</c:v>
                </c:pt>
                <c:pt idx="26">
                  <c:v>0.1939345395662426</c:v>
                </c:pt>
                <c:pt idx="27">
                  <c:v>0.1939345395662426</c:v>
                </c:pt>
                <c:pt idx="28">
                  <c:v>0.1939345395662426</c:v>
                </c:pt>
                <c:pt idx="29">
                  <c:v>0.1939345395662426</c:v>
                </c:pt>
                <c:pt idx="30">
                  <c:v>0.1939345395662426</c:v>
                </c:pt>
                <c:pt idx="31">
                  <c:v>0.1939345395662426</c:v>
                </c:pt>
                <c:pt idx="32">
                  <c:v>0.1939345395662426</c:v>
                </c:pt>
                <c:pt idx="33">
                  <c:v>0.1939345395662426</c:v>
                </c:pt>
                <c:pt idx="34">
                  <c:v>0.1939345395662426</c:v>
                </c:pt>
                <c:pt idx="35">
                  <c:v>0.1939345395662426</c:v>
                </c:pt>
                <c:pt idx="36">
                  <c:v>0.1939345395662426</c:v>
                </c:pt>
                <c:pt idx="37">
                  <c:v>0.1939345395662426</c:v>
                </c:pt>
                <c:pt idx="38">
                  <c:v>0.1939345395662426</c:v>
                </c:pt>
                <c:pt idx="39">
                  <c:v>0.1939345395662426</c:v>
                </c:pt>
                <c:pt idx="40">
                  <c:v>0.1939345395662426</c:v>
                </c:pt>
                <c:pt idx="42">
                  <c:v>0.1939345395662426</c:v>
                </c:pt>
                <c:pt idx="43">
                  <c:v>0.1939345395662426</c:v>
                </c:pt>
                <c:pt idx="44">
                  <c:v>0.1939345395662426</c:v>
                </c:pt>
                <c:pt idx="45">
                  <c:v>0.1939345395662426</c:v>
                </c:pt>
                <c:pt idx="46">
                  <c:v>0.1939345395662426</c:v>
                </c:pt>
                <c:pt idx="47">
                  <c:v>0.1939345395662426</c:v>
                </c:pt>
                <c:pt idx="48">
                  <c:v>0.1939345395662426</c:v>
                </c:pt>
                <c:pt idx="49">
                  <c:v>0.1939345395662426</c:v>
                </c:pt>
                <c:pt idx="50">
                  <c:v>0.1939345395662426</c:v>
                </c:pt>
                <c:pt idx="51">
                  <c:v>0.1939345395662426</c:v>
                </c:pt>
                <c:pt idx="52">
                  <c:v>0.1939345395662426</c:v>
                </c:pt>
                <c:pt idx="53">
                  <c:v>0.1939345395662426</c:v>
                </c:pt>
                <c:pt idx="54">
                  <c:v>0.1939345395662426</c:v>
                </c:pt>
                <c:pt idx="55">
                  <c:v>0.1939345395662426</c:v>
                </c:pt>
                <c:pt idx="56">
                  <c:v>0.1939345395662426</c:v>
                </c:pt>
                <c:pt idx="57">
                  <c:v>0.1939345395662426</c:v>
                </c:pt>
                <c:pt idx="58">
                  <c:v>0.1939345395662426</c:v>
                </c:pt>
                <c:pt idx="59">
                  <c:v>0.1939345395662426</c:v>
                </c:pt>
                <c:pt idx="60">
                  <c:v>0.1939345395662426</c:v>
                </c:pt>
                <c:pt idx="62">
                  <c:v>0.1939345395662426</c:v>
                </c:pt>
                <c:pt idx="63">
                  <c:v>0.1939345395662426</c:v>
                </c:pt>
                <c:pt idx="64">
                  <c:v>0.1939345395662426</c:v>
                </c:pt>
                <c:pt idx="65">
                  <c:v>0.1939345395662426</c:v>
                </c:pt>
                <c:pt idx="66">
                  <c:v>0.1939345395662426</c:v>
                </c:pt>
                <c:pt idx="67">
                  <c:v>0.1939345395662426</c:v>
                </c:pt>
                <c:pt idx="68">
                  <c:v>0.1939345395662426</c:v>
                </c:pt>
                <c:pt idx="69">
                  <c:v>0.1939345395662426</c:v>
                </c:pt>
                <c:pt idx="70">
                  <c:v>0.1939345395662426</c:v>
                </c:pt>
                <c:pt idx="71">
                  <c:v>0.1939345395662426</c:v>
                </c:pt>
                <c:pt idx="72">
                  <c:v>0.1939345395662426</c:v>
                </c:pt>
                <c:pt idx="73">
                  <c:v>0.1939345395662426</c:v>
                </c:pt>
                <c:pt idx="74">
                  <c:v>0.1939345395662426</c:v>
                </c:pt>
                <c:pt idx="75">
                  <c:v>0.1939345395662426</c:v>
                </c:pt>
                <c:pt idx="77">
                  <c:v>0.1939345395662426</c:v>
                </c:pt>
                <c:pt idx="78">
                  <c:v>0.1939345395662426</c:v>
                </c:pt>
                <c:pt idx="79">
                  <c:v>0.1939345395662426</c:v>
                </c:pt>
                <c:pt idx="80">
                  <c:v>0.1939345395662426</c:v>
                </c:pt>
                <c:pt idx="81">
                  <c:v>0.1939345395662426</c:v>
                </c:pt>
                <c:pt idx="82">
                  <c:v>0.1939345395662426</c:v>
                </c:pt>
                <c:pt idx="83">
                  <c:v>0.1939345395662426</c:v>
                </c:pt>
                <c:pt idx="84">
                  <c:v>0.1939345395662426</c:v>
                </c:pt>
                <c:pt idx="85">
                  <c:v>0.1939345395662426</c:v>
                </c:pt>
                <c:pt idx="86">
                  <c:v>0.1939345395662426</c:v>
                </c:pt>
                <c:pt idx="87">
                  <c:v>0.1939345395662426</c:v>
                </c:pt>
                <c:pt idx="88">
                  <c:v>0.1939345395662426</c:v>
                </c:pt>
                <c:pt idx="89">
                  <c:v>0.1939345395662426</c:v>
                </c:pt>
                <c:pt idx="90">
                  <c:v>0.1939345395662426</c:v>
                </c:pt>
                <c:pt idx="91">
                  <c:v>0.1939345395662426</c:v>
                </c:pt>
                <c:pt idx="92">
                  <c:v>0.1939345395662426</c:v>
                </c:pt>
                <c:pt idx="93">
                  <c:v>0.1939345395662426</c:v>
                </c:pt>
                <c:pt idx="94">
                  <c:v>0.1939345395662426</c:v>
                </c:pt>
                <c:pt idx="95">
                  <c:v>0.1939345395662426</c:v>
                </c:pt>
                <c:pt idx="96">
                  <c:v>0.1939345395662426</c:v>
                </c:pt>
                <c:pt idx="97">
                  <c:v>0.1939345395662426</c:v>
                </c:pt>
                <c:pt idx="98">
                  <c:v>0.1939345395662426</c:v>
                </c:pt>
                <c:pt idx="99">
                  <c:v>0.1939345395662426</c:v>
                </c:pt>
                <c:pt idx="100">
                  <c:v>0.1939345395662426</c:v>
                </c:pt>
                <c:pt idx="101">
                  <c:v>0.1939345395662426</c:v>
                </c:pt>
                <c:pt idx="102">
                  <c:v>0.1939345395662426</c:v>
                </c:pt>
                <c:pt idx="103">
                  <c:v>0.1939345395662426</c:v>
                </c:pt>
                <c:pt idx="104">
                  <c:v>0.1939345395662426</c:v>
                </c:pt>
                <c:pt idx="105">
                  <c:v>0.1939345395662426</c:v>
                </c:pt>
                <c:pt idx="106">
                  <c:v>0.1939345395662426</c:v>
                </c:pt>
                <c:pt idx="108">
                  <c:v>0.1939345395662426</c:v>
                </c:pt>
                <c:pt idx="109">
                  <c:v>0.1939345395662426</c:v>
                </c:pt>
                <c:pt idx="110">
                  <c:v>0.1939345395662426</c:v>
                </c:pt>
                <c:pt idx="111">
                  <c:v>0.1939345395662426</c:v>
                </c:pt>
                <c:pt idx="112">
                  <c:v>0.1939345395662426</c:v>
                </c:pt>
                <c:pt idx="113">
                  <c:v>0.1939345395662426</c:v>
                </c:pt>
                <c:pt idx="114">
                  <c:v>0.1939345395662426</c:v>
                </c:pt>
                <c:pt idx="115">
                  <c:v>0.1939345395662426</c:v>
                </c:pt>
                <c:pt idx="116">
                  <c:v>0.1939345395662426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06664"/>
        <c:axId val="188108288"/>
      </c:lineChart>
      <c:catAx>
        <c:axId val="1871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108288"/>
        <c:crosses val="autoZero"/>
        <c:auto val="1"/>
        <c:lblAlgn val="ctr"/>
        <c:lblOffset val="100"/>
        <c:noMultiLvlLbl val="0"/>
      </c:catAx>
      <c:valAx>
        <c:axId val="1881082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10666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5036448255979735"/>
          <c:y val="7.1809130141120711E-2"/>
          <c:w val="0.2992710348804053"/>
          <c:h val="4.47319140836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Отношение зарплаты иначислений на 1 работника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0901154527580377E-2"/>
          <c:y val="5.7838278585795225E-2"/>
          <c:w val="0.95135963332200058"/>
          <c:h val="0.748303105334404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'2021-2022 оплата 1 работника'!$C$5:$C$114</c:f>
              <c:strCache>
                <c:ptCount val="110"/>
                <c:pt idx="0">
                  <c:v>МБОУ Прогимназия  № 131</c:v>
                </c:pt>
                <c:pt idx="1">
                  <c:v>МАОУ Школа-интернат № 1</c:v>
                </c:pt>
                <c:pt idx="2">
                  <c:v>МБОУ СШ № 2</c:v>
                </c:pt>
                <c:pt idx="3">
                  <c:v>МАОУ СШ "Комплекс "Покровский"</c:v>
                </c:pt>
                <c:pt idx="4">
                  <c:v>МБОУ СШ № 73</c:v>
                </c:pt>
                <c:pt idx="5">
                  <c:v>МАОУ Гимназия № 14</c:v>
                </c:pt>
                <c:pt idx="6">
                  <c:v>МАОУ Лицей № 7</c:v>
                </c:pt>
                <c:pt idx="7">
                  <c:v>МБОУ СШ № 16</c:v>
                </c:pt>
                <c:pt idx="8">
                  <c:v>МБОУ СШ № 147</c:v>
                </c:pt>
                <c:pt idx="9">
                  <c:v>МАОУ Лицей № 9 "Лидер"</c:v>
                </c:pt>
                <c:pt idx="10">
                  <c:v>МБОУ СШ № 78</c:v>
                </c:pt>
                <c:pt idx="11">
                  <c:v>МБОУ СШ № 66</c:v>
                </c:pt>
                <c:pt idx="12">
                  <c:v>МБОУ СШ № 99</c:v>
                </c:pt>
                <c:pt idx="13">
                  <c:v>МБОУ СШ № 86 </c:v>
                </c:pt>
                <c:pt idx="14">
                  <c:v>МБОУ СШ № 135</c:v>
                </c:pt>
                <c:pt idx="15">
                  <c:v>МАОУ СШ № 81</c:v>
                </c:pt>
                <c:pt idx="16">
                  <c:v>МБОУ СШ № 155</c:v>
                </c:pt>
                <c:pt idx="17">
                  <c:v>МБОУ СШ № 64</c:v>
                </c:pt>
                <c:pt idx="18">
                  <c:v>МАОУ «КУГ № 1 – Универс»</c:v>
                </c:pt>
                <c:pt idx="19">
                  <c:v>МАОУ СШ № 144</c:v>
                </c:pt>
                <c:pt idx="20">
                  <c:v>МАОУ СШ  № 12</c:v>
                </c:pt>
                <c:pt idx="21">
                  <c:v>МАОУ СШ № 55</c:v>
                </c:pt>
                <c:pt idx="22">
                  <c:v>МБОУ СШ № 62</c:v>
                </c:pt>
                <c:pt idx="23">
                  <c:v>МАОУ СШ № 134</c:v>
                </c:pt>
                <c:pt idx="24">
                  <c:v>МАОУ СШ № 139</c:v>
                </c:pt>
                <c:pt idx="25">
                  <c:v>МАОУ Гимназия № 2</c:v>
                </c:pt>
                <c:pt idx="26">
                  <c:v>МБОУ СШ № 65</c:v>
                </c:pt>
                <c:pt idx="27">
                  <c:v>МАОУ СШ № 85</c:v>
                </c:pt>
                <c:pt idx="28">
                  <c:v>МБОУ СШ № 133</c:v>
                </c:pt>
                <c:pt idx="29">
                  <c:v>МАОУ СШ № 3</c:v>
                </c:pt>
                <c:pt idx="30">
                  <c:v>МБОУ СШ № 79</c:v>
                </c:pt>
                <c:pt idx="31">
                  <c:v>МАОУ СШ № 45</c:v>
                </c:pt>
                <c:pt idx="32">
                  <c:v>МБОУ СШ № 18</c:v>
                </c:pt>
                <c:pt idx="33">
                  <c:v>МБОУ СШ № 50</c:v>
                </c:pt>
                <c:pt idx="34">
                  <c:v>МАОУ СШ № 76</c:v>
                </c:pt>
                <c:pt idx="35">
                  <c:v>МАОУ СШ № 8 "Созидание"</c:v>
                </c:pt>
                <c:pt idx="36">
                  <c:v>МАОУ СШ № 42</c:v>
                </c:pt>
                <c:pt idx="37">
                  <c:v>МАОУ СШ № 148</c:v>
                </c:pt>
                <c:pt idx="38">
                  <c:v>МБОУ Лицей № 10</c:v>
                </c:pt>
                <c:pt idx="39">
                  <c:v>МБОУ СШ № 10 </c:v>
                </c:pt>
                <c:pt idx="40">
                  <c:v>МАОУ СШ № 89</c:v>
                </c:pt>
                <c:pt idx="41">
                  <c:v>МАОУ СШ № 5</c:v>
                </c:pt>
                <c:pt idx="42">
                  <c:v>МАОУ СШ № 143</c:v>
                </c:pt>
                <c:pt idx="43">
                  <c:v>МБОУ СШ № 13</c:v>
                </c:pt>
                <c:pt idx="44">
                  <c:v>МБОУ СШ № 46</c:v>
                </c:pt>
                <c:pt idx="45">
                  <c:v>МАОУ СШ № 152 </c:v>
                </c:pt>
                <c:pt idx="46">
                  <c:v>МАОУ СШ № 34</c:v>
                </c:pt>
                <c:pt idx="47">
                  <c:v>МБОУ СШ № 31</c:v>
                </c:pt>
                <c:pt idx="48">
                  <c:v>МАОУ СШ № 108</c:v>
                </c:pt>
                <c:pt idx="49">
                  <c:v>МАОУ СШ № 141</c:v>
                </c:pt>
                <c:pt idx="50">
                  <c:v>МБОУ Гимназия № 7</c:v>
                </c:pt>
                <c:pt idx="51">
                  <c:v>МАОУ СШ № 23</c:v>
                </c:pt>
                <c:pt idx="52">
                  <c:v>МБОУ СШ № 39</c:v>
                </c:pt>
                <c:pt idx="53">
                  <c:v>МАОУ СШ № 93</c:v>
                </c:pt>
                <c:pt idx="54">
                  <c:v>МБОУ СШ № 69</c:v>
                </c:pt>
                <c:pt idx="55">
                  <c:v>МАОУ Лицей № 6 "Перспектива"</c:v>
                </c:pt>
                <c:pt idx="56">
                  <c:v>МАОУ СШ № 150</c:v>
                </c:pt>
                <c:pt idx="57">
                  <c:v>МАОУ Лицей № 1</c:v>
                </c:pt>
                <c:pt idx="58">
                  <c:v>МАОУ СШ № 82</c:v>
                </c:pt>
                <c:pt idx="59">
                  <c:v>МБОУ Лицей № 28</c:v>
                </c:pt>
                <c:pt idx="60">
                  <c:v>МБОУ СШ № 91</c:v>
                </c:pt>
                <c:pt idx="61">
                  <c:v>МБОУ Гимназия № 3</c:v>
                </c:pt>
                <c:pt idx="62">
                  <c:v>МБОУ СШ № 30</c:v>
                </c:pt>
                <c:pt idx="63">
                  <c:v>МАОУ СШ № 157</c:v>
                </c:pt>
                <c:pt idx="64">
                  <c:v>МАОУ СШ № 72 </c:v>
                </c:pt>
                <c:pt idx="65">
                  <c:v>МАОУ СШ № 145</c:v>
                </c:pt>
                <c:pt idx="66">
                  <c:v>МБОУ СШ № 44</c:v>
                </c:pt>
                <c:pt idx="67">
                  <c:v>МАОУ СШ № 151</c:v>
                </c:pt>
                <c:pt idx="68">
                  <c:v>МАОУ СШ № 154</c:v>
                </c:pt>
                <c:pt idx="69">
                  <c:v>МАОУ СШ № 90</c:v>
                </c:pt>
                <c:pt idx="70">
                  <c:v>МАОУ СШ № 115</c:v>
                </c:pt>
                <c:pt idx="71">
                  <c:v>МБОУ Лицей № 8</c:v>
                </c:pt>
                <c:pt idx="72">
                  <c:v>МАОУ СШ № 7</c:v>
                </c:pt>
                <c:pt idx="73">
                  <c:v>МАОУ Гимназия №  9</c:v>
                </c:pt>
                <c:pt idx="74">
                  <c:v>МБОУ Лицей № 2</c:v>
                </c:pt>
                <c:pt idx="75">
                  <c:v>МАОУ Гимназия № 15</c:v>
                </c:pt>
                <c:pt idx="76">
                  <c:v>МАОУ СШ № 53</c:v>
                </c:pt>
                <c:pt idx="77">
                  <c:v>МАОУ СШ № 6</c:v>
                </c:pt>
                <c:pt idx="78">
                  <c:v>МАОУ Гимназия № 13 "Академ"</c:v>
                </c:pt>
                <c:pt idx="79">
                  <c:v>МБОУ СШ № 51</c:v>
                </c:pt>
                <c:pt idx="80">
                  <c:v>МАОУ Лицей № 12</c:v>
                </c:pt>
                <c:pt idx="81">
                  <c:v>МБОУ СШ № 56</c:v>
                </c:pt>
                <c:pt idx="82">
                  <c:v>МАОУ СШ № 156</c:v>
                </c:pt>
                <c:pt idx="83">
                  <c:v>МАОУ Гимназия № 8</c:v>
                </c:pt>
                <c:pt idx="84">
                  <c:v>МАОУ Гимназия № 4</c:v>
                </c:pt>
                <c:pt idx="85">
                  <c:v>МАОУ СШ № 24</c:v>
                </c:pt>
                <c:pt idx="86">
                  <c:v>МБОУ  Гимназия № 16</c:v>
                </c:pt>
                <c:pt idx="87">
                  <c:v>МБОУ СШ № 27</c:v>
                </c:pt>
                <c:pt idx="88">
                  <c:v>МБОУ СШ № 98</c:v>
                </c:pt>
                <c:pt idx="89">
                  <c:v>МБОУ СШ № 95</c:v>
                </c:pt>
                <c:pt idx="90">
                  <c:v>МАОУ СШ № 149</c:v>
                </c:pt>
                <c:pt idx="91">
                  <c:v>МБОУ СШ № 94</c:v>
                </c:pt>
                <c:pt idx="92">
                  <c:v>МАОУ СШ № 137</c:v>
                </c:pt>
                <c:pt idx="93">
                  <c:v>МБОУ СШ № 21</c:v>
                </c:pt>
                <c:pt idx="94">
                  <c:v>МАОУ СШ № 19</c:v>
                </c:pt>
                <c:pt idx="95">
                  <c:v>МАОУ Гимназия № 6</c:v>
                </c:pt>
                <c:pt idx="96">
                  <c:v>МБОУ СШ № 84</c:v>
                </c:pt>
                <c:pt idx="97">
                  <c:v>МАОУ Гимназия № 10</c:v>
                </c:pt>
                <c:pt idx="98">
                  <c:v>МАОУ СШ № 17</c:v>
                </c:pt>
                <c:pt idx="99">
                  <c:v>МАОУ СШ № 1</c:v>
                </c:pt>
                <c:pt idx="100">
                  <c:v>МБОУ СШ № 36</c:v>
                </c:pt>
                <c:pt idx="101">
                  <c:v>МБОУ СШ № 129</c:v>
                </c:pt>
                <c:pt idx="102">
                  <c:v>МАОУ Лицей № 11</c:v>
                </c:pt>
                <c:pt idx="103">
                  <c:v>МАОУ Гимназия № 11 </c:v>
                </c:pt>
                <c:pt idx="104">
                  <c:v>МАОУ Лицей № 3</c:v>
                </c:pt>
                <c:pt idx="105">
                  <c:v>МАОУ СШ № 32</c:v>
                </c:pt>
                <c:pt idx="106">
                  <c:v>МБОУ СШ № 63</c:v>
                </c:pt>
                <c:pt idx="107">
                  <c:v>МАОУ СШ № 121</c:v>
                </c:pt>
                <c:pt idx="108">
                  <c:v>МБОУ СШ № 4</c:v>
                </c:pt>
                <c:pt idx="109">
                  <c:v>МАОУ СШ № 158</c:v>
                </c:pt>
              </c:strCache>
            </c:strRef>
          </c:cat>
          <c:val>
            <c:numRef>
              <c:f>'2021-2022 оплата 1 работника'!$F$5:$F$114</c:f>
              <c:numCache>
                <c:formatCode>0.00</c:formatCode>
                <c:ptCount val="110"/>
                <c:pt idx="0">
                  <c:v>1026810.0628571429</c:v>
                </c:pt>
                <c:pt idx="1">
                  <c:v>954109.66764705884</c:v>
                </c:pt>
                <c:pt idx="2">
                  <c:v>845467.29411764711</c:v>
                </c:pt>
                <c:pt idx="3">
                  <c:v>820358.24013559322</c:v>
                </c:pt>
                <c:pt idx="4">
                  <c:v>811044.125</c:v>
                </c:pt>
                <c:pt idx="5">
                  <c:v>809435.46799999999</c:v>
                </c:pt>
                <c:pt idx="6">
                  <c:v>796767.84938144335</c:v>
                </c:pt>
                <c:pt idx="7">
                  <c:v>795730.29811320745</c:v>
                </c:pt>
                <c:pt idx="8">
                  <c:v>788738.22860759497</c:v>
                </c:pt>
                <c:pt idx="9">
                  <c:v>761269.44577235775</c:v>
                </c:pt>
                <c:pt idx="10">
                  <c:v>751800.29082191782</c:v>
                </c:pt>
                <c:pt idx="11">
                  <c:v>744110.74468085112</c:v>
                </c:pt>
                <c:pt idx="12">
                  <c:v>742857.0384615385</c:v>
                </c:pt>
                <c:pt idx="13">
                  <c:v>739171.58</c:v>
                </c:pt>
                <c:pt idx="14">
                  <c:v>738116.62341463414</c:v>
                </c:pt>
                <c:pt idx="15">
                  <c:v>737569.26757575758</c:v>
                </c:pt>
                <c:pt idx="16">
                  <c:v>737421.33069767442</c:v>
                </c:pt>
                <c:pt idx="17">
                  <c:v>730097.22916666663</c:v>
                </c:pt>
                <c:pt idx="18">
                  <c:v>729149.56465517241</c:v>
                </c:pt>
                <c:pt idx="19">
                  <c:v>728429.56779661018</c:v>
                </c:pt>
                <c:pt idx="20">
                  <c:v>722239.52666666661</c:v>
                </c:pt>
                <c:pt idx="21">
                  <c:v>719721.54090090096</c:v>
                </c:pt>
                <c:pt idx="22">
                  <c:v>713959.45652173914</c:v>
                </c:pt>
                <c:pt idx="23">
                  <c:v>710383.51351351349</c:v>
                </c:pt>
                <c:pt idx="24">
                  <c:v>710261.98</c:v>
                </c:pt>
                <c:pt idx="25">
                  <c:v>709720.47887323948</c:v>
                </c:pt>
                <c:pt idx="26">
                  <c:v>706551.43076923082</c:v>
                </c:pt>
                <c:pt idx="27">
                  <c:v>703774.35700000008</c:v>
                </c:pt>
                <c:pt idx="28">
                  <c:v>700079.79569892469</c:v>
                </c:pt>
                <c:pt idx="29">
                  <c:v>699870.92</c:v>
                </c:pt>
                <c:pt idx="30">
                  <c:v>698333.47619047621</c:v>
                </c:pt>
                <c:pt idx="31">
                  <c:v>696542.84538461536</c:v>
                </c:pt>
                <c:pt idx="32">
                  <c:v>689728.69736842101</c:v>
                </c:pt>
                <c:pt idx="33">
                  <c:v>686639.09090909094</c:v>
                </c:pt>
                <c:pt idx="34">
                  <c:v>683182.80322314042</c:v>
                </c:pt>
                <c:pt idx="35">
                  <c:v>678564.609375</c:v>
                </c:pt>
                <c:pt idx="36">
                  <c:v>678035.09090909094</c:v>
                </c:pt>
                <c:pt idx="37">
                  <c:v>677158.66944000009</c:v>
                </c:pt>
                <c:pt idx="38">
                  <c:v>676279.66780487809</c:v>
                </c:pt>
                <c:pt idx="39">
                  <c:v>675992.97169230762</c:v>
                </c:pt>
                <c:pt idx="40">
                  <c:v>673481.67522727279</c:v>
                </c:pt>
                <c:pt idx="41">
                  <c:v>671574.35692307702</c:v>
                </c:pt>
                <c:pt idx="42">
                  <c:v>671428.13490909094</c:v>
                </c:pt>
                <c:pt idx="43">
                  <c:v>670579.02208333334</c:v>
                </c:pt>
                <c:pt idx="44">
                  <c:v>669016</c:v>
                </c:pt>
                <c:pt idx="45">
                  <c:v>668505.46340579714</c:v>
                </c:pt>
                <c:pt idx="46">
                  <c:v>666193.00596491236</c:v>
                </c:pt>
                <c:pt idx="47">
                  <c:v>665611.35657894739</c:v>
                </c:pt>
                <c:pt idx="48">
                  <c:v>662405.37442105263</c:v>
                </c:pt>
                <c:pt idx="49">
                  <c:v>659632.14516666671</c:v>
                </c:pt>
                <c:pt idx="50">
                  <c:v>659204.07499999995</c:v>
                </c:pt>
                <c:pt idx="51">
                  <c:v>658800.43103448278</c:v>
                </c:pt>
                <c:pt idx="52">
                  <c:v>658286.07272727275</c:v>
                </c:pt>
                <c:pt idx="53">
                  <c:v>657928.76227272721</c:v>
                </c:pt>
                <c:pt idx="54">
                  <c:v>651165.46052631584</c:v>
                </c:pt>
                <c:pt idx="55">
                  <c:v>651105.70261194033</c:v>
                </c:pt>
                <c:pt idx="56">
                  <c:v>651059.85566176474</c:v>
                </c:pt>
                <c:pt idx="57">
                  <c:v>645210.34664383566</c:v>
                </c:pt>
                <c:pt idx="58">
                  <c:v>643574.59877551021</c:v>
                </c:pt>
                <c:pt idx="59">
                  <c:v>638174.24</c:v>
                </c:pt>
                <c:pt idx="60">
                  <c:v>637738.84440677962</c:v>
                </c:pt>
                <c:pt idx="61">
                  <c:v>635487.1</c:v>
                </c:pt>
                <c:pt idx="62">
                  <c:v>631083.08695652173</c:v>
                </c:pt>
                <c:pt idx="63">
                  <c:v>631051.81707317068</c:v>
                </c:pt>
                <c:pt idx="64">
                  <c:v>630670.58940298506</c:v>
                </c:pt>
                <c:pt idx="65">
                  <c:v>630657.53535353532</c:v>
                </c:pt>
                <c:pt idx="66">
                  <c:v>626300.63071428577</c:v>
                </c:pt>
                <c:pt idx="67">
                  <c:v>625243.99082568812</c:v>
                </c:pt>
                <c:pt idx="68">
                  <c:v>624195.33223076921</c:v>
                </c:pt>
                <c:pt idx="69">
                  <c:v>621709.07407407404</c:v>
                </c:pt>
                <c:pt idx="70">
                  <c:v>621065.84615384613</c:v>
                </c:pt>
                <c:pt idx="71">
                  <c:v>619641.8125</c:v>
                </c:pt>
                <c:pt idx="72">
                  <c:v>619152.20512820513</c:v>
                </c:pt>
                <c:pt idx="73">
                  <c:v>617371.12058823521</c:v>
                </c:pt>
                <c:pt idx="74">
                  <c:v>616703.85268656723</c:v>
                </c:pt>
                <c:pt idx="75">
                  <c:v>615741.15376623382</c:v>
                </c:pt>
                <c:pt idx="76">
                  <c:v>613412.34782608692</c:v>
                </c:pt>
                <c:pt idx="77">
                  <c:v>612862.10450450447</c:v>
                </c:pt>
                <c:pt idx="78">
                  <c:v>611833.28671328677</c:v>
                </c:pt>
                <c:pt idx="79">
                  <c:v>611730.18594594591</c:v>
                </c:pt>
                <c:pt idx="80">
                  <c:v>611109.68999999994</c:v>
                </c:pt>
                <c:pt idx="81">
                  <c:v>610012.93538461544</c:v>
                </c:pt>
                <c:pt idx="82">
                  <c:v>607752.20437956206</c:v>
                </c:pt>
                <c:pt idx="83">
                  <c:v>604346.56765432097</c:v>
                </c:pt>
                <c:pt idx="84">
                  <c:v>600707.21780821914</c:v>
                </c:pt>
                <c:pt idx="85">
                  <c:v>600158.68920353975</c:v>
                </c:pt>
                <c:pt idx="86">
                  <c:v>599328.88470588229</c:v>
                </c:pt>
                <c:pt idx="87">
                  <c:v>594594.26148148149</c:v>
                </c:pt>
                <c:pt idx="88">
                  <c:v>593014.10631578951</c:v>
                </c:pt>
                <c:pt idx="89">
                  <c:v>587514.43333333335</c:v>
                </c:pt>
                <c:pt idx="90">
                  <c:v>586860.57142857148</c:v>
                </c:pt>
                <c:pt idx="91">
                  <c:v>585698.2432432432</c:v>
                </c:pt>
                <c:pt idx="92">
                  <c:v>585295.25294117653</c:v>
                </c:pt>
                <c:pt idx="93">
                  <c:v>582697.28571428568</c:v>
                </c:pt>
                <c:pt idx="94">
                  <c:v>576086.36181818182</c:v>
                </c:pt>
                <c:pt idx="95">
                  <c:v>573966.10344827583</c:v>
                </c:pt>
                <c:pt idx="96">
                  <c:v>573093.81034482759</c:v>
                </c:pt>
                <c:pt idx="97">
                  <c:v>569360.48571428575</c:v>
                </c:pt>
                <c:pt idx="98">
                  <c:v>569011.64838709682</c:v>
                </c:pt>
                <c:pt idx="99">
                  <c:v>565566.109375</c:v>
                </c:pt>
                <c:pt idx="100">
                  <c:v>563862.39717948716</c:v>
                </c:pt>
                <c:pt idx="101">
                  <c:v>555200.05000000005</c:v>
                </c:pt>
                <c:pt idx="102">
                  <c:v>555173.7717346939</c:v>
                </c:pt>
                <c:pt idx="103">
                  <c:v>553968.79518072284</c:v>
                </c:pt>
                <c:pt idx="104">
                  <c:v>550837.95774647885</c:v>
                </c:pt>
                <c:pt idx="105">
                  <c:v>536195.28837837838</c:v>
                </c:pt>
                <c:pt idx="106">
                  <c:v>521451.85714285716</c:v>
                </c:pt>
                <c:pt idx="107">
                  <c:v>515148.25757575757</c:v>
                </c:pt>
                <c:pt idx="108">
                  <c:v>502196.74214285711</c:v>
                </c:pt>
                <c:pt idx="109">
                  <c:v>501458.38888888888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890576"/>
        <c:axId val="188890968"/>
      </c:barChart>
      <c:catAx>
        <c:axId val="18889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90968"/>
        <c:crosses val="autoZero"/>
        <c:auto val="1"/>
        <c:lblAlgn val="ctr"/>
        <c:lblOffset val="100"/>
        <c:noMultiLvlLbl val="0"/>
      </c:catAx>
      <c:valAx>
        <c:axId val="188890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9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Состояние основных фондов ОУ (отношение остаточной к общей балансовой стоимости недвижимого муниципального имущества)</a:t>
            </a:r>
          </a:p>
        </c:rich>
      </c:tx>
      <c:layout>
        <c:manualLayout>
          <c:xMode val="edge"/>
          <c:yMode val="edge"/>
          <c:x val="0.20559565903318688"/>
          <c:y val="5.1183621241202813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8504459852526453E-2"/>
          <c:y val="0.11154081149692353"/>
          <c:w val="0.97926702930114784"/>
          <c:h val="0.54315352657420557"/>
        </c:manualLayout>
      </c:layout>
      <c:lineChart>
        <c:grouping val="standard"/>
        <c:varyColors val="0"/>
        <c:ser>
          <c:idx val="0"/>
          <c:order val="0"/>
          <c:tx>
            <c:v>Коэффициент состояния основных фондов</c:v>
          </c:tx>
          <c:spPr>
            <a:ln w="28575" cap="rnd">
              <a:solidFill>
                <a:srgbClr val="0066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rgbClr val="0066FF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свод'!$D$6:$D$122</c:f>
              <c:numCache>
                <c:formatCode>0.00</c:formatCode>
                <c:ptCount val="117"/>
                <c:pt idx="0">
                  <c:v>0.54195950582931862</c:v>
                </c:pt>
                <c:pt idx="1">
                  <c:v>0.605283443759846</c:v>
                </c:pt>
                <c:pt idx="2">
                  <c:v>0.70006106626993281</c:v>
                </c:pt>
                <c:pt idx="3">
                  <c:v>0.89095334368181844</c:v>
                </c:pt>
                <c:pt idx="4">
                  <c:v>0.59606543067280648</c:v>
                </c:pt>
                <c:pt idx="5">
                  <c:v>3.4500993601519321E-2</c:v>
                </c:pt>
                <c:pt idx="6">
                  <c:v>0.46935576172114524</c:v>
                </c:pt>
                <c:pt idx="7">
                  <c:v>0.58359844962611829</c:v>
                </c:pt>
                <c:pt idx="8">
                  <c:v>0.5866453044387443</c:v>
                </c:pt>
                <c:pt idx="9">
                  <c:v>0.41117175869193601</c:v>
                </c:pt>
                <c:pt idx="10">
                  <c:v>0.78469115778334941</c:v>
                </c:pt>
                <c:pt idx="11">
                  <c:v>0.8327325031391839</c:v>
                </c:pt>
                <c:pt idx="12">
                  <c:v>0.91264573316777708</c:v>
                </c:pt>
                <c:pt idx="13">
                  <c:v>0.81439976547187554</c:v>
                </c:pt>
                <c:pt idx="14">
                  <c:v>0.73530243256795091</c:v>
                </c:pt>
                <c:pt idx="15">
                  <c:v>5.6365565023695999E-3</c:v>
                </c:pt>
                <c:pt idx="16">
                  <c:v>0.91412356612032464</c:v>
                </c:pt>
                <c:pt idx="17">
                  <c:v>0.88410866972179913</c:v>
                </c:pt>
                <c:pt idx="18">
                  <c:v>0.88735884193863512</c:v>
                </c:pt>
                <c:pt idx="19">
                  <c:v>0.81890721293637292</c:v>
                </c:pt>
                <c:pt idx="20">
                  <c:v>0.8298319035956675</c:v>
                </c:pt>
                <c:pt idx="21">
                  <c:v>0.93632030501074881</c:v>
                </c:pt>
                <c:pt idx="22">
                  <c:v>0.84492640322748713</c:v>
                </c:pt>
                <c:pt idx="23">
                  <c:v>0.51535362369060722</c:v>
                </c:pt>
                <c:pt idx="24">
                  <c:v>0.37292108066278495</c:v>
                </c:pt>
                <c:pt idx="25">
                  <c:v>0.65862748779305313</c:v>
                </c:pt>
                <c:pt idx="26">
                  <c:v>0.712279764988897</c:v>
                </c:pt>
                <c:pt idx="27">
                  <c:v>0.28024998269753726</c:v>
                </c:pt>
                <c:pt idx="28">
                  <c:v>0.54497840097464534</c:v>
                </c:pt>
                <c:pt idx="29">
                  <c:v>0.51428032168434124</c:v>
                </c:pt>
                <c:pt idx="30">
                  <c:v>0.30789484331430439</c:v>
                </c:pt>
                <c:pt idx="31">
                  <c:v>0.57147703106645664</c:v>
                </c:pt>
                <c:pt idx="32">
                  <c:v>0.63812885920002616</c:v>
                </c:pt>
                <c:pt idx="33">
                  <c:v>0.41108483342794117</c:v>
                </c:pt>
                <c:pt idx="34">
                  <c:v>0.55698619335208177</c:v>
                </c:pt>
                <c:pt idx="35">
                  <c:v>0.51476978642419269</c:v>
                </c:pt>
                <c:pt idx="36">
                  <c:v>0.50148271523266685</c:v>
                </c:pt>
                <c:pt idx="37">
                  <c:v>0.41798929146817376</c:v>
                </c:pt>
                <c:pt idx="38">
                  <c:v>0.63474739208664666</c:v>
                </c:pt>
                <c:pt idx="39">
                  <c:v>0.44942265763887179</c:v>
                </c:pt>
                <c:pt idx="40">
                  <c:v>0.67369096072770296</c:v>
                </c:pt>
                <c:pt idx="41">
                  <c:v>0.41145797362200032</c:v>
                </c:pt>
                <c:pt idx="42">
                  <c:v>0.54383438433223608</c:v>
                </c:pt>
                <c:pt idx="43">
                  <c:v>0.29384062756684137</c:v>
                </c:pt>
                <c:pt idx="44">
                  <c:v>0.46842060054478357</c:v>
                </c:pt>
                <c:pt idx="45">
                  <c:v>0.4059781845573105</c:v>
                </c:pt>
                <c:pt idx="46">
                  <c:v>0.1614032816844595</c:v>
                </c:pt>
                <c:pt idx="47">
                  <c:v>0.42412069626817395</c:v>
                </c:pt>
                <c:pt idx="48">
                  <c:v>0.72960440799374449</c:v>
                </c:pt>
                <c:pt idx="49">
                  <c:v>0.48106263571298047</c:v>
                </c:pt>
                <c:pt idx="50">
                  <c:v>0.29318492796975121</c:v>
                </c:pt>
                <c:pt idx="51">
                  <c:v>0.46343997595929826</c:v>
                </c:pt>
                <c:pt idx="52">
                  <c:v>0.19177408762139825</c:v>
                </c:pt>
                <c:pt idx="53">
                  <c:v>0.50787976947226909</c:v>
                </c:pt>
                <c:pt idx="54">
                  <c:v>0.34867438232929043</c:v>
                </c:pt>
                <c:pt idx="55">
                  <c:v>0.42062662705130227</c:v>
                </c:pt>
                <c:pt idx="56">
                  <c:v>0.39415659919462054</c:v>
                </c:pt>
                <c:pt idx="57">
                  <c:v>0.30030627506914048</c:v>
                </c:pt>
                <c:pt idx="58">
                  <c:v>0.41324934972730853</c:v>
                </c:pt>
                <c:pt idx="59">
                  <c:v>0.47178419388085846</c:v>
                </c:pt>
                <c:pt idx="60">
                  <c:v>0.50436049188223742</c:v>
                </c:pt>
                <c:pt idx="61">
                  <c:v>0.476148768861758</c:v>
                </c:pt>
                <c:pt idx="62">
                  <c:v>0.33930977778329791</c:v>
                </c:pt>
                <c:pt idx="63">
                  <c:v>0.62175942053556987</c:v>
                </c:pt>
                <c:pt idx="64">
                  <c:v>0.34714322149376176</c:v>
                </c:pt>
                <c:pt idx="65">
                  <c:v>0.51784100698320845</c:v>
                </c:pt>
                <c:pt idx="66">
                  <c:v>0.33279086632647498</c:v>
                </c:pt>
                <c:pt idx="67">
                  <c:v>0.42782678645717892</c:v>
                </c:pt>
                <c:pt idx="68">
                  <c:v>0.35709003028299058</c:v>
                </c:pt>
                <c:pt idx="69">
                  <c:v>0.56570408022351037</c:v>
                </c:pt>
                <c:pt idx="70">
                  <c:v>0.29275675203838503</c:v>
                </c:pt>
                <c:pt idx="71">
                  <c:v>0.51466120934771242</c:v>
                </c:pt>
                <c:pt idx="72">
                  <c:v>0.58128967138151888</c:v>
                </c:pt>
                <c:pt idx="73">
                  <c:v>0.35566984894504294</c:v>
                </c:pt>
                <c:pt idx="74">
                  <c:v>0.5851352090059333</c:v>
                </c:pt>
                <c:pt idx="75">
                  <c:v>0.82710488326002529</c:v>
                </c:pt>
                <c:pt idx="76">
                  <c:v>0.65843668916996501</c:v>
                </c:pt>
                <c:pt idx="77">
                  <c:v>0.61132312846059689</c:v>
                </c:pt>
                <c:pt idx="78">
                  <c:v>0.56327518576597235</c:v>
                </c:pt>
                <c:pt idx="79">
                  <c:v>0.32729991938965297</c:v>
                </c:pt>
                <c:pt idx="80">
                  <c:v>0.59316159202999053</c:v>
                </c:pt>
                <c:pt idx="81">
                  <c:v>0.77976781906945758</c:v>
                </c:pt>
                <c:pt idx="82">
                  <c:v>0.79597823746836704</c:v>
                </c:pt>
                <c:pt idx="83">
                  <c:v>0.39968731601934432</c:v>
                </c:pt>
                <c:pt idx="84">
                  <c:v>0.30031226754527257</c:v>
                </c:pt>
                <c:pt idx="85">
                  <c:v>0.60957803582293402</c:v>
                </c:pt>
                <c:pt idx="86">
                  <c:v>0.61394713692862946</c:v>
                </c:pt>
                <c:pt idx="87">
                  <c:v>0.60075936963480936</c:v>
                </c:pt>
                <c:pt idx="88">
                  <c:v>0.49634290750429194</c:v>
                </c:pt>
                <c:pt idx="89">
                  <c:v>0.52232201979932413</c:v>
                </c:pt>
                <c:pt idx="90">
                  <c:v>0.47188107737815915</c:v>
                </c:pt>
                <c:pt idx="91">
                  <c:v>0.67565534505641256</c:v>
                </c:pt>
                <c:pt idx="92">
                  <c:v>0.59971300156094287</c:v>
                </c:pt>
                <c:pt idx="93">
                  <c:v>0.46711004217404684</c:v>
                </c:pt>
                <c:pt idx="94">
                  <c:v>0.62390264479647128</c:v>
                </c:pt>
                <c:pt idx="95">
                  <c:v>0.55971457634239452</c:v>
                </c:pt>
                <c:pt idx="96">
                  <c:v>0.62159903241017833</c:v>
                </c:pt>
                <c:pt idx="97">
                  <c:v>0.71248454536391104</c:v>
                </c:pt>
                <c:pt idx="98">
                  <c:v>0.69865493197828299</c:v>
                </c:pt>
                <c:pt idx="99">
                  <c:v>0.70663906655966202</c:v>
                </c:pt>
                <c:pt idx="100">
                  <c:v>0.70450185035968771</c:v>
                </c:pt>
                <c:pt idx="101">
                  <c:v>0.90219026155254911</c:v>
                </c:pt>
                <c:pt idx="102">
                  <c:v>0.91877783269926394</c:v>
                </c:pt>
                <c:pt idx="103">
                  <c:v>0.89459023127744164</c:v>
                </c:pt>
                <c:pt idx="104">
                  <c:v>0.99833333332259222</c:v>
                </c:pt>
                <c:pt idx="105">
                  <c:v>0.98359796682831324</c:v>
                </c:pt>
                <c:pt idx="106">
                  <c:v>1</c:v>
                </c:pt>
                <c:pt idx="107">
                  <c:v>0.58904874732192558</c:v>
                </c:pt>
                <c:pt idx="108">
                  <c:v>0.55613870312496572</c:v>
                </c:pt>
                <c:pt idx="109">
                  <c:v>0.74171365317118876</c:v>
                </c:pt>
                <c:pt idx="110">
                  <c:v>0.24077820923672072</c:v>
                </c:pt>
                <c:pt idx="111">
                  <c:v>0.40655488340532975</c:v>
                </c:pt>
                <c:pt idx="112">
                  <c:v>0.68361669456455831</c:v>
                </c:pt>
                <c:pt idx="113">
                  <c:v>0.60606053502749913</c:v>
                </c:pt>
                <c:pt idx="114">
                  <c:v>0.21705019732943284</c:v>
                </c:pt>
                <c:pt idx="115">
                  <c:v>0.85505114142039396</c:v>
                </c:pt>
                <c:pt idx="116">
                  <c:v>0.99447470861724052</c:v>
                </c:pt>
              </c:numCache>
            </c:numRef>
          </c:val>
          <c:smooth val="0"/>
        </c:ser>
        <c:ser>
          <c:idx val="1"/>
          <c:order val="1"/>
          <c:tx>
            <c:v>Среднее значение коэффициента по городу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свод'!$E$6:$E$122</c:f>
              <c:numCache>
                <c:formatCode>#,##0.00</c:formatCode>
                <c:ptCount val="117"/>
                <c:pt idx="1">
                  <c:v>0.56902967920439362</c:v>
                </c:pt>
                <c:pt idx="2">
                  <c:v>0.56902967920439362</c:v>
                </c:pt>
                <c:pt idx="3">
                  <c:v>0.56902967920439362</c:v>
                </c:pt>
                <c:pt idx="4">
                  <c:v>0.56902967920439362</c:v>
                </c:pt>
                <c:pt idx="5">
                  <c:v>0.56902967920439362</c:v>
                </c:pt>
                <c:pt idx="6">
                  <c:v>0.56902967920439362</c:v>
                </c:pt>
                <c:pt idx="7">
                  <c:v>0.56902967920439362</c:v>
                </c:pt>
                <c:pt idx="8">
                  <c:v>0.56902967920439362</c:v>
                </c:pt>
                <c:pt idx="9">
                  <c:v>0.56902967920439362</c:v>
                </c:pt>
                <c:pt idx="11">
                  <c:v>0.56902967920439362</c:v>
                </c:pt>
                <c:pt idx="12">
                  <c:v>0.56902967920439362</c:v>
                </c:pt>
                <c:pt idx="13">
                  <c:v>0.56902967920439362</c:v>
                </c:pt>
                <c:pt idx="14">
                  <c:v>0.56902967920439362</c:v>
                </c:pt>
                <c:pt idx="15">
                  <c:v>0.56902967920439362</c:v>
                </c:pt>
                <c:pt idx="16">
                  <c:v>0.56902967920439362</c:v>
                </c:pt>
                <c:pt idx="17">
                  <c:v>0.56902967920439362</c:v>
                </c:pt>
                <c:pt idx="18">
                  <c:v>0.56902967920439362</c:v>
                </c:pt>
                <c:pt idx="19">
                  <c:v>0.56902967920439362</c:v>
                </c:pt>
                <c:pt idx="20">
                  <c:v>0.56902967920439362</c:v>
                </c:pt>
                <c:pt idx="21">
                  <c:v>0.56902967920439362</c:v>
                </c:pt>
                <c:pt idx="22">
                  <c:v>0.56902967920439362</c:v>
                </c:pt>
                <c:pt idx="24">
                  <c:v>0.56902967920439362</c:v>
                </c:pt>
                <c:pt idx="25">
                  <c:v>0.56902967920439362</c:v>
                </c:pt>
                <c:pt idx="26">
                  <c:v>0.56902967920439362</c:v>
                </c:pt>
                <c:pt idx="27">
                  <c:v>0.56902967920439362</c:v>
                </c:pt>
                <c:pt idx="28">
                  <c:v>0.56902967920439362</c:v>
                </c:pt>
                <c:pt idx="29">
                  <c:v>0.56902967920439362</c:v>
                </c:pt>
                <c:pt idx="30">
                  <c:v>0.56902967920439362</c:v>
                </c:pt>
                <c:pt idx="31">
                  <c:v>0.56902967920439362</c:v>
                </c:pt>
                <c:pt idx="32">
                  <c:v>0.56902967920439362</c:v>
                </c:pt>
                <c:pt idx="33">
                  <c:v>0.56902967920439362</c:v>
                </c:pt>
                <c:pt idx="34">
                  <c:v>0.56902967920439362</c:v>
                </c:pt>
                <c:pt idx="35">
                  <c:v>0.56902967920439362</c:v>
                </c:pt>
                <c:pt idx="36">
                  <c:v>0.56902967920439362</c:v>
                </c:pt>
                <c:pt idx="37">
                  <c:v>0.56902967920439362</c:v>
                </c:pt>
                <c:pt idx="38">
                  <c:v>0.56902967920439362</c:v>
                </c:pt>
                <c:pt idx="39">
                  <c:v>0.56902967920439362</c:v>
                </c:pt>
                <c:pt idx="40">
                  <c:v>0.56902967920439362</c:v>
                </c:pt>
                <c:pt idx="42">
                  <c:v>0.56902967920439362</c:v>
                </c:pt>
                <c:pt idx="43">
                  <c:v>0.56902967920439362</c:v>
                </c:pt>
                <c:pt idx="44">
                  <c:v>0.56902967920439362</c:v>
                </c:pt>
                <c:pt idx="45">
                  <c:v>0.56902967920439362</c:v>
                </c:pt>
                <c:pt idx="46">
                  <c:v>0.56902967920439362</c:v>
                </c:pt>
                <c:pt idx="47">
                  <c:v>0.56902967920439362</c:v>
                </c:pt>
                <c:pt idx="48">
                  <c:v>0.56902967920439362</c:v>
                </c:pt>
                <c:pt idx="49">
                  <c:v>0.56902967920439362</c:v>
                </c:pt>
                <c:pt idx="50">
                  <c:v>0.56902967920439362</c:v>
                </c:pt>
                <c:pt idx="51">
                  <c:v>0.56902967920439362</c:v>
                </c:pt>
                <c:pt idx="52">
                  <c:v>0.56902967920439362</c:v>
                </c:pt>
                <c:pt idx="53">
                  <c:v>0.56902967920439362</c:v>
                </c:pt>
                <c:pt idx="54">
                  <c:v>0.56902967920439362</c:v>
                </c:pt>
                <c:pt idx="55">
                  <c:v>0.56902967920439362</c:v>
                </c:pt>
                <c:pt idx="56">
                  <c:v>0.56902967920439362</c:v>
                </c:pt>
                <c:pt idx="57">
                  <c:v>0.56902967920439362</c:v>
                </c:pt>
                <c:pt idx="58">
                  <c:v>0.56902967920439362</c:v>
                </c:pt>
                <c:pt idx="59">
                  <c:v>0.56902967920439362</c:v>
                </c:pt>
                <c:pt idx="60">
                  <c:v>0.56902967920439362</c:v>
                </c:pt>
                <c:pt idx="62">
                  <c:v>0.56902967920439362</c:v>
                </c:pt>
                <c:pt idx="63">
                  <c:v>0.56902967920439362</c:v>
                </c:pt>
                <c:pt idx="64">
                  <c:v>0.56902967920439362</c:v>
                </c:pt>
                <c:pt idx="65">
                  <c:v>0.56902967920439362</c:v>
                </c:pt>
                <c:pt idx="66">
                  <c:v>0.56902967920439362</c:v>
                </c:pt>
                <c:pt idx="67">
                  <c:v>0.56902967920439362</c:v>
                </c:pt>
                <c:pt idx="68">
                  <c:v>0.56902967920439362</c:v>
                </c:pt>
                <c:pt idx="69">
                  <c:v>0.56902967920439362</c:v>
                </c:pt>
                <c:pt idx="70">
                  <c:v>0.56902967920439362</c:v>
                </c:pt>
                <c:pt idx="71">
                  <c:v>0.56902967920439362</c:v>
                </c:pt>
                <c:pt idx="72">
                  <c:v>0.56902967920439362</c:v>
                </c:pt>
                <c:pt idx="73">
                  <c:v>0.56902967920439362</c:v>
                </c:pt>
                <c:pt idx="74">
                  <c:v>0.56902967920439362</c:v>
                </c:pt>
                <c:pt idx="75">
                  <c:v>0.56902967920439362</c:v>
                </c:pt>
                <c:pt idx="77">
                  <c:v>0.56902967920439362</c:v>
                </c:pt>
                <c:pt idx="78">
                  <c:v>0.56902967920439362</c:v>
                </c:pt>
                <c:pt idx="79">
                  <c:v>0.56902967920439362</c:v>
                </c:pt>
                <c:pt idx="80">
                  <c:v>0.56902967920439362</c:v>
                </c:pt>
                <c:pt idx="81">
                  <c:v>0.56902967920439362</c:v>
                </c:pt>
                <c:pt idx="82">
                  <c:v>0.56902967920439362</c:v>
                </c:pt>
                <c:pt idx="83">
                  <c:v>0.56902967920439362</c:v>
                </c:pt>
                <c:pt idx="84">
                  <c:v>0.56902967920439362</c:v>
                </c:pt>
                <c:pt idx="85">
                  <c:v>0.56902967920439362</c:v>
                </c:pt>
                <c:pt idx="86">
                  <c:v>0.56902967920439362</c:v>
                </c:pt>
                <c:pt idx="87">
                  <c:v>0.56902967920439362</c:v>
                </c:pt>
                <c:pt idx="88">
                  <c:v>0.56902967920439362</c:v>
                </c:pt>
                <c:pt idx="89">
                  <c:v>0.56902967920439362</c:v>
                </c:pt>
                <c:pt idx="90">
                  <c:v>0.56902967920439362</c:v>
                </c:pt>
                <c:pt idx="91">
                  <c:v>0.56902967920439362</c:v>
                </c:pt>
                <c:pt idx="92">
                  <c:v>0.56902967920439362</c:v>
                </c:pt>
                <c:pt idx="93">
                  <c:v>0.56902967920439362</c:v>
                </c:pt>
                <c:pt idx="94">
                  <c:v>0.56902967920439362</c:v>
                </c:pt>
                <c:pt idx="95">
                  <c:v>0.56902967920439362</c:v>
                </c:pt>
                <c:pt idx="96">
                  <c:v>0.56902967920439362</c:v>
                </c:pt>
                <c:pt idx="97">
                  <c:v>0.56902967920439362</c:v>
                </c:pt>
                <c:pt idx="98">
                  <c:v>0.56902967920439362</c:v>
                </c:pt>
                <c:pt idx="99">
                  <c:v>0.56902967920439362</c:v>
                </c:pt>
                <c:pt idx="100">
                  <c:v>0.56902967920439362</c:v>
                </c:pt>
                <c:pt idx="101">
                  <c:v>0.56902967920439362</c:v>
                </c:pt>
                <c:pt idx="102">
                  <c:v>0.56902967920439362</c:v>
                </c:pt>
                <c:pt idx="103">
                  <c:v>0.56902967920439362</c:v>
                </c:pt>
                <c:pt idx="104">
                  <c:v>0.56902967920439362</c:v>
                </c:pt>
                <c:pt idx="105">
                  <c:v>0.56902967920439362</c:v>
                </c:pt>
                <c:pt idx="106">
                  <c:v>0.56902967920439362</c:v>
                </c:pt>
                <c:pt idx="108">
                  <c:v>0.56902967920439362</c:v>
                </c:pt>
                <c:pt idx="109">
                  <c:v>0.56902967920439362</c:v>
                </c:pt>
                <c:pt idx="110">
                  <c:v>0.56902967920439362</c:v>
                </c:pt>
                <c:pt idx="111">
                  <c:v>0.56902967920439362</c:v>
                </c:pt>
                <c:pt idx="112">
                  <c:v>0.56902967920439362</c:v>
                </c:pt>
                <c:pt idx="113">
                  <c:v>0.56902967920439362</c:v>
                </c:pt>
                <c:pt idx="114">
                  <c:v>0.56902967920439362</c:v>
                </c:pt>
                <c:pt idx="115">
                  <c:v>0.56902967920439362</c:v>
                </c:pt>
                <c:pt idx="116">
                  <c:v>0.56902967920439362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72128"/>
        <c:axId val="188227280"/>
      </c:lineChart>
      <c:catAx>
        <c:axId val="18837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227280"/>
        <c:crosses val="autoZero"/>
        <c:auto val="1"/>
        <c:lblAlgn val="ctr"/>
        <c:lblOffset val="100"/>
        <c:noMultiLvlLbl val="0"/>
      </c:catAx>
      <c:valAx>
        <c:axId val="188227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37212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3544976932067894"/>
          <c:y val="6.0005067672551857E-2"/>
          <c:w val="0.3267956989247312"/>
          <c:h val="4.0983893406766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Коэффициент обеспечения муниципальным заданием ОУ на 1 обучающегося (размер субсидий на выполнение муниципального задания к общему количеству обучающихся) </a:t>
            </a:r>
            <a:br>
              <a:rPr lang="ru-RU" b="1"/>
            </a:br>
            <a:r>
              <a:rPr lang="ru-RU" b="1"/>
              <a:t>относительно максимального значения</a:t>
            </a:r>
          </a:p>
        </c:rich>
      </c:tx>
      <c:layout>
        <c:manualLayout>
          <c:xMode val="edge"/>
          <c:yMode val="edge"/>
          <c:x val="0.1100449035146858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2074901044409054E-2"/>
          <c:y val="0.13487960346420111"/>
          <c:w val="0.97766876744653874"/>
          <c:h val="0.52720659917510315"/>
        </c:manualLayout>
      </c:layout>
      <c:lineChart>
        <c:grouping val="standard"/>
        <c:varyColors val="0"/>
        <c:ser>
          <c:idx val="0"/>
          <c:order val="0"/>
          <c:tx>
            <c:v>Коэффициент обеспечения муниципальным заданием на 1 обучающегося</c:v>
          </c:tx>
          <c:spPr>
            <a:ln w="28575" cap="rnd">
              <a:solidFill>
                <a:srgbClr val="0066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rgbClr val="0066FF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свод'!$L$6:$L$122</c:f>
              <c:numCache>
                <c:formatCode>#,##0.00</c:formatCode>
                <c:ptCount val="117"/>
                <c:pt idx="0">
                  <c:v>0.26347364115263311</c:v>
                </c:pt>
                <c:pt idx="1">
                  <c:v>0.72192102708696615</c:v>
                </c:pt>
                <c:pt idx="2">
                  <c:v>0.1992233821423538</c:v>
                </c:pt>
                <c:pt idx="3">
                  <c:v>0.18058611494391336</c:v>
                </c:pt>
                <c:pt idx="4">
                  <c:v>0.25232169553666295</c:v>
                </c:pt>
                <c:pt idx="5">
                  <c:v>0.18942262780856725</c:v>
                </c:pt>
                <c:pt idx="6">
                  <c:v>0.21830781338579477</c:v>
                </c:pt>
                <c:pt idx="7">
                  <c:v>0.199791147952562</c:v>
                </c:pt>
                <c:pt idx="8">
                  <c:v>0.19759548924114478</c:v>
                </c:pt>
                <c:pt idx="9">
                  <c:v>0.21209347227573283</c:v>
                </c:pt>
                <c:pt idx="10">
                  <c:v>0.25583269597513919</c:v>
                </c:pt>
                <c:pt idx="11">
                  <c:v>0.21059146439356621</c:v>
                </c:pt>
                <c:pt idx="12">
                  <c:v>0.25335745619568767</c:v>
                </c:pt>
                <c:pt idx="13">
                  <c:v>0.1991832874165827</c:v>
                </c:pt>
                <c:pt idx="14">
                  <c:v>0.26108826664642826</c:v>
                </c:pt>
                <c:pt idx="15">
                  <c:v>0.19440061205519635</c:v>
                </c:pt>
                <c:pt idx="16">
                  <c:v>0.22955698598485097</c:v>
                </c:pt>
                <c:pt idx="17">
                  <c:v>0.18972701175230824</c:v>
                </c:pt>
                <c:pt idx="18">
                  <c:v>0.64239941809788381</c:v>
                </c:pt>
                <c:pt idx="19">
                  <c:v>0.21854507838971823</c:v>
                </c:pt>
                <c:pt idx="20">
                  <c:v>0.2749164306406694</c:v>
                </c:pt>
                <c:pt idx="21">
                  <c:v>0.19084937530188334</c:v>
                </c:pt>
                <c:pt idx="22">
                  <c:v>0.20537696482689488</c:v>
                </c:pt>
                <c:pt idx="23">
                  <c:v>0.23884310399292932</c:v>
                </c:pt>
                <c:pt idx="24">
                  <c:v>0.19318128461075387</c:v>
                </c:pt>
                <c:pt idx="25">
                  <c:v>0.20475879480717202</c:v>
                </c:pt>
                <c:pt idx="26">
                  <c:v>0.18661364642462461</c:v>
                </c:pt>
                <c:pt idx="27">
                  <c:v>0.20217782233132767</c:v>
                </c:pt>
                <c:pt idx="28">
                  <c:v>0.19868301254261181</c:v>
                </c:pt>
                <c:pt idx="29">
                  <c:v>0.29620808336176541</c:v>
                </c:pt>
                <c:pt idx="30">
                  <c:v>0.19412855585312605</c:v>
                </c:pt>
                <c:pt idx="31">
                  <c:v>0.22463365420857942</c:v>
                </c:pt>
                <c:pt idx="32">
                  <c:v>0.21425991018108309</c:v>
                </c:pt>
                <c:pt idx="33">
                  <c:v>0.55499862409369294</c:v>
                </c:pt>
                <c:pt idx="34">
                  <c:v>0.18962402863254391</c:v>
                </c:pt>
                <c:pt idx="35">
                  <c:v>0.18041297717485782</c:v>
                </c:pt>
                <c:pt idx="36">
                  <c:v>0.25711011686516461</c:v>
                </c:pt>
                <c:pt idx="37">
                  <c:v>0.20938572456013405</c:v>
                </c:pt>
                <c:pt idx="38">
                  <c:v>0.21058044123563752</c:v>
                </c:pt>
                <c:pt idx="39">
                  <c:v>0.18395158861968103</c:v>
                </c:pt>
                <c:pt idx="40">
                  <c:v>0.35962450237704252</c:v>
                </c:pt>
                <c:pt idx="41">
                  <c:v>0.2795270268496659</c:v>
                </c:pt>
                <c:pt idx="42">
                  <c:v>0.3377672331562967</c:v>
                </c:pt>
                <c:pt idx="43">
                  <c:v>0.18638423042293517</c:v>
                </c:pt>
                <c:pt idx="44">
                  <c:v>0.21774296207492158</c:v>
                </c:pt>
                <c:pt idx="45">
                  <c:v>0.18871306493919771</c:v>
                </c:pt>
                <c:pt idx="46">
                  <c:v>0.17613099700710338</c:v>
                </c:pt>
                <c:pt idx="47">
                  <c:v>0.4035751729682055</c:v>
                </c:pt>
                <c:pt idx="48">
                  <c:v>1</c:v>
                </c:pt>
                <c:pt idx="49">
                  <c:v>0.16496841530381728</c:v>
                </c:pt>
                <c:pt idx="50">
                  <c:v>0.24370109614987159</c:v>
                </c:pt>
                <c:pt idx="51">
                  <c:v>0.27204689695505285</c:v>
                </c:pt>
                <c:pt idx="52">
                  <c:v>0.22396292557082453</c:v>
                </c:pt>
                <c:pt idx="53">
                  <c:v>0.18691587407495025</c:v>
                </c:pt>
                <c:pt idx="54">
                  <c:v>0.17753061613775886</c:v>
                </c:pt>
                <c:pt idx="55">
                  <c:v>0.37313870040467023</c:v>
                </c:pt>
                <c:pt idx="56">
                  <c:v>0.17006337939189858</c:v>
                </c:pt>
                <c:pt idx="57">
                  <c:v>0.18952804254651456</c:v>
                </c:pt>
                <c:pt idx="58">
                  <c:v>0.19577394237130946</c:v>
                </c:pt>
                <c:pt idx="59">
                  <c:v>0.24218100906219836</c:v>
                </c:pt>
                <c:pt idx="60">
                  <c:v>0.36088895160612477</c:v>
                </c:pt>
                <c:pt idx="61">
                  <c:v>0.22254437519493928</c:v>
                </c:pt>
                <c:pt idx="62">
                  <c:v>0.30045560917965664</c:v>
                </c:pt>
                <c:pt idx="63">
                  <c:v>0.41353594308837766</c:v>
                </c:pt>
                <c:pt idx="64">
                  <c:v>0.21636083947558224</c:v>
                </c:pt>
                <c:pt idx="65">
                  <c:v>0.2185590265227336</c:v>
                </c:pt>
                <c:pt idx="66">
                  <c:v>0.2061469455596758</c:v>
                </c:pt>
                <c:pt idx="67">
                  <c:v>0.20451780758437846</c:v>
                </c:pt>
                <c:pt idx="68">
                  <c:v>0.18902588876199225</c:v>
                </c:pt>
                <c:pt idx="69">
                  <c:v>0.17858722268896587</c:v>
                </c:pt>
                <c:pt idx="70">
                  <c:v>0.22168569320140327</c:v>
                </c:pt>
                <c:pt idx="71">
                  <c:v>0.19358011356156171</c:v>
                </c:pt>
                <c:pt idx="72">
                  <c:v>0.21639437485803839</c:v>
                </c:pt>
                <c:pt idx="73">
                  <c:v>0.18520185958910285</c:v>
                </c:pt>
                <c:pt idx="74">
                  <c:v>0.21192722632157143</c:v>
                </c:pt>
                <c:pt idx="75">
                  <c:v>0.15964270233610964</c:v>
                </c:pt>
                <c:pt idx="76">
                  <c:v>0.20335661635071506</c:v>
                </c:pt>
                <c:pt idx="77">
                  <c:v>0.21185125186086357</c:v>
                </c:pt>
                <c:pt idx="78">
                  <c:v>0.20710957586407305</c:v>
                </c:pt>
                <c:pt idx="79">
                  <c:v>0.19633489915304517</c:v>
                </c:pt>
                <c:pt idx="80">
                  <c:v>0.20031088539624306</c:v>
                </c:pt>
                <c:pt idx="81">
                  <c:v>0.18469916379795381</c:v>
                </c:pt>
                <c:pt idx="82">
                  <c:v>0.17964259642915567</c:v>
                </c:pt>
                <c:pt idx="83">
                  <c:v>0.24079216825566521</c:v>
                </c:pt>
                <c:pt idx="84">
                  <c:v>0.21239485585974047</c:v>
                </c:pt>
                <c:pt idx="85">
                  <c:v>0.19495820082174589</c:v>
                </c:pt>
                <c:pt idx="86">
                  <c:v>0.18964801646460644</c:v>
                </c:pt>
                <c:pt idx="87">
                  <c:v>0.21752946474113757</c:v>
                </c:pt>
                <c:pt idx="88">
                  <c:v>0.20521157277785956</c:v>
                </c:pt>
                <c:pt idx="89">
                  <c:v>0.20642519322282649</c:v>
                </c:pt>
                <c:pt idx="90">
                  <c:v>0.21315794625892368</c:v>
                </c:pt>
                <c:pt idx="91">
                  <c:v>0.21784232564711553</c:v>
                </c:pt>
                <c:pt idx="92">
                  <c:v>0.22514741860836063</c:v>
                </c:pt>
                <c:pt idx="93">
                  <c:v>0.19427349934181132</c:v>
                </c:pt>
                <c:pt idx="94">
                  <c:v>0.19784804404606821</c:v>
                </c:pt>
                <c:pt idx="95">
                  <c:v>0.20935319144745956</c:v>
                </c:pt>
                <c:pt idx="96">
                  <c:v>0.23063334350159068</c:v>
                </c:pt>
                <c:pt idx="97">
                  <c:v>0.16729721888800245</c:v>
                </c:pt>
                <c:pt idx="98">
                  <c:v>0.18554271592464186</c:v>
                </c:pt>
                <c:pt idx="99">
                  <c:v>0.20531547542531614</c:v>
                </c:pt>
                <c:pt idx="100">
                  <c:v>0.16390683661583258</c:v>
                </c:pt>
                <c:pt idx="101">
                  <c:v>0.16313849505523331</c:v>
                </c:pt>
                <c:pt idx="102">
                  <c:v>0.20959759498554137</c:v>
                </c:pt>
                <c:pt idx="103">
                  <c:v>0.2148216894220919</c:v>
                </c:pt>
                <c:pt idx="104">
                  <c:v>0.27138456562370855</c:v>
                </c:pt>
                <c:pt idx="105">
                  <c:v>0.17537557374809606</c:v>
                </c:pt>
                <c:pt idx="106">
                  <c:v>0.20915471133674207</c:v>
                </c:pt>
                <c:pt idx="107">
                  <c:v>0.23596700983026719</c:v>
                </c:pt>
                <c:pt idx="108">
                  <c:v>0.20866912600852336</c:v>
                </c:pt>
                <c:pt idx="109">
                  <c:v>0.21910391680060906</c:v>
                </c:pt>
                <c:pt idx="110">
                  <c:v>0.222472735360951</c:v>
                </c:pt>
                <c:pt idx="111">
                  <c:v>0.20857253851852794</c:v>
                </c:pt>
                <c:pt idx="112">
                  <c:v>0.21577283146296961</c:v>
                </c:pt>
                <c:pt idx="113">
                  <c:v>0.21509297107600961</c:v>
                </c:pt>
                <c:pt idx="114">
                  <c:v>0.25446625418252994</c:v>
                </c:pt>
                <c:pt idx="115">
                  <c:v>0.39856204436038151</c:v>
                </c:pt>
                <c:pt idx="116">
                  <c:v>0.18099067070190247</c:v>
                </c:pt>
              </c:numCache>
            </c:numRef>
          </c:val>
          <c:smooth val="0"/>
        </c:ser>
        <c:ser>
          <c:idx val="1"/>
          <c:order val="1"/>
          <c:tx>
            <c:v>Среднее значение коэффициента обеспечения мунициальым заданием ОУ на 1 обучающегося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свод'!$M$6:$M$122</c:f>
              <c:numCache>
                <c:formatCode>#,##0.00</c:formatCode>
                <c:ptCount val="117"/>
                <c:pt idx="1">
                  <c:v>0.23805272394160776</c:v>
                </c:pt>
                <c:pt idx="2">
                  <c:v>0.23805272394160776</c:v>
                </c:pt>
                <c:pt idx="3">
                  <c:v>0.23805272394160776</c:v>
                </c:pt>
                <c:pt idx="4">
                  <c:v>0.23805272394160776</c:v>
                </c:pt>
                <c:pt idx="5">
                  <c:v>0.23805272394160776</c:v>
                </c:pt>
                <c:pt idx="6">
                  <c:v>0.23805272394160776</c:v>
                </c:pt>
                <c:pt idx="7">
                  <c:v>0.23805272394160776</c:v>
                </c:pt>
                <c:pt idx="8">
                  <c:v>0.23805272394160776</c:v>
                </c:pt>
                <c:pt idx="9">
                  <c:v>0.23805272394160776</c:v>
                </c:pt>
                <c:pt idx="11">
                  <c:v>0.23805272394160776</c:v>
                </c:pt>
                <c:pt idx="12">
                  <c:v>0.23805272394160776</c:v>
                </c:pt>
                <c:pt idx="13">
                  <c:v>0.23805272394160776</c:v>
                </c:pt>
                <c:pt idx="14">
                  <c:v>0.23805272394160776</c:v>
                </c:pt>
                <c:pt idx="15">
                  <c:v>0.23805272394160776</c:v>
                </c:pt>
                <c:pt idx="16">
                  <c:v>0.23805272394160776</c:v>
                </c:pt>
                <c:pt idx="17">
                  <c:v>0.23805272394160776</c:v>
                </c:pt>
                <c:pt idx="18">
                  <c:v>0.23805272394160776</c:v>
                </c:pt>
                <c:pt idx="19">
                  <c:v>0.23805272394160776</c:v>
                </c:pt>
                <c:pt idx="20">
                  <c:v>0.23805272394160776</c:v>
                </c:pt>
                <c:pt idx="21">
                  <c:v>0.23805272394160776</c:v>
                </c:pt>
                <c:pt idx="22">
                  <c:v>0.23805272394160776</c:v>
                </c:pt>
                <c:pt idx="24">
                  <c:v>0.23805272394160776</c:v>
                </c:pt>
                <c:pt idx="25">
                  <c:v>0.23805272394160776</c:v>
                </c:pt>
                <c:pt idx="26">
                  <c:v>0.23805272394160776</c:v>
                </c:pt>
                <c:pt idx="27">
                  <c:v>0.23805272394160776</c:v>
                </c:pt>
                <c:pt idx="28">
                  <c:v>0.23805272394160776</c:v>
                </c:pt>
                <c:pt idx="29">
                  <c:v>0.23805272394160776</c:v>
                </c:pt>
                <c:pt idx="30">
                  <c:v>0.23805272394160776</c:v>
                </c:pt>
                <c:pt idx="31">
                  <c:v>0.23805272394160776</c:v>
                </c:pt>
                <c:pt idx="32">
                  <c:v>0.23805272394160776</c:v>
                </c:pt>
                <c:pt idx="33">
                  <c:v>0.23805272394160776</c:v>
                </c:pt>
                <c:pt idx="34">
                  <c:v>0.23805272394160776</c:v>
                </c:pt>
                <c:pt idx="35">
                  <c:v>0.23805272394160776</c:v>
                </c:pt>
                <c:pt idx="36">
                  <c:v>0.23805272394160776</c:v>
                </c:pt>
                <c:pt idx="37">
                  <c:v>0.23805272394160776</c:v>
                </c:pt>
                <c:pt idx="38">
                  <c:v>0.23805272394160776</c:v>
                </c:pt>
                <c:pt idx="39">
                  <c:v>0.23805272394160776</c:v>
                </c:pt>
                <c:pt idx="40">
                  <c:v>0.23805272394160776</c:v>
                </c:pt>
                <c:pt idx="42">
                  <c:v>0.23805272394160776</c:v>
                </c:pt>
                <c:pt idx="43">
                  <c:v>0.23805272394160776</c:v>
                </c:pt>
                <c:pt idx="44">
                  <c:v>0.23805272394160776</c:v>
                </c:pt>
                <c:pt idx="45">
                  <c:v>0.23805272394160776</c:v>
                </c:pt>
                <c:pt idx="46">
                  <c:v>0.23805272394160776</c:v>
                </c:pt>
                <c:pt idx="47">
                  <c:v>0.23805272394160776</c:v>
                </c:pt>
                <c:pt idx="48">
                  <c:v>0.23805272394160776</c:v>
                </c:pt>
                <c:pt idx="49">
                  <c:v>0.23805272394160776</c:v>
                </c:pt>
                <c:pt idx="50">
                  <c:v>0.23805272394160776</c:v>
                </c:pt>
                <c:pt idx="51">
                  <c:v>0.23805272394160776</c:v>
                </c:pt>
                <c:pt idx="52">
                  <c:v>0.23805272394160776</c:v>
                </c:pt>
                <c:pt idx="53">
                  <c:v>0.23805272394160776</c:v>
                </c:pt>
                <c:pt idx="54">
                  <c:v>0.23805272394160776</c:v>
                </c:pt>
                <c:pt idx="55">
                  <c:v>0.23805272394160776</c:v>
                </c:pt>
                <c:pt idx="56">
                  <c:v>0.23805272394160776</c:v>
                </c:pt>
                <c:pt idx="57">
                  <c:v>0.23805272394160776</c:v>
                </c:pt>
                <c:pt idx="58">
                  <c:v>0.23805272394160776</c:v>
                </c:pt>
                <c:pt idx="59">
                  <c:v>0.23805272394160776</c:v>
                </c:pt>
                <c:pt idx="60">
                  <c:v>0.23805272394160776</c:v>
                </c:pt>
                <c:pt idx="62">
                  <c:v>0.23805272394160776</c:v>
                </c:pt>
                <c:pt idx="63">
                  <c:v>0.23805272394160776</c:v>
                </c:pt>
                <c:pt idx="64">
                  <c:v>0.23805272394160776</c:v>
                </c:pt>
                <c:pt idx="65">
                  <c:v>0.23805272394160776</c:v>
                </c:pt>
                <c:pt idx="66">
                  <c:v>0.23805272394160776</c:v>
                </c:pt>
                <c:pt idx="67">
                  <c:v>0.23805272394160776</c:v>
                </c:pt>
                <c:pt idx="68">
                  <c:v>0.23805272394160776</c:v>
                </c:pt>
                <c:pt idx="69">
                  <c:v>0.23805272394160776</c:v>
                </c:pt>
                <c:pt idx="70">
                  <c:v>0.23805272394160776</c:v>
                </c:pt>
                <c:pt idx="71">
                  <c:v>0.23805272394160776</c:v>
                </c:pt>
                <c:pt idx="72">
                  <c:v>0.23805272394160776</c:v>
                </c:pt>
                <c:pt idx="73">
                  <c:v>0.23805272394160776</c:v>
                </c:pt>
                <c:pt idx="74">
                  <c:v>0.23805272394160776</c:v>
                </c:pt>
                <c:pt idx="75">
                  <c:v>0.23805272394160776</c:v>
                </c:pt>
                <c:pt idx="77">
                  <c:v>0.23805272394160776</c:v>
                </c:pt>
                <c:pt idx="78">
                  <c:v>0.23805272394160776</c:v>
                </c:pt>
                <c:pt idx="79">
                  <c:v>0.23805272394160776</c:v>
                </c:pt>
                <c:pt idx="80">
                  <c:v>0.23805272394160776</c:v>
                </c:pt>
                <c:pt idx="81">
                  <c:v>0.23805272394160776</c:v>
                </c:pt>
                <c:pt idx="82">
                  <c:v>0.23805272394160776</c:v>
                </c:pt>
                <c:pt idx="83">
                  <c:v>0.23805272394160776</c:v>
                </c:pt>
                <c:pt idx="84">
                  <c:v>0.23805272394160776</c:v>
                </c:pt>
                <c:pt idx="85">
                  <c:v>0.23805272394160776</c:v>
                </c:pt>
                <c:pt idx="86">
                  <c:v>0.23805272394160776</c:v>
                </c:pt>
                <c:pt idx="87">
                  <c:v>0.23805272394160776</c:v>
                </c:pt>
                <c:pt idx="88">
                  <c:v>0.23805272394160776</c:v>
                </c:pt>
                <c:pt idx="89">
                  <c:v>0.23805272394160776</c:v>
                </c:pt>
                <c:pt idx="90">
                  <c:v>0.23805272394160776</c:v>
                </c:pt>
                <c:pt idx="91">
                  <c:v>0.23805272394160776</c:v>
                </c:pt>
                <c:pt idx="92">
                  <c:v>0.23805272394160776</c:v>
                </c:pt>
                <c:pt idx="93">
                  <c:v>0.23805272394160776</c:v>
                </c:pt>
                <c:pt idx="94">
                  <c:v>0.23805272394160776</c:v>
                </c:pt>
                <c:pt idx="95">
                  <c:v>0.23805272394160776</c:v>
                </c:pt>
                <c:pt idx="96">
                  <c:v>0.23805272394160776</c:v>
                </c:pt>
                <c:pt idx="97">
                  <c:v>0.23805272394160776</c:v>
                </c:pt>
                <c:pt idx="98">
                  <c:v>0.23805272394160776</c:v>
                </c:pt>
                <c:pt idx="99">
                  <c:v>0.23805272394160776</c:v>
                </c:pt>
                <c:pt idx="100">
                  <c:v>0.23805272394160776</c:v>
                </c:pt>
                <c:pt idx="101">
                  <c:v>0.23805272394160776</c:v>
                </c:pt>
                <c:pt idx="102">
                  <c:v>0.23805272394160776</c:v>
                </c:pt>
                <c:pt idx="103">
                  <c:v>0.23805272394160776</c:v>
                </c:pt>
                <c:pt idx="104">
                  <c:v>0.23805272394160776</c:v>
                </c:pt>
                <c:pt idx="105">
                  <c:v>0.23805272394160776</c:v>
                </c:pt>
                <c:pt idx="106">
                  <c:v>0.23805272394160776</c:v>
                </c:pt>
                <c:pt idx="108">
                  <c:v>0.23805272394160776</c:v>
                </c:pt>
                <c:pt idx="109">
                  <c:v>0.23805272394160776</c:v>
                </c:pt>
                <c:pt idx="110">
                  <c:v>0.23805272394160776</c:v>
                </c:pt>
                <c:pt idx="111">
                  <c:v>0.23805272394160776</c:v>
                </c:pt>
                <c:pt idx="112">
                  <c:v>0.23805272394160776</c:v>
                </c:pt>
                <c:pt idx="113">
                  <c:v>0.23805272394160776</c:v>
                </c:pt>
                <c:pt idx="114">
                  <c:v>0.23805272394160776</c:v>
                </c:pt>
                <c:pt idx="115">
                  <c:v>0.23805272394160776</c:v>
                </c:pt>
                <c:pt idx="116">
                  <c:v>0.23805272394160776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58184"/>
        <c:axId val="188258568"/>
      </c:lineChart>
      <c:catAx>
        <c:axId val="18825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258568"/>
        <c:crosses val="autoZero"/>
        <c:auto val="1"/>
        <c:lblAlgn val="ctr"/>
        <c:lblOffset val="100"/>
        <c:noMultiLvlLbl val="0"/>
      </c:catAx>
      <c:valAx>
        <c:axId val="188258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2581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.19407216392048904"/>
          <c:y val="8.4591804073271326E-2"/>
          <c:w val="0.60215517241379313"/>
          <c:h val="4.6167521742708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400" b="1"/>
              <a:t>Коэффициент увеличения материальных запасов и основных средств ОУ на 1 обучающегося (размер стоимости материальных запасов и основных</a:t>
            </a:r>
            <a:r>
              <a:rPr lang="ru-RU" sz="1400" b="1" baseline="0"/>
              <a:t> средств к общему количеству обучающихся</a:t>
            </a:r>
            <a:r>
              <a:rPr lang="ru-RU" sz="1400" b="1"/>
              <a:t>) относительно максимального значения</a:t>
            </a:r>
          </a:p>
        </c:rich>
      </c:tx>
      <c:layout>
        <c:manualLayout>
          <c:xMode val="edge"/>
          <c:yMode val="edge"/>
          <c:x val="0.10597494843179238"/>
          <c:y val="5.260566567110145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1124203828115438E-2"/>
          <c:y val="0.14968956466648564"/>
          <c:w val="0.97687087549026685"/>
          <c:h val="0.53413544162545323"/>
        </c:manualLayout>
      </c:layout>
      <c:lineChart>
        <c:grouping val="standard"/>
        <c:varyColors val="0"/>
        <c:ser>
          <c:idx val="0"/>
          <c:order val="0"/>
          <c:tx>
            <c:v>Коэффициент увеличения материальных запасов и основных средств</c:v>
          </c:tx>
          <c:spPr>
            <a:ln w="28575" cap="rnd">
              <a:solidFill>
                <a:srgbClr val="0066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rgbClr val="0066FF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свод'!$P$6:$P$122</c:f>
              <c:numCache>
                <c:formatCode>#,##0.00</c:formatCode>
                <c:ptCount val="117"/>
                <c:pt idx="0">
                  <c:v>9.6059877661590715E-2</c:v>
                </c:pt>
                <c:pt idx="1">
                  <c:v>0.25315370102817025</c:v>
                </c:pt>
                <c:pt idx="2">
                  <c:v>7.3460116518286642E-2</c:v>
                </c:pt>
                <c:pt idx="3">
                  <c:v>6.9042051339776075E-2</c:v>
                </c:pt>
                <c:pt idx="4">
                  <c:v>0.11457919891248849</c:v>
                </c:pt>
                <c:pt idx="5">
                  <c:v>6.765823799939244E-2</c:v>
                </c:pt>
                <c:pt idx="6">
                  <c:v>7.6995866507801353E-2</c:v>
                </c:pt>
                <c:pt idx="7">
                  <c:v>6.7790741349596326E-2</c:v>
                </c:pt>
                <c:pt idx="8">
                  <c:v>6.6944507449629223E-2</c:v>
                </c:pt>
                <c:pt idx="9">
                  <c:v>7.4914477849175667E-2</c:v>
                </c:pt>
                <c:pt idx="10">
                  <c:v>0.10950824583647621</c:v>
                </c:pt>
                <c:pt idx="11">
                  <c:v>8.3623289928128022E-2</c:v>
                </c:pt>
                <c:pt idx="12">
                  <c:v>0.19873858308598424</c:v>
                </c:pt>
                <c:pt idx="13">
                  <c:v>6.3593407679940636E-2</c:v>
                </c:pt>
                <c:pt idx="14">
                  <c:v>0.21139547489149665</c:v>
                </c:pt>
                <c:pt idx="15">
                  <c:v>7.3123963878058293E-2</c:v>
                </c:pt>
                <c:pt idx="16">
                  <c:v>6.6624624438923793E-2</c:v>
                </c:pt>
                <c:pt idx="17">
                  <c:v>6.6703296920130176E-2</c:v>
                </c:pt>
                <c:pt idx="18">
                  <c:v>0.24752756621958513</c:v>
                </c:pt>
                <c:pt idx="19">
                  <c:v>6.3433543397402245E-2</c:v>
                </c:pt>
                <c:pt idx="20">
                  <c:v>0.11844988968855835</c:v>
                </c:pt>
                <c:pt idx="21">
                  <c:v>5.3302742392243758E-2</c:v>
                </c:pt>
                <c:pt idx="22">
                  <c:v>6.7582567517262965E-2</c:v>
                </c:pt>
                <c:pt idx="23">
                  <c:v>9.5856909441036739E-2</c:v>
                </c:pt>
                <c:pt idx="24">
                  <c:v>7.451985952617439E-2</c:v>
                </c:pt>
                <c:pt idx="25">
                  <c:v>8.0718484224623382E-2</c:v>
                </c:pt>
                <c:pt idx="26">
                  <c:v>7.4836948924564203E-2</c:v>
                </c:pt>
                <c:pt idx="27">
                  <c:v>8.7642950808045073E-2</c:v>
                </c:pt>
                <c:pt idx="28">
                  <c:v>6.9472110865632417E-2</c:v>
                </c:pt>
                <c:pt idx="29">
                  <c:v>0.11164689197814691</c:v>
                </c:pt>
                <c:pt idx="30">
                  <c:v>6.5094576140731539E-2</c:v>
                </c:pt>
                <c:pt idx="31">
                  <c:v>6.5275209398951511E-2</c:v>
                </c:pt>
                <c:pt idx="32">
                  <c:v>7.1188870678940641E-2</c:v>
                </c:pt>
                <c:pt idx="33">
                  <c:v>8.4907644341288668E-2</c:v>
                </c:pt>
                <c:pt idx="34">
                  <c:v>6.7419802262208978E-2</c:v>
                </c:pt>
                <c:pt idx="35">
                  <c:v>7.7205649693770959E-2</c:v>
                </c:pt>
                <c:pt idx="36">
                  <c:v>6.9177706136699144E-2</c:v>
                </c:pt>
                <c:pt idx="37">
                  <c:v>7.4022607560551165E-2</c:v>
                </c:pt>
                <c:pt idx="38">
                  <c:v>7.4562944518189983E-2</c:v>
                </c:pt>
                <c:pt idx="39">
                  <c:v>6.6351914076275914E-2</c:v>
                </c:pt>
                <c:pt idx="40">
                  <c:v>0.41552328936282951</c:v>
                </c:pt>
                <c:pt idx="41">
                  <c:v>0.16983555305233972</c:v>
                </c:pt>
                <c:pt idx="42">
                  <c:v>0.48074937864286166</c:v>
                </c:pt>
                <c:pt idx="43">
                  <c:v>7.0691710595241611E-2</c:v>
                </c:pt>
                <c:pt idx="44">
                  <c:v>0.1308334637489178</c:v>
                </c:pt>
                <c:pt idx="45">
                  <c:v>6.9433957040740985E-2</c:v>
                </c:pt>
                <c:pt idx="46">
                  <c:v>7.491314119441525E-2</c:v>
                </c:pt>
                <c:pt idx="47">
                  <c:v>0.36642870214444712</c:v>
                </c:pt>
                <c:pt idx="48">
                  <c:v>1</c:v>
                </c:pt>
                <c:pt idx="49">
                  <c:v>7.1273511604800319E-2</c:v>
                </c:pt>
                <c:pt idx="50">
                  <c:v>6.8237715862832157E-2</c:v>
                </c:pt>
                <c:pt idx="51">
                  <c:v>6.792073611197913E-2</c:v>
                </c:pt>
                <c:pt idx="52">
                  <c:v>6.9560450143645383E-2</c:v>
                </c:pt>
                <c:pt idx="53">
                  <c:v>8.1139511931426433E-2</c:v>
                </c:pt>
                <c:pt idx="54">
                  <c:v>9.637764949320328E-2</c:v>
                </c:pt>
                <c:pt idx="55">
                  <c:v>8.6568088791416184E-2</c:v>
                </c:pt>
                <c:pt idx="56">
                  <c:v>7.3042363851788542E-2</c:v>
                </c:pt>
                <c:pt idx="57">
                  <c:v>7.1808194078136864E-2</c:v>
                </c:pt>
                <c:pt idx="58">
                  <c:v>7.2699947743575508E-2</c:v>
                </c:pt>
                <c:pt idx="59">
                  <c:v>0.11329828297656032</c:v>
                </c:pt>
                <c:pt idx="60">
                  <c:v>0.16189870203846587</c:v>
                </c:pt>
                <c:pt idx="61">
                  <c:v>0.10948460500841183</c:v>
                </c:pt>
                <c:pt idx="62">
                  <c:v>0.23758517501452031</c:v>
                </c:pt>
                <c:pt idx="63">
                  <c:v>0.35294744419445589</c:v>
                </c:pt>
                <c:pt idx="64">
                  <c:v>7.7438887149992294E-2</c:v>
                </c:pt>
                <c:pt idx="65">
                  <c:v>7.6909854977279257E-2</c:v>
                </c:pt>
                <c:pt idx="66">
                  <c:v>6.7260580967154995E-2</c:v>
                </c:pt>
                <c:pt idx="67">
                  <c:v>8.4900302215661194E-2</c:v>
                </c:pt>
                <c:pt idx="68">
                  <c:v>7.3540109374094664E-2</c:v>
                </c:pt>
                <c:pt idx="69">
                  <c:v>7.6722676877665097E-2</c:v>
                </c:pt>
                <c:pt idx="70">
                  <c:v>4.2794606191430364E-2</c:v>
                </c:pt>
                <c:pt idx="71">
                  <c:v>7.8355085741914701E-2</c:v>
                </c:pt>
                <c:pt idx="72">
                  <c:v>9.7440442498820473E-2</c:v>
                </c:pt>
                <c:pt idx="73">
                  <c:v>7.0722695483829076E-2</c:v>
                </c:pt>
                <c:pt idx="74">
                  <c:v>6.7012098887804489E-2</c:v>
                </c:pt>
                <c:pt idx="75">
                  <c:v>0.12915451054314259</c:v>
                </c:pt>
                <c:pt idx="76">
                  <c:v>9.1837607620601128E-2</c:v>
                </c:pt>
                <c:pt idx="77">
                  <c:v>7.4915004329806703E-2</c:v>
                </c:pt>
                <c:pt idx="78">
                  <c:v>7.4369132236073762E-2</c:v>
                </c:pt>
                <c:pt idx="79">
                  <c:v>8.0738401122388587E-2</c:v>
                </c:pt>
                <c:pt idx="80">
                  <c:v>9.2227896557282085E-2</c:v>
                </c:pt>
                <c:pt idx="81">
                  <c:v>7.7492679809477882E-2</c:v>
                </c:pt>
                <c:pt idx="82">
                  <c:v>8.1962978378807325E-2</c:v>
                </c:pt>
                <c:pt idx="83">
                  <c:v>8.3418934186745328E-2</c:v>
                </c:pt>
                <c:pt idx="84">
                  <c:v>7.352629650921487E-2</c:v>
                </c:pt>
                <c:pt idx="85">
                  <c:v>8.1414371235794203E-2</c:v>
                </c:pt>
                <c:pt idx="86">
                  <c:v>7.2441456973160165E-2</c:v>
                </c:pt>
                <c:pt idx="87">
                  <c:v>7.519627382280604E-2</c:v>
                </c:pt>
                <c:pt idx="88">
                  <c:v>8.0027265544910187E-2</c:v>
                </c:pt>
                <c:pt idx="89">
                  <c:v>6.9454416870131611E-2</c:v>
                </c:pt>
                <c:pt idx="90">
                  <c:v>9.916755604786065E-2</c:v>
                </c:pt>
                <c:pt idx="91">
                  <c:v>6.8445178257213302E-2</c:v>
                </c:pt>
                <c:pt idx="92">
                  <c:v>7.8712456517404342E-2</c:v>
                </c:pt>
                <c:pt idx="93">
                  <c:v>7.2631574700103618E-2</c:v>
                </c:pt>
                <c:pt idx="94">
                  <c:v>7.0224848139307822E-2</c:v>
                </c:pt>
                <c:pt idx="95">
                  <c:v>7.5950961689276578E-2</c:v>
                </c:pt>
                <c:pt idx="96">
                  <c:v>0.19527924146942202</c:v>
                </c:pt>
                <c:pt idx="97">
                  <c:v>8.3974475720862002E-2</c:v>
                </c:pt>
                <c:pt idx="98">
                  <c:v>8.791888103331888E-2</c:v>
                </c:pt>
                <c:pt idx="99">
                  <c:v>8.026118746480107E-2</c:v>
                </c:pt>
                <c:pt idx="100">
                  <c:v>7.5115009179072642E-2</c:v>
                </c:pt>
                <c:pt idx="101">
                  <c:v>7.589971679629369E-2</c:v>
                </c:pt>
                <c:pt idx="102">
                  <c:v>7.6285933935599737E-2</c:v>
                </c:pt>
                <c:pt idx="103">
                  <c:v>9.3624601720052006E-2</c:v>
                </c:pt>
                <c:pt idx="104">
                  <c:v>0.35498284439669675</c:v>
                </c:pt>
                <c:pt idx="105">
                  <c:v>7.2889166182882201E-2</c:v>
                </c:pt>
                <c:pt idx="106">
                  <c:v>7.6579487791267567E-2</c:v>
                </c:pt>
                <c:pt idx="107">
                  <c:v>0.134592740662418</c:v>
                </c:pt>
                <c:pt idx="108">
                  <c:v>0.10378287993916312</c:v>
                </c:pt>
                <c:pt idx="109">
                  <c:v>7.8432521632756755E-2</c:v>
                </c:pt>
                <c:pt idx="110">
                  <c:v>9.508016478302253E-2</c:v>
                </c:pt>
                <c:pt idx="111">
                  <c:v>7.0456609313844315E-2</c:v>
                </c:pt>
                <c:pt idx="112">
                  <c:v>9.9193159172592416E-2</c:v>
                </c:pt>
                <c:pt idx="113">
                  <c:v>7.6549756489967771E-2</c:v>
                </c:pt>
                <c:pt idx="114">
                  <c:v>7.1623931450900333E-2</c:v>
                </c:pt>
                <c:pt idx="115">
                  <c:v>0.53741527439697701</c:v>
                </c:pt>
                <c:pt idx="116">
                  <c:v>7.8800368782537725E-2</c:v>
                </c:pt>
              </c:numCache>
            </c:numRef>
          </c:val>
          <c:smooth val="0"/>
        </c:ser>
        <c:ser>
          <c:idx val="1"/>
          <c:order val="1"/>
          <c:tx>
            <c:v>Среднее значение коэффициента по городу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свод'!$Q$6:$Q$122</c:f>
              <c:numCache>
                <c:formatCode>#,##0.00</c:formatCode>
                <c:ptCount val="117"/>
                <c:pt idx="1">
                  <c:v>0.11402994633730375</c:v>
                </c:pt>
                <c:pt idx="2">
                  <c:v>0.11402994633730375</c:v>
                </c:pt>
                <c:pt idx="3">
                  <c:v>0.11402994633730375</c:v>
                </c:pt>
                <c:pt idx="4">
                  <c:v>0.11402994633730375</c:v>
                </c:pt>
                <c:pt idx="5">
                  <c:v>0.11402994633730375</c:v>
                </c:pt>
                <c:pt idx="6">
                  <c:v>0.11402994633730375</c:v>
                </c:pt>
                <c:pt idx="7">
                  <c:v>0.11402994633730375</c:v>
                </c:pt>
                <c:pt idx="8">
                  <c:v>0.11402994633730375</c:v>
                </c:pt>
                <c:pt idx="9">
                  <c:v>0.11402994633730375</c:v>
                </c:pt>
                <c:pt idx="11">
                  <c:v>0.11402994633730375</c:v>
                </c:pt>
                <c:pt idx="12">
                  <c:v>0.11402994633730375</c:v>
                </c:pt>
                <c:pt idx="13">
                  <c:v>0.11402994633730375</c:v>
                </c:pt>
                <c:pt idx="14">
                  <c:v>0.11402994633730375</c:v>
                </c:pt>
                <c:pt idx="15">
                  <c:v>0.11402994633730375</c:v>
                </c:pt>
                <c:pt idx="16">
                  <c:v>0.11402994633730375</c:v>
                </c:pt>
                <c:pt idx="17">
                  <c:v>0.11402994633730375</c:v>
                </c:pt>
                <c:pt idx="18">
                  <c:v>0.11402994633730375</c:v>
                </c:pt>
                <c:pt idx="19">
                  <c:v>0.11402994633730375</c:v>
                </c:pt>
                <c:pt idx="20">
                  <c:v>0.11402994633730375</c:v>
                </c:pt>
                <c:pt idx="21">
                  <c:v>0.11402994633730375</c:v>
                </c:pt>
                <c:pt idx="22">
                  <c:v>0.11402994633730375</c:v>
                </c:pt>
                <c:pt idx="24">
                  <c:v>0.11402994633730375</c:v>
                </c:pt>
                <c:pt idx="25">
                  <c:v>0.11402994633730375</c:v>
                </c:pt>
                <c:pt idx="26">
                  <c:v>0.11402994633730375</c:v>
                </c:pt>
                <c:pt idx="27">
                  <c:v>0.11402994633730375</c:v>
                </c:pt>
                <c:pt idx="28">
                  <c:v>0.11402994633730375</c:v>
                </c:pt>
                <c:pt idx="29">
                  <c:v>0.11402994633730375</c:v>
                </c:pt>
                <c:pt idx="30">
                  <c:v>0.11402994633730375</c:v>
                </c:pt>
                <c:pt idx="31">
                  <c:v>0.11402994633730375</c:v>
                </c:pt>
                <c:pt idx="32">
                  <c:v>0.11402994633730375</c:v>
                </c:pt>
                <c:pt idx="33">
                  <c:v>0.11402994633730375</c:v>
                </c:pt>
                <c:pt idx="34">
                  <c:v>0.11402994633730375</c:v>
                </c:pt>
                <c:pt idx="35">
                  <c:v>0.11402994633730375</c:v>
                </c:pt>
                <c:pt idx="36">
                  <c:v>0.11402994633730375</c:v>
                </c:pt>
                <c:pt idx="37">
                  <c:v>0.11402994633730375</c:v>
                </c:pt>
                <c:pt idx="38">
                  <c:v>0.11402994633730375</c:v>
                </c:pt>
                <c:pt idx="39">
                  <c:v>0.11402994633730375</c:v>
                </c:pt>
                <c:pt idx="40">
                  <c:v>0.11402994633730375</c:v>
                </c:pt>
                <c:pt idx="42">
                  <c:v>0.11402994633730375</c:v>
                </c:pt>
                <c:pt idx="43">
                  <c:v>0.11402994633730375</c:v>
                </c:pt>
                <c:pt idx="44">
                  <c:v>0.11402994633730375</c:v>
                </c:pt>
                <c:pt idx="45">
                  <c:v>0.11402994633730375</c:v>
                </c:pt>
                <c:pt idx="46">
                  <c:v>0.11402994633730375</c:v>
                </c:pt>
                <c:pt idx="47">
                  <c:v>0.11402994633730375</c:v>
                </c:pt>
                <c:pt idx="48">
                  <c:v>0.11402994633730375</c:v>
                </c:pt>
                <c:pt idx="49">
                  <c:v>0.11402994633730375</c:v>
                </c:pt>
                <c:pt idx="50">
                  <c:v>0.11402994633730375</c:v>
                </c:pt>
                <c:pt idx="51">
                  <c:v>0.11402994633730375</c:v>
                </c:pt>
                <c:pt idx="52">
                  <c:v>0.11402994633730375</c:v>
                </c:pt>
                <c:pt idx="53">
                  <c:v>0.11402994633730375</c:v>
                </c:pt>
                <c:pt idx="54">
                  <c:v>0.11402994633730375</c:v>
                </c:pt>
                <c:pt idx="55">
                  <c:v>0.11402994633730375</c:v>
                </c:pt>
                <c:pt idx="56">
                  <c:v>0.11402994633730375</c:v>
                </c:pt>
                <c:pt idx="57">
                  <c:v>0.11402994633730375</c:v>
                </c:pt>
                <c:pt idx="58">
                  <c:v>0.11402994633730375</c:v>
                </c:pt>
                <c:pt idx="59">
                  <c:v>0.11402994633730375</c:v>
                </c:pt>
                <c:pt idx="60">
                  <c:v>0.11402994633730375</c:v>
                </c:pt>
                <c:pt idx="62">
                  <c:v>0.11402994633730375</c:v>
                </c:pt>
                <c:pt idx="63">
                  <c:v>0.11402994633730375</c:v>
                </c:pt>
                <c:pt idx="64">
                  <c:v>0.11402994633730375</c:v>
                </c:pt>
                <c:pt idx="65">
                  <c:v>0.11402994633730375</c:v>
                </c:pt>
                <c:pt idx="66">
                  <c:v>0.11402994633730375</c:v>
                </c:pt>
                <c:pt idx="67">
                  <c:v>0.11402994633730375</c:v>
                </c:pt>
                <c:pt idx="68">
                  <c:v>0.11402994633730375</c:v>
                </c:pt>
                <c:pt idx="69">
                  <c:v>0.11402994633730375</c:v>
                </c:pt>
                <c:pt idx="70">
                  <c:v>0.11402994633730375</c:v>
                </c:pt>
                <c:pt idx="71">
                  <c:v>0.11402994633730375</c:v>
                </c:pt>
                <c:pt idx="72">
                  <c:v>0.11402994633730375</c:v>
                </c:pt>
                <c:pt idx="73">
                  <c:v>0.11402994633730375</c:v>
                </c:pt>
                <c:pt idx="74">
                  <c:v>0.11402994633730375</c:v>
                </c:pt>
                <c:pt idx="75">
                  <c:v>0.11402994633730375</c:v>
                </c:pt>
                <c:pt idx="77">
                  <c:v>0.11402994633730375</c:v>
                </c:pt>
                <c:pt idx="78">
                  <c:v>0.11402994633730375</c:v>
                </c:pt>
                <c:pt idx="79">
                  <c:v>0.11402994633730375</c:v>
                </c:pt>
                <c:pt idx="80">
                  <c:v>0.11402994633730375</c:v>
                </c:pt>
                <c:pt idx="81">
                  <c:v>0.11402994633730375</c:v>
                </c:pt>
                <c:pt idx="82">
                  <c:v>0.11402994633730375</c:v>
                </c:pt>
                <c:pt idx="83">
                  <c:v>0.11402994633730375</c:v>
                </c:pt>
                <c:pt idx="84">
                  <c:v>0.11402994633730375</c:v>
                </c:pt>
                <c:pt idx="85">
                  <c:v>0.11402994633730375</c:v>
                </c:pt>
                <c:pt idx="86">
                  <c:v>0.11402994633730375</c:v>
                </c:pt>
                <c:pt idx="87">
                  <c:v>0.11402994633730375</c:v>
                </c:pt>
                <c:pt idx="88">
                  <c:v>0.11402994633730375</c:v>
                </c:pt>
                <c:pt idx="89">
                  <c:v>0.11402994633730375</c:v>
                </c:pt>
                <c:pt idx="90">
                  <c:v>0.11402994633730375</c:v>
                </c:pt>
                <c:pt idx="91">
                  <c:v>0.11402994633730375</c:v>
                </c:pt>
                <c:pt idx="92">
                  <c:v>0.11402994633730375</c:v>
                </c:pt>
                <c:pt idx="93">
                  <c:v>0.11402994633730375</c:v>
                </c:pt>
                <c:pt idx="94">
                  <c:v>0.11402994633730375</c:v>
                </c:pt>
                <c:pt idx="95">
                  <c:v>0.11402994633730375</c:v>
                </c:pt>
                <c:pt idx="96">
                  <c:v>0.11402994633730375</c:v>
                </c:pt>
                <c:pt idx="97">
                  <c:v>0.11402994633730375</c:v>
                </c:pt>
                <c:pt idx="98">
                  <c:v>0.11402994633730375</c:v>
                </c:pt>
                <c:pt idx="99">
                  <c:v>0.11402994633730375</c:v>
                </c:pt>
                <c:pt idx="100">
                  <c:v>0.11402994633730375</c:v>
                </c:pt>
                <c:pt idx="101">
                  <c:v>0.11402994633730375</c:v>
                </c:pt>
                <c:pt idx="102">
                  <c:v>0.11402994633730375</c:v>
                </c:pt>
                <c:pt idx="103">
                  <c:v>0.11402994633730375</c:v>
                </c:pt>
                <c:pt idx="104">
                  <c:v>0.11402994633730375</c:v>
                </c:pt>
                <c:pt idx="105">
                  <c:v>0.11402994633730375</c:v>
                </c:pt>
                <c:pt idx="106">
                  <c:v>0.11402994633730375</c:v>
                </c:pt>
                <c:pt idx="108">
                  <c:v>0.11402994633730375</c:v>
                </c:pt>
                <c:pt idx="109">
                  <c:v>0.11402994633730375</c:v>
                </c:pt>
                <c:pt idx="110">
                  <c:v>0.11402994633730375</c:v>
                </c:pt>
                <c:pt idx="111">
                  <c:v>0.11402994633730375</c:v>
                </c:pt>
                <c:pt idx="112">
                  <c:v>0.11402994633730375</c:v>
                </c:pt>
                <c:pt idx="113">
                  <c:v>0.11402994633730375</c:v>
                </c:pt>
                <c:pt idx="114">
                  <c:v>0.11402994633730375</c:v>
                </c:pt>
                <c:pt idx="115">
                  <c:v>0.11402994633730375</c:v>
                </c:pt>
                <c:pt idx="116">
                  <c:v>0.11402994633730375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407360"/>
        <c:axId val="188311600"/>
      </c:lineChart>
      <c:catAx>
        <c:axId val="1884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311600"/>
        <c:crosses val="autoZero"/>
        <c:auto val="1"/>
        <c:lblAlgn val="ctr"/>
        <c:lblOffset val="100"/>
        <c:noMultiLvlLbl val="0"/>
      </c:catAx>
      <c:valAx>
        <c:axId val="188311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4073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</c:legendEntry>
      <c:layout>
        <c:manualLayout>
          <c:xMode val="edge"/>
          <c:yMode val="edge"/>
          <c:x val="0.28924068476359754"/>
          <c:y val="9.0825414064621218E-2"/>
          <c:w val="0.4176682533808071"/>
          <c:h val="5.02876278396234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b="1"/>
              <a:t>Коэффициент обеспечения оплатой труда на 1 сотрудника (размер заработной платы на 1 сотрудника) относительно максимального</a:t>
            </a:r>
            <a:r>
              <a:rPr lang="ru-RU" b="1" baseline="0"/>
              <a:t> значения</a:t>
            </a:r>
            <a:endParaRPr lang="ru-RU" b="1"/>
          </a:p>
        </c:rich>
      </c:tx>
      <c:layout>
        <c:manualLayout>
          <c:xMode val="edge"/>
          <c:yMode val="edge"/>
          <c:x val="0.18418593475492465"/>
          <c:y val="7.3937153419593345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2784291592937541E-2"/>
          <c:y val="0.12197786736916666"/>
          <c:w val="0.97659557528702423"/>
          <c:h val="0.54906778057548722"/>
        </c:manualLayout>
      </c:layout>
      <c:lineChart>
        <c:grouping val="standard"/>
        <c:varyColors val="0"/>
        <c:ser>
          <c:idx val="0"/>
          <c:order val="0"/>
          <c:tx>
            <c:v>Коэффициент обеспеченнности оплатой труда на 1 работающего</c:v>
          </c:tx>
          <c:spPr>
            <a:ln w="28575" cap="rnd">
              <a:solidFill>
                <a:srgbClr val="0066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66FF"/>
              </a:solidFill>
              <a:ln w="9525">
                <a:solidFill>
                  <a:srgbClr val="0066FF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свод'!$T$6:$T$122</c:f>
              <c:numCache>
                <c:formatCode>#,##0.00</c:formatCode>
                <c:ptCount val="117"/>
                <c:pt idx="0">
                  <c:v>0.67708752937157923</c:v>
                </c:pt>
                <c:pt idx="1">
                  <c:v>1</c:v>
                </c:pt>
                <c:pt idx="2">
                  <c:v>0.58856704809913996</c:v>
                </c:pt>
                <c:pt idx="3">
                  <c:v>0.60125152929488601</c:v>
                </c:pt>
                <c:pt idx="4">
                  <c:v>0.77596420039398795</c:v>
                </c:pt>
                <c:pt idx="5">
                  <c:v>0.62151147820294328</c:v>
                </c:pt>
                <c:pt idx="6">
                  <c:v>0.70338181596799343</c:v>
                </c:pt>
                <c:pt idx="7">
                  <c:v>0.56104471767173458</c:v>
                </c:pt>
                <c:pt idx="8">
                  <c:v>0.52219520218412363</c:v>
                </c:pt>
                <c:pt idx="9">
                  <c:v>0.71987177252940382</c:v>
                </c:pt>
                <c:pt idx="10">
                  <c:v>0.61975615306364895</c:v>
                </c:pt>
                <c:pt idx="11">
                  <c:v>0.58502272186223581</c:v>
                </c:pt>
                <c:pt idx="12">
                  <c:v>0.55897981935548102</c:v>
                </c:pt>
                <c:pt idx="13">
                  <c:v>0.55449445453428448</c:v>
                </c:pt>
                <c:pt idx="14">
                  <c:v>0.63410529966974694</c:v>
                </c:pt>
                <c:pt idx="15">
                  <c:v>0.5406781563767491</c:v>
                </c:pt>
                <c:pt idx="16">
                  <c:v>0.66084725298354108</c:v>
                </c:pt>
                <c:pt idx="17">
                  <c:v>0.65154795828396384</c:v>
                </c:pt>
                <c:pt idx="18">
                  <c:v>0.70092957493837271</c:v>
                </c:pt>
                <c:pt idx="19">
                  <c:v>0.50783672268646751</c:v>
                </c:pt>
                <c:pt idx="20">
                  <c:v>0.71831129656388404</c:v>
                </c:pt>
                <c:pt idx="21">
                  <c:v>0.60547621859503598</c:v>
                </c:pt>
                <c:pt idx="22">
                  <c:v>0.71884436091402637</c:v>
                </c:pt>
                <c:pt idx="23">
                  <c:v>0.63706467610458695</c:v>
                </c:pt>
                <c:pt idx="24">
                  <c:v>0.64199222314371995</c:v>
                </c:pt>
                <c:pt idx="25">
                  <c:v>0.53950464182176106</c:v>
                </c:pt>
                <c:pt idx="26">
                  <c:v>0.59966412098933641</c:v>
                </c:pt>
                <c:pt idx="27">
                  <c:v>0.53645555071183149</c:v>
                </c:pt>
                <c:pt idx="28">
                  <c:v>0.59515358497710968</c:v>
                </c:pt>
                <c:pt idx="29">
                  <c:v>0.65307016978136989</c:v>
                </c:pt>
                <c:pt idx="30">
                  <c:v>0.77495373964202674</c:v>
                </c:pt>
                <c:pt idx="31">
                  <c:v>0.6482322102754382</c:v>
                </c:pt>
                <c:pt idx="32">
                  <c:v>0.60994788945832645</c:v>
                </c:pt>
                <c:pt idx="33">
                  <c:v>0.66871090939495503</c:v>
                </c:pt>
                <c:pt idx="34">
                  <c:v>0.59739612029048572</c:v>
                </c:pt>
                <c:pt idx="35">
                  <c:v>0.71103435345689925</c:v>
                </c:pt>
                <c:pt idx="36">
                  <c:v>0.68810333705069204</c:v>
                </c:pt>
                <c:pt idx="37">
                  <c:v>0.68009995368309251</c:v>
                </c:pt>
                <c:pt idx="38">
                  <c:v>0.65589703450439629</c:v>
                </c:pt>
                <c:pt idx="39">
                  <c:v>0.5704056323849348</c:v>
                </c:pt>
                <c:pt idx="40">
                  <c:v>0.65947802221160279</c:v>
                </c:pt>
                <c:pt idx="41">
                  <c:v>0.65078123008152433</c:v>
                </c:pt>
                <c:pt idx="42">
                  <c:v>0.71011143251389897</c:v>
                </c:pt>
                <c:pt idx="43">
                  <c:v>0.61889449956472964</c:v>
                </c:pt>
                <c:pt idx="44">
                  <c:v>0.59585828854348633</c:v>
                </c:pt>
                <c:pt idx="45">
                  <c:v>0.62836387174518948</c:v>
                </c:pt>
                <c:pt idx="46">
                  <c:v>0.6034629333255852</c:v>
                </c:pt>
                <c:pt idx="47">
                  <c:v>0.65862197135378764</c:v>
                </c:pt>
                <c:pt idx="48">
                  <c:v>0.92919781579877381</c:v>
                </c:pt>
                <c:pt idx="49">
                  <c:v>0.6815972547567164</c:v>
                </c:pt>
                <c:pt idx="50">
                  <c:v>0.5674830300093725</c:v>
                </c:pt>
                <c:pt idx="51">
                  <c:v>0.61460547552534306</c:v>
                </c:pt>
                <c:pt idx="52">
                  <c:v>0.54913992137018597</c:v>
                </c:pt>
                <c:pt idx="53">
                  <c:v>0.64109818995692702</c:v>
                </c:pt>
                <c:pt idx="54">
                  <c:v>0.6142037483038657</c:v>
                </c:pt>
                <c:pt idx="55">
                  <c:v>0.78986772173154896</c:v>
                </c:pt>
                <c:pt idx="56">
                  <c:v>0.62677083333672867</c:v>
                </c:pt>
                <c:pt idx="57">
                  <c:v>0.55813030186923718</c:v>
                </c:pt>
                <c:pt idx="58">
                  <c:v>0.57217440165959155</c:v>
                </c:pt>
                <c:pt idx="59">
                  <c:v>0.72346100348345543</c:v>
                </c:pt>
                <c:pt idx="60">
                  <c:v>0.68180067670054068</c:v>
                </c:pt>
                <c:pt idx="61">
                  <c:v>0.65012545251216669</c:v>
                </c:pt>
                <c:pt idx="62">
                  <c:v>0.78830106684746659</c:v>
                </c:pt>
                <c:pt idx="63">
                  <c:v>0.74139266190486386</c:v>
                </c:pt>
                <c:pt idx="64">
                  <c:v>0.59686024384995751</c:v>
                </c:pt>
                <c:pt idx="65">
                  <c:v>0.55415472536741373</c:v>
                </c:pt>
                <c:pt idx="66">
                  <c:v>0.64159911834262939</c:v>
                </c:pt>
                <c:pt idx="67">
                  <c:v>0.6487986727664139</c:v>
                </c:pt>
                <c:pt idx="68">
                  <c:v>0.66033156027165274</c:v>
                </c:pt>
                <c:pt idx="69">
                  <c:v>0.67835607633845652</c:v>
                </c:pt>
                <c:pt idx="70">
                  <c:v>0.69531793887480653</c:v>
                </c:pt>
                <c:pt idx="71">
                  <c:v>0.66534486555590922</c:v>
                </c:pt>
                <c:pt idx="72">
                  <c:v>0.73217074707078866</c:v>
                </c:pt>
                <c:pt idx="73">
                  <c:v>0.64075020889648504</c:v>
                </c:pt>
                <c:pt idx="74">
                  <c:v>0.57001316418010894</c:v>
                </c:pt>
                <c:pt idx="75">
                  <c:v>0.48836528490338271</c:v>
                </c:pt>
                <c:pt idx="76">
                  <c:v>0.6356087452192305</c:v>
                </c:pt>
                <c:pt idx="77">
                  <c:v>0.55079914955380171</c:v>
                </c:pt>
                <c:pt idx="78">
                  <c:v>0.82339210015637965</c:v>
                </c:pt>
                <c:pt idx="79">
                  <c:v>0.65403951637792945</c:v>
                </c:pt>
                <c:pt idx="80">
                  <c:v>0.60298610962711807</c:v>
                </c:pt>
                <c:pt idx="81">
                  <c:v>0.67171984607281843</c:v>
                </c:pt>
                <c:pt idx="82">
                  <c:v>0.5844885153672652</c:v>
                </c:pt>
                <c:pt idx="83">
                  <c:v>0.59408546668039885</c:v>
                </c:pt>
                <c:pt idx="84">
                  <c:v>0.72468197536974965</c:v>
                </c:pt>
                <c:pt idx="85">
                  <c:v>0.6341634973019451</c:v>
                </c:pt>
                <c:pt idx="86">
                  <c:v>0.68539877281852679</c:v>
                </c:pt>
                <c:pt idx="87">
                  <c:v>0.62108745081076044</c:v>
                </c:pt>
                <c:pt idx="88">
                  <c:v>0.57753047790133882</c:v>
                </c:pt>
                <c:pt idx="89">
                  <c:v>0.6451099364744064</c:v>
                </c:pt>
                <c:pt idx="90">
                  <c:v>0.60484978538845235</c:v>
                </c:pt>
                <c:pt idx="91">
                  <c:v>0.50169771042400535</c:v>
                </c:pt>
                <c:pt idx="92">
                  <c:v>0.54070374851521441</c:v>
                </c:pt>
                <c:pt idx="93">
                  <c:v>0.69183536392002332</c:v>
                </c:pt>
                <c:pt idx="94">
                  <c:v>0.69171700365271616</c:v>
                </c:pt>
                <c:pt idx="95">
                  <c:v>0.64240911637660825</c:v>
                </c:pt>
                <c:pt idx="96">
                  <c:v>0.65389711222815006</c:v>
                </c:pt>
                <c:pt idx="97">
                  <c:v>0.70941023480985743</c:v>
                </c:pt>
                <c:pt idx="98">
                  <c:v>0.61419103509630957</c:v>
                </c:pt>
                <c:pt idx="99">
                  <c:v>0.76814423342608962</c:v>
                </c:pt>
                <c:pt idx="100">
                  <c:v>0.57153761212234988</c:v>
                </c:pt>
                <c:pt idx="101">
                  <c:v>0.63406064978576748</c:v>
                </c:pt>
                <c:pt idx="102">
                  <c:v>0.60891883849085005</c:v>
                </c:pt>
                <c:pt idx="103">
                  <c:v>0.65105075182614802</c:v>
                </c:pt>
                <c:pt idx="104">
                  <c:v>0.60789756042506926</c:v>
                </c:pt>
                <c:pt idx="105">
                  <c:v>0.5918837634766313</c:v>
                </c:pt>
                <c:pt idx="106">
                  <c:v>0.6145750221002334</c:v>
                </c:pt>
                <c:pt idx="107">
                  <c:v>0.63498132718955247</c:v>
                </c:pt>
                <c:pt idx="108">
                  <c:v>0.6911896411478593</c:v>
                </c:pt>
                <c:pt idx="109">
                  <c:v>0.58368037710715848</c:v>
                </c:pt>
                <c:pt idx="110">
                  <c:v>0.60060168379199796</c:v>
                </c:pt>
                <c:pt idx="111">
                  <c:v>0.48908435971641456</c:v>
                </c:pt>
                <c:pt idx="112">
                  <c:v>0.65834276089126775</c:v>
                </c:pt>
                <c:pt idx="113">
                  <c:v>0.57906937513545353</c:v>
                </c:pt>
                <c:pt idx="114">
                  <c:v>0.59575787974241368</c:v>
                </c:pt>
                <c:pt idx="115">
                  <c:v>0.79893864484821209</c:v>
                </c:pt>
                <c:pt idx="116">
                  <c:v>0.71816722232519625</c:v>
                </c:pt>
              </c:numCache>
            </c:numRef>
          </c:val>
          <c:smooth val="0"/>
        </c:ser>
        <c:ser>
          <c:idx val="1"/>
          <c:order val="1"/>
          <c:tx>
            <c:v>Среднее значение коэффициента обеспечения оплатой труда по городу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'2021-2022 свод'!$C$6:$C$122</c:f>
              <c:strCache>
                <c:ptCount val="117"/>
                <c:pt idx="0">
                  <c:v>ЖЕЛЕЗНОДОРОЖНЫЙ РАЙОН</c:v>
                </c:pt>
                <c:pt idx="1">
                  <c:v>МБОУ Прогимназия  № 131</c:v>
                </c:pt>
                <c:pt idx="2">
                  <c:v>МАОУ Гимназия № 8</c:v>
                </c:pt>
                <c:pt idx="3">
                  <c:v>МАОУ Гимназия №  9</c:v>
                </c:pt>
                <c:pt idx="4">
                  <c:v>МАОУ Лицей № 7</c:v>
                </c:pt>
                <c:pt idx="5">
                  <c:v>МБОУ Лицей № 28</c:v>
                </c:pt>
                <c:pt idx="6">
                  <c:v>МАОУ СШ  № 12</c:v>
                </c:pt>
                <c:pt idx="7">
                  <c:v>МАОУ СШ № 19</c:v>
                </c:pt>
                <c:pt idx="8">
                  <c:v>МАОУ СШ № 32</c:v>
                </c:pt>
                <c:pt idx="9">
                  <c:v>МБОУ СШ № 86 </c:v>
                </c:pt>
                <c:pt idx="10">
                  <c:v>КИРОВСКИЙ РАЙОН</c:v>
                </c:pt>
                <c:pt idx="11">
                  <c:v>МАОУ Гимназия № 4</c:v>
                </c:pt>
                <c:pt idx="12">
                  <c:v>МАОУ Гимназия № 6</c:v>
                </c:pt>
                <c:pt idx="13">
                  <c:v>МАОУ Гимназия № 10</c:v>
                </c:pt>
                <c:pt idx="14">
                  <c:v>МАОУ Лицей № 6 "Перспектива"</c:v>
                </c:pt>
                <c:pt idx="15">
                  <c:v>МАОУ Лицей № 11</c:v>
                </c:pt>
                <c:pt idx="16">
                  <c:v>МАОУ СШ № 8 "Созидание"</c:v>
                </c:pt>
                <c:pt idx="17">
                  <c:v>МБОУ СШ № 46</c:v>
                </c:pt>
                <c:pt idx="18">
                  <c:v>МАОУ СШ № 55</c:v>
                </c:pt>
                <c:pt idx="19">
                  <c:v>МБОУ СШ № 63</c:v>
                </c:pt>
                <c:pt idx="20">
                  <c:v>МАОУ СШ № 81</c:v>
                </c:pt>
                <c:pt idx="21">
                  <c:v>МАОУ СШ № 90</c:v>
                </c:pt>
                <c:pt idx="22">
                  <c:v>МБОУ СШ № 135</c:v>
                </c:pt>
                <c:pt idx="23">
                  <c:v>ЛЕНИНСКИЙ РАЙОН</c:v>
                </c:pt>
                <c:pt idx="24">
                  <c:v>МБОУ Гимназия № 7</c:v>
                </c:pt>
                <c:pt idx="25">
                  <c:v>МАОУ Гимназия № 11 </c:v>
                </c:pt>
                <c:pt idx="26">
                  <c:v>МАОУ Гимназия № 15</c:v>
                </c:pt>
                <c:pt idx="27">
                  <c:v>МАОУ Лицей № 3</c:v>
                </c:pt>
                <c:pt idx="28">
                  <c:v>МАОУ Лицей № 12</c:v>
                </c:pt>
                <c:pt idx="29">
                  <c:v>МБОУ СШ № 13</c:v>
                </c:pt>
                <c:pt idx="30">
                  <c:v>МБОУ СШ № 16</c:v>
                </c:pt>
                <c:pt idx="31">
                  <c:v>МБОУ СШ № 31</c:v>
                </c:pt>
                <c:pt idx="32">
                  <c:v>МБОУ СШ № 44</c:v>
                </c:pt>
                <c:pt idx="33">
                  <c:v>МБОУ СШ № 50</c:v>
                </c:pt>
                <c:pt idx="34">
                  <c:v>МАОУ СШ № 53</c:v>
                </c:pt>
                <c:pt idx="35">
                  <c:v>МБОУ СШ № 64</c:v>
                </c:pt>
                <c:pt idx="36">
                  <c:v>МБОУ СШ № 65</c:v>
                </c:pt>
                <c:pt idx="37">
                  <c:v>МБОУ СШ № 79</c:v>
                </c:pt>
                <c:pt idx="38">
                  <c:v>МАОУ СШ № 89</c:v>
                </c:pt>
                <c:pt idx="39">
                  <c:v>МБОУ СШ № 94</c:v>
                </c:pt>
                <c:pt idx="40">
                  <c:v>МАОУ СШ № 148</c:v>
                </c:pt>
                <c:pt idx="41">
                  <c:v>ОКТЯБРЬСКИЙ РАЙОН</c:v>
                </c:pt>
                <c:pt idx="42">
                  <c:v>МАОУ «КУГ № 1 – Универс»</c:v>
                </c:pt>
                <c:pt idx="43">
                  <c:v>МБОУ Гимназия № 3</c:v>
                </c:pt>
                <c:pt idx="44">
                  <c:v>МАОУ Гимназия № 13 "Академ"</c:v>
                </c:pt>
                <c:pt idx="45">
                  <c:v>МАОУ Лицей № 1</c:v>
                </c:pt>
                <c:pt idx="46">
                  <c:v>МБОУ Лицей № 8</c:v>
                </c:pt>
                <c:pt idx="47">
                  <c:v>МБОУ Лицей № 10</c:v>
                </c:pt>
                <c:pt idx="48">
                  <c:v>МАОУ Школа-интернат № 1</c:v>
                </c:pt>
                <c:pt idx="49">
                  <c:v>МБОУ СШ № 3</c:v>
                </c:pt>
                <c:pt idx="50">
                  <c:v>МБОУ СШ № 21</c:v>
                </c:pt>
                <c:pt idx="51">
                  <c:v>МБОУ СШ № 30</c:v>
                </c:pt>
                <c:pt idx="52">
                  <c:v>МБОУ СШ № 36</c:v>
                </c:pt>
                <c:pt idx="53">
                  <c:v>МБОУ СШ № 39</c:v>
                </c:pt>
                <c:pt idx="54">
                  <c:v>МБОУ СШ № 72 </c:v>
                </c:pt>
                <c:pt idx="55">
                  <c:v>МБОУ СШ № 73</c:v>
                </c:pt>
                <c:pt idx="56">
                  <c:v>МАОУ СШ № 82</c:v>
                </c:pt>
                <c:pt idx="57">
                  <c:v>МБОУ СШ № 84</c:v>
                </c:pt>
                <c:pt idx="58">
                  <c:v>МБОУ СШ № 95</c:v>
                </c:pt>
                <c:pt idx="59">
                  <c:v>МБОУ СШ № 99</c:v>
                </c:pt>
                <c:pt idx="60">
                  <c:v>МБОУ СШ № 133</c:v>
                </c:pt>
                <c:pt idx="61">
                  <c:v>СВЕРДЛОВСКИЙ РАЙОН</c:v>
                </c:pt>
                <c:pt idx="62">
                  <c:v>МАОУ Гимназия № 14</c:v>
                </c:pt>
                <c:pt idx="63">
                  <c:v>МАОУ Лицей № 9 "Лидер"</c:v>
                </c:pt>
                <c:pt idx="64">
                  <c:v>МАОУ СШ № 6</c:v>
                </c:pt>
                <c:pt idx="65">
                  <c:v>МАОУ СШ № 17</c:v>
                </c:pt>
                <c:pt idx="66">
                  <c:v>МАОУ СШ № 23</c:v>
                </c:pt>
                <c:pt idx="67">
                  <c:v>МАОУ СШ № 34</c:v>
                </c:pt>
                <c:pt idx="68">
                  <c:v>МАОУ СШ № 42</c:v>
                </c:pt>
                <c:pt idx="69">
                  <c:v>МАОУ СШ № 45</c:v>
                </c:pt>
                <c:pt idx="70">
                  <c:v>МБОУ СШ № 62</c:v>
                </c:pt>
                <c:pt idx="71">
                  <c:v>МАОУ СШ № 76</c:v>
                </c:pt>
                <c:pt idx="72">
                  <c:v>МБОУ СШ № 78</c:v>
                </c:pt>
                <c:pt idx="73">
                  <c:v>МАОУ СШ № 93</c:v>
                </c:pt>
                <c:pt idx="74">
                  <c:v>МАОУ СШ № 137</c:v>
                </c:pt>
                <c:pt idx="75">
                  <c:v>МАОУ СШ № 158</c:v>
                </c:pt>
                <c:pt idx="76">
                  <c:v>СОВЕТСКИЙ РАЙОН</c:v>
                </c:pt>
                <c:pt idx="77">
                  <c:v>МАОУ СШ № 1</c:v>
                </c:pt>
                <c:pt idx="78">
                  <c:v>МБОУ СШ № 2</c:v>
                </c:pt>
                <c:pt idx="79">
                  <c:v>МАОУ СШ № 5</c:v>
                </c:pt>
                <c:pt idx="80">
                  <c:v>МАОУ СШ № 7</c:v>
                </c:pt>
                <c:pt idx="81">
                  <c:v>МБОУ СШ № 18</c:v>
                </c:pt>
                <c:pt idx="82">
                  <c:v>МАОУ СШ № 24</c:v>
                </c:pt>
                <c:pt idx="83">
                  <c:v>МБОУ СШ № 56</c:v>
                </c:pt>
                <c:pt idx="84">
                  <c:v>МБОУ СШ № 66</c:v>
                </c:pt>
                <c:pt idx="85">
                  <c:v>МБОУ СШ № 69</c:v>
                </c:pt>
                <c:pt idx="86">
                  <c:v>МАОУ СШ № 85</c:v>
                </c:pt>
                <c:pt idx="87">
                  <c:v>МБОУ СШ № 91</c:v>
                </c:pt>
                <c:pt idx="88">
                  <c:v>МБОУ СШ № 98</c:v>
                </c:pt>
                <c:pt idx="89">
                  <c:v>МАОУ СШ № 108</c:v>
                </c:pt>
                <c:pt idx="90">
                  <c:v>МАОУ СШ № 115</c:v>
                </c:pt>
                <c:pt idx="91">
                  <c:v>МАОУ СШ № 121</c:v>
                </c:pt>
                <c:pt idx="92">
                  <c:v>МБОУ СШ № 129</c:v>
                </c:pt>
                <c:pt idx="93">
                  <c:v>МАОУ СШ № 134</c:v>
                </c:pt>
                <c:pt idx="94">
                  <c:v>МАОУ СШ № 139</c:v>
                </c:pt>
                <c:pt idx="95">
                  <c:v>МАОУ СШ № 141</c:v>
                </c:pt>
                <c:pt idx="96">
                  <c:v>МАОУ СШ № 143</c:v>
                </c:pt>
                <c:pt idx="97">
                  <c:v>МАОУ СШ № 144</c:v>
                </c:pt>
                <c:pt idx="98">
                  <c:v>МАОУ СШ № 145</c:v>
                </c:pt>
                <c:pt idx="99">
                  <c:v>МБОУ СШ № 147</c:v>
                </c:pt>
                <c:pt idx="100">
                  <c:v>МАОУ СШ № 149</c:v>
                </c:pt>
                <c:pt idx="101">
                  <c:v>МАОУ СШ № 150</c:v>
                </c:pt>
                <c:pt idx="102">
                  <c:v>МАОУ СШ № 151</c:v>
                </c:pt>
                <c:pt idx="103">
                  <c:v>МАОУ СШ № 152 </c:v>
                </c:pt>
                <c:pt idx="104">
                  <c:v>МАОУ СШ № 154</c:v>
                </c:pt>
                <c:pt idx="105">
                  <c:v>МАОУ СШ № 156</c:v>
                </c:pt>
                <c:pt idx="106">
                  <c:v>МАОУ СШ № 157</c:v>
                </c:pt>
                <c:pt idx="107">
                  <c:v>ЦЕНТРАЛЬНЫЙ РАЙОН</c:v>
                </c:pt>
                <c:pt idx="108">
                  <c:v>МАОУ Гимназия № 2</c:v>
                </c:pt>
                <c:pt idx="109">
                  <c:v>МБОУ  Гимназия № 16</c:v>
                </c:pt>
                <c:pt idx="110">
                  <c:v>МБОУ Лицей № 2</c:v>
                </c:pt>
                <c:pt idx="111">
                  <c:v>МБОУ СШ № 4</c:v>
                </c:pt>
                <c:pt idx="112">
                  <c:v>МБОУ СШ № 10 </c:v>
                </c:pt>
                <c:pt idx="113">
                  <c:v>МБОУ СШ № 27</c:v>
                </c:pt>
                <c:pt idx="114">
                  <c:v>МБОУ СШ № 51</c:v>
                </c:pt>
                <c:pt idx="115">
                  <c:v>МАОУ СШ "Комплекс "Покровский"</c:v>
                </c:pt>
                <c:pt idx="116">
                  <c:v>МБОУ СШ № 155</c:v>
                </c:pt>
              </c:strCache>
            </c:strRef>
          </c:cat>
          <c:val>
            <c:numRef>
              <c:f>'2021-2022 свод'!$U$6:$U$122</c:f>
              <c:numCache>
                <c:formatCode>#,##0.00</c:formatCode>
                <c:ptCount val="117"/>
                <c:pt idx="1">
                  <c:v>0.64201760868743951</c:v>
                </c:pt>
                <c:pt idx="2">
                  <c:v>0.64201760868743951</c:v>
                </c:pt>
                <c:pt idx="3">
                  <c:v>0.64201760868743951</c:v>
                </c:pt>
                <c:pt idx="4">
                  <c:v>0.64201760868743951</c:v>
                </c:pt>
                <c:pt idx="5">
                  <c:v>0.64201760868743951</c:v>
                </c:pt>
                <c:pt idx="6">
                  <c:v>0.64201760868743951</c:v>
                </c:pt>
                <c:pt idx="7">
                  <c:v>0.64201760868743951</c:v>
                </c:pt>
                <c:pt idx="8">
                  <c:v>0.64201760868743951</c:v>
                </c:pt>
                <c:pt idx="9">
                  <c:v>0.64201760868743951</c:v>
                </c:pt>
                <c:pt idx="11">
                  <c:v>0.64201760868743951</c:v>
                </c:pt>
                <c:pt idx="12">
                  <c:v>0.64201760868743951</c:v>
                </c:pt>
                <c:pt idx="13">
                  <c:v>0.64201760868743951</c:v>
                </c:pt>
                <c:pt idx="14">
                  <c:v>0.64201760868743951</c:v>
                </c:pt>
                <c:pt idx="15">
                  <c:v>0.64201760868743951</c:v>
                </c:pt>
                <c:pt idx="16">
                  <c:v>0.64201760868743951</c:v>
                </c:pt>
                <c:pt idx="17">
                  <c:v>0.64201760868743951</c:v>
                </c:pt>
                <c:pt idx="18">
                  <c:v>0.64201760868743951</c:v>
                </c:pt>
                <c:pt idx="19">
                  <c:v>0.64201760868743951</c:v>
                </c:pt>
                <c:pt idx="20">
                  <c:v>0.64201760868743951</c:v>
                </c:pt>
                <c:pt idx="21">
                  <c:v>0.64201760868743951</c:v>
                </c:pt>
                <c:pt idx="22">
                  <c:v>0.64201760868743951</c:v>
                </c:pt>
                <c:pt idx="24">
                  <c:v>0.64201760868743951</c:v>
                </c:pt>
                <c:pt idx="25">
                  <c:v>0.64201760868743951</c:v>
                </c:pt>
                <c:pt idx="26">
                  <c:v>0.64201760868743951</c:v>
                </c:pt>
                <c:pt idx="27">
                  <c:v>0.64201760868743951</c:v>
                </c:pt>
                <c:pt idx="28">
                  <c:v>0.64201760868743951</c:v>
                </c:pt>
                <c:pt idx="29">
                  <c:v>0.64201760868743951</c:v>
                </c:pt>
                <c:pt idx="30">
                  <c:v>0.64201760868743951</c:v>
                </c:pt>
                <c:pt idx="31">
                  <c:v>0.64201760868743951</c:v>
                </c:pt>
                <c:pt idx="32">
                  <c:v>0.64201760868743951</c:v>
                </c:pt>
                <c:pt idx="33">
                  <c:v>0.64201760868743951</c:v>
                </c:pt>
                <c:pt idx="34">
                  <c:v>0.64201760868743951</c:v>
                </c:pt>
                <c:pt idx="35">
                  <c:v>0.64201760868743951</c:v>
                </c:pt>
                <c:pt idx="36">
                  <c:v>0.64201760868743951</c:v>
                </c:pt>
                <c:pt idx="37">
                  <c:v>0.64201760868743951</c:v>
                </c:pt>
                <c:pt idx="38">
                  <c:v>0.64201760868743951</c:v>
                </c:pt>
                <c:pt idx="39">
                  <c:v>0.64201760868743951</c:v>
                </c:pt>
                <c:pt idx="40">
                  <c:v>0.64201760868743951</c:v>
                </c:pt>
                <c:pt idx="42">
                  <c:v>0.64201760868743951</c:v>
                </c:pt>
                <c:pt idx="43">
                  <c:v>0.64201760868743951</c:v>
                </c:pt>
                <c:pt idx="44">
                  <c:v>0.64201760868743951</c:v>
                </c:pt>
                <c:pt idx="45">
                  <c:v>0.64201760868743951</c:v>
                </c:pt>
                <c:pt idx="46">
                  <c:v>0.64201760868743951</c:v>
                </c:pt>
                <c:pt idx="47">
                  <c:v>0.64201760868743951</c:v>
                </c:pt>
                <c:pt idx="48">
                  <c:v>0.64201760868743951</c:v>
                </c:pt>
                <c:pt idx="49">
                  <c:v>0.64201760868743951</c:v>
                </c:pt>
                <c:pt idx="50">
                  <c:v>0.64201760868743951</c:v>
                </c:pt>
                <c:pt idx="51">
                  <c:v>0.64201760868743951</c:v>
                </c:pt>
                <c:pt idx="52">
                  <c:v>0.64201760868743951</c:v>
                </c:pt>
                <c:pt idx="53">
                  <c:v>0.64201760868743951</c:v>
                </c:pt>
                <c:pt idx="54">
                  <c:v>0.64201760868743951</c:v>
                </c:pt>
                <c:pt idx="55">
                  <c:v>0.64201760868743951</c:v>
                </c:pt>
                <c:pt idx="56">
                  <c:v>0.64201760868743951</c:v>
                </c:pt>
                <c:pt idx="57">
                  <c:v>0.64201760868743951</c:v>
                </c:pt>
                <c:pt idx="58">
                  <c:v>0.64201760868743951</c:v>
                </c:pt>
                <c:pt idx="59">
                  <c:v>0.64201760868743951</c:v>
                </c:pt>
                <c:pt idx="60">
                  <c:v>0.64201760868743951</c:v>
                </c:pt>
                <c:pt idx="62">
                  <c:v>0.64201760868743951</c:v>
                </c:pt>
                <c:pt idx="63">
                  <c:v>0.64201760868743951</c:v>
                </c:pt>
                <c:pt idx="64">
                  <c:v>0.64201760868743951</c:v>
                </c:pt>
                <c:pt idx="65">
                  <c:v>0.64201760868743951</c:v>
                </c:pt>
                <c:pt idx="66">
                  <c:v>0.64201760868743951</c:v>
                </c:pt>
                <c:pt idx="67">
                  <c:v>0.64201760868743951</c:v>
                </c:pt>
                <c:pt idx="68">
                  <c:v>0.64201760868743951</c:v>
                </c:pt>
                <c:pt idx="69">
                  <c:v>0.64201760868743951</c:v>
                </c:pt>
                <c:pt idx="70">
                  <c:v>0.64201760868743951</c:v>
                </c:pt>
                <c:pt idx="71">
                  <c:v>0.64201760868743951</c:v>
                </c:pt>
                <c:pt idx="72">
                  <c:v>0.64201760868743951</c:v>
                </c:pt>
                <c:pt idx="73">
                  <c:v>0.64201760868743951</c:v>
                </c:pt>
                <c:pt idx="74">
                  <c:v>0.64201760868743951</c:v>
                </c:pt>
                <c:pt idx="75">
                  <c:v>0.64201760868743951</c:v>
                </c:pt>
                <c:pt idx="77">
                  <c:v>0.64201760868743951</c:v>
                </c:pt>
                <c:pt idx="78">
                  <c:v>0.64201760868743951</c:v>
                </c:pt>
                <c:pt idx="79">
                  <c:v>0.64201760868743951</c:v>
                </c:pt>
                <c:pt idx="80">
                  <c:v>0.64201760868743951</c:v>
                </c:pt>
                <c:pt idx="81">
                  <c:v>0.64201760868743951</c:v>
                </c:pt>
                <c:pt idx="82">
                  <c:v>0.64201760868743951</c:v>
                </c:pt>
                <c:pt idx="83">
                  <c:v>0.64201760868743951</c:v>
                </c:pt>
                <c:pt idx="84">
                  <c:v>0.64201760868743951</c:v>
                </c:pt>
                <c:pt idx="85">
                  <c:v>0.64201760868743951</c:v>
                </c:pt>
                <c:pt idx="86">
                  <c:v>0.64201760868743951</c:v>
                </c:pt>
                <c:pt idx="87">
                  <c:v>0.64201760868743951</c:v>
                </c:pt>
                <c:pt idx="88">
                  <c:v>0.64201760868743951</c:v>
                </c:pt>
                <c:pt idx="89">
                  <c:v>0.64201760868743951</c:v>
                </c:pt>
                <c:pt idx="90">
                  <c:v>0.64201760868743951</c:v>
                </c:pt>
                <c:pt idx="91">
                  <c:v>0.64201760868743951</c:v>
                </c:pt>
                <c:pt idx="92">
                  <c:v>0.64201760868743951</c:v>
                </c:pt>
                <c:pt idx="93">
                  <c:v>0.64201760868743951</c:v>
                </c:pt>
                <c:pt idx="94">
                  <c:v>0.64201760868743951</c:v>
                </c:pt>
                <c:pt idx="95">
                  <c:v>0.64201760868743951</c:v>
                </c:pt>
                <c:pt idx="96">
                  <c:v>0.64201760868743951</c:v>
                </c:pt>
                <c:pt idx="97">
                  <c:v>0.64201760868743951</c:v>
                </c:pt>
                <c:pt idx="98">
                  <c:v>0.64201760868743951</c:v>
                </c:pt>
                <c:pt idx="99">
                  <c:v>0.64201760868743951</c:v>
                </c:pt>
                <c:pt idx="100">
                  <c:v>0.64201760868743951</c:v>
                </c:pt>
                <c:pt idx="101">
                  <c:v>0.64201760868743951</c:v>
                </c:pt>
                <c:pt idx="102">
                  <c:v>0.64201760868743951</c:v>
                </c:pt>
                <c:pt idx="103">
                  <c:v>0.64201760868743951</c:v>
                </c:pt>
                <c:pt idx="104">
                  <c:v>0.64201760868743951</c:v>
                </c:pt>
                <c:pt idx="105">
                  <c:v>0.64201760868743951</c:v>
                </c:pt>
                <c:pt idx="106">
                  <c:v>0.64201760868743951</c:v>
                </c:pt>
                <c:pt idx="108">
                  <c:v>0.64201760868743951</c:v>
                </c:pt>
                <c:pt idx="109">
                  <c:v>0.64201760868743951</c:v>
                </c:pt>
                <c:pt idx="110">
                  <c:v>0.64201760868743951</c:v>
                </c:pt>
                <c:pt idx="111">
                  <c:v>0.64201760868743951</c:v>
                </c:pt>
                <c:pt idx="112">
                  <c:v>0.64201760868743951</c:v>
                </c:pt>
                <c:pt idx="113">
                  <c:v>0.64201760868743951</c:v>
                </c:pt>
                <c:pt idx="114">
                  <c:v>0.64201760868743951</c:v>
                </c:pt>
                <c:pt idx="115">
                  <c:v>0.64201760868743951</c:v>
                </c:pt>
                <c:pt idx="116">
                  <c:v>0.64201760868743951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746120"/>
        <c:axId val="186196952"/>
      </c:lineChart>
      <c:catAx>
        <c:axId val="188746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96952"/>
        <c:crosses val="autoZero"/>
        <c:auto val="1"/>
        <c:lblAlgn val="ctr"/>
        <c:lblOffset val="100"/>
        <c:noMultiLvlLbl val="0"/>
      </c:catAx>
      <c:valAx>
        <c:axId val="186196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74612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5071261891940405"/>
          <c:y val="7.4158964879852143E-2"/>
          <c:w val="0.49570274636510503"/>
          <c:h val="4.158993988967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Отношение остаточной к общей балансовой стоимость недвижимого</a:t>
            </a:r>
            <a:r>
              <a:rPr lang="ru-RU" baseline="0"/>
              <a:t> имущества</a:t>
            </a:r>
            <a:endParaRPr lang="ru-R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'2021-2022 недвижимость'!$C$5:$C$114</c:f>
              <c:strCache>
                <c:ptCount val="110"/>
                <c:pt idx="0">
                  <c:v>МАОУ СШ № 157</c:v>
                </c:pt>
                <c:pt idx="1">
                  <c:v>МАОУ СШ № 154</c:v>
                </c:pt>
                <c:pt idx="2">
                  <c:v>МБОУ СШ № 155</c:v>
                </c:pt>
                <c:pt idx="3">
                  <c:v>МАОУ СШ № 156</c:v>
                </c:pt>
                <c:pt idx="4">
                  <c:v>МАОУ СШ № 90</c:v>
                </c:pt>
                <c:pt idx="5">
                  <c:v>МАОУ СШ № 151</c:v>
                </c:pt>
                <c:pt idx="6">
                  <c:v>МАОУ СШ № 8 "Созидание"</c:v>
                </c:pt>
                <c:pt idx="7">
                  <c:v>МАОУ Гимназия № 6</c:v>
                </c:pt>
                <c:pt idx="8">
                  <c:v>МАОУ СШ № 150</c:v>
                </c:pt>
                <c:pt idx="9">
                  <c:v>МАОУ СШ № 152 </c:v>
                </c:pt>
                <c:pt idx="10">
                  <c:v>МАОУ Гимназия №  9</c:v>
                </c:pt>
                <c:pt idx="11">
                  <c:v>МАОУ СШ № 55</c:v>
                </c:pt>
                <c:pt idx="12">
                  <c:v>МБОУ СШ № 46</c:v>
                </c:pt>
                <c:pt idx="13">
                  <c:v>МАОУ СШ "Комплекс "Покровский"</c:v>
                </c:pt>
                <c:pt idx="14">
                  <c:v>МБОУ СШ № 135</c:v>
                </c:pt>
                <c:pt idx="15">
                  <c:v>МАОУ Гимназия № 4</c:v>
                </c:pt>
                <c:pt idx="16">
                  <c:v>МАОУ СШ № 81</c:v>
                </c:pt>
                <c:pt idx="17">
                  <c:v>МАОУ СШ № 158</c:v>
                </c:pt>
                <c:pt idx="18">
                  <c:v>МБОУ СШ № 63</c:v>
                </c:pt>
                <c:pt idx="19">
                  <c:v>МАОУ Гимназия № 10</c:v>
                </c:pt>
                <c:pt idx="20">
                  <c:v>МАОУ СШ № 24</c:v>
                </c:pt>
                <c:pt idx="21">
                  <c:v>МБОУ СШ № 18</c:v>
                </c:pt>
                <c:pt idx="22">
                  <c:v>МБОУ  Гимназия № 16</c:v>
                </c:pt>
                <c:pt idx="23">
                  <c:v>МАОУ Лицей № 6 "Перспектива"</c:v>
                </c:pt>
                <c:pt idx="24">
                  <c:v>МАОУ Школа-интернат № 1</c:v>
                </c:pt>
                <c:pt idx="25">
                  <c:v>МАОУ СШ № 144</c:v>
                </c:pt>
                <c:pt idx="26">
                  <c:v>МАОУ Гимназия № 15</c:v>
                </c:pt>
                <c:pt idx="27">
                  <c:v>МБОУ СШ № 147</c:v>
                </c:pt>
                <c:pt idx="28">
                  <c:v>МАОУ СШ № 149</c:v>
                </c:pt>
                <c:pt idx="29">
                  <c:v>МАОУ Гимназия № 8</c:v>
                </c:pt>
                <c:pt idx="30">
                  <c:v>МАОУ СШ № 145</c:v>
                </c:pt>
                <c:pt idx="31">
                  <c:v>МБОУ СШ № 10 </c:v>
                </c:pt>
                <c:pt idx="32">
                  <c:v>МАОУ СШ № 121</c:v>
                </c:pt>
                <c:pt idx="33">
                  <c:v>МАОУ СШ № 148</c:v>
                </c:pt>
                <c:pt idx="34">
                  <c:v>МАОУ Гимназия № 11 </c:v>
                </c:pt>
                <c:pt idx="35">
                  <c:v>МБОУ СШ № 44</c:v>
                </c:pt>
                <c:pt idx="36">
                  <c:v>МАОУ СШ № 89</c:v>
                </c:pt>
                <c:pt idx="37">
                  <c:v>МАОУ СШ № 139</c:v>
                </c:pt>
                <c:pt idx="38">
                  <c:v>МАОУ Лицей № 9 "Лидер"</c:v>
                </c:pt>
                <c:pt idx="39">
                  <c:v>МАОУ СШ № 143</c:v>
                </c:pt>
                <c:pt idx="40">
                  <c:v>МАОУ СШ № 85</c:v>
                </c:pt>
                <c:pt idx="41">
                  <c:v>МАОУ СШ № 1</c:v>
                </c:pt>
                <c:pt idx="42">
                  <c:v>МБОУ СШ № 69</c:v>
                </c:pt>
                <c:pt idx="43">
                  <c:v>МБОУ СШ № 27</c:v>
                </c:pt>
                <c:pt idx="44">
                  <c:v>МБОУ Прогимназия  № 131</c:v>
                </c:pt>
                <c:pt idx="45">
                  <c:v>МБОУ СШ № 91</c:v>
                </c:pt>
                <c:pt idx="46">
                  <c:v>МБОУ СШ № 129</c:v>
                </c:pt>
                <c:pt idx="47">
                  <c:v>МАОУ Лицей № 7</c:v>
                </c:pt>
                <c:pt idx="48">
                  <c:v>МАОУ СШ № 7</c:v>
                </c:pt>
                <c:pt idx="49">
                  <c:v>МАОУ СШ № 32</c:v>
                </c:pt>
                <c:pt idx="50">
                  <c:v>МАОУ СШ № 137</c:v>
                </c:pt>
                <c:pt idx="51">
                  <c:v>МАОУ СШ № 19</c:v>
                </c:pt>
                <c:pt idx="52">
                  <c:v>МБОУ СШ № 78</c:v>
                </c:pt>
                <c:pt idx="53">
                  <c:v>МБОУ СШ № 31</c:v>
                </c:pt>
                <c:pt idx="54">
                  <c:v>МАОУ СШ № 45</c:v>
                </c:pt>
                <c:pt idx="55">
                  <c:v>МБОУ СШ № 2</c:v>
                </c:pt>
                <c:pt idx="56">
                  <c:v>МАОУ СШ № 141</c:v>
                </c:pt>
                <c:pt idx="57">
                  <c:v>МАОУ СШ № 53</c:v>
                </c:pt>
                <c:pt idx="58">
                  <c:v>МАОУ Гимназия № 2</c:v>
                </c:pt>
                <c:pt idx="59">
                  <c:v>МАОУ Лицей № 12</c:v>
                </c:pt>
                <c:pt idx="60">
                  <c:v>МАОУ «КУГ № 1 – Универс»</c:v>
                </c:pt>
                <c:pt idx="61">
                  <c:v>МАОУ СШ № 108</c:v>
                </c:pt>
                <c:pt idx="62">
                  <c:v>МАОУ СШ № 17</c:v>
                </c:pt>
                <c:pt idx="63">
                  <c:v>МБОУ СШ № 64</c:v>
                </c:pt>
                <c:pt idx="64">
                  <c:v>МАОУ СШ № 76</c:v>
                </c:pt>
                <c:pt idx="65">
                  <c:v>МБОУ СШ № 13</c:v>
                </c:pt>
                <c:pt idx="66">
                  <c:v>МБОУ СШ № 39</c:v>
                </c:pt>
                <c:pt idx="67">
                  <c:v>МБОУ СШ № 133</c:v>
                </c:pt>
                <c:pt idx="68">
                  <c:v>МБОУ СШ № 65</c:v>
                </c:pt>
                <c:pt idx="69">
                  <c:v>МБОУ СШ № 98</c:v>
                </c:pt>
                <c:pt idx="70">
                  <c:v>МАОУ СШ № 3</c:v>
                </c:pt>
                <c:pt idx="71">
                  <c:v>МАОУ СШ № 115</c:v>
                </c:pt>
                <c:pt idx="72">
                  <c:v>МБОУ СШ № 99</c:v>
                </c:pt>
                <c:pt idx="73">
                  <c:v>МАОУ СШ  № 12</c:v>
                </c:pt>
                <c:pt idx="74">
                  <c:v>МАОУ Гимназия № 13 "Академ"</c:v>
                </c:pt>
                <c:pt idx="75">
                  <c:v>МАОУ СШ № 134</c:v>
                </c:pt>
                <c:pt idx="76">
                  <c:v>МБОУ СШ № 30</c:v>
                </c:pt>
                <c:pt idx="77">
                  <c:v>МБОУ СШ № 94</c:v>
                </c:pt>
                <c:pt idx="78">
                  <c:v>МАОУ СШ № 34</c:v>
                </c:pt>
                <c:pt idx="79">
                  <c:v>МБОУ Лицей № 10</c:v>
                </c:pt>
                <c:pt idx="80">
                  <c:v>МБОУ СШ № 73</c:v>
                </c:pt>
                <c:pt idx="81">
                  <c:v>МБОУ СШ № 79</c:v>
                </c:pt>
                <c:pt idx="82">
                  <c:v>МБОУ СШ № 95</c:v>
                </c:pt>
                <c:pt idx="83">
                  <c:v>МБОУ СШ № 86 </c:v>
                </c:pt>
                <c:pt idx="84">
                  <c:v>МБОУ СШ № 50</c:v>
                </c:pt>
                <c:pt idx="85">
                  <c:v>МБОУ СШ № 4</c:v>
                </c:pt>
                <c:pt idx="86">
                  <c:v>МАОУ Лицей № 1</c:v>
                </c:pt>
                <c:pt idx="87">
                  <c:v>МБОУ СШ № 56</c:v>
                </c:pt>
                <c:pt idx="88">
                  <c:v>МАОУ СШ № 82</c:v>
                </c:pt>
                <c:pt idx="89">
                  <c:v>МБОУ Гимназия № 7</c:v>
                </c:pt>
                <c:pt idx="90">
                  <c:v>МАОУ СШ № 42</c:v>
                </c:pt>
                <c:pt idx="91">
                  <c:v>МАОУ СШ № 93</c:v>
                </c:pt>
                <c:pt idx="92">
                  <c:v>МАОУ СШ № 72 </c:v>
                </c:pt>
                <c:pt idx="93">
                  <c:v>МАОУ СШ № 6</c:v>
                </c:pt>
                <c:pt idx="94">
                  <c:v>МАОУ Гимназия № 14</c:v>
                </c:pt>
                <c:pt idx="95">
                  <c:v>МАОУ СШ № 23</c:v>
                </c:pt>
                <c:pt idx="96">
                  <c:v>МАОУ СШ № 5</c:v>
                </c:pt>
                <c:pt idx="97">
                  <c:v>МБОУ СШ № 16</c:v>
                </c:pt>
                <c:pt idx="98">
                  <c:v>МБОУ СШ № 66</c:v>
                </c:pt>
                <c:pt idx="99">
                  <c:v>МБОУ СШ № 84</c:v>
                </c:pt>
                <c:pt idx="100">
                  <c:v>МБОУ Гимназия № 3</c:v>
                </c:pt>
                <c:pt idx="101">
                  <c:v>МБОУ СШ № 21</c:v>
                </c:pt>
                <c:pt idx="102">
                  <c:v>МБОУ СШ № 62</c:v>
                </c:pt>
                <c:pt idx="103">
                  <c:v>МАОУ Лицей № 3</c:v>
                </c:pt>
                <c:pt idx="104">
                  <c:v>МБОУ Лицей № 2</c:v>
                </c:pt>
                <c:pt idx="105">
                  <c:v>МБОУ СШ № 51</c:v>
                </c:pt>
                <c:pt idx="106">
                  <c:v>МБОУ СШ № 36</c:v>
                </c:pt>
                <c:pt idx="107">
                  <c:v>МБОУ Лицей № 8</c:v>
                </c:pt>
                <c:pt idx="108">
                  <c:v>МБОУ Лицей № 28</c:v>
                </c:pt>
                <c:pt idx="109">
                  <c:v>МАОУ Лицей № 11</c:v>
                </c:pt>
              </c:strCache>
            </c:strRef>
          </c:cat>
          <c:val>
            <c:numRef>
              <c:f>'2021-2022 недвижимость'!$F$5:$F$114</c:f>
              <c:numCache>
                <c:formatCode>0.00</c:formatCode>
                <c:ptCount val="110"/>
                <c:pt idx="0">
                  <c:v>1</c:v>
                </c:pt>
                <c:pt idx="1">
                  <c:v>0.99833333332259222</c:v>
                </c:pt>
                <c:pt idx="2">
                  <c:v>0.99447470861724052</c:v>
                </c:pt>
                <c:pt idx="3">
                  <c:v>0.98359796682831324</c:v>
                </c:pt>
                <c:pt idx="4">
                  <c:v>0.93632030501074881</c:v>
                </c:pt>
                <c:pt idx="5">
                  <c:v>0.91877783269926394</c:v>
                </c:pt>
                <c:pt idx="6">
                  <c:v>0.91412356612032464</c:v>
                </c:pt>
                <c:pt idx="7">
                  <c:v>0.91264573316777708</c:v>
                </c:pt>
                <c:pt idx="8">
                  <c:v>0.90219026155254911</c:v>
                </c:pt>
                <c:pt idx="9">
                  <c:v>0.89459023127744164</c:v>
                </c:pt>
                <c:pt idx="10">
                  <c:v>0.89095334368181844</c:v>
                </c:pt>
                <c:pt idx="11">
                  <c:v>0.88735884193863512</c:v>
                </c:pt>
                <c:pt idx="12">
                  <c:v>0.88410866972179913</c:v>
                </c:pt>
                <c:pt idx="13">
                  <c:v>0.85505114142039396</c:v>
                </c:pt>
                <c:pt idx="14">
                  <c:v>0.84492640322748713</c:v>
                </c:pt>
                <c:pt idx="15">
                  <c:v>0.8327325031391839</c:v>
                </c:pt>
                <c:pt idx="16">
                  <c:v>0.8298319035956675</c:v>
                </c:pt>
                <c:pt idx="17">
                  <c:v>0.82710488326002529</c:v>
                </c:pt>
                <c:pt idx="18">
                  <c:v>0.81890721293637292</c:v>
                </c:pt>
                <c:pt idx="19">
                  <c:v>0.81439976547187554</c:v>
                </c:pt>
                <c:pt idx="20">
                  <c:v>0.79597823746836704</c:v>
                </c:pt>
                <c:pt idx="21">
                  <c:v>0.77976781906945758</c:v>
                </c:pt>
                <c:pt idx="22">
                  <c:v>0.74171365317118876</c:v>
                </c:pt>
                <c:pt idx="23">
                  <c:v>0.73530243256795091</c:v>
                </c:pt>
                <c:pt idx="24">
                  <c:v>0.72960440799374449</c:v>
                </c:pt>
                <c:pt idx="25">
                  <c:v>0.71248454536391104</c:v>
                </c:pt>
                <c:pt idx="26">
                  <c:v>0.712279764988897</c:v>
                </c:pt>
                <c:pt idx="27">
                  <c:v>0.70663906655966202</c:v>
                </c:pt>
                <c:pt idx="28">
                  <c:v>0.70450185035968771</c:v>
                </c:pt>
                <c:pt idx="29">
                  <c:v>0.70006106626993281</c:v>
                </c:pt>
                <c:pt idx="30">
                  <c:v>0.69865493197828299</c:v>
                </c:pt>
                <c:pt idx="31">
                  <c:v>0.68361669456455831</c:v>
                </c:pt>
                <c:pt idx="32">
                  <c:v>0.67565534505641256</c:v>
                </c:pt>
                <c:pt idx="33">
                  <c:v>0.67369096072770296</c:v>
                </c:pt>
                <c:pt idx="34">
                  <c:v>0.65862748779305313</c:v>
                </c:pt>
                <c:pt idx="35">
                  <c:v>0.63812885920002616</c:v>
                </c:pt>
                <c:pt idx="36">
                  <c:v>0.63474739208664666</c:v>
                </c:pt>
                <c:pt idx="37">
                  <c:v>0.62390264479647128</c:v>
                </c:pt>
                <c:pt idx="38">
                  <c:v>0.62175942053556987</c:v>
                </c:pt>
                <c:pt idx="39">
                  <c:v>0.62159903241017833</c:v>
                </c:pt>
                <c:pt idx="40">
                  <c:v>0.61394713692862946</c:v>
                </c:pt>
                <c:pt idx="41">
                  <c:v>0.61132312846059689</c:v>
                </c:pt>
                <c:pt idx="42">
                  <c:v>0.60957803582293402</c:v>
                </c:pt>
                <c:pt idx="43">
                  <c:v>0.60606053502749913</c:v>
                </c:pt>
                <c:pt idx="44">
                  <c:v>0.605283443759846</c:v>
                </c:pt>
                <c:pt idx="45">
                  <c:v>0.60075936963480936</c:v>
                </c:pt>
                <c:pt idx="46">
                  <c:v>0.59971300156094287</c:v>
                </c:pt>
                <c:pt idx="47">
                  <c:v>0.59606543067280648</c:v>
                </c:pt>
                <c:pt idx="48">
                  <c:v>0.59316159202999053</c:v>
                </c:pt>
                <c:pt idx="49">
                  <c:v>0.5866453044387443</c:v>
                </c:pt>
                <c:pt idx="50">
                  <c:v>0.5851352090059333</c:v>
                </c:pt>
                <c:pt idx="51">
                  <c:v>0.58359844962611829</c:v>
                </c:pt>
                <c:pt idx="52">
                  <c:v>0.58128967138151888</c:v>
                </c:pt>
                <c:pt idx="53">
                  <c:v>0.57147703106645664</c:v>
                </c:pt>
                <c:pt idx="54">
                  <c:v>0.56570408022351037</c:v>
                </c:pt>
                <c:pt idx="55">
                  <c:v>0.56327518576597235</c:v>
                </c:pt>
                <c:pt idx="56">
                  <c:v>0.55971457634239452</c:v>
                </c:pt>
                <c:pt idx="57">
                  <c:v>0.55698619335208177</c:v>
                </c:pt>
                <c:pt idx="58">
                  <c:v>0.55613870312496572</c:v>
                </c:pt>
                <c:pt idx="59">
                  <c:v>0.54497840097464534</c:v>
                </c:pt>
                <c:pt idx="60">
                  <c:v>0.54383438433223608</c:v>
                </c:pt>
                <c:pt idx="61">
                  <c:v>0.52232201979932413</c:v>
                </c:pt>
                <c:pt idx="62">
                  <c:v>0.51784100698320845</c:v>
                </c:pt>
                <c:pt idx="63">
                  <c:v>0.51476978642419269</c:v>
                </c:pt>
                <c:pt idx="64">
                  <c:v>0.51466120934771242</c:v>
                </c:pt>
                <c:pt idx="65">
                  <c:v>0.51428032168434124</c:v>
                </c:pt>
                <c:pt idx="66">
                  <c:v>0.50787976947226909</c:v>
                </c:pt>
                <c:pt idx="67">
                  <c:v>0.50436049188223742</c:v>
                </c:pt>
                <c:pt idx="68">
                  <c:v>0.50148271523266685</c:v>
                </c:pt>
                <c:pt idx="69">
                  <c:v>0.49634290750429194</c:v>
                </c:pt>
                <c:pt idx="70">
                  <c:v>0.48106263571298047</c:v>
                </c:pt>
                <c:pt idx="71">
                  <c:v>0.47188107737815915</c:v>
                </c:pt>
                <c:pt idx="72">
                  <c:v>0.47178419388085846</c:v>
                </c:pt>
                <c:pt idx="73">
                  <c:v>0.46935576172114524</c:v>
                </c:pt>
                <c:pt idx="74">
                  <c:v>0.46842060054478357</c:v>
                </c:pt>
                <c:pt idx="75">
                  <c:v>0.46711004217404684</c:v>
                </c:pt>
                <c:pt idx="76">
                  <c:v>0.46343997595929826</c:v>
                </c:pt>
                <c:pt idx="77">
                  <c:v>0.44942265763887179</c:v>
                </c:pt>
                <c:pt idx="78">
                  <c:v>0.42782678645717892</c:v>
                </c:pt>
                <c:pt idx="79">
                  <c:v>0.42412069626817395</c:v>
                </c:pt>
                <c:pt idx="80">
                  <c:v>0.42062662705130227</c:v>
                </c:pt>
                <c:pt idx="81">
                  <c:v>0.41798929146817376</c:v>
                </c:pt>
                <c:pt idx="82">
                  <c:v>0.41324934972730853</c:v>
                </c:pt>
                <c:pt idx="83">
                  <c:v>0.41117175869193601</c:v>
                </c:pt>
                <c:pt idx="84">
                  <c:v>0.41108483342794117</c:v>
                </c:pt>
                <c:pt idx="85">
                  <c:v>0.40655488340532975</c:v>
                </c:pt>
                <c:pt idx="86">
                  <c:v>0.4059781845573105</c:v>
                </c:pt>
                <c:pt idx="87">
                  <c:v>0.39968731601934432</c:v>
                </c:pt>
                <c:pt idx="88">
                  <c:v>0.39415659919462054</c:v>
                </c:pt>
                <c:pt idx="89">
                  <c:v>0.37292108066278495</c:v>
                </c:pt>
                <c:pt idx="90">
                  <c:v>0.35709003028299058</c:v>
                </c:pt>
                <c:pt idx="91">
                  <c:v>0.35566984894504294</c:v>
                </c:pt>
                <c:pt idx="92">
                  <c:v>0.34867438232929043</c:v>
                </c:pt>
                <c:pt idx="93">
                  <c:v>0.34714322149376176</c:v>
                </c:pt>
                <c:pt idx="94">
                  <c:v>0.33930977778329791</c:v>
                </c:pt>
                <c:pt idx="95">
                  <c:v>0.33279086632647498</c:v>
                </c:pt>
                <c:pt idx="96">
                  <c:v>0.32729991938965297</c:v>
                </c:pt>
                <c:pt idx="97">
                  <c:v>0.30789484331430439</c:v>
                </c:pt>
                <c:pt idx="98">
                  <c:v>0.30031226754527257</c:v>
                </c:pt>
                <c:pt idx="99">
                  <c:v>0.30030627506914048</c:v>
                </c:pt>
                <c:pt idx="100">
                  <c:v>0.29384062756684137</c:v>
                </c:pt>
                <c:pt idx="101">
                  <c:v>0.29318492796975121</c:v>
                </c:pt>
                <c:pt idx="102">
                  <c:v>0.29275675203838503</c:v>
                </c:pt>
                <c:pt idx="103">
                  <c:v>0.28024998269753726</c:v>
                </c:pt>
                <c:pt idx="104">
                  <c:v>0.24077820923672072</c:v>
                </c:pt>
                <c:pt idx="105">
                  <c:v>0.21705019732943284</c:v>
                </c:pt>
                <c:pt idx="106">
                  <c:v>0.19177408762139825</c:v>
                </c:pt>
                <c:pt idx="107">
                  <c:v>0.1614032816844595</c:v>
                </c:pt>
                <c:pt idx="108">
                  <c:v>3.4500993601519321E-2</c:v>
                </c:pt>
                <c:pt idx="109">
                  <c:v>5.6365565023695999E-3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197736"/>
        <c:axId val="188887832"/>
      </c:barChart>
      <c:catAx>
        <c:axId val="186197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87832"/>
        <c:crosses val="autoZero"/>
        <c:auto val="1"/>
        <c:lblAlgn val="ctr"/>
        <c:lblOffset val="100"/>
        <c:noMultiLvlLbl val="0"/>
      </c:catAx>
      <c:valAx>
        <c:axId val="1888878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97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Отношение общей балансовой стоимости движимого имущества к количеству обучающихся (на 1 чел.)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3122763265954128E-2"/>
          <c:y val="6.2198782612702813E-2"/>
          <c:w val="0.94925384478824426"/>
          <c:h val="0.737398848754430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'2021-2022 движимое '!$C$5:$C$114</c:f>
              <c:strCache>
                <c:ptCount val="110"/>
                <c:pt idx="0">
                  <c:v>МАОУ Школа-интернат № 1</c:v>
                </c:pt>
                <c:pt idx="1">
                  <c:v>МАОУ СШ № 158</c:v>
                </c:pt>
                <c:pt idx="2">
                  <c:v>МБОУ Прогимназия  № 131</c:v>
                </c:pt>
                <c:pt idx="3">
                  <c:v>МБОУ  Гимназия № 16</c:v>
                </c:pt>
                <c:pt idx="4">
                  <c:v>МБОУ СШ № 155</c:v>
                </c:pt>
                <c:pt idx="5">
                  <c:v>МАОУ СШ "Комплекс "Покровский"</c:v>
                </c:pt>
                <c:pt idx="6">
                  <c:v>МАОУ «КУГ № 1 – Универс»</c:v>
                </c:pt>
                <c:pt idx="7">
                  <c:v>МБОУ СШ № 50</c:v>
                </c:pt>
                <c:pt idx="8">
                  <c:v>МАОУ СШ № 1</c:v>
                </c:pt>
                <c:pt idx="9">
                  <c:v>МБОУ СШ № 78</c:v>
                </c:pt>
                <c:pt idx="10">
                  <c:v>МАОУ Гимназия № 13 "Академ"</c:v>
                </c:pt>
                <c:pt idx="11">
                  <c:v>МБОУ СШ № 18</c:v>
                </c:pt>
                <c:pt idx="12">
                  <c:v>МБОУ СШ № 98</c:v>
                </c:pt>
                <c:pt idx="13">
                  <c:v>МАОУ СШ № 151</c:v>
                </c:pt>
                <c:pt idx="14">
                  <c:v>МАОУ СШ № 45</c:v>
                </c:pt>
                <c:pt idx="15">
                  <c:v>МБОУ СШ № 4</c:v>
                </c:pt>
                <c:pt idx="16">
                  <c:v>МБОУ Лицей № 10</c:v>
                </c:pt>
                <c:pt idx="17">
                  <c:v>МАОУ СШ № 156</c:v>
                </c:pt>
                <c:pt idx="18">
                  <c:v>МАОУ СШ № 152 </c:v>
                </c:pt>
                <c:pt idx="19">
                  <c:v>МАОУ Гимназия № 14</c:v>
                </c:pt>
                <c:pt idx="20">
                  <c:v>МБОУ СШ № 10 </c:v>
                </c:pt>
                <c:pt idx="21">
                  <c:v>МАОУ СШ № 144</c:v>
                </c:pt>
                <c:pt idx="22">
                  <c:v>МБОУ СШ № 73</c:v>
                </c:pt>
                <c:pt idx="23">
                  <c:v>МАОУ Гимназия №  9</c:v>
                </c:pt>
                <c:pt idx="24">
                  <c:v>МБОУ СШ № 66</c:v>
                </c:pt>
                <c:pt idx="25">
                  <c:v>МБОУ Лицей № 2</c:v>
                </c:pt>
                <c:pt idx="26">
                  <c:v>МБОУ Гимназия № 7</c:v>
                </c:pt>
                <c:pt idx="27">
                  <c:v>МБОУ СШ № 51</c:v>
                </c:pt>
                <c:pt idx="28">
                  <c:v>МАОУ СШ  № 12</c:v>
                </c:pt>
                <c:pt idx="29">
                  <c:v>МАОУ Лицей № 7</c:v>
                </c:pt>
                <c:pt idx="30">
                  <c:v>МАОУ СШ № 8 "Созидание"</c:v>
                </c:pt>
                <c:pt idx="31">
                  <c:v>МБОУ СШ № 56</c:v>
                </c:pt>
                <c:pt idx="32">
                  <c:v>МАОУ СШ № 17</c:v>
                </c:pt>
                <c:pt idx="33">
                  <c:v>МАОУ Гимназия № 2</c:v>
                </c:pt>
                <c:pt idx="34">
                  <c:v>МАОУ Гимназия № 6</c:v>
                </c:pt>
                <c:pt idx="35">
                  <c:v>МАОУ СШ № 55</c:v>
                </c:pt>
                <c:pt idx="36">
                  <c:v>МАОУ СШ № 141</c:v>
                </c:pt>
                <c:pt idx="37">
                  <c:v>МАОУ СШ № 90</c:v>
                </c:pt>
                <c:pt idx="38">
                  <c:v>МБОУ СШ № 63</c:v>
                </c:pt>
                <c:pt idx="39">
                  <c:v>МБОУ СШ № 86 </c:v>
                </c:pt>
                <c:pt idx="40">
                  <c:v>МБОУ СШ № 129</c:v>
                </c:pt>
                <c:pt idx="41">
                  <c:v>МБОУ СШ № 133</c:v>
                </c:pt>
                <c:pt idx="42">
                  <c:v>МАОУ СШ № 154</c:v>
                </c:pt>
                <c:pt idx="43">
                  <c:v>МАОУ СШ № 149</c:v>
                </c:pt>
                <c:pt idx="44">
                  <c:v>МАОУ СШ № 81</c:v>
                </c:pt>
                <c:pt idx="45">
                  <c:v>МАОУ СШ № 115</c:v>
                </c:pt>
                <c:pt idx="46">
                  <c:v>МАОУ СШ № 137</c:v>
                </c:pt>
                <c:pt idx="47">
                  <c:v>МАОУ Гимназия № 4</c:v>
                </c:pt>
                <c:pt idx="48">
                  <c:v>МБОУ СШ № 65</c:v>
                </c:pt>
                <c:pt idx="49">
                  <c:v>МАОУ СШ № 19</c:v>
                </c:pt>
                <c:pt idx="50">
                  <c:v>МАОУ СШ № 150</c:v>
                </c:pt>
                <c:pt idx="51">
                  <c:v>МБОУ СШ № 27</c:v>
                </c:pt>
                <c:pt idx="52">
                  <c:v>МБОУ СШ № 62</c:v>
                </c:pt>
                <c:pt idx="53">
                  <c:v>МАОУ Лицей № 6 "Перспектива"</c:v>
                </c:pt>
                <c:pt idx="54">
                  <c:v>МАОУ Лицей № 1</c:v>
                </c:pt>
                <c:pt idx="55">
                  <c:v>МБОУ СШ № 46</c:v>
                </c:pt>
                <c:pt idx="56">
                  <c:v>МБОУ СШ № 30</c:v>
                </c:pt>
                <c:pt idx="57">
                  <c:v>МБОУ СШ № 91</c:v>
                </c:pt>
                <c:pt idx="58">
                  <c:v>МАОУ Гимназия № 8</c:v>
                </c:pt>
                <c:pt idx="59">
                  <c:v>МАОУ СШ № 139</c:v>
                </c:pt>
                <c:pt idx="60">
                  <c:v>МБОУ СШ № 94</c:v>
                </c:pt>
                <c:pt idx="61">
                  <c:v>МБОУ СШ № 147</c:v>
                </c:pt>
                <c:pt idx="62">
                  <c:v>МАОУ СШ № 6</c:v>
                </c:pt>
                <c:pt idx="63">
                  <c:v>МАОУ Гимназия № 10</c:v>
                </c:pt>
                <c:pt idx="64">
                  <c:v>МАОУ СШ № 7</c:v>
                </c:pt>
                <c:pt idx="65">
                  <c:v>МАОУ СШ № 34</c:v>
                </c:pt>
                <c:pt idx="66">
                  <c:v>МАОУ СШ № 85</c:v>
                </c:pt>
                <c:pt idx="67">
                  <c:v>МБОУ СШ № 64</c:v>
                </c:pt>
                <c:pt idx="68">
                  <c:v>МАОУ СШ № 76</c:v>
                </c:pt>
                <c:pt idx="69">
                  <c:v>МАОУ СШ № 5</c:v>
                </c:pt>
                <c:pt idx="70">
                  <c:v>МБОУ СШ № 39</c:v>
                </c:pt>
                <c:pt idx="71">
                  <c:v>МБОУ СШ № 21</c:v>
                </c:pt>
                <c:pt idx="72">
                  <c:v>МАОУ СШ № 108</c:v>
                </c:pt>
                <c:pt idx="73">
                  <c:v>МАОУ СШ № 32</c:v>
                </c:pt>
                <c:pt idx="74">
                  <c:v>МБОУ СШ № 99</c:v>
                </c:pt>
                <c:pt idx="75">
                  <c:v>МБОУ СШ № 31</c:v>
                </c:pt>
                <c:pt idx="76">
                  <c:v>МБОУ СШ № 2</c:v>
                </c:pt>
                <c:pt idx="77">
                  <c:v>МАОУ Лицей № 12</c:v>
                </c:pt>
                <c:pt idx="78">
                  <c:v>МБОУ СШ № 44</c:v>
                </c:pt>
                <c:pt idx="79">
                  <c:v>МБОУ СШ № 135</c:v>
                </c:pt>
                <c:pt idx="80">
                  <c:v>МАОУ СШ № 93</c:v>
                </c:pt>
                <c:pt idx="81">
                  <c:v>МАОУ СШ № 148</c:v>
                </c:pt>
                <c:pt idx="82">
                  <c:v>МБОУ Лицей № 28</c:v>
                </c:pt>
                <c:pt idx="83">
                  <c:v>МАОУ СШ № 134</c:v>
                </c:pt>
                <c:pt idx="84">
                  <c:v>МАОУ СШ № 24</c:v>
                </c:pt>
                <c:pt idx="85">
                  <c:v>МАОУ Лицей № 3</c:v>
                </c:pt>
                <c:pt idx="86">
                  <c:v>МАОУ СШ № 143</c:v>
                </c:pt>
                <c:pt idx="87">
                  <c:v>МБОУ Гимназия № 3</c:v>
                </c:pt>
                <c:pt idx="88">
                  <c:v>МАОУ СШ № 53</c:v>
                </c:pt>
                <c:pt idx="89">
                  <c:v>МБОУ Лицей № 8</c:v>
                </c:pt>
                <c:pt idx="90">
                  <c:v>МБОУ СШ № 69</c:v>
                </c:pt>
                <c:pt idx="91">
                  <c:v>МАОУ СШ № 89</c:v>
                </c:pt>
                <c:pt idx="92">
                  <c:v>МБОУ СШ № 95</c:v>
                </c:pt>
                <c:pt idx="93">
                  <c:v>МАОУ СШ № 82</c:v>
                </c:pt>
                <c:pt idx="94">
                  <c:v>МАОУ СШ № 23</c:v>
                </c:pt>
                <c:pt idx="95">
                  <c:v>МБОУ СШ № 16</c:v>
                </c:pt>
                <c:pt idx="96">
                  <c:v>МАОУ СШ № 72 </c:v>
                </c:pt>
                <c:pt idx="97">
                  <c:v>МБОУ СШ № 36</c:v>
                </c:pt>
                <c:pt idx="98">
                  <c:v>МАОУ Гимназия № 11 </c:v>
                </c:pt>
                <c:pt idx="99">
                  <c:v>МБОУ СШ № 13</c:v>
                </c:pt>
                <c:pt idx="100">
                  <c:v>МБОУ СШ № 84</c:v>
                </c:pt>
                <c:pt idx="101">
                  <c:v>МАОУ Лицей № 11</c:v>
                </c:pt>
                <c:pt idx="102">
                  <c:v>МАОУ СШ № 3</c:v>
                </c:pt>
                <c:pt idx="103">
                  <c:v>МАОУ СШ № 42</c:v>
                </c:pt>
                <c:pt idx="104">
                  <c:v>МБОУ СШ № 79</c:v>
                </c:pt>
                <c:pt idx="105">
                  <c:v>МАОУ СШ № 145</c:v>
                </c:pt>
                <c:pt idx="106">
                  <c:v>МАОУ СШ № 121</c:v>
                </c:pt>
                <c:pt idx="107">
                  <c:v>МАОУ Гимназия № 15</c:v>
                </c:pt>
                <c:pt idx="108">
                  <c:v>МАОУ СШ № 157</c:v>
                </c:pt>
                <c:pt idx="109">
                  <c:v>МАОУ Лицей № 9 "Лидер"</c:v>
                </c:pt>
              </c:strCache>
            </c:strRef>
          </c:cat>
          <c:val>
            <c:numRef>
              <c:f>'2021-2022 движимое '!$F$5:$F$114</c:f>
              <c:numCache>
                <c:formatCode>0.00</c:formatCode>
                <c:ptCount val="110"/>
                <c:pt idx="0">
                  <c:v>122529.28774928775</c:v>
                </c:pt>
                <c:pt idx="1">
                  <c:v>85458.599203187245</c:v>
                </c:pt>
                <c:pt idx="2">
                  <c:v>51446.976744186046</c:v>
                </c:pt>
                <c:pt idx="3">
                  <c:v>49111.118924387651</c:v>
                </c:pt>
                <c:pt idx="4">
                  <c:v>44981.465648854959</c:v>
                </c:pt>
                <c:pt idx="5">
                  <c:v>43426.450120752597</c:v>
                </c:pt>
                <c:pt idx="6">
                  <c:v>41558.215821152189</c:v>
                </c:pt>
                <c:pt idx="7">
                  <c:v>40624.769736842107</c:v>
                </c:pt>
                <c:pt idx="8">
                  <c:v>39300.241492864981</c:v>
                </c:pt>
                <c:pt idx="9">
                  <c:v>38299.763986394559</c:v>
                </c:pt>
                <c:pt idx="10">
                  <c:v>36359.551441161224</c:v>
                </c:pt>
                <c:pt idx="11">
                  <c:v>36215.305656229182</c:v>
                </c:pt>
                <c:pt idx="12">
                  <c:v>35623.39086851629</c:v>
                </c:pt>
                <c:pt idx="13">
                  <c:v>35506.004052785924</c:v>
                </c:pt>
                <c:pt idx="14">
                  <c:v>35423.820915926182</c:v>
                </c:pt>
                <c:pt idx="15">
                  <c:v>33402.778235294114</c:v>
                </c:pt>
                <c:pt idx="16">
                  <c:v>33366.261715328474</c:v>
                </c:pt>
                <c:pt idx="17">
                  <c:v>33056.919833671403</c:v>
                </c:pt>
                <c:pt idx="18">
                  <c:v>31228.923626619027</c:v>
                </c:pt>
                <c:pt idx="19">
                  <c:v>31014.264840182648</c:v>
                </c:pt>
                <c:pt idx="20">
                  <c:v>30893.627878192536</c:v>
                </c:pt>
                <c:pt idx="21">
                  <c:v>30759.286554292434</c:v>
                </c:pt>
                <c:pt idx="22">
                  <c:v>30177.935036231884</c:v>
                </c:pt>
                <c:pt idx="23">
                  <c:v>29927.893825735719</c:v>
                </c:pt>
                <c:pt idx="24">
                  <c:v>28789.892215568863</c:v>
                </c:pt>
                <c:pt idx="25">
                  <c:v>28508.189245283022</c:v>
                </c:pt>
                <c:pt idx="26">
                  <c:v>28158.327272727274</c:v>
                </c:pt>
                <c:pt idx="27">
                  <c:v>28058.752783964366</c:v>
                </c:pt>
                <c:pt idx="28">
                  <c:v>27433.231981981982</c:v>
                </c:pt>
                <c:pt idx="29">
                  <c:v>27418.600562587904</c:v>
                </c:pt>
                <c:pt idx="30">
                  <c:v>27224.246987951807</c:v>
                </c:pt>
                <c:pt idx="31">
                  <c:v>26687.801556420232</c:v>
                </c:pt>
                <c:pt idx="32">
                  <c:v>25955.469336670838</c:v>
                </c:pt>
                <c:pt idx="33">
                  <c:v>25726.778328935798</c:v>
                </c:pt>
                <c:pt idx="34">
                  <c:v>25510.436005625877</c:v>
                </c:pt>
                <c:pt idx="35">
                  <c:v>25326.551181102361</c:v>
                </c:pt>
                <c:pt idx="36">
                  <c:v>24932.622243460766</c:v>
                </c:pt>
                <c:pt idx="37">
                  <c:v>23833.637559171599</c:v>
                </c:pt>
                <c:pt idx="38">
                  <c:v>23383.183966547193</c:v>
                </c:pt>
                <c:pt idx="39">
                  <c:v>23275.620525059665</c:v>
                </c:pt>
                <c:pt idx="40">
                  <c:v>22913.525960526316</c:v>
                </c:pt>
                <c:pt idx="41">
                  <c:v>22725.295151515151</c:v>
                </c:pt>
                <c:pt idx="42">
                  <c:v>22637.044930875578</c:v>
                </c:pt>
                <c:pt idx="43">
                  <c:v>22616.525211480362</c:v>
                </c:pt>
                <c:pt idx="44">
                  <c:v>22252.763873775843</c:v>
                </c:pt>
                <c:pt idx="45">
                  <c:v>22160.517241379312</c:v>
                </c:pt>
                <c:pt idx="46">
                  <c:v>22143.446808510638</c:v>
                </c:pt>
                <c:pt idx="47">
                  <c:v>21797.052238805969</c:v>
                </c:pt>
                <c:pt idx="48">
                  <c:v>21720.39278131635</c:v>
                </c:pt>
                <c:pt idx="49">
                  <c:v>21546.203554119547</c:v>
                </c:pt>
                <c:pt idx="50">
                  <c:v>21238.285298616171</c:v>
                </c:pt>
                <c:pt idx="51">
                  <c:v>20987.651612903224</c:v>
                </c:pt>
                <c:pt idx="52">
                  <c:v>20784.878048780487</c:v>
                </c:pt>
                <c:pt idx="53">
                  <c:v>20711.798143851509</c:v>
                </c:pt>
                <c:pt idx="54">
                  <c:v>20671.719901719902</c:v>
                </c:pt>
                <c:pt idx="55">
                  <c:v>20518.721951219512</c:v>
                </c:pt>
                <c:pt idx="56">
                  <c:v>20183.370370370369</c:v>
                </c:pt>
                <c:pt idx="57">
                  <c:v>19935.575620767493</c:v>
                </c:pt>
                <c:pt idx="58">
                  <c:v>19879.815281276238</c:v>
                </c:pt>
                <c:pt idx="59">
                  <c:v>19648.58510638298</c:v>
                </c:pt>
                <c:pt idx="60">
                  <c:v>19505.131244707874</c:v>
                </c:pt>
                <c:pt idx="61">
                  <c:v>19445.014539527303</c:v>
                </c:pt>
                <c:pt idx="62">
                  <c:v>19301.202815099168</c:v>
                </c:pt>
                <c:pt idx="63">
                  <c:v>19241.35576923077</c:v>
                </c:pt>
                <c:pt idx="64">
                  <c:v>19112.98909688013</c:v>
                </c:pt>
                <c:pt idx="65">
                  <c:v>18694.146147816347</c:v>
                </c:pt>
                <c:pt idx="66">
                  <c:v>18682.005277044856</c:v>
                </c:pt>
                <c:pt idx="67">
                  <c:v>18675.489186405768</c:v>
                </c:pt>
                <c:pt idx="68">
                  <c:v>18624.772267110267</c:v>
                </c:pt>
                <c:pt idx="69">
                  <c:v>18619.114963503649</c:v>
                </c:pt>
                <c:pt idx="70">
                  <c:v>18522.44078269825</c:v>
                </c:pt>
                <c:pt idx="71">
                  <c:v>18369.698343434342</c:v>
                </c:pt>
                <c:pt idx="72">
                  <c:v>18257.582919896642</c:v>
                </c:pt>
                <c:pt idx="73">
                  <c:v>18147.464646464647</c:v>
                </c:pt>
                <c:pt idx="74">
                  <c:v>18066.931260229132</c:v>
                </c:pt>
                <c:pt idx="75">
                  <c:v>17999.438077544426</c:v>
                </c:pt>
                <c:pt idx="76">
                  <c:v>17577.684515195368</c:v>
                </c:pt>
                <c:pt idx="77">
                  <c:v>17575.71</c:v>
                </c:pt>
                <c:pt idx="78">
                  <c:v>17491.22891566265</c:v>
                </c:pt>
                <c:pt idx="79">
                  <c:v>17424.54780361757</c:v>
                </c:pt>
                <c:pt idx="80">
                  <c:v>17294.101383248733</c:v>
                </c:pt>
                <c:pt idx="81">
                  <c:v>17263.809885931558</c:v>
                </c:pt>
                <c:pt idx="82">
                  <c:v>16202.133645955451</c:v>
                </c:pt>
                <c:pt idx="83">
                  <c:v>16183.38698680352</c:v>
                </c:pt>
                <c:pt idx="84">
                  <c:v>16070.096304801669</c:v>
                </c:pt>
                <c:pt idx="85">
                  <c:v>15903.408885416666</c:v>
                </c:pt>
                <c:pt idx="86">
                  <c:v>15827.591919191918</c:v>
                </c:pt>
                <c:pt idx="87">
                  <c:v>15576.657060518732</c:v>
                </c:pt>
                <c:pt idx="88">
                  <c:v>15452.950928381963</c:v>
                </c:pt>
                <c:pt idx="89">
                  <c:v>15438.049809384165</c:v>
                </c:pt>
                <c:pt idx="90">
                  <c:v>15226.4859437751</c:v>
                </c:pt>
                <c:pt idx="91">
                  <c:v>15020.992425952047</c:v>
                </c:pt>
                <c:pt idx="92">
                  <c:v>14609.801985815604</c:v>
                </c:pt>
                <c:pt idx="93">
                  <c:v>14135.765656682028</c:v>
                </c:pt>
                <c:pt idx="94">
                  <c:v>13915.453030634573</c:v>
                </c:pt>
                <c:pt idx="95">
                  <c:v>13625.376801437556</c:v>
                </c:pt>
                <c:pt idx="96">
                  <c:v>13501.317089755214</c:v>
                </c:pt>
                <c:pt idx="97">
                  <c:v>13427.42305785124</c:v>
                </c:pt>
                <c:pt idx="98">
                  <c:v>12844.77537437604</c:v>
                </c:pt>
                <c:pt idx="99">
                  <c:v>12289.70227670753</c:v>
                </c:pt>
                <c:pt idx="100">
                  <c:v>10963.974752018454</c:v>
                </c:pt>
                <c:pt idx="101">
                  <c:v>10374.018169112509</c:v>
                </c:pt>
                <c:pt idx="102">
                  <c:v>9442.7918500486867</c:v>
                </c:pt>
                <c:pt idx="103">
                  <c:v>9138.6316872427979</c:v>
                </c:pt>
                <c:pt idx="104">
                  <c:v>8326.148521739131</c:v>
                </c:pt>
                <c:pt idx="105">
                  <c:v>8000.4503307737741</c:v>
                </c:pt>
                <c:pt idx="106">
                  <c:v>5780.091116173121</c:v>
                </c:pt>
                <c:pt idx="107">
                  <c:v>5141.6550657385924</c:v>
                </c:pt>
                <c:pt idx="108">
                  <c:v>3788.3178902352101</c:v>
                </c:pt>
                <c:pt idx="109">
                  <c:v>682.81191972076783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196560"/>
        <c:axId val="186196168"/>
      </c:barChart>
      <c:catAx>
        <c:axId val="18619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96168"/>
        <c:crosses val="autoZero"/>
        <c:auto val="1"/>
        <c:lblAlgn val="ctr"/>
        <c:lblOffset val="100"/>
        <c:noMultiLvlLbl val="0"/>
      </c:catAx>
      <c:valAx>
        <c:axId val="18619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9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25" r="0.25" t="0.75" header="0.3" footer="0.3"/>
    <c:pageSetup paperSize="9" orientation="landscape" horizontalDpi="0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Отношение размера субсидии МЗ на количество обучающихся (на 1 чел.)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'2021-2022 МЗ '!$C$5:$C$114</c:f>
              <c:strCache>
                <c:ptCount val="110"/>
                <c:pt idx="0">
                  <c:v>МАОУ Школа-интернат № 1</c:v>
                </c:pt>
                <c:pt idx="1">
                  <c:v>МБОУ Прогимназия  № 131</c:v>
                </c:pt>
                <c:pt idx="2">
                  <c:v>МАОУ СШ № 55</c:v>
                </c:pt>
                <c:pt idx="3">
                  <c:v>МБОУ СШ № 50</c:v>
                </c:pt>
                <c:pt idx="4">
                  <c:v>МАОУ Лицей № 9 "Лидер"</c:v>
                </c:pt>
                <c:pt idx="5">
                  <c:v>МБОУ Лицей № 10</c:v>
                </c:pt>
                <c:pt idx="6">
                  <c:v>МАОУ СШ "Комплекс "Покровский"</c:v>
                </c:pt>
                <c:pt idx="7">
                  <c:v>МБОУ СШ № 73</c:v>
                </c:pt>
                <c:pt idx="8">
                  <c:v>МБОУ СШ № 133</c:v>
                </c:pt>
                <c:pt idx="9">
                  <c:v>МАОУ СШ № 148</c:v>
                </c:pt>
                <c:pt idx="10">
                  <c:v>МАОУ «КУГ № 1 – Универс»</c:v>
                </c:pt>
                <c:pt idx="11">
                  <c:v>МАОУ Гимназия № 14</c:v>
                </c:pt>
                <c:pt idx="12">
                  <c:v>МБОУ СШ № 13</c:v>
                </c:pt>
                <c:pt idx="13">
                  <c:v>МАОУ СШ № 81</c:v>
                </c:pt>
                <c:pt idx="14">
                  <c:v>МБОУ СШ № 30</c:v>
                </c:pt>
                <c:pt idx="15">
                  <c:v>МАОУ СШ № 154</c:v>
                </c:pt>
                <c:pt idx="16">
                  <c:v>МАОУ Лицей № 6 "Перспектива"</c:v>
                </c:pt>
                <c:pt idx="17">
                  <c:v>МБОУ СШ № 65</c:v>
                </c:pt>
                <c:pt idx="18">
                  <c:v>МБОУ СШ № 51</c:v>
                </c:pt>
                <c:pt idx="19">
                  <c:v>МАОУ Гимназия № 6</c:v>
                </c:pt>
                <c:pt idx="20">
                  <c:v>МАОУ Лицей № 7</c:v>
                </c:pt>
                <c:pt idx="21">
                  <c:v>МБОУ СШ № 21</c:v>
                </c:pt>
                <c:pt idx="22">
                  <c:v>МБОУ СШ № 99</c:v>
                </c:pt>
                <c:pt idx="23">
                  <c:v>МБОУ СШ № 56</c:v>
                </c:pt>
                <c:pt idx="24">
                  <c:v>МАОУ СШ № 143</c:v>
                </c:pt>
                <c:pt idx="25">
                  <c:v>МАОУ СШ № 8 "Созидание"</c:v>
                </c:pt>
                <c:pt idx="26">
                  <c:v>МБОУ СШ № 129</c:v>
                </c:pt>
                <c:pt idx="27">
                  <c:v>МБОУ СШ № 31</c:v>
                </c:pt>
                <c:pt idx="28">
                  <c:v>МБОУ СШ № 36</c:v>
                </c:pt>
                <c:pt idx="29">
                  <c:v>МБОУ Лицей № 2</c:v>
                </c:pt>
                <c:pt idx="30">
                  <c:v>МБОУ СШ № 62</c:v>
                </c:pt>
                <c:pt idx="31">
                  <c:v>МБОУ  Гимназия № 16</c:v>
                </c:pt>
                <c:pt idx="32">
                  <c:v>МАОУ СШ № 17</c:v>
                </c:pt>
                <c:pt idx="33">
                  <c:v>МБОУ СШ № 63</c:v>
                </c:pt>
                <c:pt idx="34">
                  <c:v>МАОУ СШ  № 12</c:v>
                </c:pt>
                <c:pt idx="35">
                  <c:v>МАОУ СШ № 121</c:v>
                </c:pt>
                <c:pt idx="36">
                  <c:v>МАОУ Гимназия № 13 "Академ"</c:v>
                </c:pt>
                <c:pt idx="37">
                  <c:v>МБОУ СШ № 91</c:v>
                </c:pt>
                <c:pt idx="38">
                  <c:v>МБОУ СШ № 78</c:v>
                </c:pt>
                <c:pt idx="39">
                  <c:v>МАОУ СШ № 6</c:v>
                </c:pt>
                <c:pt idx="40">
                  <c:v>МБОУ СШ № 10 </c:v>
                </c:pt>
                <c:pt idx="41">
                  <c:v>МБОУ СШ № 27</c:v>
                </c:pt>
                <c:pt idx="42">
                  <c:v>МАОУ СШ № 152 </c:v>
                </c:pt>
                <c:pt idx="43">
                  <c:v>МБОУ СШ № 44</c:v>
                </c:pt>
                <c:pt idx="44">
                  <c:v>МАОУ СШ № 115</c:v>
                </c:pt>
                <c:pt idx="45">
                  <c:v>МБОУ СШ № 66</c:v>
                </c:pt>
                <c:pt idx="46">
                  <c:v>МБОУ СШ № 86 </c:v>
                </c:pt>
                <c:pt idx="47">
                  <c:v>МАОУ СШ № 137</c:v>
                </c:pt>
                <c:pt idx="48">
                  <c:v>МАОУ СШ № 1</c:v>
                </c:pt>
                <c:pt idx="49">
                  <c:v>МАОУ Гимназия № 4</c:v>
                </c:pt>
                <c:pt idx="50">
                  <c:v>МАОУ СШ № 89</c:v>
                </c:pt>
                <c:pt idx="51">
                  <c:v>МАОУ СШ № 151</c:v>
                </c:pt>
                <c:pt idx="52">
                  <c:v>МБОУ СШ № 79</c:v>
                </c:pt>
                <c:pt idx="53">
                  <c:v>МАОУ СШ № 141</c:v>
                </c:pt>
                <c:pt idx="54">
                  <c:v>МАОУ СШ № 157</c:v>
                </c:pt>
                <c:pt idx="55">
                  <c:v>МАОУ Гимназия № 2</c:v>
                </c:pt>
                <c:pt idx="56">
                  <c:v>МБОУ СШ № 4</c:v>
                </c:pt>
                <c:pt idx="57">
                  <c:v>МБОУ СШ № 2</c:v>
                </c:pt>
                <c:pt idx="58">
                  <c:v>МАОУ СШ № 108</c:v>
                </c:pt>
                <c:pt idx="59">
                  <c:v>МАОУ СШ № 23</c:v>
                </c:pt>
                <c:pt idx="60">
                  <c:v>МБОУ СШ № 135</c:v>
                </c:pt>
                <c:pt idx="61">
                  <c:v>МБОУ СШ № 147</c:v>
                </c:pt>
                <c:pt idx="62">
                  <c:v>МБОУ СШ № 98</c:v>
                </c:pt>
                <c:pt idx="63">
                  <c:v>МАОУ Гимназия № 11 </c:v>
                </c:pt>
                <c:pt idx="64">
                  <c:v>МАОУ СШ № 34</c:v>
                </c:pt>
                <c:pt idx="65">
                  <c:v>МАОУ Лицей № 3</c:v>
                </c:pt>
                <c:pt idx="66">
                  <c:v>МАОУ СШ № 7</c:v>
                </c:pt>
                <c:pt idx="67">
                  <c:v>МАОУ СШ № 19</c:v>
                </c:pt>
                <c:pt idx="68">
                  <c:v>МАОУ Гимназия № 8</c:v>
                </c:pt>
                <c:pt idx="69">
                  <c:v>МАОУ Гимназия № 10</c:v>
                </c:pt>
                <c:pt idx="70">
                  <c:v>МАОУ Лицей № 12</c:v>
                </c:pt>
                <c:pt idx="71">
                  <c:v>МАОУ СШ № 139</c:v>
                </c:pt>
                <c:pt idx="72">
                  <c:v>МАОУ СШ № 32</c:v>
                </c:pt>
                <c:pt idx="73">
                  <c:v>МАОУ СШ № 5</c:v>
                </c:pt>
                <c:pt idx="74">
                  <c:v>МБОУ СШ № 95</c:v>
                </c:pt>
                <c:pt idx="75">
                  <c:v>МБОУ СШ № 69</c:v>
                </c:pt>
                <c:pt idx="76">
                  <c:v>МАОУ Лицей № 11</c:v>
                </c:pt>
                <c:pt idx="77">
                  <c:v>МАОУ СШ № 134</c:v>
                </c:pt>
                <c:pt idx="78">
                  <c:v>МБОУ СШ № 16</c:v>
                </c:pt>
                <c:pt idx="79">
                  <c:v>МАОУ СШ № 76</c:v>
                </c:pt>
                <c:pt idx="80">
                  <c:v>МБОУ Гимназия № 7</c:v>
                </c:pt>
                <c:pt idx="81">
                  <c:v>МАОУ СШ № 90</c:v>
                </c:pt>
                <c:pt idx="82">
                  <c:v>МБОУ СШ № 46</c:v>
                </c:pt>
                <c:pt idx="83">
                  <c:v>МАОУ СШ № 85</c:v>
                </c:pt>
                <c:pt idx="84">
                  <c:v>МАОУ СШ № 53</c:v>
                </c:pt>
                <c:pt idx="85">
                  <c:v>МБОУ СШ № 84</c:v>
                </c:pt>
                <c:pt idx="86">
                  <c:v>МБОУ Лицей № 28</c:v>
                </c:pt>
                <c:pt idx="87">
                  <c:v>МАОУ СШ № 42</c:v>
                </c:pt>
                <c:pt idx="88">
                  <c:v>МАОУ Лицей № 1</c:v>
                </c:pt>
                <c:pt idx="89">
                  <c:v>МБОУ СШ № 39</c:v>
                </c:pt>
                <c:pt idx="90">
                  <c:v>МАОУ Гимназия № 15</c:v>
                </c:pt>
                <c:pt idx="91">
                  <c:v>МБОУ Гимназия № 3</c:v>
                </c:pt>
                <c:pt idx="92">
                  <c:v>МАОУ СШ № 145</c:v>
                </c:pt>
                <c:pt idx="93">
                  <c:v>МАОУ СШ № 93</c:v>
                </c:pt>
                <c:pt idx="94">
                  <c:v>МБОУ СШ № 18</c:v>
                </c:pt>
                <c:pt idx="95">
                  <c:v>МБОУ СШ № 94</c:v>
                </c:pt>
                <c:pt idx="96">
                  <c:v>МБОУ СШ № 155</c:v>
                </c:pt>
                <c:pt idx="97">
                  <c:v>МАОУ Гимназия №  9</c:v>
                </c:pt>
                <c:pt idx="98">
                  <c:v>МБОУ СШ № 64</c:v>
                </c:pt>
                <c:pt idx="99">
                  <c:v>МАОУ СШ № 24</c:v>
                </c:pt>
                <c:pt idx="100">
                  <c:v>МАОУ СШ № 45</c:v>
                </c:pt>
                <c:pt idx="101">
                  <c:v>МАОУ СШ № 72 </c:v>
                </c:pt>
                <c:pt idx="102">
                  <c:v>МБОУ Лицей № 8</c:v>
                </c:pt>
                <c:pt idx="103">
                  <c:v>МАОУ СШ № 156</c:v>
                </c:pt>
                <c:pt idx="104">
                  <c:v>МАОУ СШ № 82</c:v>
                </c:pt>
                <c:pt idx="105">
                  <c:v>МАОУ СШ № 144</c:v>
                </c:pt>
                <c:pt idx="106">
                  <c:v>МАОУ СШ № 3</c:v>
                </c:pt>
                <c:pt idx="107">
                  <c:v>МАОУ СШ № 149</c:v>
                </c:pt>
                <c:pt idx="108">
                  <c:v>МАОУ СШ № 150</c:v>
                </c:pt>
                <c:pt idx="109">
                  <c:v>МАОУ СШ № 158</c:v>
                </c:pt>
              </c:strCache>
            </c:strRef>
          </c:cat>
          <c:val>
            <c:numRef>
              <c:f>'2021-2022 МЗ '!$F$5:$F$114</c:f>
              <c:numCache>
                <c:formatCode>0.00</c:formatCode>
                <c:ptCount val="110"/>
                <c:pt idx="0">
                  <c:v>316234.07404558401</c:v>
                </c:pt>
                <c:pt idx="1">
                  <c:v>228296.02753488373</c:v>
                </c:pt>
                <c:pt idx="2">
                  <c:v>203148.58514960628</c:v>
                </c:pt>
                <c:pt idx="3">
                  <c:v>175509.47598684212</c:v>
                </c:pt>
                <c:pt idx="4">
                  <c:v>130774.15604712043</c:v>
                </c:pt>
                <c:pt idx="5">
                  <c:v>127624.22113138688</c:v>
                </c:pt>
                <c:pt idx="6">
                  <c:v>126038.89904802022</c:v>
                </c:pt>
                <c:pt idx="7">
                  <c:v>117999.17141304347</c:v>
                </c:pt>
                <c:pt idx="8">
                  <c:v>114125.38344444445</c:v>
                </c:pt>
                <c:pt idx="9">
                  <c:v>113725.52151330798</c:v>
                </c:pt>
                <c:pt idx="10">
                  <c:v>106813.50822012038</c:v>
                </c:pt>
                <c:pt idx="11">
                  <c:v>95014.301360730591</c:v>
                </c:pt>
                <c:pt idx="12">
                  <c:v>93671.088966725045</c:v>
                </c:pt>
                <c:pt idx="13">
                  <c:v>86937.942883569107</c:v>
                </c:pt>
                <c:pt idx="14">
                  <c:v>86030.498555555547</c:v>
                </c:pt>
                <c:pt idx="15">
                  <c:v>85821.046820276504</c:v>
                </c:pt>
                <c:pt idx="16">
                  <c:v>82565.00624709978</c:v>
                </c:pt>
                <c:pt idx="17">
                  <c:v>81306.979734607216</c:v>
                </c:pt>
                <c:pt idx="18">
                  <c:v>80470.900267260571</c:v>
                </c:pt>
                <c:pt idx="19">
                  <c:v>80120.260562587908</c:v>
                </c:pt>
                <c:pt idx="20">
                  <c:v>79792.717749648378</c:v>
                </c:pt>
                <c:pt idx="21">
                  <c:v>77066.590484848479</c:v>
                </c:pt>
                <c:pt idx="22">
                  <c:v>76585.887152209485</c:v>
                </c:pt>
                <c:pt idx="23">
                  <c:v>76146.68836575876</c:v>
                </c:pt>
                <c:pt idx="24">
                  <c:v>72934.121826262635</c:v>
                </c:pt>
                <c:pt idx="25">
                  <c:v>72593.740903614453</c:v>
                </c:pt>
                <c:pt idx="26">
                  <c:v>71199.285447368413</c:v>
                </c:pt>
                <c:pt idx="27">
                  <c:v>71036.81563812602</c:v>
                </c:pt>
                <c:pt idx="28">
                  <c:v>70824.708388429746</c:v>
                </c:pt>
                <c:pt idx="29">
                  <c:v>70353.459467258595</c:v>
                </c:pt>
                <c:pt idx="30">
                  <c:v>70104.569918699184</c:v>
                </c:pt>
                <c:pt idx="31">
                  <c:v>69288.124249201283</c:v>
                </c:pt>
                <c:pt idx="32">
                  <c:v>69115.8113767209</c:v>
                </c:pt>
                <c:pt idx="33">
                  <c:v>69111.400501792115</c:v>
                </c:pt>
                <c:pt idx="34">
                  <c:v>69036.369222972964</c:v>
                </c:pt>
                <c:pt idx="35">
                  <c:v>68889.166138952161</c:v>
                </c:pt>
                <c:pt idx="36">
                  <c:v>68857.743991705545</c:v>
                </c:pt>
                <c:pt idx="37">
                  <c:v>68790.228860045157</c:v>
                </c:pt>
                <c:pt idx="38">
                  <c:v>68431.274761904773</c:v>
                </c:pt>
                <c:pt idx="39">
                  <c:v>68420.669731285991</c:v>
                </c:pt>
                <c:pt idx="40">
                  <c:v>68234.72156188605</c:v>
                </c:pt>
                <c:pt idx="41">
                  <c:v>68019.726541935481</c:v>
                </c:pt>
                <c:pt idx="42">
                  <c:v>67933.938039303262</c:v>
                </c:pt>
                <c:pt idx="43">
                  <c:v>67756.284301204811</c:v>
                </c:pt>
                <c:pt idx="44">
                  <c:v>67407.805760649091</c:v>
                </c:pt>
                <c:pt idx="45">
                  <c:v>67166.490574850308</c:v>
                </c:pt>
                <c:pt idx="46">
                  <c:v>67071.18281622912</c:v>
                </c:pt>
                <c:pt idx="47">
                  <c:v>67018.610180851058</c:v>
                </c:pt>
                <c:pt idx="48">
                  <c:v>66994.584467617999</c:v>
                </c:pt>
                <c:pt idx="49">
                  <c:v>66596.196744402987</c:v>
                </c:pt>
                <c:pt idx="50">
                  <c:v>66592.710846262344</c:v>
                </c:pt>
                <c:pt idx="51">
                  <c:v>66281.901372434018</c:v>
                </c:pt>
                <c:pt idx="52">
                  <c:v>66214.900724637686</c:v>
                </c:pt>
                <c:pt idx="53">
                  <c:v>66204.612645875255</c:v>
                </c:pt>
                <c:pt idx="54">
                  <c:v>66141.846471846045</c:v>
                </c:pt>
                <c:pt idx="55">
                  <c:v>65988.28784520668</c:v>
                </c:pt>
                <c:pt idx="56">
                  <c:v>65957.743589743593</c:v>
                </c:pt>
                <c:pt idx="57">
                  <c:v>65495.104949348774</c:v>
                </c:pt>
                <c:pt idx="58">
                  <c:v>65278.679838501295</c:v>
                </c:pt>
                <c:pt idx="59">
                  <c:v>65190.688446389497</c:v>
                </c:pt>
                <c:pt idx="60">
                  <c:v>64947.194302325581</c:v>
                </c:pt>
                <c:pt idx="61">
                  <c:v>64927.74925835371</c:v>
                </c:pt>
                <c:pt idx="62">
                  <c:v>64894.89170084439</c:v>
                </c:pt>
                <c:pt idx="63">
                  <c:v>64751.707878535781</c:v>
                </c:pt>
                <c:pt idx="64">
                  <c:v>64675.499507278837</c:v>
                </c:pt>
                <c:pt idx="65">
                  <c:v>63935.516437500002</c:v>
                </c:pt>
                <c:pt idx="66">
                  <c:v>63345.127364532018</c:v>
                </c:pt>
                <c:pt idx="67">
                  <c:v>63180.768675282721</c:v>
                </c:pt>
                <c:pt idx="68">
                  <c:v>63001.221780016793</c:v>
                </c:pt>
                <c:pt idx="69">
                  <c:v>62988.542461538455</c:v>
                </c:pt>
                <c:pt idx="70">
                  <c:v>62830.338499999998</c:v>
                </c:pt>
                <c:pt idx="71">
                  <c:v>62566.293010638299</c:v>
                </c:pt>
                <c:pt idx="72">
                  <c:v>62486.426575757578</c:v>
                </c:pt>
                <c:pt idx="73">
                  <c:v>62087.785036496352</c:v>
                </c:pt>
                <c:pt idx="74">
                  <c:v>61910.391388044576</c:v>
                </c:pt>
                <c:pt idx="75">
                  <c:v>61652.426114457827</c:v>
                </c:pt>
                <c:pt idx="76">
                  <c:v>61476.097547169811</c:v>
                </c:pt>
                <c:pt idx="77">
                  <c:v>61435.90017595308</c:v>
                </c:pt>
                <c:pt idx="78">
                  <c:v>61390.064106019759</c:v>
                </c:pt>
                <c:pt idx="79">
                  <c:v>61216.627965779466</c:v>
                </c:pt>
                <c:pt idx="80">
                  <c:v>61090.50466181818</c:v>
                </c:pt>
                <c:pt idx="81">
                  <c:v>60353.075480769228</c:v>
                </c:pt>
                <c:pt idx="82">
                  <c:v>59998.14588292683</c:v>
                </c:pt>
                <c:pt idx="83">
                  <c:v>59973.164881266486</c:v>
                </c:pt>
                <c:pt idx="84">
                  <c:v>59965.57911140583</c:v>
                </c:pt>
                <c:pt idx="85">
                  <c:v>59935.225040369085</c:v>
                </c:pt>
                <c:pt idx="86">
                  <c:v>59901.88930832356</c:v>
                </c:pt>
                <c:pt idx="87">
                  <c:v>59776.426903292187</c:v>
                </c:pt>
                <c:pt idx="88">
                  <c:v>59677.501351351355</c:v>
                </c:pt>
                <c:pt idx="89">
                  <c:v>59109.168362512872</c:v>
                </c:pt>
                <c:pt idx="90">
                  <c:v>59013.59368136117</c:v>
                </c:pt>
                <c:pt idx="91">
                  <c:v>58941.044524495672</c:v>
                </c:pt>
                <c:pt idx="92">
                  <c:v>58674.928966331951</c:v>
                </c:pt>
                <c:pt idx="93">
                  <c:v>58567.138578680206</c:v>
                </c:pt>
                <c:pt idx="94">
                  <c:v>58408.169040639579</c:v>
                </c:pt>
                <c:pt idx="95">
                  <c:v>58171.760296359018</c:v>
                </c:pt>
                <c:pt idx="96">
                  <c:v>57235.41716030534</c:v>
                </c:pt>
                <c:pt idx="97">
                  <c:v>57107.482844777842</c:v>
                </c:pt>
                <c:pt idx="98">
                  <c:v>57052.730782698251</c:v>
                </c:pt>
                <c:pt idx="99">
                  <c:v>56809.110140918579</c:v>
                </c:pt>
                <c:pt idx="100">
                  <c:v>56475.365003417632</c:v>
                </c:pt>
                <c:pt idx="101">
                  <c:v>56141.230009066188</c:v>
                </c:pt>
                <c:pt idx="102">
                  <c:v>55698.62274926687</c:v>
                </c:pt>
                <c:pt idx="103">
                  <c:v>55459.732174442193</c:v>
                </c:pt>
                <c:pt idx="104">
                  <c:v>53779.835311059906</c:v>
                </c:pt>
                <c:pt idx="105">
                  <c:v>52905.081105448844</c:v>
                </c:pt>
                <c:pt idx="106">
                  <c:v>52168.634060370008</c:v>
                </c:pt>
                <c:pt idx="107">
                  <c:v>51832.926706948638</c:v>
                </c:pt>
                <c:pt idx="108">
                  <c:v>51589.950924981793</c:v>
                </c:pt>
                <c:pt idx="109">
                  <c:v>50484.462151394422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195384"/>
        <c:axId val="188888616"/>
      </c:barChart>
      <c:catAx>
        <c:axId val="18619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88616"/>
        <c:crosses val="autoZero"/>
        <c:auto val="1"/>
        <c:lblAlgn val="ctr"/>
        <c:lblOffset val="100"/>
        <c:noMultiLvlLbl val="0"/>
      </c:catAx>
      <c:valAx>
        <c:axId val="188888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6195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25" r="0.25" t="0.75" header="0.3" footer="0.3"/>
    <c:pageSetup paperSize="9" orientation="landscape" horizontalDpi="0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Отношение стоимости матзапасов+основных средств на количество обучающихся (на 1 чел.)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'2021-2022 мат. запасы '!$C$5:$C$114</c:f>
              <c:strCache>
                <c:ptCount val="110"/>
                <c:pt idx="0">
                  <c:v>МАОУ Школа-интернат № 1</c:v>
                </c:pt>
                <c:pt idx="1">
                  <c:v>МАОУ СШ "Комплекс "Покровский"</c:v>
                </c:pt>
                <c:pt idx="2">
                  <c:v>МАОУ «КУГ № 1 – Универс»</c:v>
                </c:pt>
                <c:pt idx="3">
                  <c:v>МАОУ СШ № 148</c:v>
                </c:pt>
                <c:pt idx="4">
                  <c:v>МБОУ Лицей № 10</c:v>
                </c:pt>
                <c:pt idx="5">
                  <c:v>МАОУ СШ № 154</c:v>
                </c:pt>
                <c:pt idx="6">
                  <c:v>МАОУ Лицей № 9 "Лидер"</c:v>
                </c:pt>
                <c:pt idx="7">
                  <c:v>МБОУ Прогимназия  № 131</c:v>
                </c:pt>
                <c:pt idx="8">
                  <c:v>МАОУ СШ № 55</c:v>
                </c:pt>
                <c:pt idx="9">
                  <c:v>МАОУ Гимназия № 14</c:v>
                </c:pt>
                <c:pt idx="10">
                  <c:v>МАОУ Лицей № 6 "Перспектива"</c:v>
                </c:pt>
                <c:pt idx="11">
                  <c:v>МАОУ Гимназия № 6</c:v>
                </c:pt>
                <c:pt idx="12">
                  <c:v>МАОУ СШ № 143</c:v>
                </c:pt>
                <c:pt idx="13">
                  <c:v>МБОУ СШ № 133</c:v>
                </c:pt>
                <c:pt idx="14">
                  <c:v>МАОУ Гимназия № 13 "Академ"</c:v>
                </c:pt>
                <c:pt idx="15">
                  <c:v>МАОУ СШ № 158</c:v>
                </c:pt>
                <c:pt idx="16">
                  <c:v>МАОУ СШ № 81</c:v>
                </c:pt>
                <c:pt idx="17">
                  <c:v>МАОУ Лицей № 7</c:v>
                </c:pt>
                <c:pt idx="18">
                  <c:v>МБОУ СШ № 99</c:v>
                </c:pt>
                <c:pt idx="19">
                  <c:v>МБОУ СШ № 13</c:v>
                </c:pt>
                <c:pt idx="20">
                  <c:v>МАОУ Гимназия № 2</c:v>
                </c:pt>
                <c:pt idx="21">
                  <c:v>МБОУ СШ № 10 </c:v>
                </c:pt>
                <c:pt idx="22">
                  <c:v>МАОУ СШ № 115</c:v>
                </c:pt>
                <c:pt idx="23">
                  <c:v>МБОУ СШ № 78</c:v>
                </c:pt>
                <c:pt idx="24">
                  <c:v>МАОУ СШ № 72 </c:v>
                </c:pt>
                <c:pt idx="25">
                  <c:v>МБОУ Лицей № 2</c:v>
                </c:pt>
                <c:pt idx="26">
                  <c:v>МАОУ СШ № 152 </c:v>
                </c:pt>
                <c:pt idx="27">
                  <c:v>МАОУ СШ № 7</c:v>
                </c:pt>
                <c:pt idx="28">
                  <c:v>МАОУ СШ № 145</c:v>
                </c:pt>
                <c:pt idx="29">
                  <c:v>МАОУ Лицей № 3</c:v>
                </c:pt>
                <c:pt idx="30">
                  <c:v>МБОУ СШ № 73</c:v>
                </c:pt>
                <c:pt idx="31">
                  <c:v>МБОУ СШ № 50</c:v>
                </c:pt>
                <c:pt idx="32">
                  <c:v>МАОУ СШ № 34</c:v>
                </c:pt>
                <c:pt idx="33">
                  <c:v>МАОУ СШ № 144</c:v>
                </c:pt>
                <c:pt idx="34">
                  <c:v>МАОУ Гимназия № 4</c:v>
                </c:pt>
                <c:pt idx="35">
                  <c:v>МБОУ СШ № 56</c:v>
                </c:pt>
                <c:pt idx="36">
                  <c:v>МАОУ СШ № 24</c:v>
                </c:pt>
                <c:pt idx="37">
                  <c:v>МБОУ СШ № 69</c:v>
                </c:pt>
                <c:pt idx="38">
                  <c:v>МБОУ СШ № 39</c:v>
                </c:pt>
                <c:pt idx="39">
                  <c:v>МАОУ СШ № 5</c:v>
                </c:pt>
                <c:pt idx="40">
                  <c:v>МАОУ Гимназия № 11 </c:v>
                </c:pt>
                <c:pt idx="41">
                  <c:v>МБОУ СШ № 147</c:v>
                </c:pt>
                <c:pt idx="42">
                  <c:v>МБОУ СШ № 98</c:v>
                </c:pt>
                <c:pt idx="43">
                  <c:v>МБОУ СШ № 155</c:v>
                </c:pt>
                <c:pt idx="44">
                  <c:v>МБОУ СШ № 129</c:v>
                </c:pt>
                <c:pt idx="45">
                  <c:v>МБОУ  Гимназия № 16</c:v>
                </c:pt>
                <c:pt idx="46">
                  <c:v>МАОУ СШ № 76</c:v>
                </c:pt>
                <c:pt idx="47">
                  <c:v>МБОУ СШ № 18</c:v>
                </c:pt>
                <c:pt idx="48">
                  <c:v>МАОУ СШ № 6</c:v>
                </c:pt>
                <c:pt idx="49">
                  <c:v>МБОУ СШ № 64</c:v>
                </c:pt>
                <c:pt idx="50">
                  <c:v>МАОУ СШ  № 12</c:v>
                </c:pt>
                <c:pt idx="51">
                  <c:v>МАОУ СШ № 17</c:v>
                </c:pt>
                <c:pt idx="52">
                  <c:v>МАОУ СШ № 45</c:v>
                </c:pt>
                <c:pt idx="53">
                  <c:v>МАОУ СШ № 157</c:v>
                </c:pt>
                <c:pt idx="54">
                  <c:v>МБОУ СШ № 27</c:v>
                </c:pt>
                <c:pt idx="55">
                  <c:v>МАОУ СШ № 151</c:v>
                </c:pt>
                <c:pt idx="56">
                  <c:v>МАОУ СШ № 141</c:v>
                </c:pt>
                <c:pt idx="57">
                  <c:v>МАОУ СШ № 150</c:v>
                </c:pt>
                <c:pt idx="58">
                  <c:v>МБОУ СШ № 91</c:v>
                </c:pt>
                <c:pt idx="59">
                  <c:v>МАОУ СШ № 149</c:v>
                </c:pt>
                <c:pt idx="60">
                  <c:v>МАОУ СШ № 1</c:v>
                </c:pt>
                <c:pt idx="61">
                  <c:v>МБОУ СШ № 86 </c:v>
                </c:pt>
                <c:pt idx="62">
                  <c:v>МБОУ Лицей № 8</c:v>
                </c:pt>
                <c:pt idx="63">
                  <c:v>МАОУ Гимназия № 15</c:v>
                </c:pt>
                <c:pt idx="64">
                  <c:v>МАОУ СШ № 89</c:v>
                </c:pt>
                <c:pt idx="65">
                  <c:v>МБОУ Гимназия № 7</c:v>
                </c:pt>
                <c:pt idx="66">
                  <c:v>МБОУ СШ № 2</c:v>
                </c:pt>
                <c:pt idx="67">
                  <c:v>МБОУ СШ № 79</c:v>
                </c:pt>
                <c:pt idx="68">
                  <c:v>МАОУ СШ № 42</c:v>
                </c:pt>
                <c:pt idx="69">
                  <c:v>МБОУ СШ № 66</c:v>
                </c:pt>
                <c:pt idx="70">
                  <c:v>МАОУ Гимназия № 8</c:v>
                </c:pt>
                <c:pt idx="71">
                  <c:v>МАОУ Лицей № 11</c:v>
                </c:pt>
                <c:pt idx="72">
                  <c:v>МАОУ СШ № 82</c:v>
                </c:pt>
                <c:pt idx="73">
                  <c:v>МАОУ СШ № 156</c:v>
                </c:pt>
                <c:pt idx="74">
                  <c:v>МБОУ СШ № 95</c:v>
                </c:pt>
                <c:pt idx="75">
                  <c:v>МАОУ СШ № 134</c:v>
                </c:pt>
                <c:pt idx="76">
                  <c:v>МАОУ СШ № 85</c:v>
                </c:pt>
                <c:pt idx="77">
                  <c:v>МБОУ СШ № 84</c:v>
                </c:pt>
                <c:pt idx="78">
                  <c:v>МБОУ СШ № 51</c:v>
                </c:pt>
                <c:pt idx="79">
                  <c:v>МАОУ СШ № 3</c:v>
                </c:pt>
                <c:pt idx="80">
                  <c:v>МБОУ СШ № 44</c:v>
                </c:pt>
                <c:pt idx="81">
                  <c:v>МАОУ СШ № 93</c:v>
                </c:pt>
                <c:pt idx="82">
                  <c:v>МБОУ Гимназия № 3</c:v>
                </c:pt>
                <c:pt idx="83">
                  <c:v>МБОУ СШ № 4</c:v>
                </c:pt>
                <c:pt idx="84">
                  <c:v>МАОУ СШ № 139</c:v>
                </c:pt>
                <c:pt idx="85">
                  <c:v>МБОУ СШ № 36</c:v>
                </c:pt>
                <c:pt idx="86">
                  <c:v>МАОУ Лицей № 12</c:v>
                </c:pt>
                <c:pt idx="87">
                  <c:v>МАОУ СШ № 108</c:v>
                </c:pt>
                <c:pt idx="88">
                  <c:v>МАОУ Лицей № 1</c:v>
                </c:pt>
                <c:pt idx="89">
                  <c:v>МБОУ СШ № 65</c:v>
                </c:pt>
                <c:pt idx="90">
                  <c:v>МАОУ Гимназия №  9</c:v>
                </c:pt>
                <c:pt idx="91">
                  <c:v>МАОУ СШ № 121</c:v>
                </c:pt>
                <c:pt idx="92">
                  <c:v>МБОУ СШ № 21</c:v>
                </c:pt>
                <c:pt idx="93">
                  <c:v>МБОУ СШ № 30</c:v>
                </c:pt>
                <c:pt idx="94">
                  <c:v>МАОУ СШ № 19</c:v>
                </c:pt>
                <c:pt idx="95">
                  <c:v>МБОУ Лицей № 28</c:v>
                </c:pt>
                <c:pt idx="96">
                  <c:v>МБОУ СШ № 135</c:v>
                </c:pt>
                <c:pt idx="97">
                  <c:v>МАОУ СШ № 53</c:v>
                </c:pt>
                <c:pt idx="98">
                  <c:v>МАОУ СШ № 23</c:v>
                </c:pt>
                <c:pt idx="99">
                  <c:v>МАОУ СШ № 137</c:v>
                </c:pt>
                <c:pt idx="100">
                  <c:v>МАОУ СШ № 32</c:v>
                </c:pt>
                <c:pt idx="101">
                  <c:v>МБОУ СШ № 46</c:v>
                </c:pt>
                <c:pt idx="102">
                  <c:v>МАОУ СШ № 8 "Созидание"</c:v>
                </c:pt>
                <c:pt idx="103">
                  <c:v>МБОУ СШ № 94</c:v>
                </c:pt>
                <c:pt idx="104">
                  <c:v>МБОУ СШ № 31</c:v>
                </c:pt>
                <c:pt idx="105">
                  <c:v>МБОУ СШ № 16</c:v>
                </c:pt>
                <c:pt idx="106">
                  <c:v>МАОУ Гимназия № 10</c:v>
                </c:pt>
                <c:pt idx="107">
                  <c:v>МБОУ СШ № 63</c:v>
                </c:pt>
                <c:pt idx="108">
                  <c:v>МАОУ СШ № 90</c:v>
                </c:pt>
                <c:pt idx="109">
                  <c:v>МБОУ СШ № 62</c:v>
                </c:pt>
              </c:strCache>
            </c:strRef>
          </c:cat>
          <c:val>
            <c:numRef>
              <c:f>'2021-2022 мат. запасы '!$G$5:$G$114</c:f>
              <c:numCache>
                <c:formatCode>0.00</c:formatCode>
                <c:ptCount val="110"/>
                <c:pt idx="0">
                  <c:v>43713.750484330485</c:v>
                </c:pt>
                <c:pt idx="1">
                  <c:v>23492.437211457454</c:v>
                </c:pt>
                <c:pt idx="2">
                  <c:v>21015.358383490973</c:v>
                </c:pt>
                <c:pt idx="3">
                  <c:v>18164.081391634983</c:v>
                </c:pt>
                <c:pt idx="4">
                  <c:v>16017.972855839416</c:v>
                </c:pt>
                <c:pt idx="5">
                  <c:v>15517.631486175116</c:v>
                </c:pt>
                <c:pt idx="6">
                  <c:v>15428.656509598602</c:v>
                </c:pt>
                <c:pt idx="7">
                  <c:v>11066.297720930232</c:v>
                </c:pt>
                <c:pt idx="8">
                  <c:v>10820.358267716536</c:v>
                </c:pt>
                <c:pt idx="9">
                  <c:v>10385.739059360731</c:v>
                </c:pt>
                <c:pt idx="10">
                  <c:v>9240.8890429234343</c:v>
                </c:pt>
                <c:pt idx="11">
                  <c:v>8687.6088326300978</c:v>
                </c:pt>
                <c:pt idx="12">
                  <c:v>8536.3880363636363</c:v>
                </c:pt>
                <c:pt idx="13">
                  <c:v>7077.1994646464645</c:v>
                </c:pt>
                <c:pt idx="14">
                  <c:v>5719.2213893208909</c:v>
                </c:pt>
                <c:pt idx="15">
                  <c:v>5645.8280478087654</c:v>
                </c:pt>
                <c:pt idx="16">
                  <c:v>5177.8889227421105</c:v>
                </c:pt>
                <c:pt idx="17">
                  <c:v>5008.686511954993</c:v>
                </c:pt>
                <c:pt idx="18">
                  <c:v>4952.6928723404262</c:v>
                </c:pt>
                <c:pt idx="19">
                  <c:v>4880.5043782837129</c:v>
                </c:pt>
                <c:pt idx="20">
                  <c:v>4536.7389182058041</c:v>
                </c:pt>
                <c:pt idx="21">
                  <c:v>4336.1050098231826</c:v>
                </c:pt>
                <c:pt idx="22">
                  <c:v>4334.9858012170389</c:v>
                </c:pt>
                <c:pt idx="23">
                  <c:v>4259.4871904761903</c:v>
                </c:pt>
                <c:pt idx="24">
                  <c:v>4213.0285222121483</c:v>
                </c:pt>
                <c:pt idx="25">
                  <c:v>4156.3105993340732</c:v>
                </c:pt>
                <c:pt idx="26">
                  <c:v>4092.682478785172</c:v>
                </c:pt>
                <c:pt idx="27">
                  <c:v>4031.6272577996715</c:v>
                </c:pt>
                <c:pt idx="28">
                  <c:v>3843.2640283520377</c:v>
                </c:pt>
                <c:pt idx="29">
                  <c:v>3831.2020833333331</c:v>
                </c:pt>
                <c:pt idx="30">
                  <c:v>3784.2158333333336</c:v>
                </c:pt>
                <c:pt idx="31">
                  <c:v>3711.6315789473683</c:v>
                </c:pt>
                <c:pt idx="32">
                  <c:v>3711.3106270996641</c:v>
                </c:pt>
                <c:pt idx="33">
                  <c:v>3670.8392787142297</c:v>
                </c:pt>
                <c:pt idx="34">
                  <c:v>3655.4876305970151</c:v>
                </c:pt>
                <c:pt idx="35">
                  <c:v>3646.5544747081713</c:v>
                </c:pt>
                <c:pt idx="36">
                  <c:v>3582.9091858037577</c:v>
                </c:pt>
                <c:pt idx="37">
                  <c:v>3558.9275100401605</c:v>
                </c:pt>
                <c:pt idx="38">
                  <c:v>3546.9123789907312</c:v>
                </c:pt>
                <c:pt idx="39">
                  <c:v>3529.3783211678829</c:v>
                </c:pt>
                <c:pt idx="40">
                  <c:v>3528.5076788685528</c:v>
                </c:pt>
                <c:pt idx="41">
                  <c:v>3508.5175224123877</c:v>
                </c:pt>
                <c:pt idx="42">
                  <c:v>3498.2919179734622</c:v>
                </c:pt>
                <c:pt idx="43">
                  <c:v>3444.6596590330792</c:v>
                </c:pt>
                <c:pt idx="44">
                  <c:v>3440.8166842105265</c:v>
                </c:pt>
                <c:pt idx="45">
                  <c:v>3428.5796805111818</c:v>
                </c:pt>
                <c:pt idx="46">
                  <c:v>3425.1946673003804</c:v>
                </c:pt>
                <c:pt idx="47">
                  <c:v>3387.4956695536307</c:v>
                </c:pt>
                <c:pt idx="48">
                  <c:v>3385.1441906589894</c:v>
                </c:pt>
                <c:pt idx="49">
                  <c:v>3374.9485066941297</c:v>
                </c:pt>
                <c:pt idx="50">
                  <c:v>3365.7780968468469</c:v>
                </c:pt>
                <c:pt idx="51">
                  <c:v>3362.0182102628282</c:v>
                </c:pt>
                <c:pt idx="52">
                  <c:v>3353.8359535201639</c:v>
                </c:pt>
                <c:pt idx="53">
                  <c:v>3347.5766215253029</c:v>
                </c:pt>
                <c:pt idx="54">
                  <c:v>3346.2769548387091</c:v>
                </c:pt>
                <c:pt idx="55">
                  <c:v>3334.7442815249265</c:v>
                </c:pt>
                <c:pt idx="56">
                  <c:v>3320.1013883299802</c:v>
                </c:pt>
                <c:pt idx="57">
                  <c:v>3317.8612818645302</c:v>
                </c:pt>
                <c:pt idx="58">
                  <c:v>3287.111151241535</c:v>
                </c:pt>
                <c:pt idx="59">
                  <c:v>3283.5587688821756</c:v>
                </c:pt>
                <c:pt idx="60">
                  <c:v>3274.8158068057082</c:v>
                </c:pt>
                <c:pt idx="61">
                  <c:v>3274.7927923627685</c:v>
                </c:pt>
                <c:pt idx="62">
                  <c:v>3274.7343621700879</c:v>
                </c:pt>
                <c:pt idx="63">
                  <c:v>3271.4037122969839</c:v>
                </c:pt>
                <c:pt idx="64">
                  <c:v>3259.4259520451342</c:v>
                </c:pt>
                <c:pt idx="65">
                  <c:v>3257.5425454545452</c:v>
                </c:pt>
                <c:pt idx="66">
                  <c:v>3250.9536903039075</c:v>
                </c:pt>
                <c:pt idx="67">
                  <c:v>3235.8057971014491</c:v>
                </c:pt>
                <c:pt idx="68">
                  <c:v>3214.7139917695472</c:v>
                </c:pt>
                <c:pt idx="69">
                  <c:v>3214.1101796407183</c:v>
                </c:pt>
                <c:pt idx="70">
                  <c:v>3211.2172040302266</c:v>
                </c:pt>
                <c:pt idx="71">
                  <c:v>3196.5227113906358</c:v>
                </c:pt>
                <c:pt idx="72">
                  <c:v>3192.9556682027646</c:v>
                </c:pt>
                <c:pt idx="73">
                  <c:v>3186.258823529412</c:v>
                </c:pt>
                <c:pt idx="74">
                  <c:v>3177.9873758865247</c:v>
                </c:pt>
                <c:pt idx="75">
                  <c:v>3174.9985337243402</c:v>
                </c:pt>
                <c:pt idx="76">
                  <c:v>3166.6877748460861</c:v>
                </c:pt>
                <c:pt idx="77">
                  <c:v>3139.0054786620531</c:v>
                </c:pt>
                <c:pt idx="78">
                  <c:v>3130.9506681514476</c:v>
                </c:pt>
                <c:pt idx="79">
                  <c:v>3115.6325024342746</c:v>
                </c:pt>
                <c:pt idx="80">
                  <c:v>3111.9325301204817</c:v>
                </c:pt>
                <c:pt idx="81">
                  <c:v>3091.5542639593905</c:v>
                </c:pt>
                <c:pt idx="82">
                  <c:v>3090.1997982708936</c:v>
                </c:pt>
                <c:pt idx="83">
                  <c:v>3079.9226395173455</c:v>
                </c:pt>
                <c:pt idx="84">
                  <c:v>3069.7914893617021</c:v>
                </c:pt>
                <c:pt idx="85">
                  <c:v>3040.7481611570247</c:v>
                </c:pt>
                <c:pt idx="86">
                  <c:v>3036.88652</c:v>
                </c:pt>
                <c:pt idx="87">
                  <c:v>3036.113049095607</c:v>
                </c:pt>
                <c:pt idx="88">
                  <c:v>3035.2186732186733</c:v>
                </c:pt>
                <c:pt idx="89">
                  <c:v>3024.0169851380042</c:v>
                </c:pt>
                <c:pt idx="90">
                  <c:v>3018.0870051933066</c:v>
                </c:pt>
                <c:pt idx="91">
                  <c:v>2991.9954441913442</c:v>
                </c:pt>
                <c:pt idx="92">
                  <c:v>2982.926484848485</c:v>
                </c:pt>
                <c:pt idx="93">
                  <c:v>2969.0701111111107</c:v>
                </c:pt>
                <c:pt idx="94">
                  <c:v>2963.3875525040389</c:v>
                </c:pt>
                <c:pt idx="95">
                  <c:v>2957.5953341148884</c:v>
                </c:pt>
                <c:pt idx="96">
                  <c:v>2954.2874935400519</c:v>
                </c:pt>
                <c:pt idx="97">
                  <c:v>2947.1724137931033</c:v>
                </c:pt>
                <c:pt idx="98">
                  <c:v>2940.2122538293215</c:v>
                </c:pt>
                <c:pt idx="99">
                  <c:v>2929.350170212766</c:v>
                </c:pt>
                <c:pt idx="100">
                  <c:v>2926.3954949494951</c:v>
                </c:pt>
                <c:pt idx="101">
                  <c:v>2915.8512780487804</c:v>
                </c:pt>
                <c:pt idx="102">
                  <c:v>2912.4122088353415</c:v>
                </c:pt>
                <c:pt idx="103">
                  <c:v>2900.4910160880609</c:v>
                </c:pt>
                <c:pt idx="104">
                  <c:v>2853.4242164781904</c:v>
                </c:pt>
                <c:pt idx="105">
                  <c:v>2845.5280592991912</c:v>
                </c:pt>
                <c:pt idx="106">
                  <c:v>2779.9063557692311</c:v>
                </c:pt>
                <c:pt idx="107">
                  <c:v>2772.9180884109915</c:v>
                </c:pt>
                <c:pt idx="108">
                  <c:v>2330.0627810650885</c:v>
                </c:pt>
                <c:pt idx="109">
                  <c:v>1870.7127371273714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889400"/>
        <c:axId val="188889792"/>
      </c:barChart>
      <c:catAx>
        <c:axId val="18888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89792"/>
        <c:crosses val="autoZero"/>
        <c:auto val="1"/>
        <c:lblAlgn val="ctr"/>
        <c:lblOffset val="100"/>
        <c:noMultiLvlLbl val="0"/>
      </c:catAx>
      <c:valAx>
        <c:axId val="18888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88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 horizontalDpi="0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29</xdr:row>
      <xdr:rowOff>21167</xdr:rowOff>
    </xdr:from>
    <xdr:to>
      <xdr:col>29</xdr:col>
      <xdr:colOff>17990</xdr:colOff>
      <xdr:row>56</xdr:row>
      <xdr:rowOff>169333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52916</xdr:colOff>
      <xdr:row>1</xdr:row>
      <xdr:rowOff>67732</xdr:rowOff>
    </xdr:from>
    <xdr:to>
      <xdr:col>29</xdr:col>
      <xdr:colOff>91016</xdr:colOff>
      <xdr:row>28</xdr:row>
      <xdr:rowOff>153457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52918</xdr:colOff>
      <xdr:row>57</xdr:row>
      <xdr:rowOff>101599</xdr:rowOff>
    </xdr:from>
    <xdr:to>
      <xdr:col>29</xdr:col>
      <xdr:colOff>52918</xdr:colOff>
      <xdr:row>86</xdr:row>
      <xdr:rowOff>44449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63501</xdr:colOff>
      <xdr:row>87</xdr:row>
      <xdr:rowOff>1</xdr:rowOff>
    </xdr:from>
    <xdr:to>
      <xdr:col>29</xdr:col>
      <xdr:colOff>31750</xdr:colOff>
      <xdr:row>117</xdr:row>
      <xdr:rowOff>62442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63500</xdr:colOff>
      <xdr:row>117</xdr:row>
      <xdr:rowOff>182032</xdr:rowOff>
    </xdr:from>
    <xdr:to>
      <xdr:col>29</xdr:col>
      <xdr:colOff>73025</xdr:colOff>
      <xdr:row>145</xdr:row>
      <xdr:rowOff>1057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455083</xdr:colOff>
      <xdr:row>4</xdr:row>
      <xdr:rowOff>52917</xdr:rowOff>
    </xdr:from>
    <xdr:to>
      <xdr:col>26</xdr:col>
      <xdr:colOff>465666</xdr:colOff>
      <xdr:row>19</xdr:row>
      <xdr:rowOff>84667</xdr:rowOff>
    </xdr:to>
    <xdr:cxnSp macro="">
      <xdr:nvCxnSpPr>
        <xdr:cNvPr id="7" name="Прямая соединительная линия 6"/>
        <xdr:cNvCxnSpPr/>
      </xdr:nvCxnSpPr>
      <xdr:spPr>
        <a:xfrm>
          <a:off x="16414750" y="941917"/>
          <a:ext cx="10583" cy="2889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345017</xdr:colOff>
      <xdr:row>4</xdr:row>
      <xdr:rowOff>95251</xdr:rowOff>
    </xdr:from>
    <xdr:to>
      <xdr:col>15</xdr:col>
      <xdr:colOff>359834</xdr:colOff>
      <xdr:row>19</xdr:row>
      <xdr:rowOff>169334</xdr:rowOff>
    </xdr:to>
    <xdr:cxnSp macro="">
      <xdr:nvCxnSpPr>
        <xdr:cNvPr id="8" name="Прямая соединительная линия 7"/>
        <xdr:cNvCxnSpPr/>
      </xdr:nvCxnSpPr>
      <xdr:spPr>
        <a:xfrm>
          <a:off x="9552517" y="984251"/>
          <a:ext cx="14817" cy="293158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133348</xdr:colOff>
      <xdr:row>4</xdr:row>
      <xdr:rowOff>50802</xdr:rowOff>
    </xdr:from>
    <xdr:to>
      <xdr:col>19</xdr:col>
      <xdr:colOff>148166</xdr:colOff>
      <xdr:row>19</xdr:row>
      <xdr:rowOff>84667</xdr:rowOff>
    </xdr:to>
    <xdr:cxnSp macro="">
      <xdr:nvCxnSpPr>
        <xdr:cNvPr id="9" name="Прямая соединительная линия 8"/>
        <xdr:cNvCxnSpPr/>
      </xdr:nvCxnSpPr>
      <xdr:spPr>
        <a:xfrm>
          <a:off x="11796181" y="939802"/>
          <a:ext cx="14818" cy="289136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452968</xdr:colOff>
      <xdr:row>4</xdr:row>
      <xdr:rowOff>63499</xdr:rowOff>
    </xdr:from>
    <xdr:to>
      <xdr:col>0</xdr:col>
      <xdr:colOff>455085</xdr:colOff>
      <xdr:row>19</xdr:row>
      <xdr:rowOff>126999</xdr:rowOff>
    </xdr:to>
    <xdr:cxnSp macro="">
      <xdr:nvCxnSpPr>
        <xdr:cNvPr id="10" name="Прямая соединительная линия 9"/>
        <xdr:cNvCxnSpPr/>
      </xdr:nvCxnSpPr>
      <xdr:spPr>
        <a:xfrm>
          <a:off x="452968" y="952499"/>
          <a:ext cx="2117" cy="2921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407458</xdr:colOff>
      <xdr:row>4</xdr:row>
      <xdr:rowOff>82549</xdr:rowOff>
    </xdr:from>
    <xdr:to>
      <xdr:col>10</xdr:col>
      <xdr:colOff>455083</xdr:colOff>
      <xdr:row>19</xdr:row>
      <xdr:rowOff>137582</xdr:rowOff>
    </xdr:to>
    <xdr:cxnSp macro="">
      <xdr:nvCxnSpPr>
        <xdr:cNvPr id="11" name="Прямая соединительная линия 10"/>
        <xdr:cNvCxnSpPr/>
      </xdr:nvCxnSpPr>
      <xdr:spPr>
        <a:xfrm>
          <a:off x="6545791" y="971549"/>
          <a:ext cx="47625" cy="29125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182033</xdr:colOff>
      <xdr:row>4</xdr:row>
      <xdr:rowOff>82549</xdr:rowOff>
    </xdr:from>
    <xdr:to>
      <xdr:col>6</xdr:col>
      <xdr:colOff>201084</xdr:colOff>
      <xdr:row>19</xdr:row>
      <xdr:rowOff>126999</xdr:rowOff>
    </xdr:to>
    <xdr:cxnSp macro="">
      <xdr:nvCxnSpPr>
        <xdr:cNvPr id="12" name="Прямая соединительная линия 11"/>
        <xdr:cNvCxnSpPr/>
      </xdr:nvCxnSpPr>
      <xdr:spPr>
        <a:xfrm>
          <a:off x="3865033" y="971549"/>
          <a:ext cx="19051" cy="29019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105833</xdr:colOff>
      <xdr:row>4</xdr:row>
      <xdr:rowOff>83609</xdr:rowOff>
    </xdr:from>
    <xdr:to>
      <xdr:col>3</xdr:col>
      <xdr:colOff>116416</xdr:colOff>
      <xdr:row>19</xdr:row>
      <xdr:rowOff>148167</xdr:rowOff>
    </xdr:to>
    <xdr:cxnSp macro="">
      <xdr:nvCxnSpPr>
        <xdr:cNvPr id="13" name="Прямая соединительная линия 12"/>
        <xdr:cNvCxnSpPr/>
      </xdr:nvCxnSpPr>
      <xdr:spPr>
        <a:xfrm>
          <a:off x="1947333" y="972609"/>
          <a:ext cx="10583" cy="29220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550333</xdr:colOff>
      <xdr:row>32</xdr:row>
      <xdr:rowOff>95250</xdr:rowOff>
    </xdr:from>
    <xdr:to>
      <xdr:col>0</xdr:col>
      <xdr:colOff>550333</xdr:colOff>
      <xdr:row>47</xdr:row>
      <xdr:rowOff>42334</xdr:rowOff>
    </xdr:to>
    <xdr:cxnSp macro="">
      <xdr:nvCxnSpPr>
        <xdr:cNvPr id="14" name="Прямая соединительная линия 13"/>
        <xdr:cNvCxnSpPr/>
      </xdr:nvCxnSpPr>
      <xdr:spPr>
        <a:xfrm>
          <a:off x="550333" y="6318250"/>
          <a:ext cx="0" cy="28045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186267</xdr:colOff>
      <xdr:row>121</xdr:row>
      <xdr:rowOff>25399</xdr:rowOff>
    </xdr:from>
    <xdr:to>
      <xdr:col>3</xdr:col>
      <xdr:colOff>190500</xdr:colOff>
      <xdr:row>136</xdr:row>
      <xdr:rowOff>95250</xdr:rowOff>
    </xdr:to>
    <xdr:cxnSp macro="">
      <xdr:nvCxnSpPr>
        <xdr:cNvPr id="15" name="Прямая соединительная линия 14"/>
        <xdr:cNvCxnSpPr/>
      </xdr:nvCxnSpPr>
      <xdr:spPr>
        <a:xfrm>
          <a:off x="2027767" y="23202899"/>
          <a:ext cx="4233" cy="292735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532341</xdr:colOff>
      <xdr:row>121</xdr:row>
      <xdr:rowOff>55034</xdr:rowOff>
    </xdr:from>
    <xdr:to>
      <xdr:col>0</xdr:col>
      <xdr:colOff>560917</xdr:colOff>
      <xdr:row>136</xdr:row>
      <xdr:rowOff>137584</xdr:rowOff>
    </xdr:to>
    <xdr:cxnSp macro="">
      <xdr:nvCxnSpPr>
        <xdr:cNvPr id="16" name="Прямая соединительная линия 15"/>
        <xdr:cNvCxnSpPr/>
      </xdr:nvCxnSpPr>
      <xdr:spPr>
        <a:xfrm>
          <a:off x="532341" y="23232534"/>
          <a:ext cx="28576" cy="2940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493184</xdr:colOff>
      <xdr:row>121</xdr:row>
      <xdr:rowOff>37042</xdr:rowOff>
    </xdr:from>
    <xdr:to>
      <xdr:col>10</xdr:col>
      <xdr:colOff>518583</xdr:colOff>
      <xdr:row>136</xdr:row>
      <xdr:rowOff>116417</xdr:rowOff>
    </xdr:to>
    <xdr:cxnSp macro="">
      <xdr:nvCxnSpPr>
        <xdr:cNvPr id="17" name="Прямая соединительная линия 16"/>
        <xdr:cNvCxnSpPr/>
      </xdr:nvCxnSpPr>
      <xdr:spPr>
        <a:xfrm>
          <a:off x="6631517" y="23214542"/>
          <a:ext cx="25399" cy="2936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261409</xdr:colOff>
      <xdr:row>121</xdr:row>
      <xdr:rowOff>57150</xdr:rowOff>
    </xdr:from>
    <xdr:to>
      <xdr:col>6</xdr:col>
      <xdr:colOff>285750</xdr:colOff>
      <xdr:row>136</xdr:row>
      <xdr:rowOff>116417</xdr:rowOff>
    </xdr:to>
    <xdr:cxnSp macro="">
      <xdr:nvCxnSpPr>
        <xdr:cNvPr id="18" name="Прямая соединительная линия 17"/>
        <xdr:cNvCxnSpPr/>
      </xdr:nvCxnSpPr>
      <xdr:spPr>
        <a:xfrm>
          <a:off x="3944409" y="23234650"/>
          <a:ext cx="24341" cy="291676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157690</xdr:colOff>
      <xdr:row>121</xdr:row>
      <xdr:rowOff>35985</xdr:rowOff>
    </xdr:from>
    <xdr:to>
      <xdr:col>19</xdr:col>
      <xdr:colOff>179916</xdr:colOff>
      <xdr:row>136</xdr:row>
      <xdr:rowOff>116417</xdr:rowOff>
    </xdr:to>
    <xdr:cxnSp macro="">
      <xdr:nvCxnSpPr>
        <xdr:cNvPr id="19" name="Прямая соединительная линия 18"/>
        <xdr:cNvCxnSpPr/>
      </xdr:nvCxnSpPr>
      <xdr:spPr>
        <a:xfrm>
          <a:off x="11820523" y="23213485"/>
          <a:ext cx="22226" cy="293793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412750</xdr:colOff>
      <xdr:row>121</xdr:row>
      <xdr:rowOff>46567</xdr:rowOff>
    </xdr:from>
    <xdr:to>
      <xdr:col>15</xdr:col>
      <xdr:colOff>413807</xdr:colOff>
      <xdr:row>136</xdr:row>
      <xdr:rowOff>105833</xdr:rowOff>
    </xdr:to>
    <xdr:cxnSp macro="">
      <xdr:nvCxnSpPr>
        <xdr:cNvPr id="20" name="Прямая соединительная линия 19"/>
        <xdr:cNvCxnSpPr/>
      </xdr:nvCxnSpPr>
      <xdr:spPr>
        <a:xfrm flipH="1">
          <a:off x="9620250" y="23224067"/>
          <a:ext cx="1057" cy="29167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476250</xdr:colOff>
      <xdr:row>121</xdr:row>
      <xdr:rowOff>44449</xdr:rowOff>
    </xdr:from>
    <xdr:to>
      <xdr:col>26</xdr:col>
      <xdr:colOff>479425</xdr:colOff>
      <xdr:row>136</xdr:row>
      <xdr:rowOff>74083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16435917" y="23221949"/>
          <a:ext cx="3175" cy="28871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391584</xdr:colOff>
      <xdr:row>91</xdr:row>
      <xdr:rowOff>105833</xdr:rowOff>
    </xdr:from>
    <xdr:to>
      <xdr:col>26</xdr:col>
      <xdr:colOff>433917</xdr:colOff>
      <xdr:row>108</xdr:row>
      <xdr:rowOff>21166</xdr:rowOff>
    </xdr:to>
    <xdr:cxnSp macro="">
      <xdr:nvCxnSpPr>
        <xdr:cNvPr id="22" name="Прямая соединительная линия 21"/>
        <xdr:cNvCxnSpPr/>
      </xdr:nvCxnSpPr>
      <xdr:spPr>
        <a:xfrm>
          <a:off x="16241184" y="17565158"/>
          <a:ext cx="42333" cy="31538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116417</xdr:colOff>
      <xdr:row>91</xdr:row>
      <xdr:rowOff>105833</xdr:rowOff>
    </xdr:from>
    <xdr:to>
      <xdr:col>19</xdr:col>
      <xdr:colOff>116417</xdr:colOff>
      <xdr:row>108</xdr:row>
      <xdr:rowOff>31750</xdr:rowOff>
    </xdr:to>
    <xdr:cxnSp macro="">
      <xdr:nvCxnSpPr>
        <xdr:cNvPr id="23" name="Прямая соединительная линия 22"/>
        <xdr:cNvCxnSpPr/>
      </xdr:nvCxnSpPr>
      <xdr:spPr>
        <a:xfrm>
          <a:off x="11779250" y="17568333"/>
          <a:ext cx="0" cy="31644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331259</xdr:colOff>
      <xdr:row>91</xdr:row>
      <xdr:rowOff>116416</xdr:rowOff>
    </xdr:from>
    <xdr:to>
      <xdr:col>15</xdr:col>
      <xdr:colOff>359833</xdr:colOff>
      <xdr:row>108</xdr:row>
      <xdr:rowOff>31750</xdr:rowOff>
    </xdr:to>
    <xdr:cxnSp macro="">
      <xdr:nvCxnSpPr>
        <xdr:cNvPr id="24" name="Прямая соединительная линия 23"/>
        <xdr:cNvCxnSpPr/>
      </xdr:nvCxnSpPr>
      <xdr:spPr>
        <a:xfrm>
          <a:off x="9538759" y="17578916"/>
          <a:ext cx="28574" cy="31538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486834</xdr:colOff>
      <xdr:row>91</xdr:row>
      <xdr:rowOff>95250</xdr:rowOff>
    </xdr:from>
    <xdr:to>
      <xdr:col>0</xdr:col>
      <xdr:colOff>508001</xdr:colOff>
      <xdr:row>108</xdr:row>
      <xdr:rowOff>42333</xdr:rowOff>
    </xdr:to>
    <xdr:cxnSp macro="">
      <xdr:nvCxnSpPr>
        <xdr:cNvPr id="25" name="Прямая соединительная линия 24"/>
        <xdr:cNvCxnSpPr/>
      </xdr:nvCxnSpPr>
      <xdr:spPr>
        <a:xfrm>
          <a:off x="486834" y="17557750"/>
          <a:ext cx="21167" cy="318558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431802</xdr:colOff>
      <xdr:row>91</xdr:row>
      <xdr:rowOff>84668</xdr:rowOff>
    </xdr:from>
    <xdr:to>
      <xdr:col>10</xdr:col>
      <xdr:colOff>465668</xdr:colOff>
      <xdr:row>108</xdr:row>
      <xdr:rowOff>10585</xdr:rowOff>
    </xdr:to>
    <xdr:cxnSp macro="">
      <xdr:nvCxnSpPr>
        <xdr:cNvPr id="26" name="Прямая соединительная линия 25"/>
        <xdr:cNvCxnSpPr/>
      </xdr:nvCxnSpPr>
      <xdr:spPr>
        <a:xfrm>
          <a:off x="6570135" y="17547168"/>
          <a:ext cx="33866" cy="31644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206376</xdr:colOff>
      <xdr:row>91</xdr:row>
      <xdr:rowOff>96309</xdr:rowOff>
    </xdr:from>
    <xdr:to>
      <xdr:col>6</xdr:col>
      <xdr:colOff>243417</xdr:colOff>
      <xdr:row>108</xdr:row>
      <xdr:rowOff>21167</xdr:rowOff>
    </xdr:to>
    <xdr:cxnSp macro="">
      <xdr:nvCxnSpPr>
        <xdr:cNvPr id="27" name="Прямая соединительная линия 26"/>
        <xdr:cNvCxnSpPr/>
      </xdr:nvCxnSpPr>
      <xdr:spPr>
        <a:xfrm>
          <a:off x="3889376" y="17558809"/>
          <a:ext cx="37041" cy="316335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131233</xdr:colOff>
      <xdr:row>91</xdr:row>
      <xdr:rowOff>65617</xdr:rowOff>
    </xdr:from>
    <xdr:to>
      <xdr:col>3</xdr:col>
      <xdr:colOff>158750</xdr:colOff>
      <xdr:row>107</xdr:row>
      <xdr:rowOff>169334</xdr:rowOff>
    </xdr:to>
    <xdr:cxnSp macro="">
      <xdr:nvCxnSpPr>
        <xdr:cNvPr id="28" name="Прямая соединительная линия 27"/>
        <xdr:cNvCxnSpPr/>
      </xdr:nvCxnSpPr>
      <xdr:spPr>
        <a:xfrm>
          <a:off x="1972733" y="17528117"/>
          <a:ext cx="27517" cy="31517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444499</xdr:colOff>
      <xdr:row>32</xdr:row>
      <xdr:rowOff>74083</xdr:rowOff>
    </xdr:from>
    <xdr:to>
      <xdr:col>26</xdr:col>
      <xdr:colOff>455083</xdr:colOff>
      <xdr:row>46</xdr:row>
      <xdr:rowOff>137584</xdr:rowOff>
    </xdr:to>
    <xdr:cxnSp macro="">
      <xdr:nvCxnSpPr>
        <xdr:cNvPr id="29" name="Прямая соединительная линия 28"/>
        <xdr:cNvCxnSpPr/>
      </xdr:nvCxnSpPr>
      <xdr:spPr>
        <a:xfrm>
          <a:off x="16294099" y="6293908"/>
          <a:ext cx="10584" cy="2730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148168</xdr:colOff>
      <xdr:row>32</xdr:row>
      <xdr:rowOff>127000</xdr:rowOff>
    </xdr:from>
    <xdr:to>
      <xdr:col>19</xdr:col>
      <xdr:colOff>169333</xdr:colOff>
      <xdr:row>47</xdr:row>
      <xdr:rowOff>21166</xdr:rowOff>
    </xdr:to>
    <xdr:cxnSp macro="">
      <xdr:nvCxnSpPr>
        <xdr:cNvPr id="30" name="Прямая соединительная линия 29"/>
        <xdr:cNvCxnSpPr/>
      </xdr:nvCxnSpPr>
      <xdr:spPr>
        <a:xfrm>
          <a:off x="11811001" y="6350000"/>
          <a:ext cx="21165" cy="27516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391584</xdr:colOff>
      <xdr:row>32</xdr:row>
      <xdr:rowOff>84666</xdr:rowOff>
    </xdr:from>
    <xdr:to>
      <xdr:col>15</xdr:col>
      <xdr:colOff>402167</xdr:colOff>
      <xdr:row>46</xdr:row>
      <xdr:rowOff>126999</xdr:rowOff>
    </xdr:to>
    <xdr:cxnSp macro="">
      <xdr:nvCxnSpPr>
        <xdr:cNvPr id="31" name="Прямая соединительная линия 30"/>
        <xdr:cNvCxnSpPr/>
      </xdr:nvCxnSpPr>
      <xdr:spPr>
        <a:xfrm>
          <a:off x="9599084" y="6307666"/>
          <a:ext cx="10583" cy="27093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275166</xdr:colOff>
      <xdr:row>32</xdr:row>
      <xdr:rowOff>84666</xdr:rowOff>
    </xdr:from>
    <xdr:to>
      <xdr:col>6</xdr:col>
      <xdr:colOff>275166</xdr:colOff>
      <xdr:row>46</xdr:row>
      <xdr:rowOff>179917</xdr:rowOff>
    </xdr:to>
    <xdr:cxnSp macro="">
      <xdr:nvCxnSpPr>
        <xdr:cNvPr id="32" name="Прямая соединительная линия 31"/>
        <xdr:cNvCxnSpPr/>
      </xdr:nvCxnSpPr>
      <xdr:spPr>
        <a:xfrm>
          <a:off x="3958166" y="6307666"/>
          <a:ext cx="0" cy="276225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190499</xdr:colOff>
      <xdr:row>32</xdr:row>
      <xdr:rowOff>84667</xdr:rowOff>
    </xdr:from>
    <xdr:to>
      <xdr:col>3</xdr:col>
      <xdr:colOff>201083</xdr:colOff>
      <xdr:row>46</xdr:row>
      <xdr:rowOff>179917</xdr:rowOff>
    </xdr:to>
    <xdr:cxnSp macro="">
      <xdr:nvCxnSpPr>
        <xdr:cNvPr id="33" name="Прямая соединительная линия 32"/>
        <xdr:cNvCxnSpPr/>
      </xdr:nvCxnSpPr>
      <xdr:spPr>
        <a:xfrm flipH="1">
          <a:off x="2031999" y="6307667"/>
          <a:ext cx="10584" cy="2762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465669</xdr:colOff>
      <xdr:row>32</xdr:row>
      <xdr:rowOff>95249</xdr:rowOff>
    </xdr:from>
    <xdr:to>
      <xdr:col>10</xdr:col>
      <xdr:colOff>497417</xdr:colOff>
      <xdr:row>47</xdr:row>
      <xdr:rowOff>21166</xdr:rowOff>
    </xdr:to>
    <xdr:cxnSp macro="">
      <xdr:nvCxnSpPr>
        <xdr:cNvPr id="34" name="Прямая соединительная линия 33"/>
        <xdr:cNvCxnSpPr/>
      </xdr:nvCxnSpPr>
      <xdr:spPr>
        <a:xfrm>
          <a:off x="6604002" y="6318249"/>
          <a:ext cx="31748" cy="27834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350309</xdr:colOff>
      <xdr:row>61</xdr:row>
      <xdr:rowOff>114301</xdr:rowOff>
    </xdr:from>
    <xdr:to>
      <xdr:col>15</xdr:col>
      <xdr:colOff>391584</xdr:colOff>
      <xdr:row>77</xdr:row>
      <xdr:rowOff>63500</xdr:rowOff>
    </xdr:to>
    <xdr:cxnSp macro="">
      <xdr:nvCxnSpPr>
        <xdr:cNvPr id="35" name="Прямая соединительная линия 34"/>
        <xdr:cNvCxnSpPr/>
      </xdr:nvCxnSpPr>
      <xdr:spPr>
        <a:xfrm>
          <a:off x="9557809" y="11861801"/>
          <a:ext cx="41275" cy="29971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143933</xdr:colOff>
      <xdr:row>61</xdr:row>
      <xdr:rowOff>65617</xdr:rowOff>
    </xdr:from>
    <xdr:to>
      <xdr:col>19</xdr:col>
      <xdr:colOff>158750</xdr:colOff>
      <xdr:row>76</xdr:row>
      <xdr:rowOff>179917</xdr:rowOff>
    </xdr:to>
    <xdr:cxnSp macro="">
      <xdr:nvCxnSpPr>
        <xdr:cNvPr id="36" name="Прямая соединительная линия 35"/>
        <xdr:cNvCxnSpPr/>
      </xdr:nvCxnSpPr>
      <xdr:spPr>
        <a:xfrm>
          <a:off x="11806766" y="11813117"/>
          <a:ext cx="14817" cy="29718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469900</xdr:colOff>
      <xdr:row>61</xdr:row>
      <xdr:rowOff>107951</xdr:rowOff>
    </xdr:from>
    <xdr:to>
      <xdr:col>26</xdr:col>
      <xdr:colOff>497416</xdr:colOff>
      <xdr:row>77</xdr:row>
      <xdr:rowOff>0</xdr:rowOff>
    </xdr:to>
    <xdr:cxnSp macro="">
      <xdr:nvCxnSpPr>
        <xdr:cNvPr id="37" name="Прямая соединительная линия 36"/>
        <xdr:cNvCxnSpPr/>
      </xdr:nvCxnSpPr>
      <xdr:spPr>
        <a:xfrm>
          <a:off x="16319500" y="11852276"/>
          <a:ext cx="27516" cy="29400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513291</xdr:colOff>
      <xdr:row>61</xdr:row>
      <xdr:rowOff>41275</xdr:rowOff>
    </xdr:from>
    <xdr:to>
      <xdr:col>0</xdr:col>
      <xdr:colOff>518583</xdr:colOff>
      <xdr:row>76</xdr:row>
      <xdr:rowOff>169334</xdr:rowOff>
    </xdr:to>
    <xdr:cxnSp macro="">
      <xdr:nvCxnSpPr>
        <xdr:cNvPr id="38" name="Прямая соединительная линия 37"/>
        <xdr:cNvCxnSpPr/>
      </xdr:nvCxnSpPr>
      <xdr:spPr>
        <a:xfrm>
          <a:off x="513291" y="11788775"/>
          <a:ext cx="5292" cy="29855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460376</xdr:colOff>
      <xdr:row>61</xdr:row>
      <xdr:rowOff>63500</xdr:rowOff>
    </xdr:from>
    <xdr:to>
      <xdr:col>10</xdr:col>
      <xdr:colOff>486833</xdr:colOff>
      <xdr:row>77</xdr:row>
      <xdr:rowOff>31750</xdr:rowOff>
    </xdr:to>
    <xdr:cxnSp macro="">
      <xdr:nvCxnSpPr>
        <xdr:cNvPr id="39" name="Прямая соединительная линия 38"/>
        <xdr:cNvCxnSpPr/>
      </xdr:nvCxnSpPr>
      <xdr:spPr>
        <a:xfrm>
          <a:off x="6598709" y="11811000"/>
          <a:ext cx="26457" cy="30162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240241</xdr:colOff>
      <xdr:row>61</xdr:row>
      <xdr:rowOff>84667</xdr:rowOff>
    </xdr:from>
    <xdr:to>
      <xdr:col>6</xdr:col>
      <xdr:colOff>254000</xdr:colOff>
      <xdr:row>76</xdr:row>
      <xdr:rowOff>179917</xdr:rowOff>
    </xdr:to>
    <xdr:cxnSp macro="">
      <xdr:nvCxnSpPr>
        <xdr:cNvPr id="40" name="Прямая соединительная линия 39"/>
        <xdr:cNvCxnSpPr/>
      </xdr:nvCxnSpPr>
      <xdr:spPr>
        <a:xfrm>
          <a:off x="3923241" y="11832167"/>
          <a:ext cx="13759" cy="2952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158749</xdr:colOff>
      <xdr:row>61</xdr:row>
      <xdr:rowOff>63499</xdr:rowOff>
    </xdr:from>
    <xdr:to>
      <xdr:col>3</xdr:col>
      <xdr:colOff>190500</xdr:colOff>
      <xdr:row>77</xdr:row>
      <xdr:rowOff>0</xdr:rowOff>
    </xdr:to>
    <xdr:cxnSp macro="">
      <xdr:nvCxnSpPr>
        <xdr:cNvPr id="41" name="Прямая соединительная линия 40"/>
        <xdr:cNvCxnSpPr/>
      </xdr:nvCxnSpPr>
      <xdr:spPr>
        <a:xfrm flipH="1">
          <a:off x="2000249" y="11810999"/>
          <a:ext cx="31751" cy="2984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105832</xdr:colOff>
      <xdr:row>4</xdr:row>
      <xdr:rowOff>48683</xdr:rowOff>
    </xdr:from>
    <xdr:to>
      <xdr:col>33</xdr:col>
      <xdr:colOff>8465</xdr:colOff>
      <xdr:row>58</xdr:row>
      <xdr:rowOff>169335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84666</xdr:colOff>
      <xdr:row>4</xdr:row>
      <xdr:rowOff>105833</xdr:rowOff>
    </xdr:from>
    <xdr:to>
      <xdr:col>33</xdr:col>
      <xdr:colOff>561975</xdr:colOff>
      <xdr:row>58</xdr:row>
      <xdr:rowOff>148167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84667</xdr:colOff>
      <xdr:row>4</xdr:row>
      <xdr:rowOff>38099</xdr:rowOff>
    </xdr:from>
    <xdr:to>
      <xdr:col>35</xdr:col>
      <xdr:colOff>180974</xdr:colOff>
      <xdr:row>55</xdr:row>
      <xdr:rowOff>179916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74083</xdr:colOff>
      <xdr:row>4</xdr:row>
      <xdr:rowOff>74083</xdr:rowOff>
    </xdr:from>
    <xdr:to>
      <xdr:col>34</xdr:col>
      <xdr:colOff>485774</xdr:colOff>
      <xdr:row>59</xdr:row>
      <xdr:rowOff>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74082</xdr:colOff>
      <xdr:row>4</xdr:row>
      <xdr:rowOff>105832</xdr:rowOff>
    </xdr:from>
    <xdr:to>
      <xdr:col>35</xdr:col>
      <xdr:colOff>323849</xdr:colOff>
      <xdr:row>58</xdr:row>
      <xdr:rowOff>158749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571501</xdr:colOff>
      <xdr:row>6</xdr:row>
      <xdr:rowOff>52917</xdr:rowOff>
    </xdr:from>
    <xdr:to>
      <xdr:col>4</xdr:col>
      <xdr:colOff>576793</xdr:colOff>
      <xdr:row>6</xdr:row>
      <xdr:rowOff>443442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/>
        <a:srcRect l="37520" t="38769" r="52058" b="49544"/>
        <a:stretch/>
      </xdr:blipFill>
      <xdr:spPr bwMode="auto">
        <a:xfrm>
          <a:off x="3619501" y="2095500"/>
          <a:ext cx="619125" cy="3905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-2022%20&#1052;&#1086;&#1085;&#1080;&#1090;&#1086;&#1088;&#1080;&#1085;&#1075;%20&#1048;&#1085;&#1092;&#1088;&#1072;&#1089;&#1090;&#1088;&#1091;&#1082;&#1090;&#1091;&#1088;&#1072;_&#1056;&#1077;&#1081;&#1090;&#1080;&#1085;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-2022 диаграммы"/>
      <sheetName val="2021-2022 свод"/>
      <sheetName val="2021-2022 исходные"/>
    </sheetNames>
    <sheetDataSet>
      <sheetData sheetId="0" refreshError="1"/>
      <sheetData sheetId="1" refreshError="1"/>
      <sheetData sheetId="2" refreshError="1">
        <row r="6">
          <cell r="F6">
            <v>0.82710488326002529</v>
          </cell>
        </row>
        <row r="8">
          <cell r="I8">
            <v>51446.976744186046</v>
          </cell>
          <cell r="L8">
            <v>228296.02753488373</v>
          </cell>
          <cell r="P8">
            <v>11066.297720930232</v>
          </cell>
          <cell r="S8">
            <v>1026810.0628571429</v>
          </cell>
        </row>
        <row r="9">
          <cell r="I9">
            <v>19879.815281276238</v>
          </cell>
          <cell r="L9">
            <v>63001.221780016793</v>
          </cell>
          <cell r="P9">
            <v>3211.2172040302266</v>
          </cell>
          <cell r="S9">
            <v>604346.56765432097</v>
          </cell>
        </row>
        <row r="10">
          <cell r="I10">
            <v>29927.893825735719</v>
          </cell>
          <cell r="L10">
            <v>57107.482844777842</v>
          </cell>
          <cell r="P10">
            <v>3018.0870051933066</v>
          </cell>
          <cell r="S10">
            <v>617371.12058823521</v>
          </cell>
        </row>
        <row r="11">
          <cell r="I11">
            <v>27418.600562587904</v>
          </cell>
          <cell r="L11">
            <v>79792.717749648378</v>
          </cell>
          <cell r="P11">
            <v>5008.686511954993</v>
          </cell>
          <cell r="S11">
            <v>796767.84938144335</v>
          </cell>
        </row>
        <row r="12">
          <cell r="I12">
            <v>16202.133645955451</v>
          </cell>
          <cell r="L12">
            <v>59901.88930832356</v>
          </cell>
          <cell r="P12">
            <v>2957.5953341148884</v>
          </cell>
          <cell r="S12">
            <v>638174.24</v>
          </cell>
        </row>
        <row r="13">
          <cell r="I13">
            <v>27433.231981981982</v>
          </cell>
          <cell r="L13">
            <v>69036.369222972964</v>
          </cell>
          <cell r="P13">
            <v>3365.7780968468469</v>
          </cell>
          <cell r="S13">
            <v>722239.52666666661</v>
          </cell>
        </row>
        <row r="14">
          <cell r="I14">
            <v>21546.203554119547</v>
          </cell>
          <cell r="L14">
            <v>63180.768675282721</v>
          </cell>
          <cell r="P14">
            <v>2963.3875525040389</v>
          </cell>
          <cell r="S14">
            <v>576086.36181818182</v>
          </cell>
        </row>
        <row r="15">
          <cell r="I15">
            <v>18147.464646464647</v>
          </cell>
          <cell r="L15">
            <v>62486.426575757578</v>
          </cell>
          <cell r="P15">
            <v>2926.3954949494951</v>
          </cell>
          <cell r="S15">
            <v>536195.28837837838</v>
          </cell>
        </row>
        <row r="16">
          <cell r="I16">
            <v>23275.620525059665</v>
          </cell>
          <cell r="L16">
            <v>67071.18281622912</v>
          </cell>
          <cell r="P16">
            <v>3274.7927923627685</v>
          </cell>
          <cell r="S16">
            <v>739171.58</v>
          </cell>
        </row>
        <row r="18">
          <cell r="I18">
            <v>21797.052238805969</v>
          </cell>
          <cell r="L18">
            <v>66596.196744402987</v>
          </cell>
          <cell r="P18">
            <v>3655.4876305970151</v>
          </cell>
          <cell r="S18">
            <v>600707.21780821914</v>
          </cell>
        </row>
        <row r="19">
          <cell r="I19">
            <v>25510.436005625877</v>
          </cell>
          <cell r="L19">
            <v>80120.260562587908</v>
          </cell>
          <cell r="P19">
            <v>8687.6088326300978</v>
          </cell>
          <cell r="S19">
            <v>573966.10344827583</v>
          </cell>
        </row>
        <row r="20">
          <cell r="I20">
            <v>19241.35576923077</v>
          </cell>
          <cell r="L20">
            <v>62988.542461538455</v>
          </cell>
          <cell r="P20">
            <v>2779.9063557692311</v>
          </cell>
          <cell r="S20">
            <v>569360.48571428575</v>
          </cell>
        </row>
        <row r="21">
          <cell r="I21">
            <v>20711.798143851509</v>
          </cell>
          <cell r="L21">
            <v>82565.00624709978</v>
          </cell>
          <cell r="P21">
            <v>9240.8890429234343</v>
          </cell>
          <cell r="S21">
            <v>651105.70261194033</v>
          </cell>
        </row>
        <row r="22">
          <cell r="I22">
            <v>10374.018169112509</v>
          </cell>
          <cell r="L22">
            <v>61476.097547169811</v>
          </cell>
          <cell r="P22">
            <v>3196.5227113906358</v>
          </cell>
          <cell r="S22">
            <v>555173.7717346939</v>
          </cell>
        </row>
        <row r="23">
          <cell r="I23">
            <v>27224.246987951807</v>
          </cell>
          <cell r="L23">
            <v>72593.740903614453</v>
          </cell>
          <cell r="P23">
            <v>2912.4122088353415</v>
          </cell>
          <cell r="S23">
            <v>678564.609375</v>
          </cell>
        </row>
        <row r="24">
          <cell r="I24">
            <v>20518.721951219512</v>
          </cell>
          <cell r="L24">
            <v>59998.14588292683</v>
          </cell>
          <cell r="P24">
            <v>2915.8512780487804</v>
          </cell>
          <cell r="S24">
            <v>669016</v>
          </cell>
        </row>
        <row r="25">
          <cell r="I25">
            <v>25326.551181102361</v>
          </cell>
          <cell r="L25">
            <v>203148.58514960628</v>
          </cell>
          <cell r="P25">
            <v>10820.358267716536</v>
          </cell>
          <cell r="S25">
            <v>719721.54090090096</v>
          </cell>
        </row>
        <row r="26">
          <cell r="I26">
            <v>23383.183966547193</v>
          </cell>
          <cell r="L26">
            <v>69111.400501792115</v>
          </cell>
          <cell r="P26">
            <v>2772.9180884109915</v>
          </cell>
          <cell r="S26">
            <v>521451.85714285716</v>
          </cell>
        </row>
        <row r="27">
          <cell r="I27">
            <v>22252.763873775843</v>
          </cell>
          <cell r="L27">
            <v>86937.942883569107</v>
          </cell>
          <cell r="P27">
            <v>5177.8889227421105</v>
          </cell>
          <cell r="S27">
            <v>737569.26757575758</v>
          </cell>
        </row>
        <row r="28">
          <cell r="I28">
            <v>23833.637559171599</v>
          </cell>
          <cell r="L28">
            <v>60353.075480769228</v>
          </cell>
          <cell r="P28">
            <v>2330.0627810650885</v>
          </cell>
          <cell r="S28">
            <v>621709.07407407404</v>
          </cell>
        </row>
        <row r="29">
          <cell r="I29">
            <v>17424.54780361757</v>
          </cell>
          <cell r="L29">
            <v>64947.194302325581</v>
          </cell>
          <cell r="P29">
            <v>2954.2874935400519</v>
          </cell>
          <cell r="S29">
            <v>738116.62341463414</v>
          </cell>
        </row>
        <row r="31">
          <cell r="I31">
            <v>28158.327272727274</v>
          </cell>
          <cell r="L31">
            <v>61090.50466181818</v>
          </cell>
          <cell r="P31">
            <v>3257.5425454545452</v>
          </cell>
          <cell r="S31">
            <v>659204.07499999995</v>
          </cell>
        </row>
        <row r="32">
          <cell r="I32">
            <v>12844.77537437604</v>
          </cell>
          <cell r="L32">
            <v>64751.707878535781</v>
          </cell>
          <cell r="P32">
            <v>3528.5076788685528</v>
          </cell>
          <cell r="S32">
            <v>553968.79518072284</v>
          </cell>
        </row>
        <row r="33">
          <cell r="I33">
            <v>5141.6550657385924</v>
          </cell>
          <cell r="L33">
            <v>59013.59368136117</v>
          </cell>
          <cell r="P33">
            <v>3271.4037122969839</v>
          </cell>
          <cell r="S33">
            <v>615741.15376623382</v>
          </cell>
        </row>
        <row r="34">
          <cell r="I34">
            <v>15903.408885416666</v>
          </cell>
          <cell r="L34">
            <v>63935.516437500002</v>
          </cell>
          <cell r="P34">
            <v>3831.2020833333331</v>
          </cell>
          <cell r="S34">
            <v>550837.95774647885</v>
          </cell>
        </row>
        <row r="35">
          <cell r="I35">
            <v>17575.71</v>
          </cell>
          <cell r="L35">
            <v>62830.338499999998</v>
          </cell>
          <cell r="P35">
            <v>3036.88652</v>
          </cell>
          <cell r="S35">
            <v>611109.68999999994</v>
          </cell>
        </row>
        <row r="36">
          <cell r="I36">
            <v>12289.70227670753</v>
          </cell>
          <cell r="L36">
            <v>93671.088966725045</v>
          </cell>
          <cell r="P36">
            <v>4880.5043782837129</v>
          </cell>
          <cell r="S36">
            <v>670579.02208333334</v>
          </cell>
        </row>
        <row r="37">
          <cell r="I37">
            <v>13625.376801437556</v>
          </cell>
          <cell r="L37">
            <v>61390.064106019759</v>
          </cell>
          <cell r="P37">
            <v>2845.5280592991912</v>
          </cell>
          <cell r="S37">
            <v>795730.29811320745</v>
          </cell>
        </row>
        <row r="38">
          <cell r="I38">
            <v>17999.438077544426</v>
          </cell>
          <cell r="L38">
            <v>71036.81563812602</v>
          </cell>
          <cell r="P38">
            <v>2853.4242164781904</v>
          </cell>
          <cell r="S38">
            <v>665611.35657894739</v>
          </cell>
        </row>
        <row r="39">
          <cell r="I39">
            <v>17491.22891566265</v>
          </cell>
          <cell r="L39">
            <v>67756.284301204811</v>
          </cell>
          <cell r="P39">
            <v>3111.9325301204817</v>
          </cell>
          <cell r="S39">
            <v>626300.63071428577</v>
          </cell>
        </row>
        <row r="40">
          <cell r="I40">
            <v>40624.769736842107</v>
          </cell>
          <cell r="L40">
            <v>175509.47598684212</v>
          </cell>
          <cell r="P40">
            <v>3711.6315789473683</v>
          </cell>
          <cell r="S40">
            <v>686639.09090909094</v>
          </cell>
        </row>
        <row r="41">
          <cell r="I41">
            <v>15452.950928381963</v>
          </cell>
          <cell r="L41">
            <v>59965.57911140583</v>
          </cell>
          <cell r="P41">
            <v>2947.1724137931033</v>
          </cell>
          <cell r="S41">
            <v>613412.34782608692</v>
          </cell>
        </row>
        <row r="42">
          <cell r="I42">
            <v>18675.489186405768</v>
          </cell>
          <cell r="L42">
            <v>57052.730782698251</v>
          </cell>
          <cell r="P42">
            <v>3374.9485066941297</v>
          </cell>
          <cell r="S42">
            <v>730097.22916666663</v>
          </cell>
        </row>
        <row r="43">
          <cell r="I43">
            <v>21720.39278131635</v>
          </cell>
          <cell r="L43">
            <v>81306.979734607216</v>
          </cell>
          <cell r="P43">
            <v>3024.0169851380042</v>
          </cell>
          <cell r="S43">
            <v>706551.43076923082</v>
          </cell>
        </row>
        <row r="44">
          <cell r="I44">
            <v>8326.148521739131</v>
          </cell>
          <cell r="L44">
            <v>66214.900724637686</v>
          </cell>
          <cell r="P44">
            <v>3235.8057971014491</v>
          </cell>
          <cell r="S44">
            <v>698333.47619047621</v>
          </cell>
        </row>
        <row r="45">
          <cell r="I45">
            <v>15020.992425952047</v>
          </cell>
          <cell r="L45">
            <v>66592.710846262344</v>
          </cell>
          <cell r="P45">
            <v>3259.4259520451342</v>
          </cell>
          <cell r="S45">
            <v>673481.67522727279</v>
          </cell>
        </row>
        <row r="46">
          <cell r="I46">
            <v>19505.131244707874</v>
          </cell>
          <cell r="L46">
            <v>58171.760296359018</v>
          </cell>
          <cell r="P46">
            <v>2900.4910160880609</v>
          </cell>
          <cell r="S46">
            <v>585698.2432432432</v>
          </cell>
        </row>
        <row r="47">
          <cell r="I47">
            <v>17263.809885931558</v>
          </cell>
          <cell r="L47">
            <v>113725.52151330798</v>
          </cell>
          <cell r="P47">
            <v>18164.081391634983</v>
          </cell>
          <cell r="S47">
            <v>677158.66944000009</v>
          </cell>
        </row>
        <row r="49">
          <cell r="I49">
            <v>41558.215821152189</v>
          </cell>
          <cell r="L49">
            <v>106813.50822012038</v>
          </cell>
          <cell r="P49">
            <v>21015.358383490973</v>
          </cell>
          <cell r="S49">
            <v>729149.56465517241</v>
          </cell>
        </row>
        <row r="50">
          <cell r="I50">
            <v>15576.657060518732</v>
          </cell>
          <cell r="L50">
            <v>58941.044524495672</v>
          </cell>
          <cell r="P50">
            <v>3090.1997982708936</v>
          </cell>
          <cell r="S50">
            <v>635487.1</v>
          </cell>
        </row>
        <row r="51">
          <cell r="I51">
            <v>36359.551441161224</v>
          </cell>
          <cell r="L51">
            <v>68857.743991705545</v>
          </cell>
          <cell r="P51">
            <v>5719.2213893208909</v>
          </cell>
          <cell r="S51">
            <v>611833.28671328677</v>
          </cell>
        </row>
        <row r="52">
          <cell r="I52">
            <v>20671.719901719902</v>
          </cell>
          <cell r="L52">
            <v>59677.501351351355</v>
          </cell>
          <cell r="P52">
            <v>3035.2186732186733</v>
          </cell>
          <cell r="S52">
            <v>645210.34664383566</v>
          </cell>
        </row>
        <row r="53">
          <cell r="I53">
            <v>15438.049809384165</v>
          </cell>
          <cell r="L53">
            <v>55698.62274926687</v>
          </cell>
          <cell r="P53">
            <v>3274.7343621700879</v>
          </cell>
          <cell r="S53">
            <v>619641.8125</v>
          </cell>
        </row>
        <row r="54">
          <cell r="I54">
            <v>33366.261715328474</v>
          </cell>
          <cell r="L54">
            <v>127624.22113138688</v>
          </cell>
          <cell r="P54">
            <v>16017.972855839416</v>
          </cell>
          <cell r="S54">
            <v>676279.66780487809</v>
          </cell>
        </row>
        <row r="55">
          <cell r="I55">
            <v>122529.28774928775</v>
          </cell>
          <cell r="L55">
            <v>316234.07404558401</v>
          </cell>
          <cell r="P55">
            <v>43713.750484330485</v>
          </cell>
          <cell r="S55">
            <v>954109.66764705884</v>
          </cell>
        </row>
        <row r="56">
          <cell r="I56">
            <v>9442.7918500486867</v>
          </cell>
          <cell r="L56">
            <v>52168.634060370008</v>
          </cell>
          <cell r="P56">
            <v>3115.6325024342746</v>
          </cell>
          <cell r="S56">
            <v>699870.92</v>
          </cell>
        </row>
        <row r="57">
          <cell r="I57">
            <v>18369.698343434342</v>
          </cell>
          <cell r="L57">
            <v>77066.590484848479</v>
          </cell>
          <cell r="P57">
            <v>2982.926484848485</v>
          </cell>
          <cell r="S57">
            <v>582697.28571428568</v>
          </cell>
        </row>
        <row r="58">
          <cell r="I58">
            <v>20183.370370370369</v>
          </cell>
          <cell r="L58">
            <v>86030.498555555547</v>
          </cell>
          <cell r="P58">
            <v>2969.0701111111107</v>
          </cell>
          <cell r="S58">
            <v>631083.08695652173</v>
          </cell>
        </row>
        <row r="59">
          <cell r="I59">
            <v>13427.42305785124</v>
          </cell>
          <cell r="L59">
            <v>70824.708388429746</v>
          </cell>
          <cell r="P59">
            <v>3040.7481611570247</v>
          </cell>
          <cell r="S59">
            <v>563862.39717948716</v>
          </cell>
        </row>
        <row r="60">
          <cell r="I60">
            <v>18522.44078269825</v>
          </cell>
          <cell r="L60">
            <v>59109.168362512872</v>
          </cell>
          <cell r="P60">
            <v>3546.9123789907312</v>
          </cell>
          <cell r="S60">
            <v>658286.07272727275</v>
          </cell>
        </row>
        <row r="61">
          <cell r="I61">
            <v>13501.317089755214</v>
          </cell>
          <cell r="L61">
            <v>56141.230009066188</v>
          </cell>
          <cell r="P61">
            <v>4213.0285222121483</v>
          </cell>
          <cell r="S61">
            <v>630670.58940298506</v>
          </cell>
        </row>
        <row r="62">
          <cell r="I62">
            <v>30177.935036231884</v>
          </cell>
          <cell r="L62">
            <v>117999.17141304347</v>
          </cell>
          <cell r="P62">
            <v>3784.2158333333336</v>
          </cell>
          <cell r="S62">
            <v>811044.125</v>
          </cell>
        </row>
        <row r="63">
          <cell r="I63">
            <v>14135.765656682028</v>
          </cell>
          <cell r="L63">
            <v>53779.835311059906</v>
          </cell>
          <cell r="P63">
            <v>3192.9556682027646</v>
          </cell>
          <cell r="S63">
            <v>643574.59877551021</v>
          </cell>
        </row>
        <row r="64">
          <cell r="I64">
            <v>10963.974752018454</v>
          </cell>
          <cell r="L64">
            <v>59935.225040369085</v>
          </cell>
          <cell r="P64">
            <v>3139.0054786620531</v>
          </cell>
          <cell r="S64">
            <v>573093.81034482759</v>
          </cell>
        </row>
        <row r="65">
          <cell r="I65">
            <v>14609.801985815604</v>
          </cell>
          <cell r="L65">
            <v>61910.391388044576</v>
          </cell>
          <cell r="P65">
            <v>3177.9873758865247</v>
          </cell>
          <cell r="S65">
            <v>587514.43333333335</v>
          </cell>
        </row>
        <row r="66">
          <cell r="I66">
            <v>18066.931260229132</v>
          </cell>
          <cell r="L66">
            <v>76585.887152209485</v>
          </cell>
          <cell r="P66">
            <v>4952.6928723404262</v>
          </cell>
          <cell r="S66">
            <v>742857.0384615385</v>
          </cell>
        </row>
        <row r="67">
          <cell r="I67">
            <v>22725.295151515151</v>
          </cell>
          <cell r="L67">
            <v>114125.38344444445</v>
          </cell>
          <cell r="P67">
            <v>7077.1994646464645</v>
          </cell>
          <cell r="S67">
            <v>700079.79569892469</v>
          </cell>
        </row>
        <row r="69">
          <cell r="I69">
            <v>31014.264840182648</v>
          </cell>
          <cell r="L69">
            <v>95014.301360730591</v>
          </cell>
          <cell r="P69">
            <v>10385.739059360731</v>
          </cell>
          <cell r="S69">
            <v>809435.46799999999</v>
          </cell>
        </row>
        <row r="70">
          <cell r="I70">
            <v>682.81191972076783</v>
          </cell>
          <cell r="L70">
            <v>130774.15604712043</v>
          </cell>
          <cell r="P70">
            <v>15428.656509598602</v>
          </cell>
          <cell r="S70">
            <v>761269.44577235775</v>
          </cell>
        </row>
        <row r="71">
          <cell r="I71">
            <v>19301.202815099168</v>
          </cell>
          <cell r="L71">
            <v>68420.669731285991</v>
          </cell>
          <cell r="P71">
            <v>3385.1441906589894</v>
          </cell>
          <cell r="S71">
            <v>612862.10450450447</v>
          </cell>
        </row>
        <row r="72">
          <cell r="I72">
            <v>25955.469336670838</v>
          </cell>
          <cell r="L72">
            <v>69115.8113767209</v>
          </cell>
          <cell r="P72">
            <v>3362.0182102628282</v>
          </cell>
          <cell r="S72">
            <v>569011.64838709682</v>
          </cell>
        </row>
        <row r="73">
          <cell r="I73">
            <v>13915.453030634573</v>
          </cell>
          <cell r="L73">
            <v>65190.688446389497</v>
          </cell>
          <cell r="P73">
            <v>2940.2122538293215</v>
          </cell>
          <cell r="S73">
            <v>658800.43103448278</v>
          </cell>
        </row>
        <row r="74">
          <cell r="I74">
            <v>18694.146147816347</v>
          </cell>
          <cell r="L74">
            <v>64675.499507278837</v>
          </cell>
          <cell r="P74">
            <v>3711.3106270996641</v>
          </cell>
          <cell r="S74">
            <v>666193.00596491236</v>
          </cell>
        </row>
        <row r="75">
          <cell r="I75">
            <v>9138.6316872427979</v>
          </cell>
          <cell r="L75">
            <v>59776.426903292187</v>
          </cell>
          <cell r="P75">
            <v>3214.7139917695472</v>
          </cell>
          <cell r="S75">
            <v>678035.09090909094</v>
          </cell>
        </row>
        <row r="76">
          <cell r="I76">
            <v>35423.820915926182</v>
          </cell>
          <cell r="L76">
            <v>56475.365003417632</v>
          </cell>
          <cell r="P76">
            <v>3353.8359535201639</v>
          </cell>
          <cell r="S76">
            <v>696542.84538461536</v>
          </cell>
        </row>
        <row r="77">
          <cell r="I77">
            <v>20784.878048780487</v>
          </cell>
          <cell r="L77">
            <v>70104.569918699184</v>
          </cell>
          <cell r="P77">
            <v>1870.7127371273714</v>
          </cell>
          <cell r="S77">
            <v>713959.45652173914</v>
          </cell>
        </row>
        <row r="78">
          <cell r="I78">
            <v>18624.772267110267</v>
          </cell>
          <cell r="L78">
            <v>61216.627965779466</v>
          </cell>
          <cell r="P78">
            <v>3425.1946673003804</v>
          </cell>
          <cell r="S78">
            <v>683182.80322314042</v>
          </cell>
        </row>
        <row r="79">
          <cell r="I79">
            <v>38299.763986394559</v>
          </cell>
          <cell r="L79">
            <v>68431.274761904773</v>
          </cell>
          <cell r="P79">
            <v>4259.4871904761903</v>
          </cell>
          <cell r="S79">
            <v>751800.29082191782</v>
          </cell>
        </row>
        <row r="80">
          <cell r="I80">
            <v>17294.101383248733</v>
          </cell>
          <cell r="L80">
            <v>58567.138578680206</v>
          </cell>
          <cell r="P80">
            <v>3091.5542639593905</v>
          </cell>
          <cell r="S80">
            <v>657928.76227272721</v>
          </cell>
        </row>
        <row r="81">
          <cell r="I81">
            <v>22143.446808510638</v>
          </cell>
          <cell r="L81">
            <v>67018.610180851058</v>
          </cell>
          <cell r="P81">
            <v>2929.350170212766</v>
          </cell>
          <cell r="S81">
            <v>585295.25294117653</v>
          </cell>
        </row>
        <row r="82">
          <cell r="P82">
            <v>5645.8280478087654</v>
          </cell>
          <cell r="S82">
            <v>501458.38888888888</v>
          </cell>
        </row>
        <row r="84">
          <cell r="I84">
            <v>39300.241492864981</v>
          </cell>
          <cell r="L84">
            <v>66994.584467617999</v>
          </cell>
          <cell r="P84">
            <v>3274.8158068057082</v>
          </cell>
          <cell r="S84">
            <v>565566.109375</v>
          </cell>
        </row>
        <row r="85">
          <cell r="I85">
            <v>17577.684515195368</v>
          </cell>
          <cell r="L85">
            <v>65495.104949348774</v>
          </cell>
          <cell r="P85">
            <v>3250.9536903039075</v>
          </cell>
          <cell r="S85">
            <v>845467.29411764711</v>
          </cell>
        </row>
        <row r="86">
          <cell r="I86">
            <v>18619.114963503649</v>
          </cell>
          <cell r="L86">
            <v>62087.785036496352</v>
          </cell>
          <cell r="P86">
            <v>3529.3783211678829</v>
          </cell>
          <cell r="S86">
            <v>671574.35692307702</v>
          </cell>
        </row>
        <row r="87">
          <cell r="I87">
            <v>19112.98909688013</v>
          </cell>
          <cell r="L87">
            <v>63345.127364532018</v>
          </cell>
          <cell r="P87">
            <v>4031.6272577996715</v>
          </cell>
          <cell r="S87">
            <v>619152.20512820513</v>
          </cell>
        </row>
        <row r="88">
          <cell r="I88">
            <v>36215.305656229182</v>
          </cell>
          <cell r="L88">
            <v>58408.169040639579</v>
          </cell>
          <cell r="P88">
            <v>3387.4956695536307</v>
          </cell>
          <cell r="S88">
            <v>689728.69736842101</v>
          </cell>
        </row>
        <row r="89">
          <cell r="I89">
            <v>16070.096304801669</v>
          </cell>
          <cell r="L89">
            <v>56809.110140918579</v>
          </cell>
          <cell r="P89">
            <v>3582.9091858037577</v>
          </cell>
          <cell r="S89">
            <v>600158.68920353975</v>
          </cell>
        </row>
        <row r="90">
          <cell r="I90">
            <v>26687.801556420232</v>
          </cell>
          <cell r="L90">
            <v>76146.68836575876</v>
          </cell>
          <cell r="P90">
            <v>3646.5544747081713</v>
          </cell>
          <cell r="S90">
            <v>610012.93538461544</v>
          </cell>
        </row>
        <row r="91">
          <cell r="I91">
            <v>28789.892215568863</v>
          </cell>
          <cell r="L91">
            <v>67166.490574850308</v>
          </cell>
          <cell r="P91">
            <v>3214.1101796407183</v>
          </cell>
          <cell r="S91">
            <v>744110.74468085112</v>
          </cell>
        </row>
        <row r="92">
          <cell r="I92">
            <v>15226.4859437751</v>
          </cell>
          <cell r="L92">
            <v>61652.426114457827</v>
          </cell>
          <cell r="P92">
            <v>3558.9275100401605</v>
          </cell>
          <cell r="S92">
            <v>651165.46052631584</v>
          </cell>
        </row>
        <row r="93">
          <cell r="I93">
            <v>18682.005277044856</v>
          </cell>
          <cell r="L93">
            <v>59973.164881266486</v>
          </cell>
          <cell r="P93">
            <v>3166.6877748460861</v>
          </cell>
          <cell r="S93">
            <v>703774.35700000008</v>
          </cell>
        </row>
        <row r="94">
          <cell r="I94">
            <v>19935.575620767493</v>
          </cell>
          <cell r="L94">
            <v>68790.228860045157</v>
          </cell>
          <cell r="P94">
            <v>3287.111151241535</v>
          </cell>
          <cell r="S94">
            <v>637738.84440677962</v>
          </cell>
        </row>
        <row r="95">
          <cell r="I95">
            <v>35623.39086851629</v>
          </cell>
          <cell r="L95">
            <v>64894.89170084439</v>
          </cell>
          <cell r="P95">
            <v>3498.2919179734622</v>
          </cell>
          <cell r="S95">
            <v>593014.10631578951</v>
          </cell>
        </row>
        <row r="96">
          <cell r="I96">
            <v>18257.582919896642</v>
          </cell>
          <cell r="L96">
            <v>65278.679838501295</v>
          </cell>
          <cell r="P96">
            <v>3036.113049095607</v>
          </cell>
          <cell r="S96">
            <v>662405.37442105263</v>
          </cell>
        </row>
        <row r="97">
          <cell r="I97">
            <v>22160.517241379312</v>
          </cell>
          <cell r="L97">
            <v>67407.805760649091</v>
          </cell>
          <cell r="P97">
            <v>4334.9858012170389</v>
          </cell>
          <cell r="S97">
            <v>621065.84615384613</v>
          </cell>
        </row>
        <row r="98">
          <cell r="I98">
            <v>5780.091116173121</v>
          </cell>
          <cell r="L98">
            <v>68889.166138952161</v>
          </cell>
          <cell r="P98">
            <v>2991.9954441913442</v>
          </cell>
          <cell r="S98">
            <v>515148.25757575757</v>
          </cell>
        </row>
        <row r="99">
          <cell r="I99">
            <v>22913.525960526316</v>
          </cell>
          <cell r="L99">
            <v>71199.285447368413</v>
          </cell>
          <cell r="P99">
            <v>3440.8166842105265</v>
          </cell>
          <cell r="S99">
            <v>555200.05000000005</v>
          </cell>
        </row>
        <row r="100">
          <cell r="I100">
            <v>16183.38698680352</v>
          </cell>
          <cell r="L100">
            <v>61435.90017595308</v>
          </cell>
          <cell r="P100">
            <v>3174.9985337243402</v>
          </cell>
          <cell r="S100">
            <v>710383.51351351349</v>
          </cell>
        </row>
        <row r="101">
          <cell r="I101">
            <v>19648.58510638298</v>
          </cell>
          <cell r="L101">
            <v>62566.293010638299</v>
          </cell>
          <cell r="P101">
            <v>3069.7914893617021</v>
          </cell>
          <cell r="S101">
            <v>710261.98</v>
          </cell>
        </row>
        <row r="102">
          <cell r="I102">
            <v>24932.622243460766</v>
          </cell>
          <cell r="L102">
            <v>66204.612645875255</v>
          </cell>
          <cell r="P102">
            <v>3320.1013883299802</v>
          </cell>
          <cell r="S102">
            <v>659632.14516666671</v>
          </cell>
        </row>
        <row r="103">
          <cell r="I103">
            <v>15827.591919191918</v>
          </cell>
          <cell r="L103">
            <v>72934.121826262635</v>
          </cell>
          <cell r="P103">
            <v>8536.3880363636363</v>
          </cell>
          <cell r="S103">
            <v>671428.13490909094</v>
          </cell>
        </row>
        <row r="104">
          <cell r="I104">
            <v>30759.286554292434</v>
          </cell>
          <cell r="L104">
            <v>52905.081105448844</v>
          </cell>
          <cell r="P104">
            <v>3670.8392787142297</v>
          </cell>
          <cell r="S104">
            <v>728429.56779661018</v>
          </cell>
        </row>
        <row r="105">
          <cell r="I105">
            <v>8000.4503307737741</v>
          </cell>
          <cell r="L105">
            <v>58674.928966331951</v>
          </cell>
          <cell r="P105">
            <v>3843.2640283520377</v>
          </cell>
          <cell r="S105">
            <v>630657.53535353532</v>
          </cell>
        </row>
        <row r="106">
          <cell r="I106">
            <v>19445.014539527303</v>
          </cell>
          <cell r="L106">
            <v>64927.74925835371</v>
          </cell>
          <cell r="P106">
            <v>3508.5175224123877</v>
          </cell>
          <cell r="S106">
            <v>788738.22860759497</v>
          </cell>
        </row>
        <row r="107">
          <cell r="I107">
            <v>22616.525211480362</v>
          </cell>
          <cell r="L107">
            <v>51832.926706948638</v>
          </cell>
          <cell r="P107">
            <v>3283.5587688821756</v>
          </cell>
          <cell r="S107">
            <v>586860.57142857148</v>
          </cell>
        </row>
        <row r="108">
          <cell r="I108">
            <v>21238.285298616171</v>
          </cell>
          <cell r="L108">
            <v>51589.950924981793</v>
          </cell>
          <cell r="P108">
            <v>3317.8612818645302</v>
          </cell>
          <cell r="S108">
            <v>651059.85566176474</v>
          </cell>
        </row>
        <row r="109">
          <cell r="I109">
            <v>35506.004052785924</v>
          </cell>
          <cell r="L109">
            <v>66281.901372434018</v>
          </cell>
          <cell r="P109">
            <v>3334.7442815249265</v>
          </cell>
          <cell r="S109">
            <v>625243.99082568812</v>
          </cell>
        </row>
        <row r="110">
          <cell r="I110">
            <v>31228.923626619027</v>
          </cell>
          <cell r="L110">
            <v>67933.938039303262</v>
          </cell>
          <cell r="P110">
            <v>4092.682478785172</v>
          </cell>
          <cell r="S110">
            <v>668505.46340579714</v>
          </cell>
        </row>
        <row r="111">
          <cell r="I111">
            <v>22637.044930875578</v>
          </cell>
          <cell r="L111">
            <v>85821.046820276504</v>
          </cell>
          <cell r="P111">
            <v>15517.631486175116</v>
          </cell>
          <cell r="S111">
            <v>624195.33223076921</v>
          </cell>
        </row>
        <row r="112">
          <cell r="I112">
            <v>33056.919833671403</v>
          </cell>
          <cell r="L112">
            <v>55459.732174442193</v>
          </cell>
          <cell r="P112">
            <v>3186.258823529412</v>
          </cell>
          <cell r="S112">
            <v>607752.20437956206</v>
          </cell>
        </row>
        <row r="113">
          <cell r="I113">
            <v>3788.3178902352101</v>
          </cell>
          <cell r="L113">
            <v>66141.846471846045</v>
          </cell>
          <cell r="P113">
            <v>3347.5766215253029</v>
          </cell>
          <cell r="S113">
            <v>631051.81707317068</v>
          </cell>
        </row>
        <row r="115">
          <cell r="I115">
            <v>25726.778328935798</v>
          </cell>
          <cell r="L115">
            <v>65988.28784520668</v>
          </cell>
          <cell r="P115">
            <v>4536.7389182058041</v>
          </cell>
          <cell r="S115">
            <v>709720.47887323948</v>
          </cell>
        </row>
        <row r="116">
          <cell r="I116">
            <v>49111.118924387651</v>
          </cell>
          <cell r="L116">
            <v>69288.124249201283</v>
          </cell>
          <cell r="P116">
            <v>3428.5796805111818</v>
          </cell>
          <cell r="S116">
            <v>599328.88470588229</v>
          </cell>
        </row>
        <row r="117">
          <cell r="I117">
            <v>28508.189245283022</v>
          </cell>
          <cell r="L117">
            <v>70353.459467258595</v>
          </cell>
          <cell r="P117">
            <v>4156.3105993340732</v>
          </cell>
          <cell r="S117">
            <v>616703.85268656723</v>
          </cell>
        </row>
        <row r="118">
          <cell r="I118">
            <v>33402.778235294114</v>
          </cell>
          <cell r="L118">
            <v>65957.743589743593</v>
          </cell>
          <cell r="P118">
            <v>3079.9226395173455</v>
          </cell>
          <cell r="S118">
            <v>502196.74214285711</v>
          </cell>
        </row>
        <row r="119">
          <cell r="I119">
            <v>30893.627878192536</v>
          </cell>
          <cell r="L119">
            <v>68234.72156188605</v>
          </cell>
          <cell r="P119">
            <v>4336.1050098231826</v>
          </cell>
          <cell r="S119">
            <v>675992.97169230762</v>
          </cell>
        </row>
        <row r="120">
          <cell r="I120">
            <v>20987.651612903224</v>
          </cell>
          <cell r="L120">
            <v>68019.726541935481</v>
          </cell>
          <cell r="P120">
            <v>3346.2769548387091</v>
          </cell>
          <cell r="S120">
            <v>594594.26148148149</v>
          </cell>
        </row>
        <row r="121">
          <cell r="I121">
            <v>28058.752783964366</v>
          </cell>
          <cell r="L121">
            <v>80470.900267260571</v>
          </cell>
          <cell r="P121">
            <v>3130.9506681514476</v>
          </cell>
          <cell r="S121">
            <v>611730.18594594591</v>
          </cell>
        </row>
        <row r="122">
          <cell r="I122">
            <v>43426.450120752597</v>
          </cell>
          <cell r="L122">
            <v>126038.89904802022</v>
          </cell>
          <cell r="P122">
            <v>23492.437211457454</v>
          </cell>
          <cell r="S122">
            <v>820358.24013559322</v>
          </cell>
        </row>
        <row r="123">
          <cell r="I123">
            <v>44981.465648854959</v>
          </cell>
          <cell r="L123">
            <v>57235.41716030534</v>
          </cell>
          <cell r="P123">
            <v>3444.6596590330792</v>
          </cell>
          <cell r="S123">
            <v>737421.33069767442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3"/>
  <sheetViews>
    <sheetView tabSelected="1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C4" sqref="C4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2.85546875" style="165" customWidth="1"/>
    <col min="4" max="4" width="10.7109375" style="165" customWidth="1"/>
    <col min="5" max="5" width="9.7109375" style="165" customWidth="1"/>
    <col min="6" max="7" width="11.7109375" style="165" customWidth="1"/>
    <col min="8" max="8" width="12.7109375" style="165" customWidth="1"/>
    <col min="9" max="9" width="10.7109375" style="165" customWidth="1"/>
    <col min="10" max="11" width="11.7109375" style="165" customWidth="1"/>
    <col min="12" max="12" width="12.7109375" style="165" customWidth="1"/>
    <col min="13" max="13" width="9.5703125" style="165" customWidth="1"/>
    <col min="14" max="14" width="12.5703125" style="165" customWidth="1"/>
    <col min="15" max="15" width="11.7109375" style="165" customWidth="1"/>
    <col min="16" max="16" width="12.7109375" style="165" customWidth="1"/>
    <col min="17" max="17" width="9.5703125" style="165" customWidth="1"/>
    <col min="18" max="18" width="11.7109375" style="165" customWidth="1"/>
    <col min="19" max="19" width="12.85546875" style="165" customWidth="1"/>
    <col min="20" max="20" width="12.7109375" style="165" customWidth="1"/>
    <col min="21" max="21" width="9.5703125" style="165" customWidth="1"/>
    <col min="22" max="23" width="11.7109375" style="165" customWidth="1"/>
    <col min="24" max="29" width="4.7109375" style="165" customWidth="1"/>
    <col min="30" max="16384" width="9.140625" style="165"/>
  </cols>
  <sheetData>
    <row r="1" spans="1:29" ht="19.5" customHeight="1" x14ac:dyDescent="0.25">
      <c r="A1" s="119" t="s">
        <v>92</v>
      </c>
      <c r="B1" s="119"/>
      <c r="C1" s="119"/>
      <c r="D1" s="119"/>
      <c r="E1" s="119"/>
      <c r="F1" s="119"/>
      <c r="G1" s="119"/>
      <c r="H1" s="119"/>
    </row>
    <row r="2" spans="1:29" ht="15.75" thickBot="1" x14ac:dyDescent="0.3">
      <c r="C2" s="120" t="s">
        <v>176</v>
      </c>
      <c r="D2" s="58" t="s">
        <v>85</v>
      </c>
      <c r="E2" s="73" t="s">
        <v>124</v>
      </c>
      <c r="H2" s="55" t="s">
        <v>87</v>
      </c>
      <c r="I2" s="73" t="s">
        <v>126</v>
      </c>
    </row>
    <row r="3" spans="1:29" ht="15.75" thickBot="1" x14ac:dyDescent="0.3">
      <c r="D3" s="57" t="s">
        <v>86</v>
      </c>
      <c r="E3" s="34" t="s">
        <v>125</v>
      </c>
      <c r="H3" s="56" t="s">
        <v>88</v>
      </c>
      <c r="I3" s="73" t="s">
        <v>127</v>
      </c>
      <c r="X3" s="740" t="s">
        <v>132</v>
      </c>
      <c r="Y3" s="741"/>
      <c r="Z3" s="741"/>
      <c r="AA3" s="741"/>
      <c r="AB3" s="741"/>
      <c r="AC3" s="742"/>
    </row>
    <row r="4" spans="1:29" ht="76.5" customHeight="1" thickBot="1" x14ac:dyDescent="0.3">
      <c r="A4" s="2" t="s">
        <v>44</v>
      </c>
      <c r="B4" s="3" t="s">
        <v>50</v>
      </c>
      <c r="C4" s="4" t="s">
        <v>49</v>
      </c>
      <c r="D4" s="84" t="s">
        <v>118</v>
      </c>
      <c r="E4" s="3" t="s">
        <v>108</v>
      </c>
      <c r="F4" s="66" t="s">
        <v>119</v>
      </c>
      <c r="G4" s="67" t="s">
        <v>93</v>
      </c>
      <c r="H4" s="67" t="s">
        <v>116</v>
      </c>
      <c r="I4" s="67" t="s">
        <v>109</v>
      </c>
      <c r="J4" s="68" t="s">
        <v>117</v>
      </c>
      <c r="K4" s="67" t="s">
        <v>94</v>
      </c>
      <c r="L4" s="67" t="s">
        <v>115</v>
      </c>
      <c r="M4" s="67" t="s">
        <v>109</v>
      </c>
      <c r="N4" s="69" t="s">
        <v>110</v>
      </c>
      <c r="O4" s="6" t="s">
        <v>95</v>
      </c>
      <c r="P4" s="67" t="s">
        <v>114</v>
      </c>
      <c r="Q4" s="67" t="s">
        <v>109</v>
      </c>
      <c r="R4" s="69" t="s">
        <v>111</v>
      </c>
      <c r="S4" s="70" t="s">
        <v>96</v>
      </c>
      <c r="T4" s="71" t="s">
        <v>113</v>
      </c>
      <c r="U4" s="67" t="s">
        <v>109</v>
      </c>
      <c r="V4" s="72" t="s">
        <v>112</v>
      </c>
      <c r="W4" s="91" t="s">
        <v>91</v>
      </c>
      <c r="X4" s="114" t="s">
        <v>133</v>
      </c>
      <c r="Y4" s="115" t="s">
        <v>134</v>
      </c>
      <c r="Z4" s="115" t="s">
        <v>135</v>
      </c>
      <c r="AA4" s="115" t="s">
        <v>136</v>
      </c>
      <c r="AB4" s="115" t="s">
        <v>137</v>
      </c>
      <c r="AC4" s="116" t="s">
        <v>102</v>
      </c>
    </row>
    <row r="5" spans="1:29" ht="18" customHeight="1" thickBot="1" x14ac:dyDescent="0.3">
      <c r="A5" s="2"/>
      <c r="B5" s="65"/>
      <c r="C5" s="122" t="s">
        <v>101</v>
      </c>
      <c r="D5" s="129">
        <f>AVERAGE(D7:D15,D17:D28,D30:D46,D48:D66,D68:D81,D83:D112,D114:D122)</f>
        <v>0.56902967920439362</v>
      </c>
      <c r="E5" s="123"/>
      <c r="F5" s="133" t="str">
        <f t="shared" ref="F5:F36" si="0">IF(D5&gt;=$D$127,"A",IF(D5&gt;=$D$123,"B",IF(D5&gt;=$D$128,"C","D")))</f>
        <v>B</v>
      </c>
      <c r="G5" s="738">
        <f>AVERAGE(G7:G15,G17:G28,G30:G46,G48:G66,G68:G81,G83:G112,G114:G122)</f>
        <v>23707.013500698395</v>
      </c>
      <c r="H5" s="131">
        <f>AVERAGE(H7:H15,H17:H28,H30:H46,H48:H66,H68:H81,H83:H112,H114:H122)</f>
        <v>0.19348038282248317</v>
      </c>
      <c r="I5" s="125"/>
      <c r="J5" s="124" t="str">
        <f t="shared" ref="J5:J36" si="1">IF(G5&gt;=$G$127,"A",IF(G5&gt;=$G$123,"B",IF(G5&gt;=$G$128,"C","D")))</f>
        <v>B</v>
      </c>
      <c r="K5" s="739">
        <f>AVERAGE(K7:K15,K17:K28,K30:K46,K48:K66,K68:K81,K83:K112,K114:K122)</f>
        <v>75185.008252838859</v>
      </c>
      <c r="L5" s="132">
        <f>AVERAGE(L7:L15,L17:L28,L30:L46,L48:L66,L68:L81,L83:L112,L114:L122)</f>
        <v>0.23775112938019838</v>
      </c>
      <c r="M5" s="126"/>
      <c r="N5" s="153" t="str">
        <f t="shared" ref="N5:N36" si="2">IF(K5&gt;=$K$127,"A",IF(K5&gt;=$K$123,"B",IF(K5&gt;=$K$128,"C","D")))</f>
        <v>B</v>
      </c>
      <c r="O5" s="142">
        <f>AVERAGE(O7:O15,O17:O28,O30:O46,O48:O66,O68:O81,O83:O112,O114:O122)</f>
        <v>4981.1135876781918</v>
      </c>
      <c r="P5" s="130">
        <f>AVERAGE(P7:P15,P17:P28,P30:P46,P48:P66,P68:P81,P83:P112,P114:P122)</f>
        <v>0.11394843801983334</v>
      </c>
      <c r="Q5" s="125"/>
      <c r="R5" s="127" t="str">
        <f t="shared" ref="R5:R36" si="3">IF(O5&gt;=$O$127,"A",IF(O5&gt;=$O$123,"B",IF(O5&gt;=$O$128,"C","D")))</f>
        <v>B</v>
      </c>
      <c r="S5" s="739">
        <f>AVERAGE(S7:S15,S17:S28,S30:S46,S48:S66,S68:S81,S83:S112,S114:S122)</f>
        <v>659124.82913255133</v>
      </c>
      <c r="T5" s="131">
        <f>AVERAGE(T7:T15,T17:T28,T30:T46,T48:T66,T68:T81,T83:T112,T114:T122)</f>
        <v>0.64191504638989239</v>
      </c>
      <c r="U5" s="125"/>
      <c r="V5" s="124" t="str">
        <f t="shared" ref="V5:V36" si="4">IF(S5&gt;=$S$127,"A",IF(S5&gt;=$S$123,"B",IF(S5&gt;=$S$128,"C","D")))</f>
        <v>B</v>
      </c>
      <c r="W5" s="139" t="str">
        <f>IF(AC5&gt;=3.5,"A",IF(AC5&gt;=2.5,"B",IF(AC5&gt;=1.5,"C","D")))</f>
        <v>B</v>
      </c>
      <c r="X5" s="134">
        <f>IF(F5="A",4.2,IF(F5="B",2.5,IF(F5="C",2,1)))</f>
        <v>2.5</v>
      </c>
      <c r="Y5" s="135">
        <f>IF(J5="A",4.2,IF(J5="B",2.5,IF(J5="C",2,1)))</f>
        <v>2.5</v>
      </c>
      <c r="Z5" s="135">
        <f>IF(N5="A",4.2,IF(N5="B",2.5,IF(N5="C",2,1)))</f>
        <v>2.5</v>
      </c>
      <c r="AA5" s="135">
        <f>IF(R5="A",4.2,IF(R5="B",2.5,IF(R5="C",2,1)))</f>
        <v>2.5</v>
      </c>
      <c r="AB5" s="135">
        <f>IF(V5="A",4.2,IF(V5="B",2.5,IF(V5="C",2,1)))</f>
        <v>2.5</v>
      </c>
      <c r="AC5" s="136">
        <f>AVERAGE(X5:AB5)</f>
        <v>2.5</v>
      </c>
    </row>
    <row r="6" spans="1:29" ht="15.75" thickBot="1" x14ac:dyDescent="0.3">
      <c r="A6" s="428"/>
      <c r="B6" s="62"/>
      <c r="C6" s="63" t="s">
        <v>139</v>
      </c>
      <c r="D6" s="50">
        <f>AVERAGE(D7:D15)</f>
        <v>0.54195950582931862</v>
      </c>
      <c r="E6" s="429"/>
      <c r="F6" s="149" t="str">
        <f t="shared" si="0"/>
        <v>C</v>
      </c>
      <c r="G6" s="44">
        <f>AVERAGE(G7:G15)</f>
        <v>26141.993418596354</v>
      </c>
      <c r="H6" s="137">
        <f>AVERAGE(H7:H15)</f>
        <v>0.21335301868469667</v>
      </c>
      <c r="I6" s="137"/>
      <c r="J6" s="40" t="str">
        <f t="shared" si="1"/>
        <v>B</v>
      </c>
      <c r="K6" s="44">
        <f>AVERAGE(K7:K15)</f>
        <v>83319.342945321405</v>
      </c>
      <c r="L6" s="138">
        <f>AVERAGE(L7:L15)</f>
        <v>0.26347364115263311</v>
      </c>
      <c r="M6" s="137"/>
      <c r="N6" s="152" t="str">
        <f t="shared" si="2"/>
        <v>B</v>
      </c>
      <c r="O6" s="39">
        <f>AVERAGE(O7:O15)</f>
        <v>4199.137523654088</v>
      </c>
      <c r="P6" s="137">
        <f>AVERAGE(P7:P15)</f>
        <v>9.6059877661590715E-2</v>
      </c>
      <c r="Q6" s="137"/>
      <c r="R6" s="35" t="str">
        <f t="shared" si="3"/>
        <v>C</v>
      </c>
      <c r="S6" s="44">
        <f>AVERAGE(S7:S15)</f>
        <v>695240.28859381878</v>
      </c>
      <c r="T6" s="137">
        <f>AVERAGE(T7:T15)</f>
        <v>0.67708752937157923</v>
      </c>
      <c r="U6" s="430"/>
      <c r="V6" s="40" t="str">
        <f t="shared" si="4"/>
        <v>B</v>
      </c>
      <c r="W6" s="93" t="str">
        <f t="shared" ref="W6:W69" si="5">IF(AC6&gt;=3.5,"A",IF(AC6&gt;=2.5,"B",IF(AC6&gt;=1.5,"C","D")))</f>
        <v>C</v>
      </c>
      <c r="X6" s="145">
        <f t="shared" ref="X6:X69" si="6">IF(F6="A",4.2,IF(F6="B",2.5,IF(F6="C",2,1)))</f>
        <v>2</v>
      </c>
      <c r="Y6" s="146">
        <f t="shared" ref="Y6:Y69" si="7">IF(J6="A",4.2,IF(J6="B",2.5,IF(J6="C",2,1)))</f>
        <v>2.5</v>
      </c>
      <c r="Z6" s="146">
        <f t="shared" ref="Z6:Z69" si="8">IF(N6="A",4.2,IF(N6="B",2.5,IF(N6="C",2,1)))</f>
        <v>2.5</v>
      </c>
      <c r="AA6" s="146">
        <f t="shared" ref="AA6:AA69" si="9">IF(R6="A",4.2,IF(R6="B",2.5,IF(R6="C",2,1)))</f>
        <v>2</v>
      </c>
      <c r="AB6" s="146">
        <f t="shared" ref="AB6:AB69" si="10">IF(V6="A",4.2,IF(V6="B",2.5,IF(V6="C",2,1)))</f>
        <v>2.5</v>
      </c>
      <c r="AC6" s="147">
        <f t="shared" ref="AC6:AC69" si="11">AVERAGE(X6:AB6)</f>
        <v>2.2999999999999998</v>
      </c>
    </row>
    <row r="7" spans="1:29" x14ac:dyDescent="0.25">
      <c r="A7" s="74">
        <v>1</v>
      </c>
      <c r="B7" s="13">
        <v>10003</v>
      </c>
      <c r="C7" s="168" t="s">
        <v>57</v>
      </c>
      <c r="D7" s="431">
        <f>'2021-2022 исходные'!F7</f>
        <v>0.605283443759846</v>
      </c>
      <c r="E7" s="432">
        <f t="shared" ref="E7:E15" si="12">$D$123</f>
        <v>0.56902967920439362</v>
      </c>
      <c r="F7" s="148" t="str">
        <f t="shared" si="0"/>
        <v>B</v>
      </c>
      <c r="G7" s="433">
        <f>'[1]2021-2022 исходные'!I8</f>
        <v>51446.976744186046</v>
      </c>
      <c r="H7" s="432">
        <f t="shared" ref="H7:H15" si="13">G7/$G$124</f>
        <v>0.41987493512125718</v>
      </c>
      <c r="I7" s="432">
        <f t="shared" ref="I7:I15" si="14">$H$123</f>
        <v>0.1939345395662426</v>
      </c>
      <c r="J7" s="47" t="str">
        <f t="shared" si="1"/>
        <v>B</v>
      </c>
      <c r="K7" s="434">
        <f>'[1]2021-2022 исходные'!L8</f>
        <v>228296.02753488373</v>
      </c>
      <c r="L7" s="435">
        <f t="shared" ref="L7:L15" si="15">K7/$K$124</f>
        <v>0.72192102708696615</v>
      </c>
      <c r="M7" s="432">
        <f t="shared" ref="M7:M15" si="16">$L$123</f>
        <v>0.23805272394160776</v>
      </c>
      <c r="N7" s="154" t="str">
        <f t="shared" si="2"/>
        <v>A</v>
      </c>
      <c r="O7" s="436">
        <f>'[1]2021-2022 исходные'!P8</f>
        <v>11066.297720930232</v>
      </c>
      <c r="P7" s="432">
        <f t="shared" ref="P7:P15" si="17">O7/$O$124</f>
        <v>0.25315370102817025</v>
      </c>
      <c r="Q7" s="432">
        <f t="shared" ref="Q7:Q15" si="18">$P$123</f>
        <v>0.11402994633730375</v>
      </c>
      <c r="R7" s="36" t="str">
        <f t="shared" si="3"/>
        <v>B</v>
      </c>
      <c r="S7" s="437">
        <f>'[1]2021-2022 исходные'!S8</f>
        <v>1026810.0628571429</v>
      </c>
      <c r="T7" s="438">
        <f t="shared" ref="T7:T15" si="19">S7/$S$124</f>
        <v>1</v>
      </c>
      <c r="U7" s="438">
        <f t="shared" ref="U7:U15" si="20">$T$123</f>
        <v>0.64201760868743951</v>
      </c>
      <c r="V7" s="59" t="str">
        <f t="shared" si="4"/>
        <v>A</v>
      </c>
      <c r="W7" s="95" t="str">
        <f>IF(AC7&gt;=3.5,"A",IF(AC7&gt;=2.5,"B",IF(AC7&gt;=1.5,"C","D")))</f>
        <v>B</v>
      </c>
      <c r="X7" s="106">
        <f>IF(F7="A",4.2,IF(F7="B",2.5,IF(F7="C",2,1)))</f>
        <v>2.5</v>
      </c>
      <c r="Y7" s="88">
        <f>IF(J7="A",4.2,IF(J7="B",2.5,IF(J7="C",2,1)))</f>
        <v>2.5</v>
      </c>
      <c r="Z7" s="88">
        <f>IF(N7="A",4.2,IF(N7="B",2.5,IF(N7="C",2,1)))</f>
        <v>4.2</v>
      </c>
      <c r="AA7" s="88">
        <f>IF(R7="A",4.2,IF(R7="B",2.5,IF(R7="C",2,1)))</f>
        <v>2.5</v>
      </c>
      <c r="AB7" s="88">
        <f>IF(V7="A",4.2,IF(V7="B",2.5,IF(V7="C",2,1)))</f>
        <v>4.2</v>
      </c>
      <c r="AC7" s="107">
        <f>AVERAGE(X7:AB7)</f>
        <v>3.1799999999999997</v>
      </c>
    </row>
    <row r="8" spans="1:29" x14ac:dyDescent="0.25">
      <c r="A8" s="74">
        <v>2</v>
      </c>
      <c r="B8" s="13">
        <v>10002</v>
      </c>
      <c r="C8" s="168" t="s">
        <v>178</v>
      </c>
      <c r="D8" s="431">
        <f>'2021-2022 исходные'!F8</f>
        <v>0.70006106626993281</v>
      </c>
      <c r="E8" s="432">
        <f t="shared" si="12"/>
        <v>0.56902967920439362</v>
      </c>
      <c r="F8" s="148" t="str">
        <f t="shared" si="0"/>
        <v>B</v>
      </c>
      <c r="G8" s="433">
        <f>'[1]2021-2022 исходные'!I9</f>
        <v>19879.815281276238</v>
      </c>
      <c r="H8" s="432">
        <f t="shared" si="13"/>
        <v>0.16224541614861218</v>
      </c>
      <c r="I8" s="432">
        <f t="shared" si="14"/>
        <v>0.1939345395662426</v>
      </c>
      <c r="J8" s="47" t="str">
        <f t="shared" si="1"/>
        <v>C</v>
      </c>
      <c r="K8" s="434">
        <f>'[1]2021-2022 исходные'!L9</f>
        <v>63001.221780016793</v>
      </c>
      <c r="L8" s="435">
        <f t="shared" si="15"/>
        <v>0.1992233821423538</v>
      </c>
      <c r="M8" s="432">
        <f t="shared" si="16"/>
        <v>0.23805272394160776</v>
      </c>
      <c r="N8" s="52" t="str">
        <f t="shared" si="2"/>
        <v>C</v>
      </c>
      <c r="O8" s="436">
        <f>'[1]2021-2022 исходные'!P9</f>
        <v>3211.2172040302266</v>
      </c>
      <c r="P8" s="432">
        <f t="shared" si="17"/>
        <v>7.3460116518286642E-2</v>
      </c>
      <c r="Q8" s="432">
        <f t="shared" si="18"/>
        <v>0.11402994633730375</v>
      </c>
      <c r="R8" s="36" t="str">
        <f t="shared" si="3"/>
        <v>D</v>
      </c>
      <c r="S8" s="439">
        <f>'[1]2021-2022 исходные'!S9</f>
        <v>604346.56765432097</v>
      </c>
      <c r="T8" s="438">
        <f t="shared" si="19"/>
        <v>0.58856704809913996</v>
      </c>
      <c r="U8" s="438">
        <f t="shared" si="20"/>
        <v>0.64201760868743951</v>
      </c>
      <c r="V8" s="52" t="str">
        <f t="shared" si="4"/>
        <v>C</v>
      </c>
      <c r="W8" s="87" t="str">
        <f>IF(AC8&gt;=3.5,"A",IF(AC8&gt;=2.5,"B",IF(AC8&gt;=1.5,"C","D")))</f>
        <v>C</v>
      </c>
      <c r="X8" s="106">
        <f>IF(F8="A",4.2,IF(F8="B",2.5,IF(F8="C",2,1)))</f>
        <v>2.5</v>
      </c>
      <c r="Y8" s="88">
        <f>IF(J8="A",4.2,IF(J8="B",2.5,IF(J8="C",2,1)))</f>
        <v>2</v>
      </c>
      <c r="Z8" s="88">
        <f>IF(N8="A",4.2,IF(N8="B",2.5,IF(N8="C",2,1)))</f>
        <v>2</v>
      </c>
      <c r="AA8" s="88">
        <f>IF(R8="A",4.2,IF(R8="B",2.5,IF(R8="C",2,1)))</f>
        <v>1</v>
      </c>
      <c r="AB8" s="88">
        <f>IF(V8="A",4.2,IF(V8="B",2.5,IF(V8="C",2,1)))</f>
        <v>2</v>
      </c>
      <c r="AC8" s="107">
        <f>AVERAGE(X8:AB8)</f>
        <v>1.9</v>
      </c>
    </row>
    <row r="9" spans="1:29" x14ac:dyDescent="0.25">
      <c r="A9" s="74">
        <v>3</v>
      </c>
      <c r="B9" s="13">
        <v>10090</v>
      </c>
      <c r="C9" s="168" t="s">
        <v>59</v>
      </c>
      <c r="D9" s="431">
        <f>'2021-2022 исходные'!F9</f>
        <v>0.89095334368181844</v>
      </c>
      <c r="E9" s="432">
        <f t="shared" si="12"/>
        <v>0.56902967920439362</v>
      </c>
      <c r="F9" s="148" t="str">
        <f t="shared" si="0"/>
        <v>A</v>
      </c>
      <c r="G9" s="433">
        <f>'[1]2021-2022 исходные'!I10</f>
        <v>29927.893825735719</v>
      </c>
      <c r="H9" s="432">
        <f t="shared" si="13"/>
        <v>0.24425094094215599</v>
      </c>
      <c r="I9" s="432">
        <f t="shared" si="14"/>
        <v>0.1939345395662426</v>
      </c>
      <c r="J9" s="47" t="str">
        <f t="shared" si="1"/>
        <v>B</v>
      </c>
      <c r="K9" s="434">
        <f>'[1]2021-2022 исходные'!L10</f>
        <v>57107.482844777842</v>
      </c>
      <c r="L9" s="435">
        <f t="shared" si="15"/>
        <v>0.18058611494391336</v>
      </c>
      <c r="M9" s="432">
        <f t="shared" si="16"/>
        <v>0.23805272394160776</v>
      </c>
      <c r="N9" s="52" t="str">
        <f t="shared" si="2"/>
        <v>D</v>
      </c>
      <c r="O9" s="436">
        <f>'[1]2021-2022 исходные'!P10</f>
        <v>3018.0870051933066</v>
      </c>
      <c r="P9" s="432">
        <f t="shared" si="17"/>
        <v>6.9042051339776075E-2</v>
      </c>
      <c r="Q9" s="432">
        <f t="shared" si="18"/>
        <v>0.11402994633730375</v>
      </c>
      <c r="R9" s="36" t="str">
        <f t="shared" si="3"/>
        <v>D</v>
      </c>
      <c r="S9" s="439">
        <f>'[1]2021-2022 исходные'!S10</f>
        <v>617371.12058823521</v>
      </c>
      <c r="T9" s="438">
        <f t="shared" si="19"/>
        <v>0.60125152929488601</v>
      </c>
      <c r="U9" s="438">
        <f t="shared" si="20"/>
        <v>0.64201760868743951</v>
      </c>
      <c r="V9" s="52" t="str">
        <f t="shared" si="4"/>
        <v>C</v>
      </c>
      <c r="W9" s="94" t="str">
        <f>IF(AC9&gt;=3.5,"A",IF(AC9&gt;=2.5,"B",IF(AC9&gt;=1.5,"C","D")))</f>
        <v>C</v>
      </c>
      <c r="X9" s="106">
        <f>IF(F9="A",4.2,IF(F9="B",2.5,IF(F9="C",2,1)))</f>
        <v>4.2</v>
      </c>
      <c r="Y9" s="88">
        <f>IF(J9="A",4.2,IF(J9="B",2.5,IF(J9="C",2,1)))</f>
        <v>2.5</v>
      </c>
      <c r="Z9" s="88">
        <f>IF(N9="A",4.2,IF(N9="B",2.5,IF(N9="C",2,1)))</f>
        <v>1</v>
      </c>
      <c r="AA9" s="88">
        <f>IF(R9="A",4.2,IF(R9="B",2.5,IF(R9="C",2,1)))</f>
        <v>1</v>
      </c>
      <c r="AB9" s="88">
        <f>IF(V9="A",4.2,IF(V9="B",2.5,IF(V9="C",2,1)))</f>
        <v>2</v>
      </c>
      <c r="AC9" s="107">
        <f>AVERAGE(X9:AB9)</f>
        <v>2.1399999999999997</v>
      </c>
    </row>
    <row r="10" spans="1:29" x14ac:dyDescent="0.25">
      <c r="A10" s="74">
        <v>4</v>
      </c>
      <c r="B10" s="13">
        <v>10004</v>
      </c>
      <c r="C10" s="169" t="s">
        <v>58</v>
      </c>
      <c r="D10" s="431">
        <f>'2021-2022 исходные'!F10</f>
        <v>0.59606543067280648</v>
      </c>
      <c r="E10" s="432">
        <f t="shared" si="12"/>
        <v>0.56902967920439362</v>
      </c>
      <c r="F10" s="148" t="str">
        <f t="shared" si="0"/>
        <v>B</v>
      </c>
      <c r="G10" s="433">
        <f>'[1]2021-2022 исходные'!I11</f>
        <v>27418.600562587904</v>
      </c>
      <c r="H10" s="432">
        <f t="shared" si="13"/>
        <v>0.22377181052982401</v>
      </c>
      <c r="I10" s="432">
        <f t="shared" si="14"/>
        <v>0.1939345395662426</v>
      </c>
      <c r="J10" s="47" t="str">
        <f t="shared" si="1"/>
        <v>B</v>
      </c>
      <c r="K10" s="434">
        <f>'[1]2021-2022 исходные'!L11</f>
        <v>79792.717749648378</v>
      </c>
      <c r="L10" s="435">
        <f t="shared" si="15"/>
        <v>0.25232169553666295</v>
      </c>
      <c r="M10" s="432">
        <f t="shared" si="16"/>
        <v>0.23805272394160776</v>
      </c>
      <c r="N10" s="52" t="str">
        <f t="shared" si="2"/>
        <v>B</v>
      </c>
      <c r="O10" s="436">
        <f>'[1]2021-2022 исходные'!P11</f>
        <v>5008.686511954993</v>
      </c>
      <c r="P10" s="432">
        <f t="shared" si="17"/>
        <v>0.11457919891248849</v>
      </c>
      <c r="Q10" s="432">
        <f t="shared" si="18"/>
        <v>0.11402994633730375</v>
      </c>
      <c r="R10" s="36" t="str">
        <f t="shared" si="3"/>
        <v>B</v>
      </c>
      <c r="S10" s="439">
        <f>'[1]2021-2022 исходные'!S11</f>
        <v>796767.84938144335</v>
      </c>
      <c r="T10" s="438">
        <f t="shared" si="19"/>
        <v>0.77596420039398795</v>
      </c>
      <c r="U10" s="438">
        <f t="shared" si="20"/>
        <v>0.64201760868743951</v>
      </c>
      <c r="V10" s="52" t="str">
        <f t="shared" si="4"/>
        <v>B</v>
      </c>
      <c r="W10" s="94" t="str">
        <f t="shared" si="5"/>
        <v>B</v>
      </c>
      <c r="X10" s="106">
        <f t="shared" si="6"/>
        <v>2.5</v>
      </c>
      <c r="Y10" s="88">
        <f t="shared" si="7"/>
        <v>2.5</v>
      </c>
      <c r="Z10" s="88">
        <f t="shared" si="8"/>
        <v>2.5</v>
      </c>
      <c r="AA10" s="88">
        <f t="shared" si="9"/>
        <v>2.5</v>
      </c>
      <c r="AB10" s="88">
        <f t="shared" si="10"/>
        <v>2.5</v>
      </c>
      <c r="AC10" s="107">
        <f t="shared" si="11"/>
        <v>2.5</v>
      </c>
    </row>
    <row r="11" spans="1:29" x14ac:dyDescent="0.25">
      <c r="A11" s="74">
        <v>5</v>
      </c>
      <c r="B11" s="16">
        <v>10001</v>
      </c>
      <c r="C11" s="168" t="s">
        <v>55</v>
      </c>
      <c r="D11" s="440">
        <f>'2021-2022 исходные'!F11</f>
        <v>3.4500993601519321E-2</v>
      </c>
      <c r="E11" s="441">
        <f t="shared" si="12"/>
        <v>0.56902967920439362</v>
      </c>
      <c r="F11" s="151" t="str">
        <f t="shared" si="0"/>
        <v>D</v>
      </c>
      <c r="G11" s="442">
        <f>'[1]2021-2022 исходные'!I12</f>
        <v>16202.133645955451</v>
      </c>
      <c r="H11" s="441">
        <f t="shared" si="13"/>
        <v>0.13223070127614966</v>
      </c>
      <c r="I11" s="441">
        <f t="shared" si="14"/>
        <v>0.1939345395662426</v>
      </c>
      <c r="J11" s="46" t="str">
        <f t="shared" si="1"/>
        <v>C</v>
      </c>
      <c r="K11" s="443">
        <f>'[1]2021-2022 исходные'!L12</f>
        <v>59901.88930832356</v>
      </c>
      <c r="L11" s="444">
        <f t="shared" si="15"/>
        <v>0.18942262780856725</v>
      </c>
      <c r="M11" s="441">
        <f t="shared" si="16"/>
        <v>0.23805272394160776</v>
      </c>
      <c r="N11" s="41" t="str">
        <f t="shared" si="2"/>
        <v>D</v>
      </c>
      <c r="O11" s="445">
        <f>'[1]2021-2022 исходные'!P12</f>
        <v>2957.5953341148884</v>
      </c>
      <c r="P11" s="441">
        <f t="shared" si="17"/>
        <v>6.765823799939244E-2</v>
      </c>
      <c r="Q11" s="441">
        <f t="shared" si="18"/>
        <v>0.11402994633730375</v>
      </c>
      <c r="R11" s="38" t="str">
        <f t="shared" si="3"/>
        <v>D</v>
      </c>
      <c r="S11" s="446">
        <f>'[1]2021-2022 исходные'!S12</f>
        <v>638174.24</v>
      </c>
      <c r="T11" s="447">
        <f t="shared" si="19"/>
        <v>0.62151147820294328</v>
      </c>
      <c r="U11" s="447">
        <f t="shared" si="20"/>
        <v>0.64201760868743951</v>
      </c>
      <c r="V11" s="41" t="str">
        <f t="shared" si="4"/>
        <v>C</v>
      </c>
      <c r="W11" s="94" t="str">
        <f>IF(AC11&gt;=3.5,"A",IF(AC11&gt;=2.5,"B",IF(AC11&gt;=1.5,"C","D")))</f>
        <v>D</v>
      </c>
      <c r="X11" s="104">
        <f>IF(F11="A",4.2,IF(F11="B",2.5,IF(F11="C",2,1)))</f>
        <v>1</v>
      </c>
      <c r="Y11" s="89">
        <f>IF(J11="A",4.2,IF(J11="B",2.5,IF(J11="C",2,1)))</f>
        <v>2</v>
      </c>
      <c r="Z11" s="89">
        <f>IF(N11="A",4.2,IF(N11="B",2.5,IF(N11="C",2,1)))</f>
        <v>1</v>
      </c>
      <c r="AA11" s="89">
        <f>IF(R11="A",4.2,IF(R11="B",2.5,IF(R11="C",2,1)))</f>
        <v>1</v>
      </c>
      <c r="AB11" s="89">
        <f>IF(V11="A",4.2,IF(V11="B",2.5,IF(V11="C",2,1)))</f>
        <v>2</v>
      </c>
      <c r="AC11" s="105">
        <f>AVERAGE(X11:AB11)</f>
        <v>1.4</v>
      </c>
    </row>
    <row r="12" spans="1:29" x14ac:dyDescent="0.25">
      <c r="A12" s="74">
        <v>6</v>
      </c>
      <c r="B12" s="13">
        <v>10120</v>
      </c>
      <c r="C12" s="168" t="s">
        <v>181</v>
      </c>
      <c r="D12" s="431">
        <f>'2021-2022 исходные'!F12</f>
        <v>0.46935576172114524</v>
      </c>
      <c r="E12" s="432">
        <f t="shared" si="12"/>
        <v>0.56902967920439362</v>
      </c>
      <c r="F12" s="148" t="str">
        <f t="shared" si="0"/>
        <v>C</v>
      </c>
      <c r="G12" s="433">
        <f>'[1]2021-2022 исходные'!I13</f>
        <v>27433.231981981982</v>
      </c>
      <c r="H12" s="432">
        <f t="shared" si="13"/>
        <v>0.2238912221387776</v>
      </c>
      <c r="I12" s="432">
        <f t="shared" si="14"/>
        <v>0.1939345395662426</v>
      </c>
      <c r="J12" s="47" t="str">
        <f t="shared" si="1"/>
        <v>B</v>
      </c>
      <c r="K12" s="434">
        <f>'[1]2021-2022 исходные'!L13</f>
        <v>69036.369222972964</v>
      </c>
      <c r="L12" s="435">
        <f t="shared" si="15"/>
        <v>0.21830781338579477</v>
      </c>
      <c r="M12" s="432">
        <f t="shared" si="16"/>
        <v>0.23805272394160776</v>
      </c>
      <c r="N12" s="52" t="str">
        <f t="shared" si="2"/>
        <v>C</v>
      </c>
      <c r="O12" s="436">
        <f>'[1]2021-2022 исходные'!P13</f>
        <v>3365.7780968468469</v>
      </c>
      <c r="P12" s="432">
        <f t="shared" si="17"/>
        <v>7.6995866507801353E-2</v>
      </c>
      <c r="Q12" s="432">
        <f t="shared" si="18"/>
        <v>0.11402994633730375</v>
      </c>
      <c r="R12" s="36" t="str">
        <f t="shared" si="3"/>
        <v>D</v>
      </c>
      <c r="S12" s="439">
        <f>'[1]2021-2022 исходные'!S13</f>
        <v>722239.52666666661</v>
      </c>
      <c r="T12" s="438">
        <f t="shared" si="19"/>
        <v>0.70338181596799343</v>
      </c>
      <c r="U12" s="438">
        <f t="shared" si="20"/>
        <v>0.64201760868743951</v>
      </c>
      <c r="V12" s="52" t="str">
        <f t="shared" si="4"/>
        <v>B</v>
      </c>
      <c r="W12" s="94" t="str">
        <f t="shared" si="5"/>
        <v>C</v>
      </c>
      <c r="X12" s="106">
        <f t="shared" si="6"/>
        <v>2</v>
      </c>
      <c r="Y12" s="88">
        <f t="shared" si="7"/>
        <v>2.5</v>
      </c>
      <c r="Z12" s="88">
        <f t="shared" si="8"/>
        <v>2</v>
      </c>
      <c r="AA12" s="88">
        <f t="shared" si="9"/>
        <v>1</v>
      </c>
      <c r="AB12" s="88">
        <f t="shared" si="10"/>
        <v>2.5</v>
      </c>
      <c r="AC12" s="107">
        <f t="shared" si="11"/>
        <v>2</v>
      </c>
    </row>
    <row r="13" spans="1:29" x14ac:dyDescent="0.25">
      <c r="A13" s="74">
        <v>7</v>
      </c>
      <c r="B13" s="13">
        <v>10190</v>
      </c>
      <c r="C13" s="168" t="s">
        <v>183</v>
      </c>
      <c r="D13" s="431">
        <f>'2021-2022 исходные'!F13</f>
        <v>0.58359844962611829</v>
      </c>
      <c r="E13" s="432">
        <f t="shared" si="12"/>
        <v>0.56902967920439362</v>
      </c>
      <c r="F13" s="148" t="str">
        <f t="shared" si="0"/>
        <v>B</v>
      </c>
      <c r="G13" s="433">
        <f>'[1]2021-2022 исходные'!I14</f>
        <v>21546.203554119547</v>
      </c>
      <c r="H13" s="432">
        <f t="shared" si="13"/>
        <v>0.17584533420455464</v>
      </c>
      <c r="I13" s="432">
        <f t="shared" si="14"/>
        <v>0.1939345395662426</v>
      </c>
      <c r="J13" s="47" t="str">
        <f t="shared" si="1"/>
        <v>C</v>
      </c>
      <c r="K13" s="434">
        <f>'[1]2021-2022 исходные'!L14</f>
        <v>63180.768675282721</v>
      </c>
      <c r="L13" s="435">
        <f t="shared" si="15"/>
        <v>0.199791147952562</v>
      </c>
      <c r="M13" s="432">
        <f t="shared" si="16"/>
        <v>0.23805272394160776</v>
      </c>
      <c r="N13" s="52" t="str">
        <f t="shared" si="2"/>
        <v>C</v>
      </c>
      <c r="O13" s="436">
        <f>'[1]2021-2022 исходные'!P14</f>
        <v>2963.3875525040389</v>
      </c>
      <c r="P13" s="432">
        <f t="shared" si="17"/>
        <v>6.7790741349596326E-2</v>
      </c>
      <c r="Q13" s="432">
        <f t="shared" si="18"/>
        <v>0.11402994633730375</v>
      </c>
      <c r="R13" s="36" t="str">
        <f t="shared" si="3"/>
        <v>D</v>
      </c>
      <c r="S13" s="439">
        <f>'[1]2021-2022 исходные'!S14</f>
        <v>576086.36181818182</v>
      </c>
      <c r="T13" s="438">
        <f t="shared" si="19"/>
        <v>0.56104471767173458</v>
      </c>
      <c r="U13" s="438">
        <f t="shared" si="20"/>
        <v>0.64201760868743951</v>
      </c>
      <c r="V13" s="52" t="str">
        <f t="shared" si="4"/>
        <v>D</v>
      </c>
      <c r="W13" s="94" t="str">
        <f t="shared" si="5"/>
        <v>C</v>
      </c>
      <c r="X13" s="106">
        <f t="shared" si="6"/>
        <v>2.5</v>
      </c>
      <c r="Y13" s="88">
        <f t="shared" si="7"/>
        <v>2</v>
      </c>
      <c r="Z13" s="88">
        <f t="shared" si="8"/>
        <v>2</v>
      </c>
      <c r="AA13" s="88">
        <f t="shared" si="9"/>
        <v>1</v>
      </c>
      <c r="AB13" s="88">
        <f t="shared" si="10"/>
        <v>1</v>
      </c>
      <c r="AC13" s="107">
        <f t="shared" si="11"/>
        <v>1.7</v>
      </c>
    </row>
    <row r="14" spans="1:29" x14ac:dyDescent="0.25">
      <c r="A14" s="74">
        <v>8</v>
      </c>
      <c r="B14" s="13">
        <v>10320</v>
      </c>
      <c r="C14" s="168" t="s">
        <v>56</v>
      </c>
      <c r="D14" s="431">
        <f>'2021-2022 исходные'!F14</f>
        <v>0.5866453044387443</v>
      </c>
      <c r="E14" s="432">
        <f t="shared" si="12"/>
        <v>0.56902967920439362</v>
      </c>
      <c r="F14" s="148" t="str">
        <f t="shared" si="0"/>
        <v>B</v>
      </c>
      <c r="G14" s="433">
        <f>'[1]2021-2022 исходные'!I15</f>
        <v>18147.464646464647</v>
      </c>
      <c r="H14" s="432">
        <f t="shared" si="13"/>
        <v>0.14810715853989886</v>
      </c>
      <c r="I14" s="432">
        <f t="shared" si="14"/>
        <v>0.1939345395662426</v>
      </c>
      <c r="J14" s="47" t="str">
        <f t="shared" si="1"/>
        <v>C</v>
      </c>
      <c r="K14" s="434">
        <f>'[1]2021-2022 исходные'!L15</f>
        <v>62486.426575757578</v>
      </c>
      <c r="L14" s="435">
        <f t="shared" si="15"/>
        <v>0.19759548924114478</v>
      </c>
      <c r="M14" s="432">
        <f t="shared" si="16"/>
        <v>0.23805272394160776</v>
      </c>
      <c r="N14" s="52" t="str">
        <f t="shared" si="2"/>
        <v>D</v>
      </c>
      <c r="O14" s="436">
        <f>'[1]2021-2022 исходные'!P15</f>
        <v>2926.3954949494951</v>
      </c>
      <c r="P14" s="432">
        <f t="shared" si="17"/>
        <v>6.6944507449629223E-2</v>
      </c>
      <c r="Q14" s="432">
        <f t="shared" si="18"/>
        <v>0.11402994633730375</v>
      </c>
      <c r="R14" s="36" t="str">
        <f t="shared" si="3"/>
        <v>D</v>
      </c>
      <c r="S14" s="439">
        <f>'[1]2021-2022 исходные'!S15</f>
        <v>536195.28837837838</v>
      </c>
      <c r="T14" s="438">
        <f t="shared" si="19"/>
        <v>0.52219520218412363</v>
      </c>
      <c r="U14" s="438">
        <f t="shared" si="20"/>
        <v>0.64201760868743951</v>
      </c>
      <c r="V14" s="52" t="str">
        <f t="shared" si="4"/>
        <v>D</v>
      </c>
      <c r="W14" s="94" t="str">
        <f t="shared" si="5"/>
        <v>C</v>
      </c>
      <c r="X14" s="106">
        <f t="shared" si="6"/>
        <v>2.5</v>
      </c>
      <c r="Y14" s="88">
        <f t="shared" si="7"/>
        <v>2</v>
      </c>
      <c r="Z14" s="88">
        <f t="shared" si="8"/>
        <v>1</v>
      </c>
      <c r="AA14" s="88">
        <f t="shared" si="9"/>
        <v>1</v>
      </c>
      <c r="AB14" s="88">
        <f t="shared" si="10"/>
        <v>1</v>
      </c>
      <c r="AC14" s="107">
        <f t="shared" si="11"/>
        <v>1.5</v>
      </c>
    </row>
    <row r="15" spans="1:29" ht="15.75" thickBot="1" x14ac:dyDescent="0.3">
      <c r="A15" s="128">
        <v>9</v>
      </c>
      <c r="B15" s="13">
        <v>10860</v>
      </c>
      <c r="C15" s="169" t="s">
        <v>147</v>
      </c>
      <c r="D15" s="431">
        <f>'2021-2022 исходные'!F15</f>
        <v>0.41117175869193601</v>
      </c>
      <c r="E15" s="432">
        <f t="shared" si="12"/>
        <v>0.56902967920439362</v>
      </c>
      <c r="F15" s="148" t="str">
        <f t="shared" si="0"/>
        <v>C</v>
      </c>
      <c r="G15" s="433">
        <f>'[1]2021-2022 исходные'!I16</f>
        <v>23275.620525059665</v>
      </c>
      <c r="H15" s="432">
        <f t="shared" si="13"/>
        <v>0.18995964926103934</v>
      </c>
      <c r="I15" s="432">
        <f t="shared" si="14"/>
        <v>0.1939345395662426</v>
      </c>
      <c r="J15" s="47" t="str">
        <f t="shared" si="1"/>
        <v>C</v>
      </c>
      <c r="K15" s="434">
        <f>'[1]2021-2022 исходные'!L16</f>
        <v>67071.18281622912</v>
      </c>
      <c r="L15" s="435">
        <f t="shared" si="15"/>
        <v>0.21209347227573283</v>
      </c>
      <c r="M15" s="432">
        <f t="shared" si="16"/>
        <v>0.23805272394160776</v>
      </c>
      <c r="N15" s="52" t="str">
        <f t="shared" si="2"/>
        <v>C</v>
      </c>
      <c r="O15" s="436">
        <f>'[1]2021-2022 исходные'!P16</f>
        <v>3274.7927923627685</v>
      </c>
      <c r="P15" s="432">
        <f t="shared" si="17"/>
        <v>7.4914477849175667E-2</v>
      </c>
      <c r="Q15" s="432">
        <f t="shared" si="18"/>
        <v>0.11402994633730375</v>
      </c>
      <c r="R15" s="36" t="str">
        <f t="shared" si="3"/>
        <v>D</v>
      </c>
      <c r="S15" s="439">
        <f>'[1]2021-2022 исходные'!S16</f>
        <v>739171.58</v>
      </c>
      <c r="T15" s="438">
        <f t="shared" si="19"/>
        <v>0.71987177252940382</v>
      </c>
      <c r="U15" s="438">
        <f t="shared" si="20"/>
        <v>0.64201760868743951</v>
      </c>
      <c r="V15" s="52" t="str">
        <f t="shared" si="4"/>
        <v>B</v>
      </c>
      <c r="W15" s="94" t="str">
        <f t="shared" si="5"/>
        <v>C</v>
      </c>
      <c r="X15" s="102">
        <f t="shared" si="6"/>
        <v>2</v>
      </c>
      <c r="Y15" s="90">
        <f t="shared" si="7"/>
        <v>2</v>
      </c>
      <c r="Z15" s="90">
        <f t="shared" si="8"/>
        <v>2</v>
      </c>
      <c r="AA15" s="90">
        <f t="shared" si="9"/>
        <v>1</v>
      </c>
      <c r="AB15" s="90">
        <f t="shared" si="10"/>
        <v>2.5</v>
      </c>
      <c r="AC15" s="103">
        <f t="shared" si="11"/>
        <v>1.9</v>
      </c>
    </row>
    <row r="16" spans="1:29" ht="15.75" thickBot="1" x14ac:dyDescent="0.3">
      <c r="A16" s="448"/>
      <c r="B16" s="62"/>
      <c r="C16" s="63" t="s">
        <v>140</v>
      </c>
      <c r="D16" s="50">
        <f>AVERAGE(D17:D28)</f>
        <v>0.78469115778334941</v>
      </c>
      <c r="E16" s="429"/>
      <c r="F16" s="149" t="str">
        <f t="shared" si="0"/>
        <v>A</v>
      </c>
      <c r="G16" s="44">
        <f>AVERAGE(G17:G28)</f>
        <v>21466.526137501041</v>
      </c>
      <c r="H16" s="137">
        <f>AVERAGE(H17:H28)</f>
        <v>0.17519506178330682</v>
      </c>
      <c r="I16" s="137"/>
      <c r="J16" s="40" t="str">
        <f t="shared" si="1"/>
        <v>C</v>
      </c>
      <c r="K16" s="44">
        <f>AVERAGE(K17:K28)</f>
        <v>80903.015722283541</v>
      </c>
      <c r="L16" s="138">
        <f>AVERAGE(L17:L28)</f>
        <v>0.25583269597513919</v>
      </c>
      <c r="M16" s="137"/>
      <c r="N16" s="40" t="str">
        <f t="shared" si="2"/>
        <v>B</v>
      </c>
      <c r="O16" s="39">
        <f>AVERAGE(O17:O28)</f>
        <v>4787.0161344724429</v>
      </c>
      <c r="P16" s="137">
        <f>AVERAGE(P17:P28)</f>
        <v>0.10950824583647621</v>
      </c>
      <c r="Q16" s="137"/>
      <c r="R16" s="35" t="str">
        <f t="shared" si="3"/>
        <v>C</v>
      </c>
      <c r="S16" s="44">
        <f>AVERAGE(S17:S28)</f>
        <v>636371.8544833865</v>
      </c>
      <c r="T16" s="137">
        <f>AVERAGE(T17:T28)</f>
        <v>0.61975615306364895</v>
      </c>
      <c r="U16" s="430"/>
      <c r="V16" s="40" t="str">
        <f t="shared" si="4"/>
        <v>C</v>
      </c>
      <c r="W16" s="93" t="str">
        <f t="shared" si="5"/>
        <v>B</v>
      </c>
      <c r="X16" s="145">
        <f t="shared" si="6"/>
        <v>4.2</v>
      </c>
      <c r="Y16" s="146">
        <f t="shared" si="7"/>
        <v>2</v>
      </c>
      <c r="Z16" s="146">
        <f t="shared" si="8"/>
        <v>2.5</v>
      </c>
      <c r="AA16" s="146">
        <f t="shared" si="9"/>
        <v>2</v>
      </c>
      <c r="AB16" s="146">
        <f t="shared" si="10"/>
        <v>2</v>
      </c>
      <c r="AC16" s="147">
        <f t="shared" si="11"/>
        <v>2.54</v>
      </c>
    </row>
    <row r="17" spans="1:29" x14ac:dyDescent="0.25">
      <c r="A17" s="74">
        <v>1</v>
      </c>
      <c r="B17" s="12">
        <v>20040</v>
      </c>
      <c r="C17" s="170" t="s">
        <v>60</v>
      </c>
      <c r="D17" s="440">
        <f>'2021-2022 исходные'!F17</f>
        <v>0.8327325031391839</v>
      </c>
      <c r="E17" s="441">
        <f t="shared" ref="E17:E28" si="21">$D$123</f>
        <v>0.56902967920439362</v>
      </c>
      <c r="F17" s="151" t="str">
        <f t="shared" si="0"/>
        <v>A</v>
      </c>
      <c r="G17" s="442">
        <f>'[1]2021-2022 исходные'!I18</f>
        <v>21797.052238805969</v>
      </c>
      <c r="H17" s="441">
        <f t="shared" ref="H17:H28" si="22">G17/$G$124</f>
        <v>0.17789258910413175</v>
      </c>
      <c r="I17" s="441">
        <f t="shared" ref="I17:I28" si="23">$H$123</f>
        <v>0.1939345395662426</v>
      </c>
      <c r="J17" s="46" t="str">
        <f t="shared" si="1"/>
        <v>C</v>
      </c>
      <c r="K17" s="443">
        <f>'[1]2021-2022 исходные'!L18</f>
        <v>66596.196744402987</v>
      </c>
      <c r="L17" s="444">
        <f t="shared" ref="L17:L28" si="24">K17/$K$124</f>
        <v>0.21059146439356621</v>
      </c>
      <c r="M17" s="441">
        <f t="shared" ref="M17:M28" si="25">$L$123</f>
        <v>0.23805272394160776</v>
      </c>
      <c r="N17" s="41" t="str">
        <f t="shared" si="2"/>
        <v>C</v>
      </c>
      <c r="O17" s="445">
        <f>'[1]2021-2022 исходные'!P18</f>
        <v>3655.4876305970151</v>
      </c>
      <c r="P17" s="441">
        <f t="shared" ref="P17:P28" si="26">O17/$O$124</f>
        <v>8.3623289928128022E-2</v>
      </c>
      <c r="Q17" s="441">
        <f t="shared" ref="Q17:Q28" si="27">$P$123</f>
        <v>0.11402994633730375</v>
      </c>
      <c r="R17" s="38" t="str">
        <f t="shared" si="3"/>
        <v>C</v>
      </c>
      <c r="S17" s="446">
        <f>'[1]2021-2022 исходные'!S18</f>
        <v>600707.21780821914</v>
      </c>
      <c r="T17" s="447">
        <f t="shared" ref="T17:T28" si="28">S17/$S$124</f>
        <v>0.58502272186223581</v>
      </c>
      <c r="U17" s="447">
        <f t="shared" ref="U17:U28" si="29">$T$123</f>
        <v>0.64201760868743951</v>
      </c>
      <c r="V17" s="41" t="str">
        <f t="shared" si="4"/>
        <v>C</v>
      </c>
      <c r="W17" s="96" t="str">
        <f t="shared" si="5"/>
        <v>C</v>
      </c>
      <c r="X17" s="104">
        <f t="shared" si="6"/>
        <v>4.2</v>
      </c>
      <c r="Y17" s="89">
        <f t="shared" si="7"/>
        <v>2</v>
      </c>
      <c r="Z17" s="89">
        <f t="shared" si="8"/>
        <v>2</v>
      </c>
      <c r="AA17" s="89">
        <f t="shared" si="9"/>
        <v>2</v>
      </c>
      <c r="AB17" s="89">
        <f t="shared" si="10"/>
        <v>2</v>
      </c>
      <c r="AC17" s="105">
        <f t="shared" si="11"/>
        <v>2.44</v>
      </c>
    </row>
    <row r="18" spans="1:29" x14ac:dyDescent="0.25">
      <c r="A18" s="74">
        <v>2</v>
      </c>
      <c r="B18" s="13">
        <v>20061</v>
      </c>
      <c r="C18" s="168" t="s">
        <v>61</v>
      </c>
      <c r="D18" s="431">
        <f>'2021-2022 исходные'!F18</f>
        <v>0.91264573316777708</v>
      </c>
      <c r="E18" s="432">
        <f t="shared" si="21"/>
        <v>0.56902967920439362</v>
      </c>
      <c r="F18" s="148" t="str">
        <f t="shared" si="0"/>
        <v>A</v>
      </c>
      <c r="G18" s="433">
        <f>'[1]2021-2022 исходные'!I19</f>
        <v>25510.436005625877</v>
      </c>
      <c r="H18" s="432">
        <f t="shared" si="22"/>
        <v>0.20819868028469926</v>
      </c>
      <c r="I18" s="432">
        <f t="shared" si="23"/>
        <v>0.1939345395662426</v>
      </c>
      <c r="J18" s="47" t="str">
        <f t="shared" si="1"/>
        <v>B</v>
      </c>
      <c r="K18" s="434">
        <f>'[1]2021-2022 исходные'!L19</f>
        <v>80120.260562587908</v>
      </c>
      <c r="L18" s="435">
        <f t="shared" si="24"/>
        <v>0.25335745619568767</v>
      </c>
      <c r="M18" s="432">
        <f t="shared" si="25"/>
        <v>0.23805272394160776</v>
      </c>
      <c r="N18" s="52" t="str">
        <f t="shared" si="2"/>
        <v>B</v>
      </c>
      <c r="O18" s="436">
        <f>'[1]2021-2022 исходные'!P19</f>
        <v>8687.6088326300978</v>
      </c>
      <c r="P18" s="432">
        <f t="shared" si="26"/>
        <v>0.19873858308598424</v>
      </c>
      <c r="Q18" s="432">
        <f t="shared" si="27"/>
        <v>0.11402994633730375</v>
      </c>
      <c r="R18" s="36" t="str">
        <f t="shared" si="3"/>
        <v>B</v>
      </c>
      <c r="S18" s="439">
        <f>'[1]2021-2022 исходные'!S19</f>
        <v>573966.10344827583</v>
      </c>
      <c r="T18" s="438">
        <f t="shared" si="28"/>
        <v>0.55897981935548102</v>
      </c>
      <c r="U18" s="438">
        <f t="shared" si="29"/>
        <v>0.64201760868743951</v>
      </c>
      <c r="V18" s="52" t="str">
        <f t="shared" si="4"/>
        <v>D</v>
      </c>
      <c r="W18" s="94" t="str">
        <f t="shared" si="5"/>
        <v>B</v>
      </c>
      <c r="X18" s="106">
        <f t="shared" si="6"/>
        <v>4.2</v>
      </c>
      <c r="Y18" s="88">
        <f t="shared" si="7"/>
        <v>2.5</v>
      </c>
      <c r="Z18" s="88">
        <f t="shared" si="8"/>
        <v>2.5</v>
      </c>
      <c r="AA18" s="88">
        <f t="shared" si="9"/>
        <v>2.5</v>
      </c>
      <c r="AB18" s="88">
        <f t="shared" si="10"/>
        <v>1</v>
      </c>
      <c r="AC18" s="107">
        <f t="shared" si="11"/>
        <v>2.54</v>
      </c>
    </row>
    <row r="19" spans="1:29" x14ac:dyDescent="0.25">
      <c r="A19" s="74">
        <v>3</v>
      </c>
      <c r="B19" s="13">
        <v>21020</v>
      </c>
      <c r="C19" s="168" t="s">
        <v>64</v>
      </c>
      <c r="D19" s="431">
        <f>'2021-2022 исходные'!F19</f>
        <v>0.81439976547187554</v>
      </c>
      <c r="E19" s="432">
        <f t="shared" si="21"/>
        <v>0.56902967920439362</v>
      </c>
      <c r="F19" s="148" t="str">
        <f t="shared" si="0"/>
        <v>A</v>
      </c>
      <c r="G19" s="433">
        <f>'[1]2021-2022 исходные'!I20</f>
        <v>19241.35576923077</v>
      </c>
      <c r="H19" s="432">
        <f t="shared" si="22"/>
        <v>0.15703474755032695</v>
      </c>
      <c r="I19" s="432">
        <f t="shared" si="23"/>
        <v>0.1939345395662426</v>
      </c>
      <c r="J19" s="47" t="str">
        <f t="shared" si="1"/>
        <v>C</v>
      </c>
      <c r="K19" s="434">
        <f>'[1]2021-2022 исходные'!L20</f>
        <v>62988.542461538455</v>
      </c>
      <c r="L19" s="435">
        <f t="shared" si="24"/>
        <v>0.1991832874165827</v>
      </c>
      <c r="M19" s="432">
        <f t="shared" si="25"/>
        <v>0.23805272394160776</v>
      </c>
      <c r="N19" s="52" t="str">
        <f t="shared" si="2"/>
        <v>C</v>
      </c>
      <c r="O19" s="436">
        <f>'[1]2021-2022 исходные'!P20</f>
        <v>2779.9063557692311</v>
      </c>
      <c r="P19" s="432">
        <f t="shared" si="26"/>
        <v>6.3593407679940636E-2</v>
      </c>
      <c r="Q19" s="432">
        <f t="shared" si="27"/>
        <v>0.11402994633730375</v>
      </c>
      <c r="R19" s="36" t="str">
        <f t="shared" si="3"/>
        <v>D</v>
      </c>
      <c r="S19" s="439">
        <f>'[1]2021-2022 исходные'!S20</f>
        <v>569360.48571428575</v>
      </c>
      <c r="T19" s="438">
        <f t="shared" si="28"/>
        <v>0.55449445453428448</v>
      </c>
      <c r="U19" s="438">
        <f t="shared" si="29"/>
        <v>0.64201760868743951</v>
      </c>
      <c r="V19" s="52" t="str">
        <f t="shared" si="4"/>
        <v>D</v>
      </c>
      <c r="W19" s="94" t="str">
        <f t="shared" si="5"/>
        <v>C</v>
      </c>
      <c r="X19" s="106">
        <f t="shared" si="6"/>
        <v>4.2</v>
      </c>
      <c r="Y19" s="88">
        <f t="shared" si="7"/>
        <v>2</v>
      </c>
      <c r="Z19" s="88">
        <f t="shared" si="8"/>
        <v>2</v>
      </c>
      <c r="AA19" s="88">
        <f t="shared" si="9"/>
        <v>1</v>
      </c>
      <c r="AB19" s="88">
        <f t="shared" si="10"/>
        <v>1</v>
      </c>
      <c r="AC19" s="107">
        <f t="shared" si="11"/>
        <v>2.04</v>
      </c>
    </row>
    <row r="20" spans="1:29" x14ac:dyDescent="0.25">
      <c r="A20" s="74">
        <v>4</v>
      </c>
      <c r="B20" s="13">
        <v>20060</v>
      </c>
      <c r="C20" s="168" t="s">
        <v>69</v>
      </c>
      <c r="D20" s="431">
        <f>'2021-2022 исходные'!F20</f>
        <v>0.73530243256795091</v>
      </c>
      <c r="E20" s="432">
        <f t="shared" si="21"/>
        <v>0.56902967920439362</v>
      </c>
      <c r="F20" s="148" t="str">
        <f t="shared" si="0"/>
        <v>B</v>
      </c>
      <c r="G20" s="433">
        <f>'[1]2021-2022 исходные'!I21</f>
        <v>20711.798143851509</v>
      </c>
      <c r="H20" s="432">
        <f t="shared" si="22"/>
        <v>0.16903548959029924</v>
      </c>
      <c r="I20" s="432">
        <f t="shared" si="23"/>
        <v>0.1939345395662426</v>
      </c>
      <c r="J20" s="47" t="str">
        <f t="shared" si="1"/>
        <v>C</v>
      </c>
      <c r="K20" s="434">
        <f>'[1]2021-2022 исходные'!L21</f>
        <v>82565.00624709978</v>
      </c>
      <c r="L20" s="435">
        <f t="shared" si="24"/>
        <v>0.26108826664642826</v>
      </c>
      <c r="M20" s="432">
        <f t="shared" si="25"/>
        <v>0.23805272394160776</v>
      </c>
      <c r="N20" s="52" t="str">
        <f t="shared" si="2"/>
        <v>B</v>
      </c>
      <c r="O20" s="436">
        <f>'[1]2021-2022 исходные'!P21</f>
        <v>9240.8890429234343</v>
      </c>
      <c r="P20" s="432">
        <f t="shared" si="26"/>
        <v>0.21139547489149665</v>
      </c>
      <c r="Q20" s="432">
        <f t="shared" si="27"/>
        <v>0.11402994633730375</v>
      </c>
      <c r="R20" s="36" t="str">
        <f t="shared" si="3"/>
        <v>B</v>
      </c>
      <c r="S20" s="439">
        <f>'[1]2021-2022 исходные'!S21</f>
        <v>651105.70261194033</v>
      </c>
      <c r="T20" s="438">
        <f t="shared" si="28"/>
        <v>0.63410529966974694</v>
      </c>
      <c r="U20" s="438">
        <f t="shared" si="29"/>
        <v>0.64201760868743951</v>
      </c>
      <c r="V20" s="52" t="str">
        <f t="shared" si="4"/>
        <v>C</v>
      </c>
      <c r="W20" s="96" t="str">
        <f t="shared" si="5"/>
        <v>C</v>
      </c>
      <c r="X20" s="106">
        <f t="shared" si="6"/>
        <v>2.5</v>
      </c>
      <c r="Y20" s="88">
        <f t="shared" si="7"/>
        <v>2</v>
      </c>
      <c r="Z20" s="88">
        <f t="shared" si="8"/>
        <v>2.5</v>
      </c>
      <c r="AA20" s="88">
        <f t="shared" si="9"/>
        <v>2.5</v>
      </c>
      <c r="AB20" s="88">
        <f t="shared" si="10"/>
        <v>2</v>
      </c>
      <c r="AC20" s="107">
        <f t="shared" si="11"/>
        <v>2.2999999999999998</v>
      </c>
    </row>
    <row r="21" spans="1:29" x14ac:dyDescent="0.25">
      <c r="A21" s="74">
        <v>5</v>
      </c>
      <c r="B21" s="13">
        <v>20400</v>
      </c>
      <c r="C21" s="168" t="s">
        <v>62</v>
      </c>
      <c r="D21" s="449">
        <f>'2021-2022 исходные'!F21</f>
        <v>5.6365565023695999E-3</v>
      </c>
      <c r="E21" s="432">
        <f t="shared" si="21"/>
        <v>0.56902967920439362</v>
      </c>
      <c r="F21" s="148" t="str">
        <f t="shared" si="0"/>
        <v>D</v>
      </c>
      <c r="G21" s="433">
        <f>'[1]2021-2022 исходные'!I22</f>
        <v>10374.018169112509</v>
      </c>
      <c r="H21" s="432">
        <f t="shared" si="22"/>
        <v>8.4665620437941486E-2</v>
      </c>
      <c r="I21" s="432">
        <f t="shared" si="23"/>
        <v>0.1939345395662426</v>
      </c>
      <c r="J21" s="47" t="str">
        <f t="shared" si="1"/>
        <v>D</v>
      </c>
      <c r="K21" s="434">
        <f>'[1]2021-2022 исходные'!L22</f>
        <v>61476.097547169811</v>
      </c>
      <c r="L21" s="435">
        <f t="shared" si="24"/>
        <v>0.19440061205519635</v>
      </c>
      <c r="M21" s="432">
        <f t="shared" si="25"/>
        <v>0.23805272394160776</v>
      </c>
      <c r="N21" s="52" t="str">
        <f t="shared" si="2"/>
        <v>D</v>
      </c>
      <c r="O21" s="436">
        <f>'[1]2021-2022 исходные'!P22</f>
        <v>3196.5227113906358</v>
      </c>
      <c r="P21" s="432">
        <f t="shared" si="26"/>
        <v>7.3123963878058293E-2</v>
      </c>
      <c r="Q21" s="432">
        <f t="shared" si="27"/>
        <v>0.11402994633730375</v>
      </c>
      <c r="R21" s="36" t="str">
        <f t="shared" si="3"/>
        <v>D</v>
      </c>
      <c r="S21" s="439">
        <f>'[1]2021-2022 исходные'!S22</f>
        <v>555173.7717346939</v>
      </c>
      <c r="T21" s="438">
        <f t="shared" si="28"/>
        <v>0.5406781563767491</v>
      </c>
      <c r="U21" s="438">
        <f t="shared" si="29"/>
        <v>0.64201760868743951</v>
      </c>
      <c r="V21" s="52" t="str">
        <f t="shared" si="4"/>
        <v>D</v>
      </c>
      <c r="W21" s="96" t="str">
        <f t="shared" si="5"/>
        <v>D</v>
      </c>
      <c r="X21" s="106">
        <f t="shared" si="6"/>
        <v>1</v>
      </c>
      <c r="Y21" s="88">
        <f t="shared" si="7"/>
        <v>1</v>
      </c>
      <c r="Z21" s="88">
        <f t="shared" si="8"/>
        <v>1</v>
      </c>
      <c r="AA21" s="88">
        <f t="shared" si="9"/>
        <v>1</v>
      </c>
      <c r="AB21" s="88">
        <f t="shared" si="10"/>
        <v>1</v>
      </c>
      <c r="AC21" s="107">
        <f t="shared" si="11"/>
        <v>1</v>
      </c>
    </row>
    <row r="22" spans="1:29" x14ac:dyDescent="0.25">
      <c r="A22" s="74">
        <v>6</v>
      </c>
      <c r="B22" s="13">
        <v>20080</v>
      </c>
      <c r="C22" s="168" t="s">
        <v>188</v>
      </c>
      <c r="D22" s="431">
        <f>'2021-2022 исходные'!F22</f>
        <v>0.91412356612032464</v>
      </c>
      <c r="E22" s="432">
        <f t="shared" si="21"/>
        <v>0.56902967920439362</v>
      </c>
      <c r="F22" s="148" t="str">
        <f t="shared" si="0"/>
        <v>A</v>
      </c>
      <c r="G22" s="433">
        <f>'[1]2021-2022 исходные'!I23</f>
        <v>27224.246987951807</v>
      </c>
      <c r="H22" s="432">
        <f t="shared" si="22"/>
        <v>0.22218562996674288</v>
      </c>
      <c r="I22" s="432">
        <f t="shared" si="23"/>
        <v>0.1939345395662426</v>
      </c>
      <c r="J22" s="47" t="str">
        <f t="shared" si="1"/>
        <v>B</v>
      </c>
      <c r="K22" s="434">
        <f>'[1]2021-2022 исходные'!L23</f>
        <v>72593.740903614453</v>
      </c>
      <c r="L22" s="435">
        <f t="shared" si="24"/>
        <v>0.22955698598485097</v>
      </c>
      <c r="M22" s="432">
        <f t="shared" si="25"/>
        <v>0.23805272394160776</v>
      </c>
      <c r="N22" s="52" t="str">
        <f t="shared" si="2"/>
        <v>C</v>
      </c>
      <c r="O22" s="436">
        <f>'[1]2021-2022 исходные'!P23</f>
        <v>2912.4122088353415</v>
      </c>
      <c r="P22" s="432">
        <f t="shared" si="26"/>
        <v>6.6624624438923793E-2</v>
      </c>
      <c r="Q22" s="432">
        <f t="shared" si="27"/>
        <v>0.11402994633730375</v>
      </c>
      <c r="R22" s="36" t="str">
        <f t="shared" si="3"/>
        <v>D</v>
      </c>
      <c r="S22" s="439">
        <f>'[1]2021-2022 исходные'!S23</f>
        <v>678564.609375</v>
      </c>
      <c r="T22" s="438">
        <f t="shared" si="28"/>
        <v>0.66084725298354108</v>
      </c>
      <c r="U22" s="438">
        <f t="shared" si="29"/>
        <v>0.64201760868743951</v>
      </c>
      <c r="V22" s="52" t="str">
        <f t="shared" si="4"/>
        <v>B</v>
      </c>
      <c r="W22" s="94" t="str">
        <f t="shared" si="5"/>
        <v>C</v>
      </c>
      <c r="X22" s="106">
        <f t="shared" si="6"/>
        <v>4.2</v>
      </c>
      <c r="Y22" s="88">
        <f t="shared" si="7"/>
        <v>2.5</v>
      </c>
      <c r="Z22" s="88">
        <f t="shared" si="8"/>
        <v>2</v>
      </c>
      <c r="AA22" s="88">
        <f t="shared" si="9"/>
        <v>1</v>
      </c>
      <c r="AB22" s="88">
        <f t="shared" si="10"/>
        <v>2.5</v>
      </c>
      <c r="AC22" s="107">
        <f t="shared" si="11"/>
        <v>2.44</v>
      </c>
    </row>
    <row r="23" spans="1:29" x14ac:dyDescent="0.25">
      <c r="A23" s="74">
        <v>7</v>
      </c>
      <c r="B23" s="13">
        <v>20460</v>
      </c>
      <c r="C23" s="168" t="s">
        <v>8</v>
      </c>
      <c r="D23" s="431">
        <f>'2021-2022 исходные'!F23</f>
        <v>0.88410866972179913</v>
      </c>
      <c r="E23" s="432">
        <f t="shared" si="21"/>
        <v>0.56902967920439362</v>
      </c>
      <c r="F23" s="26" t="str">
        <f t="shared" si="0"/>
        <v>A</v>
      </c>
      <c r="G23" s="433">
        <f>'[1]2021-2022 исходные'!I24</f>
        <v>20518.721951219512</v>
      </c>
      <c r="H23" s="432">
        <f t="shared" si="22"/>
        <v>0.16745973414293994</v>
      </c>
      <c r="I23" s="432">
        <f t="shared" si="23"/>
        <v>0.1939345395662426</v>
      </c>
      <c r="J23" s="47" t="str">
        <f t="shared" si="1"/>
        <v>C</v>
      </c>
      <c r="K23" s="434">
        <f>'[1]2021-2022 исходные'!L24</f>
        <v>59998.14588292683</v>
      </c>
      <c r="L23" s="435">
        <f t="shared" si="24"/>
        <v>0.18972701175230824</v>
      </c>
      <c r="M23" s="432">
        <f t="shared" si="25"/>
        <v>0.23805272394160776</v>
      </c>
      <c r="N23" s="52" t="str">
        <f t="shared" si="2"/>
        <v>D</v>
      </c>
      <c r="O23" s="436">
        <f>'[1]2021-2022 исходные'!P24</f>
        <v>2915.8512780487804</v>
      </c>
      <c r="P23" s="432">
        <f t="shared" si="26"/>
        <v>6.6703296920130176E-2</v>
      </c>
      <c r="Q23" s="432">
        <f t="shared" si="27"/>
        <v>0.11402994633730375</v>
      </c>
      <c r="R23" s="36" t="str">
        <f t="shared" si="3"/>
        <v>D</v>
      </c>
      <c r="S23" s="439">
        <f>'[1]2021-2022 исходные'!S24</f>
        <v>669016</v>
      </c>
      <c r="T23" s="438">
        <f t="shared" si="28"/>
        <v>0.65154795828396384</v>
      </c>
      <c r="U23" s="438">
        <f t="shared" si="29"/>
        <v>0.64201760868743951</v>
      </c>
      <c r="V23" s="52" t="str">
        <f t="shared" si="4"/>
        <v>B</v>
      </c>
      <c r="W23" s="94" t="str">
        <f t="shared" si="5"/>
        <v>C</v>
      </c>
      <c r="X23" s="106">
        <f t="shared" si="6"/>
        <v>4.2</v>
      </c>
      <c r="Y23" s="88">
        <f t="shared" si="7"/>
        <v>2</v>
      </c>
      <c r="Z23" s="88">
        <f t="shared" si="8"/>
        <v>1</v>
      </c>
      <c r="AA23" s="88">
        <f t="shared" si="9"/>
        <v>1</v>
      </c>
      <c r="AB23" s="88">
        <f t="shared" si="10"/>
        <v>2.5</v>
      </c>
      <c r="AC23" s="107">
        <f t="shared" si="11"/>
        <v>2.1399999999999997</v>
      </c>
    </row>
    <row r="24" spans="1:29" x14ac:dyDescent="0.25">
      <c r="A24" s="74">
        <v>8</v>
      </c>
      <c r="B24" s="13">
        <v>20550</v>
      </c>
      <c r="C24" s="168" t="s">
        <v>63</v>
      </c>
      <c r="D24" s="431">
        <f>'2021-2022 исходные'!F24</f>
        <v>0.88735884193863512</v>
      </c>
      <c r="E24" s="432">
        <f t="shared" si="21"/>
        <v>0.56902967920439362</v>
      </c>
      <c r="F24" s="26" t="str">
        <f t="shared" si="0"/>
        <v>A</v>
      </c>
      <c r="G24" s="433">
        <f>'[1]2021-2022 исходные'!I25</f>
        <v>25326.551181102361</v>
      </c>
      <c r="H24" s="432">
        <f t="shared" si="22"/>
        <v>0.20669793847919909</v>
      </c>
      <c r="I24" s="432">
        <f t="shared" si="23"/>
        <v>0.1939345395662426</v>
      </c>
      <c r="J24" s="47" t="str">
        <f t="shared" si="1"/>
        <v>B</v>
      </c>
      <c r="K24" s="434">
        <f>'[1]2021-2022 исходные'!L25</f>
        <v>203148.58514960628</v>
      </c>
      <c r="L24" s="435">
        <f t="shared" si="24"/>
        <v>0.64239941809788381</v>
      </c>
      <c r="M24" s="432">
        <f t="shared" si="25"/>
        <v>0.23805272394160776</v>
      </c>
      <c r="N24" s="52" t="str">
        <f t="shared" si="2"/>
        <v>A</v>
      </c>
      <c r="O24" s="436">
        <f>'[1]2021-2022 исходные'!P25</f>
        <v>10820.358267716536</v>
      </c>
      <c r="P24" s="432">
        <f t="shared" si="26"/>
        <v>0.24752756621958513</v>
      </c>
      <c r="Q24" s="432">
        <f t="shared" si="27"/>
        <v>0.11402994633730375</v>
      </c>
      <c r="R24" s="36" t="str">
        <f t="shared" si="3"/>
        <v>B</v>
      </c>
      <c r="S24" s="439">
        <f>'[1]2021-2022 исходные'!S25</f>
        <v>719721.54090090096</v>
      </c>
      <c r="T24" s="438">
        <f t="shared" si="28"/>
        <v>0.70092957493837271</v>
      </c>
      <c r="U24" s="438">
        <f t="shared" si="29"/>
        <v>0.64201760868743951</v>
      </c>
      <c r="V24" s="52" t="str">
        <f t="shared" si="4"/>
        <v>B</v>
      </c>
      <c r="W24" s="94" t="str">
        <f t="shared" si="5"/>
        <v>B</v>
      </c>
      <c r="X24" s="106">
        <f t="shared" si="6"/>
        <v>4.2</v>
      </c>
      <c r="Y24" s="88">
        <f t="shared" si="7"/>
        <v>2.5</v>
      </c>
      <c r="Z24" s="88">
        <f t="shared" si="8"/>
        <v>4.2</v>
      </c>
      <c r="AA24" s="88">
        <f t="shared" si="9"/>
        <v>2.5</v>
      </c>
      <c r="AB24" s="88">
        <f t="shared" si="10"/>
        <v>2.5</v>
      </c>
      <c r="AC24" s="107">
        <f t="shared" si="11"/>
        <v>3.18</v>
      </c>
    </row>
    <row r="25" spans="1:29" x14ac:dyDescent="0.25">
      <c r="A25" s="74">
        <v>9</v>
      </c>
      <c r="B25" s="13">
        <v>20630</v>
      </c>
      <c r="C25" s="168" t="s">
        <v>9</v>
      </c>
      <c r="D25" s="431">
        <f>'2021-2022 исходные'!F25</f>
        <v>0.81890721293637292</v>
      </c>
      <c r="E25" s="432">
        <f t="shared" si="21"/>
        <v>0.56902967920439362</v>
      </c>
      <c r="F25" s="26" t="str">
        <f t="shared" si="0"/>
        <v>A</v>
      </c>
      <c r="G25" s="433">
        <f>'[1]2021-2022 исходные'!I26</f>
        <v>23383.183966547193</v>
      </c>
      <c r="H25" s="432">
        <f t="shared" si="22"/>
        <v>0.19083750828938542</v>
      </c>
      <c r="I25" s="432">
        <f t="shared" si="23"/>
        <v>0.1939345395662426</v>
      </c>
      <c r="J25" s="47" t="str">
        <f t="shared" si="1"/>
        <v>C</v>
      </c>
      <c r="K25" s="434">
        <f>'[1]2021-2022 исходные'!L26</f>
        <v>69111.400501792115</v>
      </c>
      <c r="L25" s="435">
        <f t="shared" si="24"/>
        <v>0.21854507838971823</v>
      </c>
      <c r="M25" s="432">
        <f t="shared" si="25"/>
        <v>0.23805272394160776</v>
      </c>
      <c r="N25" s="52" t="str">
        <f t="shared" si="2"/>
        <v>C</v>
      </c>
      <c r="O25" s="436">
        <f>'[1]2021-2022 исходные'!P26</f>
        <v>2772.9180884109915</v>
      </c>
      <c r="P25" s="432">
        <f t="shared" si="26"/>
        <v>6.3433543397402245E-2</v>
      </c>
      <c r="Q25" s="432">
        <f t="shared" si="27"/>
        <v>0.11402994633730375</v>
      </c>
      <c r="R25" s="36" t="str">
        <f t="shared" si="3"/>
        <v>D</v>
      </c>
      <c r="S25" s="439">
        <f>'[1]2021-2022 исходные'!S26</f>
        <v>521451.85714285716</v>
      </c>
      <c r="T25" s="438">
        <f t="shared" si="28"/>
        <v>0.50783672268646751</v>
      </c>
      <c r="U25" s="438">
        <f t="shared" si="29"/>
        <v>0.64201760868743951</v>
      </c>
      <c r="V25" s="52" t="str">
        <f t="shared" si="4"/>
        <v>D</v>
      </c>
      <c r="W25" s="94" t="str">
        <f t="shared" si="5"/>
        <v>C</v>
      </c>
      <c r="X25" s="106">
        <f t="shared" si="6"/>
        <v>4.2</v>
      </c>
      <c r="Y25" s="88">
        <f t="shared" si="7"/>
        <v>2</v>
      </c>
      <c r="Z25" s="88">
        <f t="shared" si="8"/>
        <v>2</v>
      </c>
      <c r="AA25" s="88">
        <f t="shared" si="9"/>
        <v>1</v>
      </c>
      <c r="AB25" s="88">
        <f t="shared" si="10"/>
        <v>1</v>
      </c>
      <c r="AC25" s="107">
        <f t="shared" si="11"/>
        <v>2.04</v>
      </c>
    </row>
    <row r="26" spans="1:29" x14ac:dyDescent="0.25">
      <c r="A26" s="74">
        <v>10</v>
      </c>
      <c r="B26" s="13">
        <v>20810</v>
      </c>
      <c r="C26" s="168" t="s">
        <v>190</v>
      </c>
      <c r="D26" s="431">
        <f>'2021-2022 исходные'!F26</f>
        <v>0.8298319035956675</v>
      </c>
      <c r="E26" s="432">
        <f t="shared" si="21"/>
        <v>0.56902967920439362</v>
      </c>
      <c r="F26" s="26" t="str">
        <f t="shared" si="0"/>
        <v>A</v>
      </c>
      <c r="G26" s="433">
        <f>'[1]2021-2022 исходные'!I27</f>
        <v>22252.763873775843</v>
      </c>
      <c r="H26" s="432">
        <f t="shared" si="22"/>
        <v>0.18161179488211948</v>
      </c>
      <c r="I26" s="432">
        <f t="shared" si="23"/>
        <v>0.1939345395662426</v>
      </c>
      <c r="J26" s="47" t="str">
        <f t="shared" si="1"/>
        <v>C</v>
      </c>
      <c r="K26" s="434">
        <f>'[1]2021-2022 исходные'!L27</f>
        <v>86937.942883569107</v>
      </c>
      <c r="L26" s="435">
        <f t="shared" si="24"/>
        <v>0.2749164306406694</v>
      </c>
      <c r="M26" s="432">
        <f t="shared" si="25"/>
        <v>0.23805272394160776</v>
      </c>
      <c r="N26" s="52" t="str">
        <f t="shared" si="2"/>
        <v>B</v>
      </c>
      <c r="O26" s="436">
        <f>'[1]2021-2022 исходные'!P27</f>
        <v>5177.8889227421105</v>
      </c>
      <c r="P26" s="432">
        <f t="shared" si="26"/>
        <v>0.11844988968855835</v>
      </c>
      <c r="Q26" s="432">
        <f t="shared" si="27"/>
        <v>0.11402994633730375</v>
      </c>
      <c r="R26" s="36" t="str">
        <f t="shared" si="3"/>
        <v>B</v>
      </c>
      <c r="S26" s="439">
        <f>'[1]2021-2022 исходные'!S27</f>
        <v>737569.26757575758</v>
      </c>
      <c r="T26" s="438">
        <f t="shared" si="28"/>
        <v>0.71831129656388404</v>
      </c>
      <c r="U26" s="438">
        <f t="shared" si="29"/>
        <v>0.64201760868743951</v>
      </c>
      <c r="V26" s="52" t="str">
        <f t="shared" si="4"/>
        <v>B</v>
      </c>
      <c r="W26" s="94" t="str">
        <f t="shared" si="5"/>
        <v>B</v>
      </c>
      <c r="X26" s="106">
        <f t="shared" si="6"/>
        <v>4.2</v>
      </c>
      <c r="Y26" s="88">
        <f t="shared" si="7"/>
        <v>2</v>
      </c>
      <c r="Z26" s="88">
        <f t="shared" si="8"/>
        <v>2.5</v>
      </c>
      <c r="AA26" s="88">
        <f t="shared" si="9"/>
        <v>2.5</v>
      </c>
      <c r="AB26" s="88">
        <f t="shared" si="10"/>
        <v>2.5</v>
      </c>
      <c r="AC26" s="107">
        <f t="shared" si="11"/>
        <v>2.7399999999999998</v>
      </c>
    </row>
    <row r="27" spans="1:29" x14ac:dyDescent="0.25">
      <c r="A27" s="450">
        <v>11</v>
      </c>
      <c r="B27" s="13">
        <v>20900</v>
      </c>
      <c r="C27" s="168" t="s">
        <v>148</v>
      </c>
      <c r="D27" s="431">
        <f>'2021-2022 исходные'!F27</f>
        <v>0.93632030501074881</v>
      </c>
      <c r="E27" s="432">
        <f t="shared" si="21"/>
        <v>0.56902967920439362</v>
      </c>
      <c r="F27" s="26" t="str">
        <f t="shared" si="0"/>
        <v>A</v>
      </c>
      <c r="G27" s="433">
        <f>'[1]2021-2022 исходные'!I28</f>
        <v>23833.637559171599</v>
      </c>
      <c r="H27" s="432">
        <f t="shared" si="22"/>
        <v>0.19451380153240255</v>
      </c>
      <c r="I27" s="432">
        <f t="shared" si="23"/>
        <v>0.1939345395662426</v>
      </c>
      <c r="J27" s="47" t="str">
        <f t="shared" si="1"/>
        <v>B</v>
      </c>
      <c r="K27" s="434">
        <f>'[1]2021-2022 исходные'!L28</f>
        <v>60353.075480769228</v>
      </c>
      <c r="L27" s="435">
        <f t="shared" si="24"/>
        <v>0.19084937530188334</v>
      </c>
      <c r="M27" s="432">
        <f t="shared" si="25"/>
        <v>0.23805272394160776</v>
      </c>
      <c r="N27" s="52" t="str">
        <f t="shared" si="2"/>
        <v>D</v>
      </c>
      <c r="O27" s="436">
        <f>'[1]2021-2022 исходные'!P28</f>
        <v>2330.0627810650885</v>
      </c>
      <c r="P27" s="432">
        <f t="shared" si="26"/>
        <v>5.3302742392243758E-2</v>
      </c>
      <c r="Q27" s="432">
        <f t="shared" si="27"/>
        <v>0.11402994633730375</v>
      </c>
      <c r="R27" s="36" t="str">
        <f t="shared" si="3"/>
        <v>D</v>
      </c>
      <c r="S27" s="439">
        <f>'[1]2021-2022 исходные'!S28</f>
        <v>621709.07407407404</v>
      </c>
      <c r="T27" s="438">
        <f t="shared" si="28"/>
        <v>0.60547621859503598</v>
      </c>
      <c r="U27" s="438">
        <f t="shared" si="29"/>
        <v>0.64201760868743951</v>
      </c>
      <c r="V27" s="52" t="str">
        <f t="shared" si="4"/>
        <v>C</v>
      </c>
      <c r="W27" s="94" t="str">
        <f t="shared" si="5"/>
        <v>C</v>
      </c>
      <c r="X27" s="106">
        <f t="shared" si="6"/>
        <v>4.2</v>
      </c>
      <c r="Y27" s="88">
        <f t="shared" si="7"/>
        <v>2.5</v>
      </c>
      <c r="Z27" s="88">
        <f t="shared" si="8"/>
        <v>1</v>
      </c>
      <c r="AA27" s="88">
        <f t="shared" si="9"/>
        <v>1</v>
      </c>
      <c r="AB27" s="88">
        <f t="shared" si="10"/>
        <v>2</v>
      </c>
      <c r="AC27" s="107">
        <f t="shared" si="11"/>
        <v>2.1399999999999997</v>
      </c>
    </row>
    <row r="28" spans="1:29" ht="15.75" thickBot="1" x14ac:dyDescent="0.3">
      <c r="A28" s="450">
        <v>12</v>
      </c>
      <c r="B28" s="15">
        <v>21350</v>
      </c>
      <c r="C28" s="171" t="s">
        <v>10</v>
      </c>
      <c r="D28" s="451">
        <f>'2021-2022 исходные'!F28</f>
        <v>0.84492640322748713</v>
      </c>
      <c r="E28" s="452">
        <f t="shared" si="21"/>
        <v>0.56902967920439362</v>
      </c>
      <c r="F28" s="31" t="str">
        <f t="shared" si="0"/>
        <v>A</v>
      </c>
      <c r="G28" s="453">
        <f>'[1]2021-2022 исходные'!I29</f>
        <v>17424.54780361757</v>
      </c>
      <c r="H28" s="452">
        <f t="shared" si="22"/>
        <v>0.14220720713949353</v>
      </c>
      <c r="I28" s="452">
        <f t="shared" si="23"/>
        <v>0.1939345395662426</v>
      </c>
      <c r="J28" s="48" t="str">
        <f t="shared" si="1"/>
        <v>C</v>
      </c>
      <c r="K28" s="454">
        <f>'[1]2021-2022 исходные'!L29</f>
        <v>64947.194302325581</v>
      </c>
      <c r="L28" s="455">
        <f t="shared" si="24"/>
        <v>0.20537696482689488</v>
      </c>
      <c r="M28" s="452">
        <f t="shared" si="25"/>
        <v>0.23805272394160776</v>
      </c>
      <c r="N28" s="42" t="str">
        <f t="shared" si="2"/>
        <v>C</v>
      </c>
      <c r="O28" s="456">
        <f>'[1]2021-2022 исходные'!P29</f>
        <v>2954.2874935400519</v>
      </c>
      <c r="P28" s="452">
        <f t="shared" si="26"/>
        <v>6.7582567517262965E-2</v>
      </c>
      <c r="Q28" s="452">
        <f t="shared" si="27"/>
        <v>0.11402994633730375</v>
      </c>
      <c r="R28" s="37" t="str">
        <f t="shared" si="3"/>
        <v>D</v>
      </c>
      <c r="S28" s="457">
        <f>'[1]2021-2022 исходные'!S29</f>
        <v>738116.62341463414</v>
      </c>
      <c r="T28" s="458">
        <f t="shared" si="28"/>
        <v>0.71884436091402637</v>
      </c>
      <c r="U28" s="458">
        <f t="shared" si="29"/>
        <v>0.64201760868743951</v>
      </c>
      <c r="V28" s="42" t="str">
        <f t="shared" si="4"/>
        <v>B</v>
      </c>
      <c r="W28" s="92" t="str">
        <f t="shared" si="5"/>
        <v>C</v>
      </c>
      <c r="X28" s="102">
        <f t="shared" si="6"/>
        <v>4.2</v>
      </c>
      <c r="Y28" s="90">
        <f t="shared" si="7"/>
        <v>2</v>
      </c>
      <c r="Z28" s="90">
        <f t="shared" si="8"/>
        <v>2</v>
      </c>
      <c r="AA28" s="90">
        <f t="shared" si="9"/>
        <v>1</v>
      </c>
      <c r="AB28" s="90">
        <f t="shared" si="10"/>
        <v>2.5</v>
      </c>
      <c r="AC28" s="103">
        <f t="shared" si="11"/>
        <v>2.34</v>
      </c>
    </row>
    <row r="29" spans="1:29" ht="15.75" thickBot="1" x14ac:dyDescent="0.3">
      <c r="A29" s="428"/>
      <c r="B29" s="62"/>
      <c r="C29" s="63" t="s">
        <v>141</v>
      </c>
      <c r="D29" s="164">
        <f>AVERAGE(D30:D46)</f>
        <v>0.51535362369060722</v>
      </c>
      <c r="E29" s="459"/>
      <c r="F29" s="152" t="str">
        <f t="shared" si="0"/>
        <v>C</v>
      </c>
      <c r="G29" s="44">
        <f>AVERAGE(G30:G46)</f>
        <v>17507.018081228678</v>
      </c>
      <c r="H29" s="137">
        <f>AVERAGE(H30:H46)</f>
        <v>0.14288027297645367</v>
      </c>
      <c r="I29" s="137"/>
      <c r="J29" s="40" t="str">
        <f t="shared" si="1"/>
        <v>C</v>
      </c>
      <c r="K29" s="44">
        <f>AVERAGE(K30:K46)</f>
        <v>75530.32783337713</v>
      </c>
      <c r="L29" s="138">
        <f>AVERAGE(L30:L46)</f>
        <v>0.23884310399292932</v>
      </c>
      <c r="M29" s="137"/>
      <c r="N29" s="40" t="str">
        <f t="shared" si="2"/>
        <v>B</v>
      </c>
      <c r="O29" s="39">
        <f>AVERAGE(O30:O46)</f>
        <v>4190.2650215045423</v>
      </c>
      <c r="P29" s="137">
        <f>AVERAGE(P30:P46)</f>
        <v>9.5856909441036739E-2</v>
      </c>
      <c r="Q29" s="137"/>
      <c r="R29" s="35" t="str">
        <f t="shared" si="3"/>
        <v>C</v>
      </c>
      <c r="S29" s="44">
        <f>AVERAGE(S30:S46)</f>
        <v>654144.42011501628</v>
      </c>
      <c r="T29" s="137">
        <f>AVERAGE(T30:T46)</f>
        <v>0.63706467610458695</v>
      </c>
      <c r="U29" s="430"/>
      <c r="V29" s="40" t="str">
        <f t="shared" si="4"/>
        <v>C</v>
      </c>
      <c r="W29" s="93" t="str">
        <f t="shared" si="5"/>
        <v>C</v>
      </c>
      <c r="X29" s="145">
        <f t="shared" si="6"/>
        <v>2</v>
      </c>
      <c r="Y29" s="146">
        <f t="shared" si="7"/>
        <v>2</v>
      </c>
      <c r="Z29" s="146">
        <f t="shared" si="8"/>
        <v>2.5</v>
      </c>
      <c r="AA29" s="146">
        <f t="shared" si="9"/>
        <v>2</v>
      </c>
      <c r="AB29" s="146">
        <f t="shared" si="10"/>
        <v>2</v>
      </c>
      <c r="AC29" s="147">
        <f t="shared" si="11"/>
        <v>2.1</v>
      </c>
    </row>
    <row r="30" spans="1:29" x14ac:dyDescent="0.25">
      <c r="A30" s="74">
        <v>1</v>
      </c>
      <c r="B30" s="13">
        <v>30070</v>
      </c>
      <c r="C30" s="168" t="s">
        <v>65</v>
      </c>
      <c r="D30" s="431">
        <f>'2021-2022 исходные'!F30</f>
        <v>0.37292108066278495</v>
      </c>
      <c r="E30" s="432">
        <f t="shared" ref="E30:E46" si="30">$D$123</f>
        <v>0.56902967920439362</v>
      </c>
      <c r="F30" s="26" t="str">
        <f t="shared" si="0"/>
        <v>C</v>
      </c>
      <c r="G30" s="433">
        <f>'[1]2021-2022 исходные'!I31</f>
        <v>28158.327272727274</v>
      </c>
      <c r="H30" s="432">
        <f t="shared" ref="H30:H46" si="31">G30/$G$124</f>
        <v>0.2298089525366637</v>
      </c>
      <c r="I30" s="432">
        <f t="shared" ref="I30:I46" si="32">$H$123</f>
        <v>0.1939345395662426</v>
      </c>
      <c r="J30" s="47" t="str">
        <f t="shared" si="1"/>
        <v>B</v>
      </c>
      <c r="K30" s="434">
        <f>'[1]2021-2022 исходные'!L31</f>
        <v>61090.50466181818</v>
      </c>
      <c r="L30" s="435">
        <f t="shared" ref="L30:L46" si="33">K30/$K$124</f>
        <v>0.19318128461075387</v>
      </c>
      <c r="M30" s="432">
        <f t="shared" ref="M30:M46" si="34">$L$123</f>
        <v>0.23805272394160776</v>
      </c>
      <c r="N30" s="52" t="str">
        <f t="shared" si="2"/>
        <v>D</v>
      </c>
      <c r="O30" s="436">
        <f>'[1]2021-2022 исходные'!P31</f>
        <v>3257.5425454545452</v>
      </c>
      <c r="P30" s="432">
        <f t="shared" ref="P30:P46" si="35">O30/$O$124</f>
        <v>7.451985952617439E-2</v>
      </c>
      <c r="Q30" s="432">
        <f t="shared" ref="Q30:Q46" si="36">$P$123</f>
        <v>0.11402994633730375</v>
      </c>
      <c r="R30" s="36" t="str">
        <f t="shared" si="3"/>
        <v>D</v>
      </c>
      <c r="S30" s="439">
        <f>'[1]2021-2022 исходные'!S31</f>
        <v>659204.07499999995</v>
      </c>
      <c r="T30" s="438">
        <f t="shared" ref="T30:T46" si="37">S30/$S$124</f>
        <v>0.64199222314371995</v>
      </c>
      <c r="U30" s="438">
        <f t="shared" ref="U30:U46" si="38">$T$123</f>
        <v>0.64201760868743951</v>
      </c>
      <c r="V30" s="52" t="str">
        <f t="shared" si="4"/>
        <v>B</v>
      </c>
      <c r="W30" s="94" t="str">
        <f t="shared" si="5"/>
        <v>C</v>
      </c>
      <c r="X30" s="104">
        <f t="shared" si="6"/>
        <v>2</v>
      </c>
      <c r="Y30" s="89">
        <f t="shared" si="7"/>
        <v>2.5</v>
      </c>
      <c r="Z30" s="89">
        <f t="shared" si="8"/>
        <v>1</v>
      </c>
      <c r="AA30" s="89">
        <f t="shared" si="9"/>
        <v>1</v>
      </c>
      <c r="AB30" s="89">
        <f t="shared" si="10"/>
        <v>2.5</v>
      </c>
      <c r="AC30" s="105">
        <f t="shared" si="11"/>
        <v>1.8</v>
      </c>
    </row>
    <row r="31" spans="1:29" x14ac:dyDescent="0.25">
      <c r="A31" s="74">
        <v>2</v>
      </c>
      <c r="B31" s="13">
        <v>30480</v>
      </c>
      <c r="C31" s="168" t="s">
        <v>130</v>
      </c>
      <c r="D31" s="431">
        <f>'2021-2022 исходные'!F31</f>
        <v>0.65862748779305313</v>
      </c>
      <c r="E31" s="432">
        <f t="shared" si="30"/>
        <v>0.56902967920439362</v>
      </c>
      <c r="F31" s="26" t="str">
        <f t="shared" si="0"/>
        <v>B</v>
      </c>
      <c r="G31" s="433">
        <f>'[1]2021-2022 исходные'!I32</f>
        <v>12844.77537437604</v>
      </c>
      <c r="H31" s="432">
        <f t="shared" si="31"/>
        <v>0.10483024597889011</v>
      </c>
      <c r="I31" s="432">
        <f t="shared" si="32"/>
        <v>0.1939345395662426</v>
      </c>
      <c r="J31" s="47" t="str">
        <f t="shared" si="1"/>
        <v>C</v>
      </c>
      <c r="K31" s="434">
        <f>'[1]2021-2022 исходные'!L32</f>
        <v>64751.707878535781</v>
      </c>
      <c r="L31" s="435">
        <f t="shared" si="33"/>
        <v>0.20475879480717202</v>
      </c>
      <c r="M31" s="432">
        <f t="shared" si="34"/>
        <v>0.23805272394160776</v>
      </c>
      <c r="N31" s="52" t="str">
        <f t="shared" si="2"/>
        <v>C</v>
      </c>
      <c r="O31" s="436">
        <f>'[1]2021-2022 исходные'!P32</f>
        <v>3528.5076788685528</v>
      </c>
      <c r="P31" s="432">
        <f t="shared" si="35"/>
        <v>8.0718484224623382E-2</v>
      </c>
      <c r="Q31" s="432">
        <f t="shared" si="36"/>
        <v>0.11402994633730375</v>
      </c>
      <c r="R31" s="36" t="str">
        <f t="shared" si="3"/>
        <v>C</v>
      </c>
      <c r="S31" s="439">
        <f>'[1]2021-2022 исходные'!S32</f>
        <v>553968.79518072284</v>
      </c>
      <c r="T31" s="438">
        <f t="shared" si="37"/>
        <v>0.53950464182176106</v>
      </c>
      <c r="U31" s="438">
        <f t="shared" si="38"/>
        <v>0.64201760868743951</v>
      </c>
      <c r="V31" s="52" t="str">
        <f t="shared" si="4"/>
        <v>D</v>
      </c>
      <c r="W31" s="96" t="str">
        <f t="shared" si="5"/>
        <v>C</v>
      </c>
      <c r="X31" s="106">
        <f t="shared" si="6"/>
        <v>2.5</v>
      </c>
      <c r="Y31" s="88">
        <f t="shared" si="7"/>
        <v>2</v>
      </c>
      <c r="Z31" s="88">
        <f t="shared" si="8"/>
        <v>2</v>
      </c>
      <c r="AA31" s="88">
        <f t="shared" si="9"/>
        <v>2</v>
      </c>
      <c r="AB31" s="88">
        <f t="shared" si="10"/>
        <v>1</v>
      </c>
      <c r="AC31" s="107">
        <f t="shared" si="11"/>
        <v>1.9</v>
      </c>
    </row>
    <row r="32" spans="1:29" x14ac:dyDescent="0.25">
      <c r="A32" s="74">
        <v>3</v>
      </c>
      <c r="B32" s="13">
        <v>30460</v>
      </c>
      <c r="C32" s="168" t="s">
        <v>66</v>
      </c>
      <c r="D32" s="431">
        <f>'2021-2022 исходные'!F32</f>
        <v>0.712279764988897</v>
      </c>
      <c r="E32" s="432">
        <f t="shared" si="30"/>
        <v>0.56902967920439362</v>
      </c>
      <c r="F32" s="26" t="str">
        <f t="shared" si="0"/>
        <v>B</v>
      </c>
      <c r="G32" s="433">
        <f>'[1]2021-2022 исходные'!I33</f>
        <v>5141.6550657385924</v>
      </c>
      <c r="H32" s="432">
        <f t="shared" si="31"/>
        <v>4.1962661827098402E-2</v>
      </c>
      <c r="I32" s="432">
        <f t="shared" si="32"/>
        <v>0.1939345395662426</v>
      </c>
      <c r="J32" s="47" t="str">
        <f t="shared" si="1"/>
        <v>D</v>
      </c>
      <c r="K32" s="434">
        <f>'[1]2021-2022 исходные'!L33</f>
        <v>59013.59368136117</v>
      </c>
      <c r="L32" s="435">
        <f t="shared" si="33"/>
        <v>0.18661364642462461</v>
      </c>
      <c r="M32" s="432">
        <f t="shared" si="34"/>
        <v>0.23805272394160776</v>
      </c>
      <c r="N32" s="52" t="str">
        <f t="shared" si="2"/>
        <v>D</v>
      </c>
      <c r="O32" s="436">
        <f>'[1]2021-2022 исходные'!P33</f>
        <v>3271.4037122969839</v>
      </c>
      <c r="P32" s="432">
        <f t="shared" si="35"/>
        <v>7.4836948924564203E-2</v>
      </c>
      <c r="Q32" s="432">
        <f t="shared" si="36"/>
        <v>0.11402994633730375</v>
      </c>
      <c r="R32" s="36" t="str">
        <f t="shared" si="3"/>
        <v>D</v>
      </c>
      <c r="S32" s="439">
        <f>'[1]2021-2022 исходные'!S33</f>
        <v>615741.15376623382</v>
      </c>
      <c r="T32" s="438">
        <f t="shared" si="37"/>
        <v>0.59966412098933641</v>
      </c>
      <c r="U32" s="438">
        <f t="shared" si="38"/>
        <v>0.64201760868743951</v>
      </c>
      <c r="V32" s="52" t="str">
        <f t="shared" si="4"/>
        <v>C</v>
      </c>
      <c r="W32" s="94" t="str">
        <f t="shared" si="5"/>
        <v>C</v>
      </c>
      <c r="X32" s="106">
        <f t="shared" si="6"/>
        <v>2.5</v>
      </c>
      <c r="Y32" s="88">
        <f t="shared" si="7"/>
        <v>1</v>
      </c>
      <c r="Z32" s="88">
        <f t="shared" si="8"/>
        <v>1</v>
      </c>
      <c r="AA32" s="88">
        <f t="shared" si="9"/>
        <v>1</v>
      </c>
      <c r="AB32" s="88">
        <f t="shared" si="10"/>
        <v>2</v>
      </c>
      <c r="AC32" s="107">
        <f t="shared" si="11"/>
        <v>1.5</v>
      </c>
    </row>
    <row r="33" spans="1:29" x14ac:dyDescent="0.25">
      <c r="A33" s="74">
        <v>4</v>
      </c>
      <c r="B33" s="16">
        <v>30030</v>
      </c>
      <c r="C33" s="168" t="s">
        <v>193</v>
      </c>
      <c r="D33" s="440">
        <f>'2021-2022 исходные'!F33</f>
        <v>0.28024998269753726</v>
      </c>
      <c r="E33" s="441">
        <f t="shared" si="30"/>
        <v>0.56902967920439362</v>
      </c>
      <c r="F33" s="27" t="str">
        <f t="shared" si="0"/>
        <v>D</v>
      </c>
      <c r="G33" s="442">
        <f>'[1]2021-2022 исходные'!I34</f>
        <v>15903.408885416666</v>
      </c>
      <c r="H33" s="441">
        <f t="shared" si="31"/>
        <v>0.12979271468513953</v>
      </c>
      <c r="I33" s="441">
        <f t="shared" si="32"/>
        <v>0.1939345395662426</v>
      </c>
      <c r="J33" s="46" t="str">
        <f t="shared" si="1"/>
        <v>C</v>
      </c>
      <c r="K33" s="443">
        <f>'[1]2021-2022 исходные'!L34</f>
        <v>63935.516437500002</v>
      </c>
      <c r="L33" s="444">
        <f t="shared" si="33"/>
        <v>0.20217782233132767</v>
      </c>
      <c r="M33" s="441">
        <f t="shared" si="34"/>
        <v>0.23805272394160776</v>
      </c>
      <c r="N33" s="41" t="str">
        <f t="shared" si="2"/>
        <v>C</v>
      </c>
      <c r="O33" s="445">
        <f>'[1]2021-2022 исходные'!P34</f>
        <v>3831.2020833333331</v>
      </c>
      <c r="P33" s="441">
        <f t="shared" si="35"/>
        <v>8.7642950808045073E-2</v>
      </c>
      <c r="Q33" s="441">
        <f t="shared" si="36"/>
        <v>0.11402994633730375</v>
      </c>
      <c r="R33" s="38" t="str">
        <f t="shared" si="3"/>
        <v>C</v>
      </c>
      <c r="S33" s="446">
        <f>'[1]2021-2022 исходные'!S34</f>
        <v>550837.95774647885</v>
      </c>
      <c r="T33" s="447">
        <f t="shared" si="37"/>
        <v>0.53645555071183149</v>
      </c>
      <c r="U33" s="447">
        <f t="shared" si="38"/>
        <v>0.64201760868743951</v>
      </c>
      <c r="V33" s="41" t="str">
        <f t="shared" si="4"/>
        <v>D</v>
      </c>
      <c r="W33" s="96" t="str">
        <f t="shared" si="5"/>
        <v>C</v>
      </c>
      <c r="X33" s="106">
        <f t="shared" si="6"/>
        <v>1</v>
      </c>
      <c r="Y33" s="88">
        <f t="shared" si="7"/>
        <v>2</v>
      </c>
      <c r="Z33" s="88">
        <f t="shared" si="8"/>
        <v>2</v>
      </c>
      <c r="AA33" s="88">
        <f t="shared" si="9"/>
        <v>2</v>
      </c>
      <c r="AB33" s="88">
        <f t="shared" si="10"/>
        <v>1</v>
      </c>
      <c r="AC33" s="107">
        <f t="shared" si="11"/>
        <v>1.6</v>
      </c>
    </row>
    <row r="34" spans="1:29" x14ac:dyDescent="0.25">
      <c r="A34" s="74">
        <v>5</v>
      </c>
      <c r="B34" s="13">
        <v>31000</v>
      </c>
      <c r="C34" s="168" t="s">
        <v>67</v>
      </c>
      <c r="D34" s="431">
        <f>'2021-2022 исходные'!F34</f>
        <v>0.54497840097464534</v>
      </c>
      <c r="E34" s="432">
        <f t="shared" si="30"/>
        <v>0.56902967920439362</v>
      </c>
      <c r="F34" s="26" t="str">
        <f t="shared" si="0"/>
        <v>C</v>
      </c>
      <c r="G34" s="433">
        <f>'[1]2021-2022 исходные'!I35</f>
        <v>17575.71</v>
      </c>
      <c r="H34" s="432">
        <f t="shared" si="31"/>
        <v>0.14344088929956395</v>
      </c>
      <c r="I34" s="432">
        <f t="shared" si="32"/>
        <v>0.1939345395662426</v>
      </c>
      <c r="J34" s="47" t="str">
        <f t="shared" si="1"/>
        <v>C</v>
      </c>
      <c r="K34" s="434">
        <f>'[1]2021-2022 исходные'!L35</f>
        <v>62830.338499999998</v>
      </c>
      <c r="L34" s="435">
        <f t="shared" si="33"/>
        <v>0.19868301254261181</v>
      </c>
      <c r="M34" s="432">
        <f t="shared" si="34"/>
        <v>0.23805272394160776</v>
      </c>
      <c r="N34" s="52" t="str">
        <f t="shared" si="2"/>
        <v>D</v>
      </c>
      <c r="O34" s="436">
        <f>'[1]2021-2022 исходные'!P35</f>
        <v>3036.88652</v>
      </c>
      <c r="P34" s="432">
        <f t="shared" si="35"/>
        <v>6.9472110865632417E-2</v>
      </c>
      <c r="Q34" s="432">
        <f t="shared" si="36"/>
        <v>0.11402994633730375</v>
      </c>
      <c r="R34" s="36" t="str">
        <f t="shared" si="3"/>
        <v>D</v>
      </c>
      <c r="S34" s="439">
        <f>'[1]2021-2022 исходные'!S35</f>
        <v>611109.68999999994</v>
      </c>
      <c r="T34" s="438">
        <f t="shared" si="37"/>
        <v>0.59515358497710968</v>
      </c>
      <c r="U34" s="438">
        <f t="shared" si="38"/>
        <v>0.64201760868743951</v>
      </c>
      <c r="V34" s="52" t="str">
        <f t="shared" si="4"/>
        <v>C</v>
      </c>
      <c r="W34" s="94" t="str">
        <f t="shared" si="5"/>
        <v>C</v>
      </c>
      <c r="X34" s="106">
        <f t="shared" si="6"/>
        <v>2</v>
      </c>
      <c r="Y34" s="88">
        <f t="shared" si="7"/>
        <v>2</v>
      </c>
      <c r="Z34" s="88">
        <f t="shared" si="8"/>
        <v>1</v>
      </c>
      <c r="AA34" s="88">
        <f t="shared" si="9"/>
        <v>1</v>
      </c>
      <c r="AB34" s="88">
        <f t="shared" si="10"/>
        <v>2</v>
      </c>
      <c r="AC34" s="107">
        <f t="shared" si="11"/>
        <v>1.6</v>
      </c>
    </row>
    <row r="35" spans="1:29" x14ac:dyDescent="0.25">
      <c r="A35" s="74">
        <v>6</v>
      </c>
      <c r="B35" s="13">
        <v>30130</v>
      </c>
      <c r="C35" s="168" t="s">
        <v>1</v>
      </c>
      <c r="D35" s="431">
        <f>'2021-2022 исходные'!F35</f>
        <v>0.51428032168434124</v>
      </c>
      <c r="E35" s="432">
        <f t="shared" si="30"/>
        <v>0.56902967920439362</v>
      </c>
      <c r="F35" s="26" t="str">
        <f t="shared" si="0"/>
        <v>C</v>
      </c>
      <c r="G35" s="433">
        <f>'[1]2021-2022 исходные'!I36</f>
        <v>12289.70227670753</v>
      </c>
      <c r="H35" s="432">
        <f t="shared" si="31"/>
        <v>0.10030012009744152</v>
      </c>
      <c r="I35" s="432">
        <f t="shared" si="32"/>
        <v>0.1939345395662426</v>
      </c>
      <c r="J35" s="47" t="str">
        <f t="shared" si="1"/>
        <v>C</v>
      </c>
      <c r="K35" s="434">
        <f>'[1]2021-2022 исходные'!L36</f>
        <v>93671.088966725045</v>
      </c>
      <c r="L35" s="435">
        <f t="shared" si="33"/>
        <v>0.29620808336176541</v>
      </c>
      <c r="M35" s="432">
        <f t="shared" si="34"/>
        <v>0.23805272394160776</v>
      </c>
      <c r="N35" s="52" t="str">
        <f t="shared" si="2"/>
        <v>B</v>
      </c>
      <c r="O35" s="436">
        <f>'[1]2021-2022 исходные'!P36</f>
        <v>4880.5043782837129</v>
      </c>
      <c r="P35" s="432">
        <f t="shared" si="35"/>
        <v>0.11164689197814691</v>
      </c>
      <c r="Q35" s="432">
        <f t="shared" si="36"/>
        <v>0.11402994633730375</v>
      </c>
      <c r="R35" s="36" t="str">
        <f t="shared" si="3"/>
        <v>C</v>
      </c>
      <c r="S35" s="439">
        <f>'[1]2021-2022 исходные'!S36</f>
        <v>670579.02208333334</v>
      </c>
      <c r="T35" s="438">
        <f t="shared" si="37"/>
        <v>0.65307016978136989</v>
      </c>
      <c r="U35" s="438">
        <f t="shared" si="38"/>
        <v>0.64201760868743951</v>
      </c>
      <c r="V35" s="52" t="str">
        <f t="shared" si="4"/>
        <v>B</v>
      </c>
      <c r="W35" s="94" t="str">
        <f t="shared" si="5"/>
        <v>C</v>
      </c>
      <c r="X35" s="106">
        <f t="shared" si="6"/>
        <v>2</v>
      </c>
      <c r="Y35" s="88">
        <f t="shared" si="7"/>
        <v>2</v>
      </c>
      <c r="Z35" s="88">
        <f t="shared" si="8"/>
        <v>2.5</v>
      </c>
      <c r="AA35" s="88">
        <f t="shared" si="9"/>
        <v>2</v>
      </c>
      <c r="AB35" s="88">
        <f t="shared" si="10"/>
        <v>2.5</v>
      </c>
      <c r="AC35" s="107">
        <f t="shared" si="11"/>
        <v>2.2000000000000002</v>
      </c>
    </row>
    <row r="36" spans="1:29" x14ac:dyDescent="0.25">
      <c r="A36" s="74">
        <v>7</v>
      </c>
      <c r="B36" s="13">
        <v>30160</v>
      </c>
      <c r="C36" s="168" t="s">
        <v>2</v>
      </c>
      <c r="D36" s="431">
        <f>'2021-2022 исходные'!F36</f>
        <v>0.30789484331430439</v>
      </c>
      <c r="E36" s="432">
        <f t="shared" si="30"/>
        <v>0.56902967920439362</v>
      </c>
      <c r="F36" s="26" t="str">
        <f t="shared" si="0"/>
        <v>C</v>
      </c>
      <c r="G36" s="433">
        <f>'[1]2021-2022 исходные'!I37</f>
        <v>13625.376801437556</v>
      </c>
      <c r="H36" s="432">
        <f t="shared" si="31"/>
        <v>0.11120097938802194</v>
      </c>
      <c r="I36" s="432">
        <f t="shared" si="32"/>
        <v>0.1939345395662426</v>
      </c>
      <c r="J36" s="47" t="str">
        <f t="shared" si="1"/>
        <v>C</v>
      </c>
      <c r="K36" s="434">
        <f>'[1]2021-2022 исходные'!L37</f>
        <v>61390.064106019759</v>
      </c>
      <c r="L36" s="435">
        <f t="shared" si="33"/>
        <v>0.19412855585312605</v>
      </c>
      <c r="M36" s="432">
        <f t="shared" si="34"/>
        <v>0.23805272394160776</v>
      </c>
      <c r="N36" s="52" t="str">
        <f t="shared" si="2"/>
        <v>D</v>
      </c>
      <c r="O36" s="436">
        <f>'[1]2021-2022 исходные'!P37</f>
        <v>2845.5280592991912</v>
      </c>
      <c r="P36" s="432">
        <f t="shared" si="35"/>
        <v>6.5094576140731539E-2</v>
      </c>
      <c r="Q36" s="432">
        <f t="shared" si="36"/>
        <v>0.11402994633730375</v>
      </c>
      <c r="R36" s="36" t="str">
        <f t="shared" si="3"/>
        <v>D</v>
      </c>
      <c r="S36" s="439">
        <f>'[1]2021-2022 исходные'!S37</f>
        <v>795730.29811320745</v>
      </c>
      <c r="T36" s="438">
        <f t="shared" si="37"/>
        <v>0.77495373964202674</v>
      </c>
      <c r="U36" s="438">
        <f t="shared" si="38"/>
        <v>0.64201760868743951</v>
      </c>
      <c r="V36" s="52" t="str">
        <f t="shared" si="4"/>
        <v>B</v>
      </c>
      <c r="W36" s="94" t="str">
        <f t="shared" si="5"/>
        <v>C</v>
      </c>
      <c r="X36" s="106">
        <f t="shared" si="6"/>
        <v>2</v>
      </c>
      <c r="Y36" s="88">
        <f t="shared" si="7"/>
        <v>2</v>
      </c>
      <c r="Z36" s="88">
        <f t="shared" si="8"/>
        <v>1</v>
      </c>
      <c r="AA36" s="88">
        <f t="shared" si="9"/>
        <v>1</v>
      </c>
      <c r="AB36" s="88">
        <f t="shared" si="10"/>
        <v>2.5</v>
      </c>
      <c r="AC36" s="107">
        <f t="shared" si="11"/>
        <v>1.7</v>
      </c>
    </row>
    <row r="37" spans="1:29" x14ac:dyDescent="0.25">
      <c r="A37" s="74">
        <v>8</v>
      </c>
      <c r="B37" s="13">
        <v>30310</v>
      </c>
      <c r="C37" s="168" t="s">
        <v>12</v>
      </c>
      <c r="D37" s="431">
        <f>'2021-2022 исходные'!F37</f>
        <v>0.57147703106645664</v>
      </c>
      <c r="E37" s="432">
        <f t="shared" si="30"/>
        <v>0.56902967920439362</v>
      </c>
      <c r="F37" s="26" t="str">
        <f t="shared" ref="F37:F67" si="39">IF(D37&gt;=$D$127,"A",IF(D37&gt;=$D$123,"B",IF(D37&gt;=$D$128,"C","D")))</f>
        <v>B</v>
      </c>
      <c r="G37" s="433">
        <f>'[1]2021-2022 исходные'!I38</f>
        <v>17999.438077544426</v>
      </c>
      <c r="H37" s="432">
        <f t="shared" si="31"/>
        <v>0.14689906722035162</v>
      </c>
      <c r="I37" s="432">
        <f t="shared" si="32"/>
        <v>0.1939345395662426</v>
      </c>
      <c r="J37" s="47" t="str">
        <f t="shared" ref="J37:J67" si="40">IF(G37&gt;=$G$127,"A",IF(G37&gt;=$G$123,"B",IF(G37&gt;=$G$128,"C","D")))</f>
        <v>C</v>
      </c>
      <c r="K37" s="434">
        <f>'[1]2021-2022 исходные'!L38</f>
        <v>71036.81563812602</v>
      </c>
      <c r="L37" s="435">
        <f t="shared" si="33"/>
        <v>0.22463365420857942</v>
      </c>
      <c r="M37" s="432">
        <f t="shared" si="34"/>
        <v>0.23805272394160776</v>
      </c>
      <c r="N37" s="52" t="str">
        <f t="shared" ref="N37:N67" si="41">IF(K37&gt;=$K$127,"A",IF(K37&gt;=$K$123,"B",IF(K37&gt;=$K$128,"C","D")))</f>
        <v>C</v>
      </c>
      <c r="O37" s="436">
        <f>'[1]2021-2022 исходные'!P38</f>
        <v>2853.4242164781904</v>
      </c>
      <c r="P37" s="432">
        <f t="shared" si="35"/>
        <v>6.5275209398951511E-2</v>
      </c>
      <c r="Q37" s="432">
        <f t="shared" si="36"/>
        <v>0.11402994633730375</v>
      </c>
      <c r="R37" s="36" t="str">
        <f t="shared" ref="R37:R67" si="42">IF(O37&gt;=$O$127,"A",IF(O37&gt;=$O$123,"B",IF(O37&gt;=$O$128,"C","D")))</f>
        <v>D</v>
      </c>
      <c r="S37" s="439">
        <f>'[1]2021-2022 исходные'!S38</f>
        <v>665611.35657894739</v>
      </c>
      <c r="T37" s="438">
        <f t="shared" si="37"/>
        <v>0.6482322102754382</v>
      </c>
      <c r="U37" s="438">
        <f t="shared" si="38"/>
        <v>0.64201760868743951</v>
      </c>
      <c r="V37" s="52" t="str">
        <f t="shared" ref="V37:V67" si="43">IF(S37&gt;=$S$127,"A",IF(S37&gt;=$S$123,"B",IF(S37&gt;=$S$128,"C","D")))</f>
        <v>B</v>
      </c>
      <c r="W37" s="94" t="str">
        <f t="shared" si="5"/>
        <v>C</v>
      </c>
      <c r="X37" s="106">
        <f t="shared" si="6"/>
        <v>2.5</v>
      </c>
      <c r="Y37" s="88">
        <f t="shared" si="7"/>
        <v>2</v>
      </c>
      <c r="Z37" s="88">
        <f t="shared" si="8"/>
        <v>2</v>
      </c>
      <c r="AA37" s="88">
        <f t="shared" si="9"/>
        <v>1</v>
      </c>
      <c r="AB37" s="88">
        <f t="shared" si="10"/>
        <v>2.5</v>
      </c>
      <c r="AC37" s="107">
        <f t="shared" si="11"/>
        <v>2</v>
      </c>
    </row>
    <row r="38" spans="1:29" x14ac:dyDescent="0.25">
      <c r="A38" s="74">
        <v>9</v>
      </c>
      <c r="B38" s="13">
        <v>30440</v>
      </c>
      <c r="C38" s="168" t="s">
        <v>13</v>
      </c>
      <c r="D38" s="431">
        <f>'2021-2022 исходные'!F38</f>
        <v>0.63812885920002616</v>
      </c>
      <c r="E38" s="432">
        <f t="shared" si="30"/>
        <v>0.56902967920439362</v>
      </c>
      <c r="F38" s="26" t="str">
        <f t="shared" si="39"/>
        <v>B</v>
      </c>
      <c r="G38" s="433">
        <f>'[1]2021-2022 исходные'!I39</f>
        <v>17491.22891566265</v>
      </c>
      <c r="H38" s="432">
        <f t="shared" si="31"/>
        <v>0.14275141263737842</v>
      </c>
      <c r="I38" s="432">
        <f t="shared" si="32"/>
        <v>0.1939345395662426</v>
      </c>
      <c r="J38" s="47" t="str">
        <f t="shared" si="40"/>
        <v>C</v>
      </c>
      <c r="K38" s="434">
        <f>'[1]2021-2022 исходные'!L39</f>
        <v>67756.284301204811</v>
      </c>
      <c r="L38" s="435">
        <f t="shared" si="33"/>
        <v>0.21425991018108309</v>
      </c>
      <c r="M38" s="432">
        <f t="shared" si="34"/>
        <v>0.23805272394160776</v>
      </c>
      <c r="N38" s="52" t="str">
        <f t="shared" si="41"/>
        <v>C</v>
      </c>
      <c r="O38" s="436">
        <f>'[1]2021-2022 исходные'!P39</f>
        <v>3111.9325301204817</v>
      </c>
      <c r="P38" s="432">
        <f t="shared" si="35"/>
        <v>7.1188870678940641E-2</v>
      </c>
      <c r="Q38" s="432">
        <f t="shared" si="36"/>
        <v>0.11402994633730375</v>
      </c>
      <c r="R38" s="36" t="str">
        <f t="shared" si="42"/>
        <v>D</v>
      </c>
      <c r="S38" s="439">
        <f>'[1]2021-2022 исходные'!S39</f>
        <v>626300.63071428577</v>
      </c>
      <c r="T38" s="438">
        <f t="shared" si="37"/>
        <v>0.60994788945832645</v>
      </c>
      <c r="U38" s="438">
        <f t="shared" si="38"/>
        <v>0.64201760868743951</v>
      </c>
      <c r="V38" s="52" t="str">
        <f t="shared" si="43"/>
        <v>C</v>
      </c>
      <c r="W38" s="94" t="str">
        <f t="shared" si="5"/>
        <v>C</v>
      </c>
      <c r="X38" s="106">
        <f t="shared" si="6"/>
        <v>2.5</v>
      </c>
      <c r="Y38" s="88">
        <f t="shared" si="7"/>
        <v>2</v>
      </c>
      <c r="Z38" s="88">
        <f t="shared" si="8"/>
        <v>2</v>
      </c>
      <c r="AA38" s="88">
        <f t="shared" si="9"/>
        <v>1</v>
      </c>
      <c r="AB38" s="88">
        <f t="shared" si="10"/>
        <v>2</v>
      </c>
      <c r="AC38" s="107">
        <f t="shared" si="11"/>
        <v>1.9</v>
      </c>
    </row>
    <row r="39" spans="1:29" x14ac:dyDescent="0.25">
      <c r="A39" s="74">
        <v>10</v>
      </c>
      <c r="B39" s="13">
        <v>30500</v>
      </c>
      <c r="C39" s="168" t="s">
        <v>14</v>
      </c>
      <c r="D39" s="431">
        <f>'2021-2022 исходные'!F39</f>
        <v>0.41108483342794117</v>
      </c>
      <c r="E39" s="432">
        <f t="shared" si="30"/>
        <v>0.56902967920439362</v>
      </c>
      <c r="F39" s="26" t="str">
        <f t="shared" si="39"/>
        <v>C</v>
      </c>
      <c r="G39" s="433">
        <f>'[1]2021-2022 исходные'!I40</f>
        <v>40624.769736842107</v>
      </c>
      <c r="H39" s="432">
        <f t="shared" si="31"/>
        <v>0.33155150481218931</v>
      </c>
      <c r="I39" s="432">
        <f t="shared" si="32"/>
        <v>0.1939345395662426</v>
      </c>
      <c r="J39" s="47" t="str">
        <f t="shared" si="40"/>
        <v>B</v>
      </c>
      <c r="K39" s="434">
        <f>'[1]2021-2022 исходные'!L40</f>
        <v>175509.47598684212</v>
      </c>
      <c r="L39" s="435">
        <f t="shared" si="33"/>
        <v>0.55499862409369294</v>
      </c>
      <c r="M39" s="432">
        <f t="shared" si="34"/>
        <v>0.23805272394160776</v>
      </c>
      <c r="N39" s="52" t="str">
        <f t="shared" si="41"/>
        <v>B</v>
      </c>
      <c r="O39" s="436">
        <f>'[1]2021-2022 исходные'!P40</f>
        <v>3711.6315789473683</v>
      </c>
      <c r="P39" s="432">
        <f t="shared" si="35"/>
        <v>8.4907644341288668E-2</v>
      </c>
      <c r="Q39" s="432">
        <f t="shared" si="36"/>
        <v>0.11402994633730375</v>
      </c>
      <c r="R39" s="36" t="str">
        <f t="shared" si="42"/>
        <v>C</v>
      </c>
      <c r="S39" s="439">
        <f>'[1]2021-2022 исходные'!S40</f>
        <v>686639.09090909094</v>
      </c>
      <c r="T39" s="438">
        <f t="shared" si="37"/>
        <v>0.66871090939495503</v>
      </c>
      <c r="U39" s="438">
        <f t="shared" si="38"/>
        <v>0.64201760868743951</v>
      </c>
      <c r="V39" s="52" t="str">
        <f t="shared" si="43"/>
        <v>B</v>
      </c>
      <c r="W39" s="97" t="str">
        <f t="shared" si="5"/>
        <v>C</v>
      </c>
      <c r="X39" s="106">
        <f t="shared" si="6"/>
        <v>2</v>
      </c>
      <c r="Y39" s="88">
        <f t="shared" si="7"/>
        <v>2.5</v>
      </c>
      <c r="Z39" s="88">
        <f t="shared" si="8"/>
        <v>2.5</v>
      </c>
      <c r="AA39" s="88">
        <f t="shared" si="9"/>
        <v>2</v>
      </c>
      <c r="AB39" s="88">
        <f t="shared" si="10"/>
        <v>2.5</v>
      </c>
      <c r="AC39" s="107">
        <f t="shared" si="11"/>
        <v>2.2999999999999998</v>
      </c>
    </row>
    <row r="40" spans="1:29" x14ac:dyDescent="0.25">
      <c r="A40" s="450">
        <v>11</v>
      </c>
      <c r="B40" s="13">
        <v>30530</v>
      </c>
      <c r="C40" s="168" t="s">
        <v>196</v>
      </c>
      <c r="D40" s="431">
        <f>'2021-2022 исходные'!F40</f>
        <v>0.55698619335208177</v>
      </c>
      <c r="E40" s="432">
        <f t="shared" si="30"/>
        <v>0.56902967920439362</v>
      </c>
      <c r="F40" s="26" t="str">
        <f t="shared" si="39"/>
        <v>C</v>
      </c>
      <c r="G40" s="433">
        <f>'[1]2021-2022 исходные'!I41</f>
        <v>15452.950928381963</v>
      </c>
      <c r="H40" s="432">
        <f t="shared" si="31"/>
        <v>0.12611638582279924</v>
      </c>
      <c r="I40" s="432">
        <f t="shared" si="32"/>
        <v>0.1939345395662426</v>
      </c>
      <c r="J40" s="47" t="str">
        <f t="shared" si="40"/>
        <v>C</v>
      </c>
      <c r="K40" s="434">
        <f>'[1]2021-2022 исходные'!L41</f>
        <v>59965.57911140583</v>
      </c>
      <c r="L40" s="435">
        <f t="shared" si="33"/>
        <v>0.18962402863254391</v>
      </c>
      <c r="M40" s="432">
        <f t="shared" si="34"/>
        <v>0.23805272394160776</v>
      </c>
      <c r="N40" s="52" t="str">
        <f t="shared" si="41"/>
        <v>D</v>
      </c>
      <c r="O40" s="436">
        <f>'[1]2021-2022 исходные'!P41</f>
        <v>2947.1724137931033</v>
      </c>
      <c r="P40" s="432">
        <f t="shared" si="35"/>
        <v>6.7419802262208978E-2</v>
      </c>
      <c r="Q40" s="432">
        <f t="shared" si="36"/>
        <v>0.11402994633730375</v>
      </c>
      <c r="R40" s="36" t="str">
        <f t="shared" si="42"/>
        <v>D</v>
      </c>
      <c r="S40" s="439">
        <f>'[1]2021-2022 исходные'!S41</f>
        <v>613412.34782608692</v>
      </c>
      <c r="T40" s="438">
        <f t="shared" si="37"/>
        <v>0.59739612029048572</v>
      </c>
      <c r="U40" s="438">
        <f t="shared" si="38"/>
        <v>0.64201760868743951</v>
      </c>
      <c r="V40" s="52" t="str">
        <f t="shared" si="43"/>
        <v>C</v>
      </c>
      <c r="W40" s="96" t="str">
        <f t="shared" si="5"/>
        <v>C</v>
      </c>
      <c r="X40" s="106">
        <f t="shared" si="6"/>
        <v>2</v>
      </c>
      <c r="Y40" s="88">
        <f t="shared" si="7"/>
        <v>2</v>
      </c>
      <c r="Z40" s="88">
        <f t="shared" si="8"/>
        <v>1</v>
      </c>
      <c r="AA40" s="88">
        <f t="shared" si="9"/>
        <v>1</v>
      </c>
      <c r="AB40" s="88">
        <f t="shared" si="10"/>
        <v>2</v>
      </c>
      <c r="AC40" s="107">
        <f t="shared" si="11"/>
        <v>1.6</v>
      </c>
    </row>
    <row r="41" spans="1:29" x14ac:dyDescent="0.25">
      <c r="A41" s="450">
        <v>12</v>
      </c>
      <c r="B41" s="13">
        <v>30640</v>
      </c>
      <c r="C41" s="168" t="s">
        <v>18</v>
      </c>
      <c r="D41" s="449">
        <f>'2021-2022 исходные'!F41</f>
        <v>0.51476978642419269</v>
      </c>
      <c r="E41" s="432">
        <f t="shared" si="30"/>
        <v>0.56902967920439362</v>
      </c>
      <c r="F41" s="26" t="str">
        <f t="shared" si="39"/>
        <v>C</v>
      </c>
      <c r="G41" s="433">
        <f>'[1]2021-2022 исходные'!I42</f>
        <v>18675.489186405768</v>
      </c>
      <c r="H41" s="432">
        <f t="shared" si="31"/>
        <v>0.15241653264661476</v>
      </c>
      <c r="I41" s="432">
        <f t="shared" si="32"/>
        <v>0.1939345395662426</v>
      </c>
      <c r="J41" s="47" t="str">
        <f t="shared" si="40"/>
        <v>C</v>
      </c>
      <c r="K41" s="434">
        <f>'[1]2021-2022 исходные'!L42</f>
        <v>57052.730782698251</v>
      </c>
      <c r="L41" s="435">
        <f t="shared" si="33"/>
        <v>0.18041297717485782</v>
      </c>
      <c r="M41" s="432">
        <f t="shared" si="34"/>
        <v>0.23805272394160776</v>
      </c>
      <c r="N41" s="52" t="str">
        <f t="shared" si="41"/>
        <v>D</v>
      </c>
      <c r="O41" s="436">
        <f>'[1]2021-2022 исходные'!P42</f>
        <v>3374.9485066941297</v>
      </c>
      <c r="P41" s="432">
        <f t="shared" si="35"/>
        <v>7.7205649693770959E-2</v>
      </c>
      <c r="Q41" s="432">
        <f t="shared" si="36"/>
        <v>0.11402994633730375</v>
      </c>
      <c r="R41" s="36" t="str">
        <f t="shared" si="42"/>
        <v>D</v>
      </c>
      <c r="S41" s="439">
        <f>'[1]2021-2022 исходные'!S42</f>
        <v>730097.22916666663</v>
      </c>
      <c r="T41" s="438">
        <f t="shared" si="37"/>
        <v>0.71103435345689925</v>
      </c>
      <c r="U41" s="438">
        <f t="shared" si="38"/>
        <v>0.64201760868743951</v>
      </c>
      <c r="V41" s="52" t="str">
        <f t="shared" si="43"/>
        <v>B</v>
      </c>
      <c r="W41" s="94" t="str">
        <f t="shared" si="5"/>
        <v>C</v>
      </c>
      <c r="X41" s="106">
        <f t="shared" si="6"/>
        <v>2</v>
      </c>
      <c r="Y41" s="88">
        <f t="shared" si="7"/>
        <v>2</v>
      </c>
      <c r="Z41" s="88">
        <f t="shared" si="8"/>
        <v>1</v>
      </c>
      <c r="AA41" s="88">
        <f t="shared" si="9"/>
        <v>1</v>
      </c>
      <c r="AB41" s="88">
        <f t="shared" si="10"/>
        <v>2.5</v>
      </c>
      <c r="AC41" s="107">
        <f t="shared" si="11"/>
        <v>1.7</v>
      </c>
    </row>
    <row r="42" spans="1:29" x14ac:dyDescent="0.25">
      <c r="A42" s="450">
        <v>13</v>
      </c>
      <c r="B42" s="13">
        <v>30650</v>
      </c>
      <c r="C42" s="168" t="s">
        <v>19</v>
      </c>
      <c r="D42" s="431">
        <f>'2021-2022 исходные'!F42</f>
        <v>0.50148271523266685</v>
      </c>
      <c r="E42" s="432">
        <f t="shared" si="30"/>
        <v>0.56902967920439362</v>
      </c>
      <c r="F42" s="26" t="str">
        <f t="shared" si="39"/>
        <v>C</v>
      </c>
      <c r="G42" s="433">
        <f>'[1]2021-2022 исходные'!I43</f>
        <v>21720.39278131635</v>
      </c>
      <c r="H42" s="432">
        <f t="shared" si="31"/>
        <v>0.17726694719518279</v>
      </c>
      <c r="I42" s="432">
        <f t="shared" si="32"/>
        <v>0.1939345395662426</v>
      </c>
      <c r="J42" s="47" t="str">
        <f t="shared" si="40"/>
        <v>C</v>
      </c>
      <c r="K42" s="434">
        <f>'[1]2021-2022 исходные'!L43</f>
        <v>81306.979734607216</v>
      </c>
      <c r="L42" s="435">
        <f t="shared" si="33"/>
        <v>0.25711011686516461</v>
      </c>
      <c r="M42" s="432">
        <f t="shared" si="34"/>
        <v>0.23805272394160776</v>
      </c>
      <c r="N42" s="52" t="str">
        <f t="shared" si="41"/>
        <v>B</v>
      </c>
      <c r="O42" s="436">
        <f>'[1]2021-2022 исходные'!P43</f>
        <v>3024.0169851380042</v>
      </c>
      <c r="P42" s="432">
        <f t="shared" si="35"/>
        <v>6.9177706136699144E-2</v>
      </c>
      <c r="Q42" s="432">
        <f t="shared" si="36"/>
        <v>0.11402994633730375</v>
      </c>
      <c r="R42" s="36" t="str">
        <f t="shared" si="42"/>
        <v>D</v>
      </c>
      <c r="S42" s="439">
        <f>'[1]2021-2022 исходные'!S43</f>
        <v>706551.43076923082</v>
      </c>
      <c r="T42" s="438">
        <f t="shared" si="37"/>
        <v>0.68810333705069204</v>
      </c>
      <c r="U42" s="438">
        <f t="shared" si="38"/>
        <v>0.64201760868743951</v>
      </c>
      <c r="V42" s="52" t="str">
        <f t="shared" si="43"/>
        <v>B</v>
      </c>
      <c r="W42" s="94" t="str">
        <f t="shared" si="5"/>
        <v>C</v>
      </c>
      <c r="X42" s="106">
        <f t="shared" si="6"/>
        <v>2</v>
      </c>
      <c r="Y42" s="88">
        <f t="shared" si="7"/>
        <v>2</v>
      </c>
      <c r="Z42" s="88">
        <f t="shared" si="8"/>
        <v>2.5</v>
      </c>
      <c r="AA42" s="88">
        <f t="shared" si="9"/>
        <v>1</v>
      </c>
      <c r="AB42" s="88">
        <f t="shared" si="10"/>
        <v>2.5</v>
      </c>
      <c r="AC42" s="107">
        <f t="shared" si="11"/>
        <v>2</v>
      </c>
    </row>
    <row r="43" spans="1:29" x14ac:dyDescent="0.25">
      <c r="A43" s="450">
        <v>14</v>
      </c>
      <c r="B43" s="13">
        <v>30790</v>
      </c>
      <c r="C43" s="168" t="s">
        <v>20</v>
      </c>
      <c r="D43" s="431">
        <f>'2021-2022 исходные'!F43</f>
        <v>0.41798929146817376</v>
      </c>
      <c r="E43" s="432">
        <f t="shared" si="30"/>
        <v>0.56902967920439362</v>
      </c>
      <c r="F43" s="26" t="str">
        <f t="shared" si="39"/>
        <v>C</v>
      </c>
      <c r="G43" s="433">
        <f>'[1]2021-2022 исходные'!I44</f>
        <v>8326.148521739131</v>
      </c>
      <c r="H43" s="432">
        <f t="shared" si="31"/>
        <v>6.7952313072900644E-2</v>
      </c>
      <c r="I43" s="432">
        <f t="shared" si="32"/>
        <v>0.1939345395662426</v>
      </c>
      <c r="J43" s="47" t="str">
        <f t="shared" si="40"/>
        <v>D</v>
      </c>
      <c r="K43" s="434">
        <f>'[1]2021-2022 исходные'!L44</f>
        <v>66214.900724637686</v>
      </c>
      <c r="L43" s="435">
        <f t="shared" si="33"/>
        <v>0.20938572456013405</v>
      </c>
      <c r="M43" s="432">
        <f t="shared" si="34"/>
        <v>0.23805272394160776</v>
      </c>
      <c r="N43" s="52" t="str">
        <f t="shared" si="41"/>
        <v>C</v>
      </c>
      <c r="O43" s="436">
        <f>'[1]2021-2022 исходные'!P44</f>
        <v>3235.8057971014491</v>
      </c>
      <c r="P43" s="432">
        <f t="shared" si="35"/>
        <v>7.4022607560551165E-2</v>
      </c>
      <c r="Q43" s="432">
        <f t="shared" si="36"/>
        <v>0.11402994633730375</v>
      </c>
      <c r="R43" s="36" t="str">
        <f t="shared" si="42"/>
        <v>D</v>
      </c>
      <c r="S43" s="439">
        <f>'[1]2021-2022 исходные'!S44</f>
        <v>698333.47619047621</v>
      </c>
      <c r="T43" s="438">
        <f t="shared" si="37"/>
        <v>0.68009995368309251</v>
      </c>
      <c r="U43" s="438">
        <f t="shared" si="38"/>
        <v>0.64201760868743951</v>
      </c>
      <c r="V43" s="52" t="str">
        <f t="shared" si="43"/>
        <v>B</v>
      </c>
      <c r="W43" s="96" t="str">
        <f t="shared" si="5"/>
        <v>C</v>
      </c>
      <c r="X43" s="106">
        <f t="shared" si="6"/>
        <v>2</v>
      </c>
      <c r="Y43" s="88">
        <f t="shared" si="7"/>
        <v>1</v>
      </c>
      <c r="Z43" s="88">
        <f t="shared" si="8"/>
        <v>2</v>
      </c>
      <c r="AA43" s="88">
        <f t="shared" si="9"/>
        <v>1</v>
      </c>
      <c r="AB43" s="88">
        <f t="shared" si="10"/>
        <v>2.5</v>
      </c>
      <c r="AC43" s="107">
        <f t="shared" si="11"/>
        <v>1.7</v>
      </c>
    </row>
    <row r="44" spans="1:29" x14ac:dyDescent="0.25">
      <c r="A44" s="450">
        <v>15</v>
      </c>
      <c r="B44" s="13">
        <v>30890</v>
      </c>
      <c r="C44" s="168" t="s">
        <v>197</v>
      </c>
      <c r="D44" s="431">
        <f>'2021-2022 исходные'!F44</f>
        <v>0.63474739208664666</v>
      </c>
      <c r="E44" s="432">
        <f t="shared" si="30"/>
        <v>0.56902967920439362</v>
      </c>
      <c r="F44" s="26" t="str">
        <f t="shared" si="39"/>
        <v>B</v>
      </c>
      <c r="G44" s="433">
        <f>'[1]2021-2022 исходные'!I45</f>
        <v>15020.992425952047</v>
      </c>
      <c r="H44" s="432">
        <f t="shared" si="31"/>
        <v>0.12259103681959796</v>
      </c>
      <c r="I44" s="432">
        <f t="shared" si="32"/>
        <v>0.1939345395662426</v>
      </c>
      <c r="J44" s="47" t="str">
        <f t="shared" si="40"/>
        <v>C</v>
      </c>
      <c r="K44" s="434">
        <f>'[1]2021-2022 исходные'!L45</f>
        <v>66592.710846262344</v>
      </c>
      <c r="L44" s="435">
        <f t="shared" si="33"/>
        <v>0.21058044123563752</v>
      </c>
      <c r="M44" s="432">
        <f t="shared" si="34"/>
        <v>0.23805272394160776</v>
      </c>
      <c r="N44" s="52" t="str">
        <f t="shared" si="41"/>
        <v>C</v>
      </c>
      <c r="O44" s="436">
        <f>'[1]2021-2022 исходные'!P45</f>
        <v>3259.4259520451342</v>
      </c>
      <c r="P44" s="432">
        <f t="shared" si="35"/>
        <v>7.4562944518189983E-2</v>
      </c>
      <c r="Q44" s="432">
        <f t="shared" si="36"/>
        <v>0.11402994633730375</v>
      </c>
      <c r="R44" s="36" t="str">
        <f t="shared" si="42"/>
        <v>D</v>
      </c>
      <c r="S44" s="439">
        <f>'[1]2021-2022 исходные'!S45</f>
        <v>673481.67522727279</v>
      </c>
      <c r="T44" s="438">
        <f t="shared" si="37"/>
        <v>0.65589703450439629</v>
      </c>
      <c r="U44" s="438">
        <f t="shared" si="38"/>
        <v>0.64201760868743951</v>
      </c>
      <c r="V44" s="52" t="str">
        <f t="shared" si="43"/>
        <v>B</v>
      </c>
      <c r="W44" s="94" t="str">
        <f t="shared" si="5"/>
        <v>C</v>
      </c>
      <c r="X44" s="106">
        <f t="shared" si="6"/>
        <v>2.5</v>
      </c>
      <c r="Y44" s="88">
        <f t="shared" si="7"/>
        <v>2</v>
      </c>
      <c r="Z44" s="88">
        <f t="shared" si="8"/>
        <v>2</v>
      </c>
      <c r="AA44" s="88">
        <f t="shared" si="9"/>
        <v>1</v>
      </c>
      <c r="AB44" s="88">
        <f t="shared" si="10"/>
        <v>2.5</v>
      </c>
      <c r="AC44" s="107">
        <f t="shared" si="11"/>
        <v>2</v>
      </c>
    </row>
    <row r="45" spans="1:29" x14ac:dyDescent="0.25">
      <c r="A45" s="450">
        <v>16</v>
      </c>
      <c r="B45" s="13">
        <v>30940</v>
      </c>
      <c r="C45" s="168" t="s">
        <v>6</v>
      </c>
      <c r="D45" s="431">
        <f>'2021-2022 исходные'!F45</f>
        <v>0.44942265763887179</v>
      </c>
      <c r="E45" s="432">
        <f t="shared" si="30"/>
        <v>0.56902967920439362</v>
      </c>
      <c r="F45" s="26" t="str">
        <f t="shared" si="39"/>
        <v>C</v>
      </c>
      <c r="G45" s="433">
        <f>'[1]2021-2022 исходные'!I46</f>
        <v>19505.131244707874</v>
      </c>
      <c r="H45" s="432">
        <f t="shared" si="31"/>
        <v>0.15918750204945395</v>
      </c>
      <c r="I45" s="432">
        <f t="shared" si="32"/>
        <v>0.1939345395662426</v>
      </c>
      <c r="J45" s="47" t="str">
        <f t="shared" si="40"/>
        <v>C</v>
      </c>
      <c r="K45" s="434">
        <f>'[1]2021-2022 исходные'!L46</f>
        <v>58171.760296359018</v>
      </c>
      <c r="L45" s="435">
        <f t="shared" si="33"/>
        <v>0.18395158861968103</v>
      </c>
      <c r="M45" s="432">
        <f t="shared" si="34"/>
        <v>0.23805272394160776</v>
      </c>
      <c r="N45" s="52" t="str">
        <f t="shared" si="41"/>
        <v>D</v>
      </c>
      <c r="O45" s="436">
        <f>'[1]2021-2022 исходные'!P46</f>
        <v>2900.4910160880609</v>
      </c>
      <c r="P45" s="432">
        <f t="shared" si="35"/>
        <v>6.6351914076275914E-2</v>
      </c>
      <c r="Q45" s="432">
        <f t="shared" si="36"/>
        <v>0.11402994633730375</v>
      </c>
      <c r="R45" s="36" t="str">
        <f t="shared" si="42"/>
        <v>D</v>
      </c>
      <c r="S45" s="439">
        <f>'[1]2021-2022 исходные'!S46</f>
        <v>585698.2432432432</v>
      </c>
      <c r="T45" s="438">
        <f t="shared" si="37"/>
        <v>0.5704056323849348</v>
      </c>
      <c r="U45" s="438">
        <f t="shared" si="38"/>
        <v>0.64201760868743951</v>
      </c>
      <c r="V45" s="52" t="str">
        <f t="shared" si="43"/>
        <v>C</v>
      </c>
      <c r="W45" s="94" t="str">
        <f t="shared" si="5"/>
        <v>C</v>
      </c>
      <c r="X45" s="106">
        <f t="shared" si="6"/>
        <v>2</v>
      </c>
      <c r="Y45" s="88">
        <f t="shared" si="7"/>
        <v>2</v>
      </c>
      <c r="Z45" s="88">
        <f t="shared" si="8"/>
        <v>1</v>
      </c>
      <c r="AA45" s="88">
        <f t="shared" si="9"/>
        <v>1</v>
      </c>
      <c r="AB45" s="88">
        <f t="shared" si="10"/>
        <v>2</v>
      </c>
      <c r="AC45" s="107">
        <f t="shared" si="11"/>
        <v>1.6</v>
      </c>
    </row>
    <row r="46" spans="1:29" ht="15.75" thickBot="1" x14ac:dyDescent="0.3">
      <c r="A46" s="450">
        <v>17</v>
      </c>
      <c r="B46" s="14">
        <v>31480</v>
      </c>
      <c r="C46" s="169" t="s">
        <v>68</v>
      </c>
      <c r="D46" s="451">
        <f>'2021-2022 исходные'!F46</f>
        <v>0.67369096072770296</v>
      </c>
      <c r="E46" s="452">
        <f t="shared" si="30"/>
        <v>0.56902967920439362</v>
      </c>
      <c r="F46" s="31" t="str">
        <f t="shared" si="39"/>
        <v>B</v>
      </c>
      <c r="G46" s="453">
        <f>'[1]2021-2022 исходные'!I47</f>
        <v>17263.809885931558</v>
      </c>
      <c r="H46" s="452">
        <f t="shared" si="31"/>
        <v>0.14089537451042525</v>
      </c>
      <c r="I46" s="452">
        <f t="shared" si="32"/>
        <v>0.1939345395662426</v>
      </c>
      <c r="J46" s="48" t="str">
        <f t="shared" si="40"/>
        <v>C</v>
      </c>
      <c r="K46" s="454">
        <f>'[1]2021-2022 исходные'!L47</f>
        <v>113725.52151330798</v>
      </c>
      <c r="L46" s="455">
        <f t="shared" si="33"/>
        <v>0.35962450237704252</v>
      </c>
      <c r="M46" s="452">
        <f t="shared" si="34"/>
        <v>0.23805272394160776</v>
      </c>
      <c r="N46" s="42" t="str">
        <f t="shared" si="41"/>
        <v>B</v>
      </c>
      <c r="O46" s="456">
        <f>'[1]2021-2022 исходные'!P47</f>
        <v>18164.081391634983</v>
      </c>
      <c r="P46" s="452">
        <f t="shared" si="35"/>
        <v>0.41552328936282951</v>
      </c>
      <c r="Q46" s="452">
        <f t="shared" si="36"/>
        <v>0.11402994633730375</v>
      </c>
      <c r="R46" s="37" t="str">
        <f t="shared" si="42"/>
        <v>B</v>
      </c>
      <c r="S46" s="457">
        <f>'[1]2021-2022 исходные'!S47</f>
        <v>677158.66944000009</v>
      </c>
      <c r="T46" s="458">
        <f t="shared" si="37"/>
        <v>0.65947802221160279</v>
      </c>
      <c r="U46" s="458">
        <f t="shared" si="38"/>
        <v>0.64201760868743951</v>
      </c>
      <c r="V46" s="42" t="str">
        <f t="shared" si="43"/>
        <v>B</v>
      </c>
      <c r="W46" s="96" t="str">
        <f t="shared" si="5"/>
        <v>C</v>
      </c>
      <c r="X46" s="102">
        <f t="shared" si="6"/>
        <v>2.5</v>
      </c>
      <c r="Y46" s="90">
        <f t="shared" si="7"/>
        <v>2</v>
      </c>
      <c r="Z46" s="90">
        <f t="shared" si="8"/>
        <v>2.5</v>
      </c>
      <c r="AA46" s="90">
        <f t="shared" si="9"/>
        <v>2.5</v>
      </c>
      <c r="AB46" s="90">
        <f t="shared" si="10"/>
        <v>2.5</v>
      </c>
      <c r="AC46" s="103">
        <f t="shared" si="11"/>
        <v>2.4</v>
      </c>
    </row>
    <row r="47" spans="1:29" ht="15.75" thickBot="1" x14ac:dyDescent="0.3">
      <c r="A47" s="10"/>
      <c r="B47" s="62"/>
      <c r="C47" s="64" t="s">
        <v>142</v>
      </c>
      <c r="D47" s="50">
        <f>AVERAGE(D48:D66)</f>
        <v>0.41145797362200032</v>
      </c>
      <c r="E47" s="459"/>
      <c r="F47" s="35" t="str">
        <f t="shared" si="39"/>
        <v>C</v>
      </c>
      <c r="G47" s="44">
        <f>AVERAGE(G48:G66)</f>
        <v>25769.81520185278</v>
      </c>
      <c r="H47" s="137">
        <f>AVERAGE(H48:H66)</f>
        <v>0.21031555536812932</v>
      </c>
      <c r="I47" s="137"/>
      <c r="J47" s="40" t="str">
        <f t="shared" si="40"/>
        <v>B</v>
      </c>
      <c r="K47" s="44">
        <f>AVERAGE(K48:K66)</f>
        <v>88395.970506519196</v>
      </c>
      <c r="L47" s="138">
        <f>AVERAGE(L48:L66)</f>
        <v>0.2795270268496659</v>
      </c>
      <c r="M47" s="137"/>
      <c r="N47" s="40" t="str">
        <f t="shared" si="41"/>
        <v>B</v>
      </c>
      <c r="O47" s="39">
        <f>AVERAGE(O48:O66)</f>
        <v>7424.1489894982506</v>
      </c>
      <c r="P47" s="137">
        <f>AVERAGE(P48:P66)</f>
        <v>0.16983555305233972</v>
      </c>
      <c r="Q47" s="137"/>
      <c r="R47" s="35" t="str">
        <f t="shared" si="42"/>
        <v>B</v>
      </c>
      <c r="S47" s="44">
        <f>AVERAGE(S48:S66)</f>
        <v>668228.71576625889</v>
      </c>
      <c r="T47" s="137">
        <f>AVERAGE(T48:T66)</f>
        <v>0.65078123008152433</v>
      </c>
      <c r="U47" s="430"/>
      <c r="V47" s="40" t="str">
        <f t="shared" si="43"/>
        <v>B</v>
      </c>
      <c r="W47" s="93" t="str">
        <f t="shared" si="5"/>
        <v>C</v>
      </c>
      <c r="X47" s="145">
        <f t="shared" si="6"/>
        <v>2</v>
      </c>
      <c r="Y47" s="146">
        <f t="shared" si="7"/>
        <v>2.5</v>
      </c>
      <c r="Z47" s="146">
        <f t="shared" si="8"/>
        <v>2.5</v>
      </c>
      <c r="AA47" s="146">
        <f t="shared" si="9"/>
        <v>2.5</v>
      </c>
      <c r="AB47" s="146">
        <f t="shared" si="10"/>
        <v>2.5</v>
      </c>
      <c r="AC47" s="147">
        <f t="shared" si="11"/>
        <v>2.4</v>
      </c>
    </row>
    <row r="48" spans="1:29" x14ac:dyDescent="0.25">
      <c r="A48" s="74">
        <v>1</v>
      </c>
      <c r="B48" s="16">
        <v>40010</v>
      </c>
      <c r="C48" s="172" t="s">
        <v>70</v>
      </c>
      <c r="D48" s="440">
        <f>'2021-2022 исходные'!F48</f>
        <v>0.54383438433223608</v>
      </c>
      <c r="E48" s="441">
        <f t="shared" ref="E48:E66" si="44">$D$123</f>
        <v>0.56902967920439362</v>
      </c>
      <c r="F48" s="27" t="str">
        <f t="shared" si="39"/>
        <v>C</v>
      </c>
      <c r="G48" s="442">
        <f>'[1]2021-2022 исходные'!I49</f>
        <v>41558.215821152189</v>
      </c>
      <c r="H48" s="441">
        <f t="shared" ref="H48:H66" si="45">G48/$G$124</f>
        <v>0.33916965147292927</v>
      </c>
      <c r="I48" s="441">
        <f t="shared" ref="I48:I66" si="46">$H$123</f>
        <v>0.1939345395662426</v>
      </c>
      <c r="J48" s="46" t="str">
        <f t="shared" si="40"/>
        <v>B</v>
      </c>
      <c r="K48" s="443">
        <f>'[1]2021-2022 исходные'!L49</f>
        <v>106813.50822012038</v>
      </c>
      <c r="L48" s="444">
        <f t="shared" ref="L48:L66" si="47">K48/$K$124</f>
        <v>0.3377672331562967</v>
      </c>
      <c r="M48" s="441">
        <f t="shared" ref="M48:M66" si="48">$L$123</f>
        <v>0.23805272394160776</v>
      </c>
      <c r="N48" s="41" t="str">
        <f t="shared" si="41"/>
        <v>B</v>
      </c>
      <c r="O48" s="445">
        <f>'[1]2021-2022 исходные'!P49</f>
        <v>21015.358383490973</v>
      </c>
      <c r="P48" s="441">
        <f t="shared" ref="P48:P66" si="49">O48/$O$124</f>
        <v>0.48074937864286166</v>
      </c>
      <c r="Q48" s="441">
        <f t="shared" ref="Q48:Q66" si="50">$P$123</f>
        <v>0.11402994633730375</v>
      </c>
      <c r="R48" s="38" t="str">
        <f t="shared" si="42"/>
        <v>B</v>
      </c>
      <c r="S48" s="446">
        <f>'[1]2021-2022 исходные'!S49</f>
        <v>729149.56465517241</v>
      </c>
      <c r="T48" s="447">
        <f t="shared" ref="T48:T66" si="51">S48/$S$124</f>
        <v>0.71011143251389897</v>
      </c>
      <c r="U48" s="447">
        <f t="shared" ref="U48:U66" si="52">$T$123</f>
        <v>0.64201760868743951</v>
      </c>
      <c r="V48" s="41" t="str">
        <f t="shared" si="43"/>
        <v>B</v>
      </c>
      <c r="W48" s="94" t="str">
        <f t="shared" si="5"/>
        <v>C</v>
      </c>
      <c r="X48" s="104">
        <f t="shared" si="6"/>
        <v>2</v>
      </c>
      <c r="Y48" s="89">
        <f t="shared" si="7"/>
        <v>2.5</v>
      </c>
      <c r="Z48" s="89">
        <f t="shared" si="8"/>
        <v>2.5</v>
      </c>
      <c r="AA48" s="89">
        <f t="shared" si="9"/>
        <v>2.5</v>
      </c>
      <c r="AB48" s="89">
        <f t="shared" si="10"/>
        <v>2.5</v>
      </c>
      <c r="AC48" s="105">
        <f t="shared" si="11"/>
        <v>2.4</v>
      </c>
    </row>
    <row r="49" spans="1:29" x14ac:dyDescent="0.25">
      <c r="A49" s="74">
        <v>2</v>
      </c>
      <c r="B49" s="13">
        <v>40030</v>
      </c>
      <c r="C49" s="168" t="s">
        <v>199</v>
      </c>
      <c r="D49" s="431">
        <f>'2021-2022 исходные'!F49</f>
        <v>0.29384062756684137</v>
      </c>
      <c r="E49" s="432">
        <f t="shared" si="44"/>
        <v>0.56902967920439362</v>
      </c>
      <c r="F49" s="26" t="str">
        <f t="shared" si="39"/>
        <v>C</v>
      </c>
      <c r="G49" s="433">
        <f>'[1]2021-2022 исходные'!I50</f>
        <v>15576.657060518732</v>
      </c>
      <c r="H49" s="432">
        <f t="shared" si="45"/>
        <v>0.12712599041945608</v>
      </c>
      <c r="I49" s="432">
        <f t="shared" si="46"/>
        <v>0.1939345395662426</v>
      </c>
      <c r="J49" s="47" t="str">
        <f t="shared" si="40"/>
        <v>C</v>
      </c>
      <c r="K49" s="434">
        <f>'[1]2021-2022 исходные'!L50</f>
        <v>58941.044524495672</v>
      </c>
      <c r="L49" s="435">
        <f t="shared" si="47"/>
        <v>0.18638423042293517</v>
      </c>
      <c r="M49" s="432">
        <f t="shared" si="48"/>
        <v>0.23805272394160776</v>
      </c>
      <c r="N49" s="52" t="str">
        <f t="shared" si="41"/>
        <v>D</v>
      </c>
      <c r="O49" s="436">
        <f>'[1]2021-2022 исходные'!P50</f>
        <v>3090.1997982708936</v>
      </c>
      <c r="P49" s="432">
        <f t="shared" si="49"/>
        <v>7.0691710595241611E-2</v>
      </c>
      <c r="Q49" s="432">
        <f t="shared" si="50"/>
        <v>0.11402994633730375</v>
      </c>
      <c r="R49" s="36" t="str">
        <f t="shared" si="42"/>
        <v>D</v>
      </c>
      <c r="S49" s="439">
        <f>'[1]2021-2022 исходные'!S50</f>
        <v>635487.1</v>
      </c>
      <c r="T49" s="438">
        <f t="shared" si="51"/>
        <v>0.61889449956472964</v>
      </c>
      <c r="U49" s="438">
        <f t="shared" si="52"/>
        <v>0.64201760868743951</v>
      </c>
      <c r="V49" s="52" t="str">
        <f t="shared" si="43"/>
        <v>C</v>
      </c>
      <c r="W49" s="94" t="str">
        <f t="shared" si="5"/>
        <v>C</v>
      </c>
      <c r="X49" s="106">
        <f t="shared" si="6"/>
        <v>2</v>
      </c>
      <c r="Y49" s="88">
        <f t="shared" si="7"/>
        <v>2</v>
      </c>
      <c r="Z49" s="88">
        <f t="shared" si="8"/>
        <v>1</v>
      </c>
      <c r="AA49" s="88">
        <f t="shared" si="9"/>
        <v>1</v>
      </c>
      <c r="AB49" s="88">
        <f t="shared" si="10"/>
        <v>2</v>
      </c>
      <c r="AC49" s="107">
        <f t="shared" si="11"/>
        <v>1.6</v>
      </c>
    </row>
    <row r="50" spans="1:29" x14ac:dyDescent="0.25">
      <c r="A50" s="74">
        <v>3</v>
      </c>
      <c r="B50" s="13">
        <v>40410</v>
      </c>
      <c r="C50" s="168" t="s">
        <v>74</v>
      </c>
      <c r="D50" s="431">
        <f>'2021-2022 исходные'!F50</f>
        <v>0.46842060054478357</v>
      </c>
      <c r="E50" s="432">
        <f t="shared" si="44"/>
        <v>0.56902967920439362</v>
      </c>
      <c r="F50" s="26" t="str">
        <f t="shared" si="39"/>
        <v>C</v>
      </c>
      <c r="G50" s="433">
        <f>'[1]2021-2022 исходные'!I51</f>
        <v>36359.551441161224</v>
      </c>
      <c r="H50" s="432">
        <f t="shared" si="45"/>
        <v>0.29674171872734628</v>
      </c>
      <c r="I50" s="432">
        <f t="shared" si="46"/>
        <v>0.1939345395662426</v>
      </c>
      <c r="J50" s="47" t="str">
        <f t="shared" si="40"/>
        <v>B</v>
      </c>
      <c r="K50" s="434">
        <f>'[1]2021-2022 исходные'!L51</f>
        <v>68857.743991705545</v>
      </c>
      <c r="L50" s="435">
        <f t="shared" si="47"/>
        <v>0.21774296207492158</v>
      </c>
      <c r="M50" s="432">
        <f t="shared" si="48"/>
        <v>0.23805272394160776</v>
      </c>
      <c r="N50" s="52" t="str">
        <f t="shared" si="41"/>
        <v>C</v>
      </c>
      <c r="O50" s="436">
        <f>'[1]2021-2022 исходные'!P51</f>
        <v>5719.2213893208909</v>
      </c>
      <c r="P50" s="432">
        <f t="shared" si="49"/>
        <v>0.1308334637489178</v>
      </c>
      <c r="Q50" s="432">
        <f t="shared" si="50"/>
        <v>0.11402994633730375</v>
      </c>
      <c r="R50" s="36" t="str">
        <f t="shared" si="42"/>
        <v>B</v>
      </c>
      <c r="S50" s="439">
        <f>'[1]2021-2022 исходные'!S51</f>
        <v>611833.28671328677</v>
      </c>
      <c r="T50" s="438">
        <f t="shared" si="51"/>
        <v>0.59585828854348633</v>
      </c>
      <c r="U50" s="438">
        <f t="shared" si="52"/>
        <v>0.64201760868743951</v>
      </c>
      <c r="V50" s="52" t="str">
        <f t="shared" si="43"/>
        <v>C</v>
      </c>
      <c r="W50" s="94" t="str">
        <f t="shared" si="5"/>
        <v>C</v>
      </c>
      <c r="X50" s="106">
        <f t="shared" si="6"/>
        <v>2</v>
      </c>
      <c r="Y50" s="88">
        <f t="shared" si="7"/>
        <v>2.5</v>
      </c>
      <c r="Z50" s="88">
        <f t="shared" si="8"/>
        <v>2</v>
      </c>
      <c r="AA50" s="88">
        <f t="shared" si="9"/>
        <v>2.5</v>
      </c>
      <c r="AB50" s="88">
        <f t="shared" si="10"/>
        <v>2</v>
      </c>
      <c r="AC50" s="107">
        <f t="shared" si="11"/>
        <v>2.2000000000000002</v>
      </c>
    </row>
    <row r="51" spans="1:29" x14ac:dyDescent="0.25">
      <c r="A51" s="74">
        <v>4</v>
      </c>
      <c r="B51" s="13">
        <v>40011</v>
      </c>
      <c r="C51" s="168" t="s">
        <v>71</v>
      </c>
      <c r="D51" s="431">
        <f>'2021-2022 исходные'!F51</f>
        <v>0.4059781845573105</v>
      </c>
      <c r="E51" s="432">
        <f t="shared" si="44"/>
        <v>0.56902967920439362</v>
      </c>
      <c r="F51" s="26" t="str">
        <f t="shared" si="39"/>
        <v>C</v>
      </c>
      <c r="G51" s="433">
        <f>'[1]2021-2022 исходные'!I52</f>
        <v>20671.719901719902</v>
      </c>
      <c r="H51" s="432">
        <f t="shared" si="45"/>
        <v>0.16870839846892088</v>
      </c>
      <c r="I51" s="432">
        <f t="shared" si="46"/>
        <v>0.1939345395662426</v>
      </c>
      <c r="J51" s="47" t="str">
        <f t="shared" si="40"/>
        <v>C</v>
      </c>
      <c r="K51" s="434">
        <f>'[1]2021-2022 исходные'!L52</f>
        <v>59677.501351351355</v>
      </c>
      <c r="L51" s="435">
        <f t="shared" si="47"/>
        <v>0.18871306493919771</v>
      </c>
      <c r="M51" s="432">
        <f t="shared" si="48"/>
        <v>0.23805272394160776</v>
      </c>
      <c r="N51" s="52" t="str">
        <f t="shared" si="41"/>
        <v>D</v>
      </c>
      <c r="O51" s="436">
        <f>'[1]2021-2022 исходные'!P52</f>
        <v>3035.2186732186733</v>
      </c>
      <c r="P51" s="432">
        <f t="shared" si="49"/>
        <v>6.9433957040740985E-2</v>
      </c>
      <c r="Q51" s="432">
        <f t="shared" si="50"/>
        <v>0.11402994633730375</v>
      </c>
      <c r="R51" s="36" t="str">
        <f t="shared" si="42"/>
        <v>D</v>
      </c>
      <c r="S51" s="439">
        <f>'[1]2021-2022 исходные'!S52</f>
        <v>645210.34664383566</v>
      </c>
      <c r="T51" s="438">
        <f t="shared" si="51"/>
        <v>0.62836387174518948</v>
      </c>
      <c r="U51" s="438">
        <f t="shared" si="52"/>
        <v>0.64201760868743951</v>
      </c>
      <c r="V51" s="52" t="str">
        <f t="shared" si="43"/>
        <v>C</v>
      </c>
      <c r="W51" s="94" t="str">
        <f t="shared" si="5"/>
        <v>C</v>
      </c>
      <c r="X51" s="106">
        <f t="shared" si="6"/>
        <v>2</v>
      </c>
      <c r="Y51" s="88">
        <f t="shared" si="7"/>
        <v>2</v>
      </c>
      <c r="Z51" s="88">
        <f t="shared" si="8"/>
        <v>1</v>
      </c>
      <c r="AA51" s="88">
        <f t="shared" si="9"/>
        <v>1</v>
      </c>
      <c r="AB51" s="88">
        <f t="shared" si="10"/>
        <v>2</v>
      </c>
      <c r="AC51" s="107">
        <f t="shared" si="11"/>
        <v>1.6</v>
      </c>
    </row>
    <row r="52" spans="1:29" x14ac:dyDescent="0.25">
      <c r="A52" s="74">
        <v>5</v>
      </c>
      <c r="B52" s="13">
        <v>40080</v>
      </c>
      <c r="C52" s="168" t="s">
        <v>72</v>
      </c>
      <c r="D52" s="431">
        <f>'2021-2022 исходные'!F52</f>
        <v>0.1614032816844595</v>
      </c>
      <c r="E52" s="432">
        <f t="shared" si="44"/>
        <v>0.56902967920439362</v>
      </c>
      <c r="F52" s="26" t="str">
        <f t="shared" si="39"/>
        <v>D</v>
      </c>
      <c r="G52" s="433">
        <f>'[1]2021-2022 исходные'!I53</f>
        <v>15438.049809384165</v>
      </c>
      <c r="H52" s="432">
        <f t="shared" si="45"/>
        <v>0.12599477311067536</v>
      </c>
      <c r="I52" s="432">
        <f t="shared" si="46"/>
        <v>0.1939345395662426</v>
      </c>
      <c r="J52" s="47" t="str">
        <f t="shared" si="40"/>
        <v>C</v>
      </c>
      <c r="K52" s="434">
        <f>'[1]2021-2022 исходные'!L53</f>
        <v>55698.62274926687</v>
      </c>
      <c r="L52" s="435">
        <f t="shared" si="47"/>
        <v>0.17613099700710338</v>
      </c>
      <c r="M52" s="432">
        <f t="shared" si="48"/>
        <v>0.23805272394160776</v>
      </c>
      <c r="N52" s="52" t="str">
        <f t="shared" si="41"/>
        <v>D</v>
      </c>
      <c r="O52" s="436">
        <f>'[1]2021-2022 исходные'!P53</f>
        <v>3274.7343621700879</v>
      </c>
      <c r="P52" s="432">
        <f t="shared" si="49"/>
        <v>7.491314119441525E-2</v>
      </c>
      <c r="Q52" s="432">
        <f t="shared" si="50"/>
        <v>0.11402994633730375</v>
      </c>
      <c r="R52" s="36" t="str">
        <f t="shared" si="42"/>
        <v>D</v>
      </c>
      <c r="S52" s="439">
        <f>'[1]2021-2022 исходные'!S53</f>
        <v>619641.8125</v>
      </c>
      <c r="T52" s="438">
        <f t="shared" si="51"/>
        <v>0.6034629333255852</v>
      </c>
      <c r="U52" s="438">
        <f t="shared" si="52"/>
        <v>0.64201760868743951</v>
      </c>
      <c r="V52" s="52" t="str">
        <f t="shared" si="43"/>
        <v>C</v>
      </c>
      <c r="W52" s="94" t="str">
        <f t="shared" si="5"/>
        <v>D</v>
      </c>
      <c r="X52" s="106">
        <f t="shared" si="6"/>
        <v>1</v>
      </c>
      <c r="Y52" s="88">
        <f t="shared" si="7"/>
        <v>2</v>
      </c>
      <c r="Z52" s="88">
        <f t="shared" si="8"/>
        <v>1</v>
      </c>
      <c r="AA52" s="88">
        <f t="shared" si="9"/>
        <v>1</v>
      </c>
      <c r="AB52" s="88">
        <f t="shared" si="10"/>
        <v>2</v>
      </c>
      <c r="AC52" s="107">
        <f t="shared" si="11"/>
        <v>1.4</v>
      </c>
    </row>
    <row r="53" spans="1:29" x14ac:dyDescent="0.25">
      <c r="A53" s="74">
        <v>6</v>
      </c>
      <c r="B53" s="13">
        <v>40100</v>
      </c>
      <c r="C53" s="168" t="s">
        <v>73</v>
      </c>
      <c r="D53" s="431">
        <f>'2021-2022 исходные'!F53</f>
        <v>0.42412069626817395</v>
      </c>
      <c r="E53" s="432">
        <f t="shared" si="44"/>
        <v>0.56902967920439362</v>
      </c>
      <c r="F53" s="26" t="str">
        <f t="shared" si="39"/>
        <v>C</v>
      </c>
      <c r="G53" s="433">
        <f>'[1]2021-2022 исходные'!I54</f>
        <v>33366.261715328474</v>
      </c>
      <c r="H53" s="432">
        <f t="shared" si="45"/>
        <v>0.27231254117465015</v>
      </c>
      <c r="I53" s="432">
        <f t="shared" si="46"/>
        <v>0.1939345395662426</v>
      </c>
      <c r="J53" s="47" t="str">
        <f t="shared" si="40"/>
        <v>B</v>
      </c>
      <c r="K53" s="434">
        <f>'[1]2021-2022 исходные'!L54</f>
        <v>127624.22113138688</v>
      </c>
      <c r="L53" s="435">
        <f t="shared" si="47"/>
        <v>0.4035751729682055</v>
      </c>
      <c r="M53" s="432">
        <f t="shared" si="48"/>
        <v>0.23805272394160776</v>
      </c>
      <c r="N53" s="52" t="str">
        <f t="shared" si="41"/>
        <v>B</v>
      </c>
      <c r="O53" s="436">
        <f>'[1]2021-2022 исходные'!P54</f>
        <v>16017.972855839416</v>
      </c>
      <c r="P53" s="432">
        <f t="shared" si="49"/>
        <v>0.36642870214444712</v>
      </c>
      <c r="Q53" s="432">
        <f t="shared" si="50"/>
        <v>0.11402994633730375</v>
      </c>
      <c r="R53" s="36" t="str">
        <f t="shared" si="42"/>
        <v>B</v>
      </c>
      <c r="S53" s="439">
        <f>'[1]2021-2022 исходные'!S54</f>
        <v>676279.66780487809</v>
      </c>
      <c r="T53" s="438">
        <f t="shared" si="51"/>
        <v>0.65862197135378764</v>
      </c>
      <c r="U53" s="438">
        <f t="shared" si="52"/>
        <v>0.64201760868743951</v>
      </c>
      <c r="V53" s="52" t="str">
        <f t="shared" si="43"/>
        <v>B</v>
      </c>
      <c r="W53" s="94" t="str">
        <f t="shared" si="5"/>
        <v>C</v>
      </c>
      <c r="X53" s="106">
        <f t="shared" si="6"/>
        <v>2</v>
      </c>
      <c r="Y53" s="88">
        <f t="shared" si="7"/>
        <v>2.5</v>
      </c>
      <c r="Z53" s="88">
        <f t="shared" si="8"/>
        <v>2.5</v>
      </c>
      <c r="AA53" s="88">
        <f t="shared" si="9"/>
        <v>2.5</v>
      </c>
      <c r="AB53" s="88">
        <f t="shared" si="10"/>
        <v>2.5</v>
      </c>
      <c r="AC53" s="107">
        <f t="shared" si="11"/>
        <v>2.4</v>
      </c>
    </row>
    <row r="54" spans="1:29" x14ac:dyDescent="0.25">
      <c r="A54" s="74">
        <v>7</v>
      </c>
      <c r="B54" s="13">
        <v>40020</v>
      </c>
      <c r="C54" s="168" t="s">
        <v>202</v>
      </c>
      <c r="D54" s="431">
        <f>'2021-2022 исходные'!F54</f>
        <v>0.72960440799374449</v>
      </c>
      <c r="E54" s="432">
        <f t="shared" si="44"/>
        <v>0.56902967920439362</v>
      </c>
      <c r="F54" s="26" t="str">
        <f t="shared" si="39"/>
        <v>B</v>
      </c>
      <c r="G54" s="433">
        <f>'[1]2021-2022 исходные'!I55</f>
        <v>122529.28774928775</v>
      </c>
      <c r="H54" s="432">
        <f t="shared" si="45"/>
        <v>1</v>
      </c>
      <c r="I54" s="432">
        <f t="shared" si="46"/>
        <v>0.1939345395662426</v>
      </c>
      <c r="J54" s="47" t="str">
        <f t="shared" si="40"/>
        <v>A</v>
      </c>
      <c r="K54" s="434">
        <f>'[1]2021-2022 исходные'!L55</f>
        <v>316234.07404558401</v>
      </c>
      <c r="L54" s="435">
        <f t="shared" si="47"/>
        <v>1</v>
      </c>
      <c r="M54" s="432">
        <f t="shared" si="48"/>
        <v>0.23805272394160776</v>
      </c>
      <c r="N54" s="52" t="str">
        <f t="shared" si="41"/>
        <v>A</v>
      </c>
      <c r="O54" s="436">
        <f>'[1]2021-2022 исходные'!P55</f>
        <v>43713.750484330485</v>
      </c>
      <c r="P54" s="432">
        <f t="shared" si="49"/>
        <v>1</v>
      </c>
      <c r="Q54" s="432">
        <f t="shared" si="50"/>
        <v>0.11402994633730375</v>
      </c>
      <c r="R54" s="36" t="str">
        <f t="shared" si="42"/>
        <v>A</v>
      </c>
      <c r="S54" s="439">
        <f>'[1]2021-2022 исходные'!S55</f>
        <v>954109.66764705884</v>
      </c>
      <c r="T54" s="438">
        <f t="shared" si="51"/>
        <v>0.92919781579877381</v>
      </c>
      <c r="U54" s="438">
        <f t="shared" si="52"/>
        <v>0.64201760868743951</v>
      </c>
      <c r="V54" s="52" t="str">
        <f t="shared" si="43"/>
        <v>A</v>
      </c>
      <c r="W54" s="94" t="str">
        <f t="shared" si="5"/>
        <v>A</v>
      </c>
      <c r="X54" s="106">
        <f t="shared" si="6"/>
        <v>2.5</v>
      </c>
      <c r="Y54" s="88">
        <f t="shared" si="7"/>
        <v>4.2</v>
      </c>
      <c r="Z54" s="88">
        <f t="shared" si="8"/>
        <v>4.2</v>
      </c>
      <c r="AA54" s="88">
        <f t="shared" si="9"/>
        <v>4.2</v>
      </c>
      <c r="AB54" s="88">
        <f t="shared" si="10"/>
        <v>4.2</v>
      </c>
      <c r="AC54" s="107">
        <f t="shared" si="11"/>
        <v>3.8600000000000003</v>
      </c>
    </row>
    <row r="55" spans="1:29" x14ac:dyDescent="0.25">
      <c r="A55" s="74">
        <v>8</v>
      </c>
      <c r="B55" s="13">
        <v>40031</v>
      </c>
      <c r="C55" s="168" t="s">
        <v>22</v>
      </c>
      <c r="D55" s="431">
        <f>'2021-2022 исходные'!F55</f>
        <v>0.48106263571298047</v>
      </c>
      <c r="E55" s="432">
        <f t="shared" si="44"/>
        <v>0.56902967920439362</v>
      </c>
      <c r="F55" s="26" t="str">
        <f t="shared" si="39"/>
        <v>C</v>
      </c>
      <c r="G55" s="433">
        <f>'[1]2021-2022 исходные'!I56</f>
        <v>9442.7918500486867</v>
      </c>
      <c r="H55" s="432">
        <f t="shared" si="45"/>
        <v>7.7065589978536186E-2</v>
      </c>
      <c r="I55" s="432">
        <f t="shared" si="46"/>
        <v>0.1939345395662426</v>
      </c>
      <c r="J55" s="47" t="str">
        <f t="shared" si="40"/>
        <v>D</v>
      </c>
      <c r="K55" s="434">
        <f>'[1]2021-2022 исходные'!L56</f>
        <v>52168.634060370008</v>
      </c>
      <c r="L55" s="435">
        <f t="shared" si="47"/>
        <v>0.16496841530381728</v>
      </c>
      <c r="M55" s="432">
        <f t="shared" si="48"/>
        <v>0.23805272394160776</v>
      </c>
      <c r="N55" s="52" t="str">
        <f t="shared" si="41"/>
        <v>D</v>
      </c>
      <c r="O55" s="436">
        <f>'[1]2021-2022 исходные'!P56</f>
        <v>3115.6325024342746</v>
      </c>
      <c r="P55" s="432">
        <f t="shared" si="49"/>
        <v>7.1273511604800319E-2</v>
      </c>
      <c r="Q55" s="432">
        <f t="shared" si="50"/>
        <v>0.11402994633730375</v>
      </c>
      <c r="R55" s="36" t="str">
        <f t="shared" si="42"/>
        <v>D</v>
      </c>
      <c r="S55" s="439">
        <f>'[1]2021-2022 исходные'!S56</f>
        <v>699870.92</v>
      </c>
      <c r="T55" s="438">
        <f t="shared" si="51"/>
        <v>0.6815972547567164</v>
      </c>
      <c r="U55" s="438">
        <f t="shared" si="52"/>
        <v>0.64201760868743951</v>
      </c>
      <c r="V55" s="52" t="str">
        <f t="shared" si="43"/>
        <v>B</v>
      </c>
      <c r="W55" s="94" t="str">
        <f t="shared" si="5"/>
        <v>C</v>
      </c>
      <c r="X55" s="106">
        <f t="shared" si="6"/>
        <v>2</v>
      </c>
      <c r="Y55" s="88">
        <f t="shared" si="7"/>
        <v>1</v>
      </c>
      <c r="Z55" s="88">
        <f t="shared" si="8"/>
        <v>1</v>
      </c>
      <c r="AA55" s="88">
        <f t="shared" si="9"/>
        <v>1</v>
      </c>
      <c r="AB55" s="88">
        <f t="shared" si="10"/>
        <v>2.5</v>
      </c>
      <c r="AC55" s="107">
        <f t="shared" si="11"/>
        <v>1.5</v>
      </c>
    </row>
    <row r="56" spans="1:29" x14ac:dyDescent="0.25">
      <c r="A56" s="74">
        <v>9</v>
      </c>
      <c r="B56" s="13">
        <v>40210</v>
      </c>
      <c r="C56" s="168" t="s">
        <v>23</v>
      </c>
      <c r="D56" s="431">
        <f>'2021-2022 исходные'!F56</f>
        <v>0.29318492796975121</v>
      </c>
      <c r="E56" s="432">
        <f t="shared" si="44"/>
        <v>0.56902967920439362</v>
      </c>
      <c r="F56" s="26" t="str">
        <f t="shared" si="39"/>
        <v>C</v>
      </c>
      <c r="G56" s="433">
        <f>'[1]2021-2022 исходные'!I57</f>
        <v>18369.698343434342</v>
      </c>
      <c r="H56" s="432">
        <f t="shared" si="45"/>
        <v>0.14992087753763284</v>
      </c>
      <c r="I56" s="432">
        <f t="shared" si="46"/>
        <v>0.1939345395662426</v>
      </c>
      <c r="J56" s="47" t="str">
        <f t="shared" si="40"/>
        <v>C</v>
      </c>
      <c r="K56" s="434">
        <f>'[1]2021-2022 исходные'!L57</f>
        <v>77066.590484848479</v>
      </c>
      <c r="L56" s="435">
        <f t="shared" si="47"/>
        <v>0.24370109614987159</v>
      </c>
      <c r="M56" s="432">
        <f t="shared" si="48"/>
        <v>0.23805272394160776</v>
      </c>
      <c r="N56" s="52" t="str">
        <f t="shared" si="41"/>
        <v>B</v>
      </c>
      <c r="O56" s="436">
        <f>'[1]2021-2022 исходные'!P57</f>
        <v>2982.926484848485</v>
      </c>
      <c r="P56" s="432">
        <f t="shared" si="49"/>
        <v>6.8237715862832157E-2</v>
      </c>
      <c r="Q56" s="432">
        <f t="shared" si="50"/>
        <v>0.11402994633730375</v>
      </c>
      <c r="R56" s="36" t="str">
        <f t="shared" si="42"/>
        <v>D</v>
      </c>
      <c r="S56" s="439">
        <f>'[1]2021-2022 исходные'!S57</f>
        <v>582697.28571428568</v>
      </c>
      <c r="T56" s="438">
        <f t="shared" si="51"/>
        <v>0.5674830300093725</v>
      </c>
      <c r="U56" s="438">
        <f t="shared" si="52"/>
        <v>0.64201760868743951</v>
      </c>
      <c r="V56" s="52" t="str">
        <f t="shared" si="43"/>
        <v>C</v>
      </c>
      <c r="W56" s="97" t="str">
        <f t="shared" si="5"/>
        <v>C</v>
      </c>
      <c r="X56" s="106">
        <f t="shared" si="6"/>
        <v>2</v>
      </c>
      <c r="Y56" s="88">
        <f t="shared" si="7"/>
        <v>2</v>
      </c>
      <c r="Z56" s="88">
        <f t="shared" si="8"/>
        <v>2.5</v>
      </c>
      <c r="AA56" s="88">
        <f t="shared" si="9"/>
        <v>1</v>
      </c>
      <c r="AB56" s="88">
        <f t="shared" si="10"/>
        <v>2</v>
      </c>
      <c r="AC56" s="107">
        <f t="shared" si="11"/>
        <v>1.9</v>
      </c>
    </row>
    <row r="57" spans="1:29" x14ac:dyDescent="0.25">
      <c r="A57" s="74">
        <v>10</v>
      </c>
      <c r="B57" s="13">
        <v>40300</v>
      </c>
      <c r="C57" s="168" t="s">
        <v>24</v>
      </c>
      <c r="D57" s="431">
        <f>'2021-2022 исходные'!F57</f>
        <v>0.46343997595929826</v>
      </c>
      <c r="E57" s="432">
        <f t="shared" si="44"/>
        <v>0.56902967920439362</v>
      </c>
      <c r="F57" s="26" t="str">
        <f t="shared" si="39"/>
        <v>C</v>
      </c>
      <c r="G57" s="433">
        <f>'[1]2021-2022 исходные'!I58</f>
        <v>20183.370370370369</v>
      </c>
      <c r="H57" s="432">
        <f t="shared" si="45"/>
        <v>0.16472282456802001</v>
      </c>
      <c r="I57" s="432">
        <f t="shared" si="46"/>
        <v>0.1939345395662426</v>
      </c>
      <c r="J57" s="47" t="str">
        <f t="shared" si="40"/>
        <v>C</v>
      </c>
      <c r="K57" s="434">
        <f>'[1]2021-2022 исходные'!L58</f>
        <v>86030.498555555547</v>
      </c>
      <c r="L57" s="435">
        <f t="shared" si="47"/>
        <v>0.27204689695505285</v>
      </c>
      <c r="M57" s="432">
        <f t="shared" si="48"/>
        <v>0.23805272394160776</v>
      </c>
      <c r="N57" s="52" t="str">
        <f t="shared" si="41"/>
        <v>B</v>
      </c>
      <c r="O57" s="436">
        <f>'[1]2021-2022 исходные'!P58</f>
        <v>2969.0701111111107</v>
      </c>
      <c r="P57" s="432">
        <f t="shared" si="49"/>
        <v>6.792073611197913E-2</v>
      </c>
      <c r="Q57" s="432">
        <f t="shared" si="50"/>
        <v>0.11402994633730375</v>
      </c>
      <c r="R57" s="36" t="str">
        <f t="shared" si="42"/>
        <v>D</v>
      </c>
      <c r="S57" s="439">
        <f>'[1]2021-2022 исходные'!S58</f>
        <v>631083.08695652173</v>
      </c>
      <c r="T57" s="438">
        <f t="shared" si="51"/>
        <v>0.61460547552534306</v>
      </c>
      <c r="U57" s="438">
        <f t="shared" si="52"/>
        <v>0.64201760868743951</v>
      </c>
      <c r="V57" s="52" t="str">
        <f t="shared" si="43"/>
        <v>C</v>
      </c>
      <c r="W57" s="94" t="str">
        <f t="shared" si="5"/>
        <v>C</v>
      </c>
      <c r="X57" s="106">
        <f t="shared" si="6"/>
        <v>2</v>
      </c>
      <c r="Y57" s="88">
        <f t="shared" si="7"/>
        <v>2</v>
      </c>
      <c r="Z57" s="88">
        <f t="shared" si="8"/>
        <v>2.5</v>
      </c>
      <c r="AA57" s="88">
        <f t="shared" si="9"/>
        <v>1</v>
      </c>
      <c r="AB57" s="88">
        <f t="shared" si="10"/>
        <v>2</v>
      </c>
      <c r="AC57" s="107">
        <f t="shared" si="11"/>
        <v>1.9</v>
      </c>
    </row>
    <row r="58" spans="1:29" x14ac:dyDescent="0.25">
      <c r="A58" s="74">
        <v>11</v>
      </c>
      <c r="B58" s="13">
        <v>40360</v>
      </c>
      <c r="C58" s="168" t="s">
        <v>25</v>
      </c>
      <c r="D58" s="431">
        <f>'2021-2022 исходные'!F58</f>
        <v>0.19177408762139825</v>
      </c>
      <c r="E58" s="432">
        <f t="shared" si="44"/>
        <v>0.56902967920439362</v>
      </c>
      <c r="F58" s="26" t="str">
        <f t="shared" si="39"/>
        <v>D</v>
      </c>
      <c r="G58" s="433">
        <f>'[1]2021-2022 исходные'!I59</f>
        <v>13427.42305785124</v>
      </c>
      <c r="H58" s="432">
        <f t="shared" si="45"/>
        <v>0.1095854167154358</v>
      </c>
      <c r="I58" s="432">
        <f t="shared" si="46"/>
        <v>0.1939345395662426</v>
      </c>
      <c r="J58" s="47" t="str">
        <f t="shared" si="40"/>
        <v>C</v>
      </c>
      <c r="K58" s="434">
        <f>'[1]2021-2022 исходные'!L59</f>
        <v>70824.708388429746</v>
      </c>
      <c r="L58" s="435">
        <f t="shared" si="47"/>
        <v>0.22396292557082453</v>
      </c>
      <c r="M58" s="432">
        <f t="shared" si="48"/>
        <v>0.23805272394160776</v>
      </c>
      <c r="N58" s="52" t="str">
        <f t="shared" si="41"/>
        <v>C</v>
      </c>
      <c r="O58" s="436">
        <f>'[1]2021-2022 исходные'!P59</f>
        <v>3040.7481611570247</v>
      </c>
      <c r="P58" s="432">
        <f t="shared" si="49"/>
        <v>6.9560450143645383E-2</v>
      </c>
      <c r="Q58" s="432">
        <f t="shared" si="50"/>
        <v>0.11402994633730375</v>
      </c>
      <c r="R58" s="36" t="str">
        <f t="shared" si="42"/>
        <v>D</v>
      </c>
      <c r="S58" s="439">
        <f>'[1]2021-2022 исходные'!S59</f>
        <v>563862.39717948716</v>
      </c>
      <c r="T58" s="438">
        <f t="shared" si="51"/>
        <v>0.54913992137018597</v>
      </c>
      <c r="U58" s="438">
        <f t="shared" si="52"/>
        <v>0.64201760868743951</v>
      </c>
      <c r="V58" s="52" t="str">
        <f t="shared" si="43"/>
        <v>D</v>
      </c>
      <c r="W58" s="96" t="str">
        <f t="shared" si="5"/>
        <v>D</v>
      </c>
      <c r="X58" s="106">
        <f t="shared" si="6"/>
        <v>1</v>
      </c>
      <c r="Y58" s="88">
        <f t="shared" si="7"/>
        <v>2</v>
      </c>
      <c r="Z58" s="88">
        <f t="shared" si="8"/>
        <v>2</v>
      </c>
      <c r="AA58" s="88">
        <f t="shared" si="9"/>
        <v>1</v>
      </c>
      <c r="AB58" s="88">
        <f t="shared" si="10"/>
        <v>1</v>
      </c>
      <c r="AC58" s="107">
        <f t="shared" si="11"/>
        <v>1.4</v>
      </c>
    </row>
    <row r="59" spans="1:29" x14ac:dyDescent="0.25">
      <c r="A59" s="74">
        <v>12</v>
      </c>
      <c r="B59" s="13">
        <v>40390</v>
      </c>
      <c r="C59" s="168" t="s">
        <v>26</v>
      </c>
      <c r="D59" s="449">
        <f>'2021-2022 исходные'!F59</f>
        <v>0.50787976947226909</v>
      </c>
      <c r="E59" s="432">
        <f t="shared" si="44"/>
        <v>0.56902967920439362</v>
      </c>
      <c r="F59" s="150" t="str">
        <f t="shared" si="39"/>
        <v>C</v>
      </c>
      <c r="G59" s="433">
        <f>'[1]2021-2022 исходные'!I60</f>
        <v>18522.44078269825</v>
      </c>
      <c r="H59" s="432">
        <f t="shared" si="45"/>
        <v>0.15116745655616462</v>
      </c>
      <c r="I59" s="432">
        <f t="shared" si="46"/>
        <v>0.1939345395662426</v>
      </c>
      <c r="J59" s="47" t="str">
        <f t="shared" si="40"/>
        <v>C</v>
      </c>
      <c r="K59" s="434">
        <f>'[1]2021-2022 исходные'!L60</f>
        <v>59109.168362512872</v>
      </c>
      <c r="L59" s="435">
        <f t="shared" si="47"/>
        <v>0.18691587407495025</v>
      </c>
      <c r="M59" s="432">
        <f t="shared" si="48"/>
        <v>0.23805272394160776</v>
      </c>
      <c r="N59" s="52" t="str">
        <f t="shared" si="41"/>
        <v>D</v>
      </c>
      <c r="O59" s="436">
        <f>'[1]2021-2022 исходные'!P60</f>
        <v>3546.9123789907312</v>
      </c>
      <c r="P59" s="432">
        <f t="shared" si="49"/>
        <v>8.1139511931426433E-2</v>
      </c>
      <c r="Q59" s="432">
        <f t="shared" si="50"/>
        <v>0.11402994633730375</v>
      </c>
      <c r="R59" s="36" t="str">
        <f t="shared" si="42"/>
        <v>C</v>
      </c>
      <c r="S59" s="439">
        <f>'[1]2021-2022 исходные'!S60</f>
        <v>658286.07272727275</v>
      </c>
      <c r="T59" s="438">
        <f t="shared" si="51"/>
        <v>0.64109818995692702</v>
      </c>
      <c r="U59" s="438">
        <f t="shared" si="52"/>
        <v>0.64201760868743951</v>
      </c>
      <c r="V59" s="52" t="str">
        <f t="shared" si="43"/>
        <v>C</v>
      </c>
      <c r="W59" s="94" t="str">
        <f t="shared" si="5"/>
        <v>C</v>
      </c>
      <c r="X59" s="106">
        <f t="shared" si="6"/>
        <v>2</v>
      </c>
      <c r="Y59" s="88">
        <f t="shared" si="7"/>
        <v>2</v>
      </c>
      <c r="Z59" s="88">
        <f t="shared" si="8"/>
        <v>1</v>
      </c>
      <c r="AA59" s="88">
        <f t="shared" si="9"/>
        <v>2</v>
      </c>
      <c r="AB59" s="88">
        <f t="shared" si="10"/>
        <v>2</v>
      </c>
      <c r="AC59" s="107">
        <f t="shared" si="11"/>
        <v>1.8</v>
      </c>
    </row>
    <row r="60" spans="1:29" x14ac:dyDescent="0.25">
      <c r="A60" s="74">
        <v>13</v>
      </c>
      <c r="B60" s="13">
        <v>40720</v>
      </c>
      <c r="C60" s="168" t="s">
        <v>131</v>
      </c>
      <c r="D60" s="431">
        <f>'2021-2022 исходные'!F60</f>
        <v>0.34867438232929043</v>
      </c>
      <c r="E60" s="432">
        <f t="shared" si="44"/>
        <v>0.56902967920439362</v>
      </c>
      <c r="F60" s="26" t="str">
        <f t="shared" si="39"/>
        <v>C</v>
      </c>
      <c r="G60" s="433">
        <f>'[1]2021-2022 исходные'!I61</f>
        <v>13501.317089755214</v>
      </c>
      <c r="H60" s="432">
        <f t="shared" si="45"/>
        <v>0.11018848911764523</v>
      </c>
      <c r="I60" s="432">
        <f t="shared" si="46"/>
        <v>0.1939345395662426</v>
      </c>
      <c r="J60" s="47" t="str">
        <f t="shared" si="40"/>
        <v>C</v>
      </c>
      <c r="K60" s="434">
        <f>'[1]2021-2022 исходные'!L61</f>
        <v>56141.230009066188</v>
      </c>
      <c r="L60" s="435">
        <f t="shared" si="47"/>
        <v>0.17753061613775886</v>
      </c>
      <c r="M60" s="432">
        <f t="shared" si="48"/>
        <v>0.23805272394160776</v>
      </c>
      <c r="N60" s="52" t="str">
        <f t="shared" si="41"/>
        <v>D</v>
      </c>
      <c r="O60" s="436">
        <f>'[1]2021-2022 исходные'!P61</f>
        <v>4213.0285222121483</v>
      </c>
      <c r="P60" s="432">
        <f t="shared" si="49"/>
        <v>9.637764949320328E-2</v>
      </c>
      <c r="Q60" s="432">
        <f t="shared" si="50"/>
        <v>0.11402994633730375</v>
      </c>
      <c r="R60" s="36" t="str">
        <f t="shared" si="42"/>
        <v>C</v>
      </c>
      <c r="S60" s="439">
        <f>'[1]2021-2022 исходные'!S61</f>
        <v>630670.58940298506</v>
      </c>
      <c r="T60" s="438">
        <f t="shared" si="51"/>
        <v>0.6142037483038657</v>
      </c>
      <c r="U60" s="438">
        <f t="shared" si="52"/>
        <v>0.64201760868743951</v>
      </c>
      <c r="V60" s="52" t="str">
        <f t="shared" si="43"/>
        <v>C</v>
      </c>
      <c r="W60" s="96" t="str">
        <f t="shared" si="5"/>
        <v>C</v>
      </c>
      <c r="X60" s="106">
        <f t="shared" si="6"/>
        <v>2</v>
      </c>
      <c r="Y60" s="88">
        <f t="shared" si="7"/>
        <v>2</v>
      </c>
      <c r="Z60" s="88">
        <f t="shared" si="8"/>
        <v>1</v>
      </c>
      <c r="AA60" s="88">
        <f t="shared" si="9"/>
        <v>2</v>
      </c>
      <c r="AB60" s="88">
        <f t="shared" si="10"/>
        <v>2</v>
      </c>
      <c r="AC60" s="107">
        <f t="shared" si="11"/>
        <v>1.8</v>
      </c>
    </row>
    <row r="61" spans="1:29" x14ac:dyDescent="0.25">
      <c r="A61" s="74">
        <v>14</v>
      </c>
      <c r="B61" s="13">
        <v>40730</v>
      </c>
      <c r="C61" s="168" t="s">
        <v>27</v>
      </c>
      <c r="D61" s="431">
        <f>'2021-2022 исходные'!F61</f>
        <v>0.42062662705130227</v>
      </c>
      <c r="E61" s="432">
        <f t="shared" si="44"/>
        <v>0.56902967920439362</v>
      </c>
      <c r="F61" s="26" t="str">
        <f t="shared" si="39"/>
        <v>C</v>
      </c>
      <c r="G61" s="433">
        <f>'[1]2021-2022 исходные'!I62</f>
        <v>30177.935036231884</v>
      </c>
      <c r="H61" s="432">
        <f t="shared" si="45"/>
        <v>0.24629160579126361</v>
      </c>
      <c r="I61" s="432">
        <f t="shared" si="46"/>
        <v>0.1939345395662426</v>
      </c>
      <c r="J61" s="47" t="str">
        <f t="shared" si="40"/>
        <v>B</v>
      </c>
      <c r="K61" s="434">
        <f>'[1]2021-2022 исходные'!L62</f>
        <v>117999.17141304347</v>
      </c>
      <c r="L61" s="435">
        <f t="shared" si="47"/>
        <v>0.37313870040467023</v>
      </c>
      <c r="M61" s="432">
        <f t="shared" si="48"/>
        <v>0.23805272394160776</v>
      </c>
      <c r="N61" s="52" t="str">
        <f t="shared" si="41"/>
        <v>B</v>
      </c>
      <c r="O61" s="436">
        <f>'[1]2021-2022 исходные'!P62</f>
        <v>3784.2158333333336</v>
      </c>
      <c r="P61" s="432">
        <f t="shared" si="49"/>
        <v>8.6568088791416184E-2</v>
      </c>
      <c r="Q61" s="432">
        <f t="shared" si="50"/>
        <v>0.11402994633730375</v>
      </c>
      <c r="R61" s="36" t="str">
        <f t="shared" si="42"/>
        <v>C</v>
      </c>
      <c r="S61" s="439">
        <f>'[1]2021-2022 исходные'!S62</f>
        <v>811044.125</v>
      </c>
      <c r="T61" s="438">
        <f t="shared" si="51"/>
        <v>0.78986772173154896</v>
      </c>
      <c r="U61" s="438">
        <f t="shared" si="52"/>
        <v>0.64201760868743951</v>
      </c>
      <c r="V61" s="52" t="str">
        <f t="shared" si="43"/>
        <v>B</v>
      </c>
      <c r="W61" s="94" t="str">
        <f t="shared" si="5"/>
        <v>C</v>
      </c>
      <c r="X61" s="106">
        <f t="shared" si="6"/>
        <v>2</v>
      </c>
      <c r="Y61" s="88">
        <f t="shared" si="7"/>
        <v>2.5</v>
      </c>
      <c r="Z61" s="88">
        <f t="shared" si="8"/>
        <v>2.5</v>
      </c>
      <c r="AA61" s="88">
        <f t="shared" si="9"/>
        <v>2</v>
      </c>
      <c r="AB61" s="88">
        <f t="shared" si="10"/>
        <v>2.5</v>
      </c>
      <c r="AC61" s="107">
        <f t="shared" si="11"/>
        <v>2.2999999999999998</v>
      </c>
    </row>
    <row r="62" spans="1:29" x14ac:dyDescent="0.25">
      <c r="A62" s="460">
        <v>15</v>
      </c>
      <c r="B62" s="13">
        <v>40820</v>
      </c>
      <c r="C62" s="168" t="s">
        <v>205</v>
      </c>
      <c r="D62" s="431">
        <f>'2021-2022 исходные'!F62</f>
        <v>0.39415659919462054</v>
      </c>
      <c r="E62" s="432">
        <f t="shared" si="44"/>
        <v>0.56902967920439362</v>
      </c>
      <c r="F62" s="26" t="str">
        <f t="shared" si="39"/>
        <v>C</v>
      </c>
      <c r="G62" s="433">
        <f>'[1]2021-2022 исходные'!I63</f>
        <v>14135.765656682028</v>
      </c>
      <c r="H62" s="432">
        <f t="shared" si="45"/>
        <v>0.11536642313310271</v>
      </c>
      <c r="I62" s="432">
        <f t="shared" si="46"/>
        <v>0.1939345395662426</v>
      </c>
      <c r="J62" s="47" t="str">
        <f t="shared" si="40"/>
        <v>C</v>
      </c>
      <c r="K62" s="434">
        <f>'[1]2021-2022 исходные'!L63</f>
        <v>53779.835311059906</v>
      </c>
      <c r="L62" s="435">
        <f t="shared" si="47"/>
        <v>0.17006337939189858</v>
      </c>
      <c r="M62" s="432">
        <f t="shared" si="48"/>
        <v>0.23805272394160776</v>
      </c>
      <c r="N62" s="52" t="str">
        <f t="shared" si="41"/>
        <v>D</v>
      </c>
      <c r="O62" s="436">
        <f>'[1]2021-2022 исходные'!P63</f>
        <v>3192.9556682027646</v>
      </c>
      <c r="P62" s="432">
        <f t="shared" si="49"/>
        <v>7.3042363851788542E-2</v>
      </c>
      <c r="Q62" s="432">
        <f t="shared" si="50"/>
        <v>0.11402994633730375</v>
      </c>
      <c r="R62" s="36" t="str">
        <f t="shared" si="42"/>
        <v>D</v>
      </c>
      <c r="S62" s="439">
        <f>'[1]2021-2022 исходные'!S63</f>
        <v>643574.59877551021</v>
      </c>
      <c r="T62" s="438">
        <f t="shared" si="51"/>
        <v>0.62677083333672867</v>
      </c>
      <c r="U62" s="438">
        <f t="shared" si="52"/>
        <v>0.64201760868743951</v>
      </c>
      <c r="V62" s="52" t="str">
        <f t="shared" si="43"/>
        <v>C</v>
      </c>
      <c r="W62" s="96" t="str">
        <f t="shared" si="5"/>
        <v>C</v>
      </c>
      <c r="X62" s="106">
        <f t="shared" si="6"/>
        <v>2</v>
      </c>
      <c r="Y62" s="88">
        <f t="shared" si="7"/>
        <v>2</v>
      </c>
      <c r="Z62" s="88">
        <f t="shared" si="8"/>
        <v>1</v>
      </c>
      <c r="AA62" s="88">
        <f t="shared" si="9"/>
        <v>1</v>
      </c>
      <c r="AB62" s="88">
        <f t="shared" si="10"/>
        <v>2</v>
      </c>
      <c r="AC62" s="107">
        <f t="shared" si="11"/>
        <v>1.6</v>
      </c>
    </row>
    <row r="63" spans="1:29" x14ac:dyDescent="0.25">
      <c r="A63" s="460">
        <v>16</v>
      </c>
      <c r="B63" s="13">
        <v>40840</v>
      </c>
      <c r="C63" s="168" t="s">
        <v>28</v>
      </c>
      <c r="D63" s="431">
        <f>'2021-2022 исходные'!F63</f>
        <v>0.30030627506914048</v>
      </c>
      <c r="E63" s="432">
        <f t="shared" si="44"/>
        <v>0.56902967920439362</v>
      </c>
      <c r="F63" s="26" t="str">
        <f t="shared" si="39"/>
        <v>C</v>
      </c>
      <c r="G63" s="433">
        <f>'[1]2021-2022 исходные'!I64</f>
        <v>10963.974752018454</v>
      </c>
      <c r="H63" s="432">
        <f t="shared" si="45"/>
        <v>8.9480441398241836E-2</v>
      </c>
      <c r="I63" s="432">
        <f t="shared" si="46"/>
        <v>0.1939345395662426</v>
      </c>
      <c r="J63" s="47" t="str">
        <f t="shared" si="40"/>
        <v>D</v>
      </c>
      <c r="K63" s="434">
        <f>'[1]2021-2022 исходные'!L64</f>
        <v>59935.225040369085</v>
      </c>
      <c r="L63" s="435">
        <f t="shared" si="47"/>
        <v>0.18952804254651456</v>
      </c>
      <c r="M63" s="432">
        <f t="shared" si="48"/>
        <v>0.23805272394160776</v>
      </c>
      <c r="N63" s="52" t="str">
        <f t="shared" si="41"/>
        <v>D</v>
      </c>
      <c r="O63" s="436">
        <f>'[1]2021-2022 исходные'!P64</f>
        <v>3139.0054786620531</v>
      </c>
      <c r="P63" s="432">
        <f t="shared" si="49"/>
        <v>7.1808194078136864E-2</v>
      </c>
      <c r="Q63" s="432">
        <f t="shared" si="50"/>
        <v>0.11402994633730375</v>
      </c>
      <c r="R63" s="36" t="str">
        <f t="shared" si="42"/>
        <v>D</v>
      </c>
      <c r="S63" s="439">
        <f>'[1]2021-2022 исходные'!S64</f>
        <v>573093.81034482759</v>
      </c>
      <c r="T63" s="438">
        <f t="shared" si="51"/>
        <v>0.55813030186923718</v>
      </c>
      <c r="U63" s="438">
        <f t="shared" si="52"/>
        <v>0.64201760868743951</v>
      </c>
      <c r="V63" s="52" t="str">
        <f t="shared" si="43"/>
        <v>D</v>
      </c>
      <c r="W63" s="96" t="str">
        <f t="shared" si="5"/>
        <v>D</v>
      </c>
      <c r="X63" s="106">
        <f t="shared" si="6"/>
        <v>2</v>
      </c>
      <c r="Y63" s="88">
        <f t="shared" si="7"/>
        <v>1</v>
      </c>
      <c r="Z63" s="88">
        <f t="shared" si="8"/>
        <v>1</v>
      </c>
      <c r="AA63" s="88">
        <f t="shared" si="9"/>
        <v>1</v>
      </c>
      <c r="AB63" s="88">
        <f t="shared" si="10"/>
        <v>1</v>
      </c>
      <c r="AC63" s="107">
        <f t="shared" si="11"/>
        <v>1.2</v>
      </c>
    </row>
    <row r="64" spans="1:29" x14ac:dyDescent="0.25">
      <c r="A64" s="460">
        <v>17</v>
      </c>
      <c r="B64" s="13">
        <v>40950</v>
      </c>
      <c r="C64" s="168" t="s">
        <v>7</v>
      </c>
      <c r="D64" s="431">
        <f>'2021-2022 исходные'!F64</f>
        <v>0.41324934972730853</v>
      </c>
      <c r="E64" s="432">
        <f t="shared" si="44"/>
        <v>0.56902967920439362</v>
      </c>
      <c r="F64" s="26" t="str">
        <f t="shared" si="39"/>
        <v>C</v>
      </c>
      <c r="G64" s="433">
        <f>'[1]2021-2022 исходные'!I65</f>
        <v>14609.801985815604</v>
      </c>
      <c r="H64" s="432">
        <f t="shared" si="45"/>
        <v>0.11923518249538287</v>
      </c>
      <c r="I64" s="432">
        <f t="shared" si="46"/>
        <v>0.1939345395662426</v>
      </c>
      <c r="J64" s="47" t="str">
        <f t="shared" si="40"/>
        <v>C</v>
      </c>
      <c r="K64" s="434">
        <f>'[1]2021-2022 исходные'!L65</f>
        <v>61910.391388044576</v>
      </c>
      <c r="L64" s="435">
        <f t="shared" si="47"/>
        <v>0.19577394237130946</v>
      </c>
      <c r="M64" s="432">
        <f t="shared" si="48"/>
        <v>0.23805272394160776</v>
      </c>
      <c r="N64" s="52" t="str">
        <f t="shared" si="41"/>
        <v>D</v>
      </c>
      <c r="O64" s="436">
        <f>'[1]2021-2022 исходные'!P65</f>
        <v>3177.9873758865247</v>
      </c>
      <c r="P64" s="432">
        <f t="shared" si="49"/>
        <v>7.2699947743575508E-2</v>
      </c>
      <c r="Q64" s="432">
        <f t="shared" si="50"/>
        <v>0.11402994633730375</v>
      </c>
      <c r="R64" s="36" t="str">
        <f t="shared" si="42"/>
        <v>D</v>
      </c>
      <c r="S64" s="439">
        <f>'[1]2021-2022 исходные'!S65</f>
        <v>587514.43333333335</v>
      </c>
      <c r="T64" s="438">
        <f t="shared" si="51"/>
        <v>0.57217440165959155</v>
      </c>
      <c r="U64" s="438">
        <f t="shared" si="52"/>
        <v>0.64201760868743951</v>
      </c>
      <c r="V64" s="52" t="str">
        <f t="shared" si="43"/>
        <v>C</v>
      </c>
      <c r="W64" s="96" t="str">
        <f t="shared" si="5"/>
        <v>C</v>
      </c>
      <c r="X64" s="106">
        <f t="shared" si="6"/>
        <v>2</v>
      </c>
      <c r="Y64" s="88">
        <f t="shared" si="7"/>
        <v>2</v>
      </c>
      <c r="Z64" s="88">
        <f t="shared" si="8"/>
        <v>1</v>
      </c>
      <c r="AA64" s="88">
        <f t="shared" si="9"/>
        <v>1</v>
      </c>
      <c r="AB64" s="88">
        <f t="shared" si="10"/>
        <v>2</v>
      </c>
      <c r="AC64" s="107">
        <f t="shared" si="11"/>
        <v>1.6</v>
      </c>
    </row>
    <row r="65" spans="1:29" x14ac:dyDescent="0.25">
      <c r="A65" s="461">
        <v>18</v>
      </c>
      <c r="B65" s="13">
        <v>40990</v>
      </c>
      <c r="C65" s="169" t="s">
        <v>29</v>
      </c>
      <c r="D65" s="431">
        <f>'2021-2022 исходные'!F65</f>
        <v>0.47178419388085846</v>
      </c>
      <c r="E65" s="432">
        <f t="shared" si="44"/>
        <v>0.56902967920439362</v>
      </c>
      <c r="F65" s="26" t="str">
        <f t="shared" si="39"/>
        <v>C</v>
      </c>
      <c r="G65" s="433">
        <f>'[1]2021-2022 исходные'!I66</f>
        <v>18066.931260229132</v>
      </c>
      <c r="H65" s="432">
        <f t="shared" si="45"/>
        <v>0.14744990028177288</v>
      </c>
      <c r="I65" s="432">
        <f t="shared" si="46"/>
        <v>0.1939345395662426</v>
      </c>
      <c r="J65" s="47" t="str">
        <f t="shared" si="40"/>
        <v>C</v>
      </c>
      <c r="K65" s="434">
        <f>'[1]2021-2022 исходные'!L66</f>
        <v>76585.887152209485</v>
      </c>
      <c r="L65" s="435">
        <f t="shared" si="47"/>
        <v>0.24218100906219836</v>
      </c>
      <c r="M65" s="432">
        <f t="shared" si="48"/>
        <v>0.23805272394160776</v>
      </c>
      <c r="N65" s="52" t="str">
        <f t="shared" si="41"/>
        <v>B</v>
      </c>
      <c r="O65" s="436">
        <f>'[1]2021-2022 исходные'!P66</f>
        <v>4952.6928723404262</v>
      </c>
      <c r="P65" s="432">
        <f t="shared" si="49"/>
        <v>0.11329828297656032</v>
      </c>
      <c r="Q65" s="432">
        <f t="shared" si="50"/>
        <v>0.11402994633730375</v>
      </c>
      <c r="R65" s="36" t="str">
        <f t="shared" si="42"/>
        <v>C</v>
      </c>
      <c r="S65" s="439">
        <f>'[1]2021-2022 исходные'!S66</f>
        <v>742857.0384615385</v>
      </c>
      <c r="T65" s="438">
        <f t="shared" si="51"/>
        <v>0.72346100348345543</v>
      </c>
      <c r="U65" s="438">
        <f t="shared" si="52"/>
        <v>0.64201760868743951</v>
      </c>
      <c r="V65" s="52" t="str">
        <f t="shared" si="43"/>
        <v>B</v>
      </c>
      <c r="W65" s="98" t="str">
        <f t="shared" si="5"/>
        <v>C</v>
      </c>
      <c r="X65" s="106">
        <f t="shared" si="6"/>
        <v>2</v>
      </c>
      <c r="Y65" s="88">
        <f t="shared" si="7"/>
        <v>2</v>
      </c>
      <c r="Z65" s="88">
        <f t="shared" si="8"/>
        <v>2.5</v>
      </c>
      <c r="AA65" s="88">
        <f t="shared" si="9"/>
        <v>2</v>
      </c>
      <c r="AB65" s="88">
        <f t="shared" si="10"/>
        <v>2.5</v>
      </c>
      <c r="AC65" s="107">
        <f t="shared" si="11"/>
        <v>2.2000000000000002</v>
      </c>
    </row>
    <row r="66" spans="1:29" ht="15.75" thickBot="1" x14ac:dyDescent="0.3">
      <c r="A66" s="461">
        <v>19</v>
      </c>
      <c r="B66" s="13">
        <v>40133</v>
      </c>
      <c r="C66" s="168" t="s">
        <v>30</v>
      </c>
      <c r="D66" s="431">
        <f>'2021-2022 исходные'!F66</f>
        <v>0.50436049188223742</v>
      </c>
      <c r="E66" s="432">
        <f t="shared" si="44"/>
        <v>0.56902967920439362</v>
      </c>
      <c r="F66" s="26" t="str">
        <f t="shared" si="39"/>
        <v>C</v>
      </c>
      <c r="G66" s="433">
        <f>'[1]2021-2022 исходные'!I67</f>
        <v>22725.295151515151</v>
      </c>
      <c r="H66" s="432">
        <f t="shared" si="45"/>
        <v>0.1854682710472807</v>
      </c>
      <c r="I66" s="432">
        <f t="shared" si="46"/>
        <v>0.1939345395662426</v>
      </c>
      <c r="J66" s="47" t="str">
        <f t="shared" si="40"/>
        <v>C</v>
      </c>
      <c r="K66" s="434">
        <f>'[1]2021-2022 исходные'!L67</f>
        <v>114125.38344444445</v>
      </c>
      <c r="L66" s="435">
        <f t="shared" si="47"/>
        <v>0.36088895160612477</v>
      </c>
      <c r="M66" s="432">
        <f t="shared" si="48"/>
        <v>0.23805272394160776</v>
      </c>
      <c r="N66" s="52" t="str">
        <f t="shared" si="41"/>
        <v>B</v>
      </c>
      <c r="O66" s="436">
        <f>'[1]2021-2022 исходные'!P67</f>
        <v>7077.1994646464645</v>
      </c>
      <c r="P66" s="432">
        <f t="shared" si="49"/>
        <v>0.16189870203846587</v>
      </c>
      <c r="Q66" s="432">
        <f t="shared" si="50"/>
        <v>0.11402994633730375</v>
      </c>
      <c r="R66" s="36" t="str">
        <f t="shared" si="42"/>
        <v>B</v>
      </c>
      <c r="S66" s="439">
        <f>'[1]2021-2022 исходные'!S67</f>
        <v>700079.79569892469</v>
      </c>
      <c r="T66" s="438">
        <f t="shared" si="51"/>
        <v>0.68180067670054068</v>
      </c>
      <c r="U66" s="438">
        <f t="shared" si="52"/>
        <v>0.64201760868743951</v>
      </c>
      <c r="V66" s="52" t="str">
        <f t="shared" si="43"/>
        <v>B</v>
      </c>
      <c r="W66" s="94" t="str">
        <f t="shared" si="5"/>
        <v>C</v>
      </c>
      <c r="X66" s="102">
        <f t="shared" si="6"/>
        <v>2</v>
      </c>
      <c r="Y66" s="90">
        <f t="shared" si="7"/>
        <v>2</v>
      </c>
      <c r="Z66" s="90">
        <f t="shared" si="8"/>
        <v>2.5</v>
      </c>
      <c r="AA66" s="90">
        <f t="shared" si="9"/>
        <v>2.5</v>
      </c>
      <c r="AB66" s="90">
        <f t="shared" si="10"/>
        <v>2.5</v>
      </c>
      <c r="AC66" s="103">
        <f t="shared" si="11"/>
        <v>2.2999999999999998</v>
      </c>
    </row>
    <row r="67" spans="1:29" ht="15.75" thickBot="1" x14ac:dyDescent="0.3">
      <c r="A67" s="448"/>
      <c r="B67" s="62"/>
      <c r="C67" s="63" t="s">
        <v>143</v>
      </c>
      <c r="D67" s="50">
        <f>AVERAGE(D68:D81)</f>
        <v>0.476148768861758</v>
      </c>
      <c r="E67" s="459"/>
      <c r="F67" s="35" t="str">
        <f t="shared" si="39"/>
        <v>C</v>
      </c>
      <c r="G67" s="44">
        <f>AVERAGE(G68:G81)</f>
        <v>25480.811599323235</v>
      </c>
      <c r="H67" s="137">
        <f>AVERAGE(H68:H81)</f>
        <v>0.20795690620074914</v>
      </c>
      <c r="I67" s="137"/>
      <c r="J67" s="40" t="str">
        <f t="shared" si="40"/>
        <v>B</v>
      </c>
      <c r="K67" s="44">
        <f>AVERAGE(K68:K81)</f>
        <v>70376.114423824663</v>
      </c>
      <c r="L67" s="138">
        <f>AVERAGE(L68:L81)</f>
        <v>0.22254437519493928</v>
      </c>
      <c r="M67" s="137"/>
      <c r="N67" s="40" t="str">
        <f t="shared" si="41"/>
        <v>C</v>
      </c>
      <c r="O67" s="39">
        <f>AVERAGE(O68:O81)</f>
        <v>4785.9827052131941</v>
      </c>
      <c r="P67" s="137">
        <f>AVERAGE(P68:P81)</f>
        <v>0.10948460500841183</v>
      </c>
      <c r="Q67" s="137"/>
      <c r="R67" s="35" t="str">
        <f t="shared" si="42"/>
        <v>C</v>
      </c>
      <c r="S67" s="44">
        <f>AVERAGE(S68:S81)</f>
        <v>667555.35675904632</v>
      </c>
      <c r="T67" s="137">
        <f>AVERAGE(T68:T81)</f>
        <v>0.65012545251216669</v>
      </c>
      <c r="U67" s="430"/>
      <c r="V67" s="40" t="str">
        <f t="shared" si="43"/>
        <v>B</v>
      </c>
      <c r="W67" s="99" t="str">
        <f t="shared" si="5"/>
        <v>C</v>
      </c>
      <c r="X67" s="145">
        <f t="shared" si="6"/>
        <v>2</v>
      </c>
      <c r="Y67" s="146">
        <f t="shared" si="7"/>
        <v>2.5</v>
      </c>
      <c r="Z67" s="146">
        <f t="shared" si="8"/>
        <v>2</v>
      </c>
      <c r="AA67" s="146">
        <f t="shared" si="9"/>
        <v>2</v>
      </c>
      <c r="AB67" s="146">
        <f t="shared" si="10"/>
        <v>2.5</v>
      </c>
      <c r="AC67" s="147">
        <f t="shared" si="11"/>
        <v>2.2000000000000002</v>
      </c>
    </row>
    <row r="68" spans="1:29" x14ac:dyDescent="0.25">
      <c r="A68" s="74">
        <v>1</v>
      </c>
      <c r="B68" s="13">
        <v>50040</v>
      </c>
      <c r="C68" s="168" t="s">
        <v>78</v>
      </c>
      <c r="D68" s="431">
        <f>'2021-2022 исходные'!F68</f>
        <v>0.33930977778329791</v>
      </c>
      <c r="E68" s="432">
        <f t="shared" ref="E68:E81" si="53">$D$123</f>
        <v>0.56902967920439362</v>
      </c>
      <c r="F68" s="26" t="str">
        <f t="shared" ref="F68:F122" si="54">IF(D68&gt;=$D$127,"A",IF(D68&gt;=$D$123,"B",IF(D68&gt;=$D$128,"C","D")))</f>
        <v>C</v>
      </c>
      <c r="G68" s="433">
        <f>'[1]2021-2022 исходные'!I69</f>
        <v>31014.264840182648</v>
      </c>
      <c r="H68" s="432">
        <f t="shared" ref="H68:H81" si="55">G68/$G$124</f>
        <v>0.2531171559867566</v>
      </c>
      <c r="I68" s="432">
        <f t="shared" ref="I68:I81" si="56">$H$123</f>
        <v>0.1939345395662426</v>
      </c>
      <c r="J68" s="47" t="str">
        <f t="shared" ref="J68:J122" si="57">IF(G68&gt;=$G$127,"A",IF(G68&gt;=$G$123,"B",IF(G68&gt;=$G$128,"C","D")))</f>
        <v>B</v>
      </c>
      <c r="K68" s="434">
        <f>'[1]2021-2022 исходные'!L69</f>
        <v>95014.301360730591</v>
      </c>
      <c r="L68" s="435">
        <f t="shared" ref="L68:L81" si="58">K68/$K$124</f>
        <v>0.30045560917965664</v>
      </c>
      <c r="M68" s="432">
        <f t="shared" ref="M68:M81" si="59">$L$123</f>
        <v>0.23805272394160776</v>
      </c>
      <c r="N68" s="52" t="str">
        <f t="shared" ref="N68:N122" si="60">IF(K68&gt;=$K$127,"A",IF(K68&gt;=$K$123,"B",IF(K68&gt;=$K$128,"C","D")))</f>
        <v>B</v>
      </c>
      <c r="O68" s="436">
        <f>'[1]2021-2022 исходные'!P69</f>
        <v>10385.739059360731</v>
      </c>
      <c r="P68" s="432">
        <f t="shared" ref="P68:P81" si="61">O68/$O$124</f>
        <v>0.23758517501452031</v>
      </c>
      <c r="Q68" s="432">
        <f t="shared" ref="Q68:Q81" si="62">$P$123</f>
        <v>0.11402994633730375</v>
      </c>
      <c r="R68" s="36" t="str">
        <f t="shared" ref="R68:R122" si="63">IF(O68&gt;=$O$127,"A",IF(O68&gt;=$O$123,"B",IF(O68&gt;=$O$128,"C","D")))</f>
        <v>B</v>
      </c>
      <c r="S68" s="439">
        <f>'[1]2021-2022 исходные'!S69</f>
        <v>809435.46799999999</v>
      </c>
      <c r="T68" s="438">
        <f t="shared" ref="T68:T81" si="64">S68/$S$124</f>
        <v>0.78830106684746659</v>
      </c>
      <c r="U68" s="438">
        <f t="shared" ref="U68:U81" si="65">$T$123</f>
        <v>0.64201760868743951</v>
      </c>
      <c r="V68" s="52" t="str">
        <f t="shared" ref="V68:V122" si="66">IF(S68&gt;=$S$127,"A",IF(S68&gt;=$S$123,"B",IF(S68&gt;=$S$128,"C","D")))</f>
        <v>B</v>
      </c>
      <c r="W68" s="488" t="str">
        <f t="shared" si="5"/>
        <v>C</v>
      </c>
      <c r="X68" s="104">
        <f t="shared" si="6"/>
        <v>2</v>
      </c>
      <c r="Y68" s="89">
        <f t="shared" si="7"/>
        <v>2.5</v>
      </c>
      <c r="Z68" s="89">
        <f t="shared" si="8"/>
        <v>2.5</v>
      </c>
      <c r="AA68" s="89">
        <f t="shared" si="9"/>
        <v>2.5</v>
      </c>
      <c r="AB68" s="89">
        <f t="shared" si="10"/>
        <v>2.5</v>
      </c>
      <c r="AC68" s="105">
        <f t="shared" si="11"/>
        <v>2.4</v>
      </c>
    </row>
    <row r="69" spans="1:29" x14ac:dyDescent="0.25">
      <c r="A69" s="74">
        <v>2</v>
      </c>
      <c r="B69" s="13">
        <v>50003</v>
      </c>
      <c r="C69" s="168" t="s">
        <v>77</v>
      </c>
      <c r="D69" s="431">
        <f>'2021-2022 исходные'!F69</f>
        <v>0.62175942053556987</v>
      </c>
      <c r="E69" s="432">
        <f t="shared" si="53"/>
        <v>0.56902967920439362</v>
      </c>
      <c r="F69" s="26" t="str">
        <f t="shared" si="54"/>
        <v>B</v>
      </c>
      <c r="G69" s="433">
        <f>'[1]2021-2022 исходные'!I70</f>
        <v>682.81191972076783</v>
      </c>
      <c r="H69" s="432">
        <f t="shared" si="55"/>
        <v>5.5726425270495135E-3</v>
      </c>
      <c r="I69" s="432">
        <f t="shared" si="56"/>
        <v>0.1939345395662426</v>
      </c>
      <c r="J69" s="47" t="str">
        <f t="shared" si="57"/>
        <v>D</v>
      </c>
      <c r="K69" s="434">
        <f>'[1]2021-2022 исходные'!L70</f>
        <v>130774.15604712043</v>
      </c>
      <c r="L69" s="435">
        <f t="shared" si="58"/>
        <v>0.41353594308837766</v>
      </c>
      <c r="M69" s="432">
        <f t="shared" si="59"/>
        <v>0.23805272394160776</v>
      </c>
      <c r="N69" s="52" t="str">
        <f t="shared" si="60"/>
        <v>B</v>
      </c>
      <c r="O69" s="436">
        <f>'[1]2021-2022 исходные'!P70</f>
        <v>15428.656509598602</v>
      </c>
      <c r="P69" s="432">
        <f t="shared" si="61"/>
        <v>0.35294744419445589</v>
      </c>
      <c r="Q69" s="432">
        <f t="shared" si="62"/>
        <v>0.11402994633730375</v>
      </c>
      <c r="R69" s="36" t="str">
        <f t="shared" si="63"/>
        <v>B</v>
      </c>
      <c r="S69" s="437">
        <f>'[1]2021-2022 исходные'!S70</f>
        <v>761269.44577235775</v>
      </c>
      <c r="T69" s="438">
        <f t="shared" si="64"/>
        <v>0.74139266190486386</v>
      </c>
      <c r="U69" s="438">
        <f t="shared" si="65"/>
        <v>0.64201760868743951</v>
      </c>
      <c r="V69" s="52" t="str">
        <f t="shared" si="66"/>
        <v>B</v>
      </c>
      <c r="W69" s="87" t="str">
        <f t="shared" si="5"/>
        <v>C</v>
      </c>
      <c r="X69" s="106">
        <f t="shared" si="6"/>
        <v>2.5</v>
      </c>
      <c r="Y69" s="88">
        <f t="shared" si="7"/>
        <v>1</v>
      </c>
      <c r="Z69" s="88">
        <f t="shared" si="8"/>
        <v>2.5</v>
      </c>
      <c r="AA69" s="88">
        <f t="shared" si="9"/>
        <v>2.5</v>
      </c>
      <c r="AB69" s="88">
        <f t="shared" si="10"/>
        <v>2.5</v>
      </c>
      <c r="AC69" s="107">
        <f t="shared" si="11"/>
        <v>2.2000000000000002</v>
      </c>
    </row>
    <row r="70" spans="1:29" x14ac:dyDescent="0.25">
      <c r="A70" s="74">
        <v>3</v>
      </c>
      <c r="B70" s="13">
        <v>50060</v>
      </c>
      <c r="C70" s="168" t="s">
        <v>207</v>
      </c>
      <c r="D70" s="431">
        <f>'2021-2022 исходные'!F70</f>
        <v>0.34714322149376176</v>
      </c>
      <c r="E70" s="432">
        <f t="shared" si="53"/>
        <v>0.56902967920439362</v>
      </c>
      <c r="F70" s="26" t="str">
        <f t="shared" si="54"/>
        <v>C</v>
      </c>
      <c r="G70" s="433">
        <f>'[1]2021-2022 исходные'!I71</f>
        <v>19301.202815099168</v>
      </c>
      <c r="H70" s="432">
        <f t="shared" si="55"/>
        <v>0.15752317808777408</v>
      </c>
      <c r="I70" s="432">
        <f t="shared" si="56"/>
        <v>0.1939345395662426</v>
      </c>
      <c r="J70" s="47" t="str">
        <f t="shared" si="57"/>
        <v>C</v>
      </c>
      <c r="K70" s="434">
        <f>'[1]2021-2022 исходные'!L71</f>
        <v>68420.669731285991</v>
      </c>
      <c r="L70" s="435">
        <f t="shared" si="58"/>
        <v>0.21636083947558224</v>
      </c>
      <c r="M70" s="432">
        <f t="shared" si="59"/>
        <v>0.23805272394160776</v>
      </c>
      <c r="N70" s="52" t="str">
        <f t="shared" si="60"/>
        <v>C</v>
      </c>
      <c r="O70" s="436">
        <f>'[1]2021-2022 исходные'!P71</f>
        <v>3385.1441906589894</v>
      </c>
      <c r="P70" s="432">
        <f t="shared" si="61"/>
        <v>7.7438887149992294E-2</v>
      </c>
      <c r="Q70" s="432">
        <f t="shared" si="62"/>
        <v>0.11402994633730375</v>
      </c>
      <c r="R70" s="36" t="str">
        <f t="shared" si="63"/>
        <v>D</v>
      </c>
      <c r="S70" s="439">
        <f>'[1]2021-2022 исходные'!S71</f>
        <v>612862.10450450447</v>
      </c>
      <c r="T70" s="438">
        <f t="shared" si="64"/>
        <v>0.59686024384995751</v>
      </c>
      <c r="U70" s="438">
        <f t="shared" si="65"/>
        <v>0.64201760868743951</v>
      </c>
      <c r="V70" s="52" t="str">
        <f t="shared" si="66"/>
        <v>C</v>
      </c>
      <c r="W70" s="94" t="str">
        <f t="shared" ref="W70:W122" si="67">IF(AC70&gt;=3.5,"A",IF(AC70&gt;=2.5,"B",IF(AC70&gt;=1.5,"C","D")))</f>
        <v>C</v>
      </c>
      <c r="X70" s="106">
        <f t="shared" ref="X70:X122" si="68">IF(F70="A",4.2,IF(F70="B",2.5,IF(F70="C",2,1)))</f>
        <v>2</v>
      </c>
      <c r="Y70" s="88">
        <f t="shared" ref="Y70:Y122" si="69">IF(J70="A",4.2,IF(J70="B",2.5,IF(J70="C",2,1)))</f>
        <v>2</v>
      </c>
      <c r="Z70" s="88">
        <f t="shared" ref="Z70:Z122" si="70">IF(N70="A",4.2,IF(N70="B",2.5,IF(N70="C",2,1)))</f>
        <v>2</v>
      </c>
      <c r="AA70" s="88">
        <f t="shared" ref="AA70:AA122" si="71">IF(R70="A",4.2,IF(R70="B",2.5,IF(R70="C",2,1)))</f>
        <v>1</v>
      </c>
      <c r="AB70" s="88">
        <f t="shared" ref="AB70:AB122" si="72">IF(V70="A",4.2,IF(V70="B",2.5,IF(V70="C",2,1)))</f>
        <v>2</v>
      </c>
      <c r="AC70" s="107">
        <f t="shared" ref="AC70:AC122" si="73">AVERAGE(X70:AB70)</f>
        <v>1.8</v>
      </c>
    </row>
    <row r="71" spans="1:29" x14ac:dyDescent="0.25">
      <c r="A71" s="74">
        <v>4</v>
      </c>
      <c r="B71" s="13">
        <v>50170</v>
      </c>
      <c r="C71" s="168" t="s">
        <v>208</v>
      </c>
      <c r="D71" s="449">
        <f>'2021-2022 исходные'!F71</f>
        <v>0.51784100698320845</v>
      </c>
      <c r="E71" s="432">
        <f t="shared" si="53"/>
        <v>0.56902967920439362</v>
      </c>
      <c r="F71" s="150" t="str">
        <f t="shared" si="54"/>
        <v>C</v>
      </c>
      <c r="G71" s="433">
        <f>'[1]2021-2022 исходные'!I72</f>
        <v>25955.469336670838</v>
      </c>
      <c r="H71" s="432">
        <f t="shared" si="55"/>
        <v>0.21183073707062919</v>
      </c>
      <c r="I71" s="432">
        <f t="shared" si="56"/>
        <v>0.1939345395662426</v>
      </c>
      <c r="J71" s="47" t="str">
        <f t="shared" si="57"/>
        <v>B</v>
      </c>
      <c r="K71" s="434">
        <f>'[1]2021-2022 исходные'!L72</f>
        <v>69115.8113767209</v>
      </c>
      <c r="L71" s="435">
        <f t="shared" si="58"/>
        <v>0.2185590265227336</v>
      </c>
      <c r="M71" s="432">
        <f t="shared" si="59"/>
        <v>0.23805272394160776</v>
      </c>
      <c r="N71" s="52" t="str">
        <f t="shared" si="60"/>
        <v>C</v>
      </c>
      <c r="O71" s="436">
        <f>'[1]2021-2022 исходные'!P72</f>
        <v>3362.0182102628282</v>
      </c>
      <c r="P71" s="432">
        <f t="shared" si="61"/>
        <v>7.6909854977279257E-2</v>
      </c>
      <c r="Q71" s="432">
        <f t="shared" si="62"/>
        <v>0.11402994633730375</v>
      </c>
      <c r="R71" s="36" t="str">
        <f t="shared" si="63"/>
        <v>D</v>
      </c>
      <c r="S71" s="439">
        <f>'[1]2021-2022 исходные'!S72</f>
        <v>569011.64838709682</v>
      </c>
      <c r="T71" s="438">
        <f t="shared" si="64"/>
        <v>0.55415472536741373</v>
      </c>
      <c r="U71" s="438">
        <f t="shared" si="65"/>
        <v>0.64201760868743951</v>
      </c>
      <c r="V71" s="52" t="str">
        <f t="shared" si="66"/>
        <v>D</v>
      </c>
      <c r="W71" s="94" t="str">
        <f t="shared" si="67"/>
        <v>C</v>
      </c>
      <c r="X71" s="106">
        <f t="shared" si="68"/>
        <v>2</v>
      </c>
      <c r="Y71" s="88">
        <f t="shared" si="69"/>
        <v>2.5</v>
      </c>
      <c r="Z71" s="88">
        <f t="shared" si="70"/>
        <v>2</v>
      </c>
      <c r="AA71" s="88">
        <f t="shared" si="71"/>
        <v>1</v>
      </c>
      <c r="AB71" s="88">
        <f t="shared" si="72"/>
        <v>1</v>
      </c>
      <c r="AC71" s="107">
        <f t="shared" si="73"/>
        <v>1.7</v>
      </c>
    </row>
    <row r="72" spans="1:29" x14ac:dyDescent="0.25">
      <c r="A72" s="74">
        <v>5</v>
      </c>
      <c r="B72" s="13">
        <v>50230</v>
      </c>
      <c r="C72" s="168" t="s">
        <v>75</v>
      </c>
      <c r="D72" s="449">
        <f>'2021-2022 исходные'!F72</f>
        <v>0.33279086632647498</v>
      </c>
      <c r="E72" s="432">
        <f t="shared" si="53"/>
        <v>0.56902967920439362</v>
      </c>
      <c r="F72" s="26" t="str">
        <f t="shared" si="54"/>
        <v>C</v>
      </c>
      <c r="G72" s="433">
        <f>'[1]2021-2022 исходные'!I73</f>
        <v>13915.453030634573</v>
      </c>
      <c r="H72" s="432">
        <f t="shared" si="55"/>
        <v>0.1135683825985144</v>
      </c>
      <c r="I72" s="432">
        <f t="shared" si="56"/>
        <v>0.1939345395662426</v>
      </c>
      <c r="J72" s="47" t="str">
        <f t="shared" si="57"/>
        <v>C</v>
      </c>
      <c r="K72" s="434">
        <f>'[1]2021-2022 исходные'!L73</f>
        <v>65190.688446389497</v>
      </c>
      <c r="L72" s="435">
        <f t="shared" si="58"/>
        <v>0.2061469455596758</v>
      </c>
      <c r="M72" s="432">
        <f t="shared" si="59"/>
        <v>0.23805272394160776</v>
      </c>
      <c r="N72" s="52" t="str">
        <f t="shared" si="60"/>
        <v>C</v>
      </c>
      <c r="O72" s="436">
        <f>'[1]2021-2022 исходные'!P73</f>
        <v>2940.2122538293215</v>
      </c>
      <c r="P72" s="432">
        <f t="shared" si="61"/>
        <v>6.7260580967154995E-2</v>
      </c>
      <c r="Q72" s="432">
        <f t="shared" si="62"/>
        <v>0.11402994633730375</v>
      </c>
      <c r="R72" s="36" t="str">
        <f t="shared" si="63"/>
        <v>D</v>
      </c>
      <c r="S72" s="439">
        <f>'[1]2021-2022 исходные'!S73</f>
        <v>658800.43103448278</v>
      </c>
      <c r="T72" s="438">
        <f t="shared" si="64"/>
        <v>0.64159911834262939</v>
      </c>
      <c r="U72" s="438">
        <f t="shared" si="65"/>
        <v>0.64201760868743951</v>
      </c>
      <c r="V72" s="52" t="str">
        <f t="shared" si="66"/>
        <v>C</v>
      </c>
      <c r="W72" s="96" t="str">
        <f t="shared" si="67"/>
        <v>C</v>
      </c>
      <c r="X72" s="106">
        <f t="shared" si="68"/>
        <v>2</v>
      </c>
      <c r="Y72" s="88">
        <f t="shared" si="69"/>
        <v>2</v>
      </c>
      <c r="Z72" s="88">
        <f t="shared" si="70"/>
        <v>2</v>
      </c>
      <c r="AA72" s="88">
        <f t="shared" si="71"/>
        <v>1</v>
      </c>
      <c r="AB72" s="88">
        <f t="shared" si="72"/>
        <v>2</v>
      </c>
      <c r="AC72" s="107">
        <f t="shared" si="73"/>
        <v>1.8</v>
      </c>
    </row>
    <row r="73" spans="1:29" x14ac:dyDescent="0.25">
      <c r="A73" s="74">
        <v>6</v>
      </c>
      <c r="B73" s="13">
        <v>50340</v>
      </c>
      <c r="C73" s="168" t="s">
        <v>209</v>
      </c>
      <c r="D73" s="449">
        <f>'2021-2022 исходные'!F73</f>
        <v>0.42782678645717892</v>
      </c>
      <c r="E73" s="432">
        <f t="shared" si="53"/>
        <v>0.56902967920439362</v>
      </c>
      <c r="F73" s="26" t="str">
        <f t="shared" si="54"/>
        <v>C</v>
      </c>
      <c r="G73" s="433">
        <f>'[1]2021-2022 исходные'!I74</f>
        <v>18694.146147816347</v>
      </c>
      <c r="H73" s="432">
        <f t="shared" si="55"/>
        <v>0.15256879796826384</v>
      </c>
      <c r="I73" s="432">
        <f t="shared" si="56"/>
        <v>0.1939345395662426</v>
      </c>
      <c r="J73" s="47" t="str">
        <f t="shared" si="57"/>
        <v>C</v>
      </c>
      <c r="K73" s="434">
        <f>'[1]2021-2022 исходные'!L74</f>
        <v>64675.499507278837</v>
      </c>
      <c r="L73" s="435">
        <f t="shared" si="58"/>
        <v>0.20451780758437846</v>
      </c>
      <c r="M73" s="432">
        <f t="shared" si="59"/>
        <v>0.23805272394160776</v>
      </c>
      <c r="N73" s="52" t="str">
        <f t="shared" si="60"/>
        <v>C</v>
      </c>
      <c r="O73" s="436">
        <f>'[1]2021-2022 исходные'!P74</f>
        <v>3711.3106270996641</v>
      </c>
      <c r="P73" s="432">
        <f t="shared" si="61"/>
        <v>8.4900302215661194E-2</v>
      </c>
      <c r="Q73" s="432">
        <f t="shared" si="62"/>
        <v>0.11402994633730375</v>
      </c>
      <c r="R73" s="36" t="str">
        <f t="shared" si="63"/>
        <v>C</v>
      </c>
      <c r="S73" s="439">
        <f>'[1]2021-2022 исходные'!S74</f>
        <v>666193.00596491236</v>
      </c>
      <c r="T73" s="438">
        <f t="shared" si="64"/>
        <v>0.6487986727664139</v>
      </c>
      <c r="U73" s="438">
        <f t="shared" si="65"/>
        <v>0.64201760868743951</v>
      </c>
      <c r="V73" s="52" t="str">
        <f t="shared" si="66"/>
        <v>B</v>
      </c>
      <c r="W73" s="94" t="str">
        <f t="shared" si="67"/>
        <v>C</v>
      </c>
      <c r="X73" s="106">
        <f t="shared" si="68"/>
        <v>2</v>
      </c>
      <c r="Y73" s="88">
        <f t="shared" si="69"/>
        <v>2</v>
      </c>
      <c r="Z73" s="88">
        <f t="shared" si="70"/>
        <v>2</v>
      </c>
      <c r="AA73" s="88">
        <f t="shared" si="71"/>
        <v>2</v>
      </c>
      <c r="AB73" s="88">
        <f t="shared" si="72"/>
        <v>2.5</v>
      </c>
      <c r="AC73" s="107">
        <f t="shared" si="73"/>
        <v>2.1</v>
      </c>
    </row>
    <row r="74" spans="1:29" x14ac:dyDescent="0.25">
      <c r="A74" s="74">
        <v>7</v>
      </c>
      <c r="B74" s="13">
        <v>50420</v>
      </c>
      <c r="C74" s="168" t="s">
        <v>210</v>
      </c>
      <c r="D74" s="449">
        <f>'2021-2022 исходные'!F74</f>
        <v>0.35709003028299058</v>
      </c>
      <c r="E74" s="432">
        <f t="shared" si="53"/>
        <v>0.56902967920439362</v>
      </c>
      <c r="F74" s="26" t="str">
        <f t="shared" si="54"/>
        <v>C</v>
      </c>
      <c r="G74" s="433">
        <f>'[1]2021-2022 исходные'!I75</f>
        <v>9138.6316872427979</v>
      </c>
      <c r="H74" s="432">
        <f t="shared" si="55"/>
        <v>7.4583243362531665E-2</v>
      </c>
      <c r="I74" s="432">
        <f t="shared" si="56"/>
        <v>0.1939345395662426</v>
      </c>
      <c r="J74" s="47" t="str">
        <f t="shared" si="57"/>
        <v>D</v>
      </c>
      <c r="K74" s="434">
        <f>'[1]2021-2022 исходные'!L75</f>
        <v>59776.426903292187</v>
      </c>
      <c r="L74" s="435">
        <f t="shared" si="58"/>
        <v>0.18902588876199225</v>
      </c>
      <c r="M74" s="432">
        <f t="shared" si="59"/>
        <v>0.23805272394160776</v>
      </c>
      <c r="N74" s="52" t="str">
        <f t="shared" si="60"/>
        <v>D</v>
      </c>
      <c r="O74" s="436">
        <f>'[1]2021-2022 исходные'!P75</f>
        <v>3214.7139917695472</v>
      </c>
      <c r="P74" s="432">
        <f t="shared" si="61"/>
        <v>7.3540109374094664E-2</v>
      </c>
      <c r="Q74" s="432">
        <f t="shared" si="62"/>
        <v>0.11402994633730375</v>
      </c>
      <c r="R74" s="36" t="str">
        <f t="shared" si="63"/>
        <v>D</v>
      </c>
      <c r="S74" s="439">
        <f>'[1]2021-2022 исходные'!S75</f>
        <v>678035.09090909094</v>
      </c>
      <c r="T74" s="438">
        <f t="shared" si="64"/>
        <v>0.66033156027165274</v>
      </c>
      <c r="U74" s="438">
        <f t="shared" si="65"/>
        <v>0.64201760868743951</v>
      </c>
      <c r="V74" s="52" t="str">
        <f t="shared" si="66"/>
        <v>B</v>
      </c>
      <c r="W74" s="94" t="str">
        <f t="shared" si="67"/>
        <v>C</v>
      </c>
      <c r="X74" s="106">
        <f t="shared" si="68"/>
        <v>2</v>
      </c>
      <c r="Y74" s="88">
        <f t="shared" si="69"/>
        <v>1</v>
      </c>
      <c r="Z74" s="88">
        <f t="shared" si="70"/>
        <v>1</v>
      </c>
      <c r="AA74" s="88">
        <f t="shared" si="71"/>
        <v>1</v>
      </c>
      <c r="AB74" s="88">
        <f t="shared" si="72"/>
        <v>2.5</v>
      </c>
      <c r="AC74" s="107">
        <f t="shared" si="73"/>
        <v>1.5</v>
      </c>
    </row>
    <row r="75" spans="1:29" x14ac:dyDescent="0.25">
      <c r="A75" s="74">
        <v>8</v>
      </c>
      <c r="B75" s="13">
        <v>50450</v>
      </c>
      <c r="C75" s="168" t="s">
        <v>211</v>
      </c>
      <c r="D75" s="449">
        <f>'2021-2022 исходные'!F75</f>
        <v>0.56570408022351037</v>
      </c>
      <c r="E75" s="432">
        <f t="shared" si="53"/>
        <v>0.56902967920439362</v>
      </c>
      <c r="F75" s="26" t="str">
        <f t="shared" si="54"/>
        <v>C</v>
      </c>
      <c r="G75" s="433">
        <f>'[1]2021-2022 исходные'!I76</f>
        <v>35423.820915926182</v>
      </c>
      <c r="H75" s="432">
        <f t="shared" si="55"/>
        <v>0.28910492802674514</v>
      </c>
      <c r="I75" s="432">
        <f t="shared" si="56"/>
        <v>0.1939345395662426</v>
      </c>
      <c r="J75" s="47" t="str">
        <f t="shared" si="57"/>
        <v>B</v>
      </c>
      <c r="K75" s="434">
        <f>'[1]2021-2022 исходные'!L76</f>
        <v>56475.365003417632</v>
      </c>
      <c r="L75" s="435">
        <f t="shared" si="58"/>
        <v>0.17858722268896587</v>
      </c>
      <c r="M75" s="432">
        <f t="shared" si="59"/>
        <v>0.23805272394160776</v>
      </c>
      <c r="N75" s="52" t="str">
        <f t="shared" si="60"/>
        <v>D</v>
      </c>
      <c r="O75" s="436">
        <f>'[1]2021-2022 исходные'!P76</f>
        <v>3353.8359535201639</v>
      </c>
      <c r="P75" s="432">
        <f t="shared" si="61"/>
        <v>7.6722676877665097E-2</v>
      </c>
      <c r="Q75" s="432">
        <f t="shared" si="62"/>
        <v>0.11402994633730375</v>
      </c>
      <c r="R75" s="36" t="str">
        <f t="shared" si="63"/>
        <v>D</v>
      </c>
      <c r="S75" s="439">
        <f>'[1]2021-2022 исходные'!S76</f>
        <v>696542.84538461536</v>
      </c>
      <c r="T75" s="438">
        <f t="shared" si="64"/>
        <v>0.67835607633845652</v>
      </c>
      <c r="U75" s="438">
        <f t="shared" si="65"/>
        <v>0.64201760868743951</v>
      </c>
      <c r="V75" s="52" t="str">
        <f t="shared" si="66"/>
        <v>B</v>
      </c>
      <c r="W75" s="94" t="str">
        <f t="shared" si="67"/>
        <v>C</v>
      </c>
      <c r="X75" s="106">
        <f t="shared" si="68"/>
        <v>2</v>
      </c>
      <c r="Y75" s="88">
        <f t="shared" si="69"/>
        <v>2.5</v>
      </c>
      <c r="Z75" s="88">
        <f t="shared" si="70"/>
        <v>1</v>
      </c>
      <c r="AA75" s="88">
        <f t="shared" si="71"/>
        <v>1</v>
      </c>
      <c r="AB75" s="88">
        <f t="shared" si="72"/>
        <v>2.5</v>
      </c>
      <c r="AC75" s="107">
        <f t="shared" si="73"/>
        <v>1.8</v>
      </c>
    </row>
    <row r="76" spans="1:29" x14ac:dyDescent="0.25">
      <c r="A76" s="74">
        <v>9</v>
      </c>
      <c r="B76" s="13">
        <v>50620</v>
      </c>
      <c r="C76" s="168" t="s">
        <v>17</v>
      </c>
      <c r="D76" s="449">
        <f>'2021-2022 исходные'!F76</f>
        <v>0.29275675203838503</v>
      </c>
      <c r="E76" s="432">
        <f t="shared" si="53"/>
        <v>0.56902967920439362</v>
      </c>
      <c r="F76" s="26" t="str">
        <f t="shared" si="54"/>
        <v>C</v>
      </c>
      <c r="G76" s="433">
        <f>'[1]2021-2022 исходные'!I77</f>
        <v>20784.878048780487</v>
      </c>
      <c r="H76" s="432">
        <f t="shared" si="55"/>
        <v>0.16963191764657351</v>
      </c>
      <c r="I76" s="432">
        <f t="shared" si="56"/>
        <v>0.1939345395662426</v>
      </c>
      <c r="J76" s="47" t="str">
        <f t="shared" si="57"/>
        <v>C</v>
      </c>
      <c r="K76" s="434">
        <f>'[1]2021-2022 исходные'!L77</f>
        <v>70104.569918699184</v>
      </c>
      <c r="L76" s="435">
        <f t="shared" si="58"/>
        <v>0.22168569320140327</v>
      </c>
      <c r="M76" s="432">
        <f t="shared" si="59"/>
        <v>0.23805272394160776</v>
      </c>
      <c r="N76" s="52" t="str">
        <f t="shared" si="60"/>
        <v>C</v>
      </c>
      <c r="O76" s="436">
        <f>'[1]2021-2022 исходные'!P77</f>
        <v>1870.7127371273714</v>
      </c>
      <c r="P76" s="432">
        <f t="shared" si="61"/>
        <v>4.2794606191430364E-2</v>
      </c>
      <c r="Q76" s="432">
        <f t="shared" si="62"/>
        <v>0.11402994633730375</v>
      </c>
      <c r="R76" s="36" t="str">
        <f t="shared" si="63"/>
        <v>D</v>
      </c>
      <c r="S76" s="439">
        <f>'[1]2021-2022 исходные'!S77</f>
        <v>713959.45652173914</v>
      </c>
      <c r="T76" s="438">
        <f t="shared" si="64"/>
        <v>0.69531793887480653</v>
      </c>
      <c r="U76" s="438">
        <f t="shared" si="65"/>
        <v>0.64201760868743951</v>
      </c>
      <c r="V76" s="52" t="str">
        <f t="shared" si="66"/>
        <v>B</v>
      </c>
      <c r="W76" s="94" t="str">
        <f t="shared" si="67"/>
        <v>C</v>
      </c>
      <c r="X76" s="106">
        <f t="shared" si="68"/>
        <v>2</v>
      </c>
      <c r="Y76" s="88">
        <f t="shared" si="69"/>
        <v>2</v>
      </c>
      <c r="Z76" s="88">
        <f t="shared" si="70"/>
        <v>2</v>
      </c>
      <c r="AA76" s="88">
        <f t="shared" si="71"/>
        <v>1</v>
      </c>
      <c r="AB76" s="88">
        <f t="shared" si="72"/>
        <v>2.5</v>
      </c>
      <c r="AC76" s="107">
        <f t="shared" si="73"/>
        <v>1.9</v>
      </c>
    </row>
    <row r="77" spans="1:29" x14ac:dyDescent="0.25">
      <c r="A77" s="74">
        <v>10</v>
      </c>
      <c r="B77" s="13">
        <v>50760</v>
      </c>
      <c r="C77" s="168" t="s">
        <v>212</v>
      </c>
      <c r="D77" s="449">
        <f>'2021-2022 исходные'!F77</f>
        <v>0.51466120934771242</v>
      </c>
      <c r="E77" s="432">
        <f t="shared" si="53"/>
        <v>0.56902967920439362</v>
      </c>
      <c r="F77" s="26" t="str">
        <f t="shared" si="54"/>
        <v>C</v>
      </c>
      <c r="G77" s="433">
        <f>'[1]2021-2022 исходные'!I78</f>
        <v>18624.772267110267</v>
      </c>
      <c r="H77" s="432">
        <f t="shared" si="55"/>
        <v>0.15200261593962078</v>
      </c>
      <c r="I77" s="432">
        <f t="shared" si="56"/>
        <v>0.1939345395662426</v>
      </c>
      <c r="J77" s="47" t="str">
        <f t="shared" si="57"/>
        <v>C</v>
      </c>
      <c r="K77" s="434">
        <f>'[1]2021-2022 исходные'!L78</f>
        <v>61216.627965779466</v>
      </c>
      <c r="L77" s="435">
        <f t="shared" si="58"/>
        <v>0.19358011356156171</v>
      </c>
      <c r="M77" s="432">
        <f t="shared" si="59"/>
        <v>0.23805272394160776</v>
      </c>
      <c r="N77" s="52" t="str">
        <f t="shared" si="60"/>
        <v>D</v>
      </c>
      <c r="O77" s="436">
        <f>'[1]2021-2022 исходные'!P78</f>
        <v>3425.1946673003804</v>
      </c>
      <c r="P77" s="432">
        <f t="shared" si="61"/>
        <v>7.8355085741914701E-2</v>
      </c>
      <c r="Q77" s="432">
        <f t="shared" si="62"/>
        <v>0.11402994633730375</v>
      </c>
      <c r="R77" s="36" t="str">
        <f t="shared" si="63"/>
        <v>D</v>
      </c>
      <c r="S77" s="439">
        <f>'[1]2021-2022 исходные'!S78</f>
        <v>683182.80322314042</v>
      </c>
      <c r="T77" s="438">
        <f t="shared" si="64"/>
        <v>0.66534486555590922</v>
      </c>
      <c r="U77" s="438">
        <f t="shared" si="65"/>
        <v>0.64201760868743951</v>
      </c>
      <c r="V77" s="52" t="str">
        <f t="shared" si="66"/>
        <v>B</v>
      </c>
      <c r="W77" s="96" t="str">
        <f t="shared" si="67"/>
        <v>C</v>
      </c>
      <c r="X77" s="106">
        <f t="shared" si="68"/>
        <v>2</v>
      </c>
      <c r="Y77" s="88">
        <f t="shared" si="69"/>
        <v>2</v>
      </c>
      <c r="Z77" s="88">
        <f t="shared" si="70"/>
        <v>1</v>
      </c>
      <c r="AA77" s="88">
        <f t="shared" si="71"/>
        <v>1</v>
      </c>
      <c r="AB77" s="88">
        <f t="shared" si="72"/>
        <v>2.5</v>
      </c>
      <c r="AC77" s="107">
        <f t="shared" si="73"/>
        <v>1.7</v>
      </c>
    </row>
    <row r="78" spans="1:29" x14ac:dyDescent="0.25">
      <c r="A78" s="460">
        <v>11</v>
      </c>
      <c r="B78" s="13">
        <v>50780</v>
      </c>
      <c r="C78" s="168" t="s">
        <v>32</v>
      </c>
      <c r="D78" s="449">
        <f>'2021-2022 исходные'!F78</f>
        <v>0.58128967138151888</v>
      </c>
      <c r="E78" s="432">
        <f t="shared" si="53"/>
        <v>0.56902967920439362</v>
      </c>
      <c r="F78" s="26" t="str">
        <f t="shared" si="54"/>
        <v>B</v>
      </c>
      <c r="G78" s="433">
        <f>'[1]2021-2022 исходные'!I79</f>
        <v>38299.763986394559</v>
      </c>
      <c r="H78" s="432">
        <f t="shared" si="55"/>
        <v>0.31257640267003994</v>
      </c>
      <c r="I78" s="432">
        <f t="shared" si="56"/>
        <v>0.1939345395662426</v>
      </c>
      <c r="J78" s="47" t="str">
        <f t="shared" si="57"/>
        <v>B</v>
      </c>
      <c r="K78" s="434">
        <f>'[1]2021-2022 исходные'!L79</f>
        <v>68431.274761904773</v>
      </c>
      <c r="L78" s="435">
        <f t="shared" si="58"/>
        <v>0.21639437485803839</v>
      </c>
      <c r="M78" s="432">
        <f t="shared" si="59"/>
        <v>0.23805272394160776</v>
      </c>
      <c r="N78" s="52" t="str">
        <f t="shared" si="60"/>
        <v>C</v>
      </c>
      <c r="O78" s="436">
        <f>'[1]2021-2022 исходные'!P79</f>
        <v>4259.4871904761903</v>
      </c>
      <c r="P78" s="432">
        <f t="shared" si="61"/>
        <v>9.7440442498820473E-2</v>
      </c>
      <c r="Q78" s="432">
        <f t="shared" si="62"/>
        <v>0.11402994633730375</v>
      </c>
      <c r="R78" s="36" t="str">
        <f t="shared" si="63"/>
        <v>C</v>
      </c>
      <c r="S78" s="439">
        <f>'[1]2021-2022 исходные'!S79</f>
        <v>751800.29082191782</v>
      </c>
      <c r="T78" s="438">
        <f t="shared" si="64"/>
        <v>0.73217074707078866</v>
      </c>
      <c r="U78" s="438">
        <f t="shared" si="65"/>
        <v>0.64201760868743951</v>
      </c>
      <c r="V78" s="52" t="str">
        <f t="shared" si="66"/>
        <v>B</v>
      </c>
      <c r="W78" s="94" t="str">
        <f t="shared" si="67"/>
        <v>C</v>
      </c>
      <c r="X78" s="106">
        <f t="shared" si="68"/>
        <v>2.5</v>
      </c>
      <c r="Y78" s="88">
        <f t="shared" si="69"/>
        <v>2.5</v>
      </c>
      <c r="Z78" s="88">
        <f t="shared" si="70"/>
        <v>2</v>
      </c>
      <c r="AA78" s="88">
        <f t="shared" si="71"/>
        <v>2</v>
      </c>
      <c r="AB78" s="88">
        <f t="shared" si="72"/>
        <v>2.5</v>
      </c>
      <c r="AC78" s="107">
        <f t="shared" si="73"/>
        <v>2.2999999999999998</v>
      </c>
    </row>
    <row r="79" spans="1:29" x14ac:dyDescent="0.25">
      <c r="A79" s="460">
        <v>12</v>
      </c>
      <c r="B79" s="13">
        <v>50930</v>
      </c>
      <c r="C79" s="168" t="s">
        <v>149</v>
      </c>
      <c r="D79" s="431">
        <f>'2021-2022 исходные'!F79</f>
        <v>0.35566984894504294</v>
      </c>
      <c r="E79" s="432">
        <f t="shared" si="53"/>
        <v>0.56902967920439362</v>
      </c>
      <c r="F79" s="26" t="str">
        <f t="shared" si="54"/>
        <v>C</v>
      </c>
      <c r="G79" s="433">
        <f>'[1]2021-2022 исходные'!I80</f>
        <v>17294.101383248733</v>
      </c>
      <c r="H79" s="432">
        <f t="shared" si="55"/>
        <v>0.14114259293365772</v>
      </c>
      <c r="I79" s="432">
        <f t="shared" si="56"/>
        <v>0.1939345395662426</v>
      </c>
      <c r="J79" s="47" t="str">
        <f t="shared" si="57"/>
        <v>C</v>
      </c>
      <c r="K79" s="434">
        <f>'[1]2021-2022 исходные'!L80</f>
        <v>58567.138578680206</v>
      </c>
      <c r="L79" s="435">
        <f t="shared" si="58"/>
        <v>0.18520185958910285</v>
      </c>
      <c r="M79" s="432">
        <f t="shared" si="59"/>
        <v>0.23805272394160776</v>
      </c>
      <c r="N79" s="52" t="str">
        <f t="shared" si="60"/>
        <v>D</v>
      </c>
      <c r="O79" s="436">
        <f>'[1]2021-2022 исходные'!P80</f>
        <v>3091.5542639593905</v>
      </c>
      <c r="P79" s="432">
        <f t="shared" si="61"/>
        <v>7.0722695483829076E-2</v>
      </c>
      <c r="Q79" s="432">
        <f t="shared" si="62"/>
        <v>0.11402994633730375</v>
      </c>
      <c r="R79" s="36" t="str">
        <f t="shared" si="63"/>
        <v>D</v>
      </c>
      <c r="S79" s="439">
        <f>'[1]2021-2022 исходные'!S80</f>
        <v>657928.76227272721</v>
      </c>
      <c r="T79" s="438">
        <f t="shared" si="64"/>
        <v>0.64075020889648504</v>
      </c>
      <c r="U79" s="438">
        <f t="shared" si="65"/>
        <v>0.64201760868743951</v>
      </c>
      <c r="V79" s="52" t="str">
        <f t="shared" si="66"/>
        <v>C</v>
      </c>
      <c r="W79" s="94" t="str">
        <f t="shared" si="67"/>
        <v>C</v>
      </c>
      <c r="X79" s="106">
        <f t="shared" si="68"/>
        <v>2</v>
      </c>
      <c r="Y79" s="88">
        <f t="shared" si="69"/>
        <v>2</v>
      </c>
      <c r="Z79" s="88">
        <f t="shared" si="70"/>
        <v>1</v>
      </c>
      <c r="AA79" s="88">
        <f t="shared" si="71"/>
        <v>1</v>
      </c>
      <c r="AB79" s="88">
        <f t="shared" si="72"/>
        <v>2</v>
      </c>
      <c r="AC79" s="107">
        <f t="shared" si="73"/>
        <v>1.6</v>
      </c>
    </row>
    <row r="80" spans="1:29" x14ac:dyDescent="0.25">
      <c r="A80" s="461">
        <v>13</v>
      </c>
      <c r="B80" s="14">
        <v>51370</v>
      </c>
      <c r="C80" s="169" t="s">
        <v>76</v>
      </c>
      <c r="D80" s="451">
        <f>'2021-2022 исходные'!F80</f>
        <v>0.5851352090059333</v>
      </c>
      <c r="E80" s="452">
        <f t="shared" si="53"/>
        <v>0.56902967920439362</v>
      </c>
      <c r="F80" s="31" t="str">
        <f t="shared" si="54"/>
        <v>B</v>
      </c>
      <c r="G80" s="453">
        <f>'[1]2021-2022 исходные'!I81</f>
        <v>22143.446808510638</v>
      </c>
      <c r="H80" s="452">
        <f t="shared" si="55"/>
        <v>0.18071962397936453</v>
      </c>
      <c r="I80" s="452">
        <f t="shared" si="56"/>
        <v>0.1939345395662426</v>
      </c>
      <c r="J80" s="48" t="str">
        <f t="shared" si="57"/>
        <v>C</v>
      </c>
      <c r="K80" s="454">
        <f>'[1]2021-2022 исходные'!L81</f>
        <v>67018.610180851058</v>
      </c>
      <c r="L80" s="455">
        <f t="shared" si="58"/>
        <v>0.21192722632157143</v>
      </c>
      <c r="M80" s="452">
        <f t="shared" si="59"/>
        <v>0.23805272394160776</v>
      </c>
      <c r="N80" s="42" t="str">
        <f t="shared" si="60"/>
        <v>C</v>
      </c>
      <c r="O80" s="456">
        <f>'[1]2021-2022 исходные'!P81</f>
        <v>2929.350170212766</v>
      </c>
      <c r="P80" s="452">
        <f t="shared" si="61"/>
        <v>6.7012098887804489E-2</v>
      </c>
      <c r="Q80" s="452">
        <f t="shared" si="62"/>
        <v>0.11402994633730375</v>
      </c>
      <c r="R80" s="37" t="str">
        <f t="shared" si="63"/>
        <v>D</v>
      </c>
      <c r="S80" s="457">
        <f>'[1]2021-2022 исходные'!S81</f>
        <v>585295.25294117653</v>
      </c>
      <c r="T80" s="458">
        <f t="shared" si="64"/>
        <v>0.57001316418010894</v>
      </c>
      <c r="U80" s="458">
        <f t="shared" si="65"/>
        <v>0.64201760868743951</v>
      </c>
      <c r="V80" s="42" t="str">
        <f t="shared" si="66"/>
        <v>C</v>
      </c>
      <c r="W80" s="87" t="str">
        <f>IF(AC80&gt;=3.5,"A",IF(AC80&gt;=2.5,"B",IF(AC80&gt;=1.5,"C","D")))</f>
        <v>C</v>
      </c>
      <c r="X80" s="102">
        <f>IF(F80="A",4.2,IF(F80="B",2.5,IF(F80="C",2,1)))</f>
        <v>2.5</v>
      </c>
      <c r="Y80" s="90">
        <f>IF(J80="A",4.2,IF(J80="B",2.5,IF(J80="C",2,1)))</f>
        <v>2</v>
      </c>
      <c r="Z80" s="90">
        <f>IF(N80="A",4.2,IF(N80="B",2.5,IF(N80="C",2,1)))</f>
        <v>2</v>
      </c>
      <c r="AA80" s="90">
        <f>IF(R80="A",4.2,IF(R80="B",2.5,IF(R80="C",2,1)))</f>
        <v>1</v>
      </c>
      <c r="AB80" s="90">
        <f>IF(V80="A",4.2,IF(V80="B",2.5,IF(V80="C",2,1)))</f>
        <v>2</v>
      </c>
      <c r="AC80" s="103">
        <f>AVERAGE(X80:AB80)</f>
        <v>1.9</v>
      </c>
    </row>
    <row r="81" spans="1:29" ht="15.75" thickBot="1" x14ac:dyDescent="0.3">
      <c r="A81" s="461">
        <v>14</v>
      </c>
      <c r="B81" s="14">
        <v>51580</v>
      </c>
      <c r="C81" s="169" t="s">
        <v>150</v>
      </c>
      <c r="D81" s="451">
        <f>'2021-2022 исходные'!F81</f>
        <v>0.82710488326002529</v>
      </c>
      <c r="E81" s="452">
        <f t="shared" si="53"/>
        <v>0.56902967920439362</v>
      </c>
      <c r="F81" s="31" t="str">
        <f t="shared" si="54"/>
        <v>A</v>
      </c>
      <c r="G81" s="453">
        <f>'2021-2022 исходные'!I81</f>
        <v>85458.599203187245</v>
      </c>
      <c r="H81" s="452">
        <f t="shared" si="55"/>
        <v>0.69745446801296707</v>
      </c>
      <c r="I81" s="452">
        <f t="shared" si="56"/>
        <v>0.1939345395662426</v>
      </c>
      <c r="J81" s="48" t="str">
        <f t="shared" si="57"/>
        <v>A</v>
      </c>
      <c r="K81" s="454">
        <f>'2021-2022 исходные'!L81</f>
        <v>50484.462151394422</v>
      </c>
      <c r="L81" s="455">
        <f t="shared" si="58"/>
        <v>0.15964270233610964</v>
      </c>
      <c r="M81" s="452">
        <f t="shared" si="59"/>
        <v>0.23805272394160776</v>
      </c>
      <c r="N81" s="42" t="str">
        <f t="shared" si="60"/>
        <v>D</v>
      </c>
      <c r="O81" s="456">
        <f>'[1]2021-2022 исходные'!P82</f>
        <v>5645.8280478087654</v>
      </c>
      <c r="P81" s="452">
        <f t="shared" si="61"/>
        <v>0.12915451054314259</v>
      </c>
      <c r="Q81" s="452">
        <f t="shared" si="62"/>
        <v>0.11402994633730375</v>
      </c>
      <c r="R81" s="37" t="str">
        <f t="shared" si="63"/>
        <v>B</v>
      </c>
      <c r="S81" s="457">
        <f>'[1]2021-2022 исходные'!S82</f>
        <v>501458.38888888888</v>
      </c>
      <c r="T81" s="458">
        <f t="shared" si="64"/>
        <v>0.48836528490338271</v>
      </c>
      <c r="U81" s="458">
        <f t="shared" si="65"/>
        <v>0.64201760868743951</v>
      </c>
      <c r="V81" s="42" t="str">
        <f t="shared" si="66"/>
        <v>D</v>
      </c>
      <c r="W81" s="92" t="str">
        <f t="shared" si="67"/>
        <v>B</v>
      </c>
      <c r="X81" s="102">
        <f t="shared" si="68"/>
        <v>4.2</v>
      </c>
      <c r="Y81" s="90">
        <f t="shared" si="69"/>
        <v>4.2</v>
      </c>
      <c r="Z81" s="90">
        <f t="shared" si="70"/>
        <v>1</v>
      </c>
      <c r="AA81" s="90">
        <f t="shared" si="71"/>
        <v>2.5</v>
      </c>
      <c r="AB81" s="90">
        <f t="shared" si="72"/>
        <v>1</v>
      </c>
      <c r="AC81" s="103">
        <f t="shared" si="73"/>
        <v>2.58</v>
      </c>
    </row>
    <row r="82" spans="1:29" ht="15.75" thickBot="1" x14ac:dyDescent="0.3">
      <c r="A82" s="428"/>
      <c r="B82" s="62"/>
      <c r="C82" s="64" t="s">
        <v>144</v>
      </c>
      <c r="D82" s="50">
        <f>AVERAGE(D83:D112)</f>
        <v>0.65843668916996501</v>
      </c>
      <c r="E82" s="459"/>
      <c r="F82" s="35" t="str">
        <f t="shared" si="54"/>
        <v>B</v>
      </c>
      <c r="G82" s="44">
        <f>AVERAGE(G83:G112)</f>
        <v>22194.041975808654</v>
      </c>
      <c r="H82" s="137">
        <f>AVERAGE(H83:H112)</f>
        <v>0.18113254703006848</v>
      </c>
      <c r="I82" s="137"/>
      <c r="J82" s="40" t="str">
        <f t="shared" si="57"/>
        <v>C</v>
      </c>
      <c r="K82" s="44">
        <f>AVERAGE(K83:K112)</f>
        <v>64308.291272711445</v>
      </c>
      <c r="L82" s="138">
        <f>AVERAGE(L83:L112)</f>
        <v>0.20335661635071506</v>
      </c>
      <c r="M82" s="137"/>
      <c r="N82" s="40" t="str">
        <f t="shared" si="60"/>
        <v>C</v>
      </c>
      <c r="O82" s="39">
        <f>AVERAGE(O83:O112)</f>
        <v>4014.5662646048049</v>
      </c>
      <c r="P82" s="137">
        <f>AVERAGE(P83:P112)</f>
        <v>9.1837607620601128E-2</v>
      </c>
      <c r="Q82" s="137"/>
      <c r="R82" s="35" t="str">
        <f t="shared" si="63"/>
        <v>C</v>
      </c>
      <c r="S82" s="44">
        <f>AVERAGE(S83:S112)</f>
        <v>652649.45563110767</v>
      </c>
      <c r="T82" s="137">
        <f>AVERAGE(T83:T112)</f>
        <v>0.6356087452192305</v>
      </c>
      <c r="U82" s="430"/>
      <c r="V82" s="40" t="str">
        <f t="shared" si="66"/>
        <v>C</v>
      </c>
      <c r="W82" s="93" t="str">
        <f t="shared" si="67"/>
        <v>C</v>
      </c>
      <c r="X82" s="145">
        <f t="shared" si="68"/>
        <v>2.5</v>
      </c>
      <c r="Y82" s="146">
        <f t="shared" si="69"/>
        <v>2</v>
      </c>
      <c r="Z82" s="146">
        <f t="shared" si="70"/>
        <v>2</v>
      </c>
      <c r="AA82" s="146">
        <f t="shared" si="71"/>
        <v>2</v>
      </c>
      <c r="AB82" s="146">
        <f t="shared" si="72"/>
        <v>2</v>
      </c>
      <c r="AC82" s="147">
        <f t="shared" si="73"/>
        <v>2.1</v>
      </c>
    </row>
    <row r="83" spans="1:29" x14ac:dyDescent="0.25">
      <c r="A83" s="74">
        <v>1</v>
      </c>
      <c r="B83" s="16">
        <v>60010</v>
      </c>
      <c r="C83" s="162" t="s">
        <v>215</v>
      </c>
      <c r="D83" s="431">
        <f>'2021-2022 исходные'!F83</f>
        <v>0.61132312846059689</v>
      </c>
      <c r="E83" s="432">
        <f t="shared" ref="E83:E112" si="74">$D$123</f>
        <v>0.56902967920439362</v>
      </c>
      <c r="F83" s="26" t="str">
        <f t="shared" si="54"/>
        <v>B</v>
      </c>
      <c r="G83" s="433">
        <f>'[1]2021-2022 исходные'!I84</f>
        <v>39300.241492864981</v>
      </c>
      <c r="H83" s="432">
        <f t="shared" ref="H83:H112" si="75">G83/$G$124</f>
        <v>0.32074161381953703</v>
      </c>
      <c r="I83" s="432">
        <f t="shared" ref="I83:I112" si="76">$H$123</f>
        <v>0.1939345395662426</v>
      </c>
      <c r="J83" s="47" t="str">
        <f t="shared" si="57"/>
        <v>B</v>
      </c>
      <c r="K83" s="434">
        <f>'[1]2021-2022 исходные'!L84</f>
        <v>66994.584467617999</v>
      </c>
      <c r="L83" s="435">
        <f t="shared" ref="L83:L112" si="77">K83/$K$124</f>
        <v>0.21185125186086357</v>
      </c>
      <c r="M83" s="432">
        <f t="shared" ref="M83:M112" si="78">$L$123</f>
        <v>0.23805272394160776</v>
      </c>
      <c r="N83" s="52" t="str">
        <f t="shared" si="60"/>
        <v>C</v>
      </c>
      <c r="O83" s="436">
        <f>'[1]2021-2022 исходные'!P84</f>
        <v>3274.8158068057082</v>
      </c>
      <c r="P83" s="432">
        <f t="shared" ref="P83:P112" si="79">O83/$O$124</f>
        <v>7.4915004329806703E-2</v>
      </c>
      <c r="Q83" s="432">
        <f t="shared" ref="Q83:Q112" si="80">$P$123</f>
        <v>0.11402994633730375</v>
      </c>
      <c r="R83" s="36" t="str">
        <f t="shared" si="63"/>
        <v>D</v>
      </c>
      <c r="S83" s="439">
        <f>'[1]2021-2022 исходные'!S84</f>
        <v>565566.109375</v>
      </c>
      <c r="T83" s="438">
        <f t="shared" ref="T83:T112" si="81">S83/$S$124</f>
        <v>0.55079914955380171</v>
      </c>
      <c r="U83" s="438">
        <f t="shared" ref="U83:U112" si="82">$T$123</f>
        <v>0.64201760868743951</v>
      </c>
      <c r="V83" s="52" t="str">
        <f t="shared" si="66"/>
        <v>D</v>
      </c>
      <c r="W83" s="94" t="str">
        <f t="shared" si="67"/>
        <v>C</v>
      </c>
      <c r="X83" s="104">
        <f t="shared" si="68"/>
        <v>2.5</v>
      </c>
      <c r="Y83" s="89">
        <f t="shared" si="69"/>
        <v>2.5</v>
      </c>
      <c r="Z83" s="89">
        <f t="shared" si="70"/>
        <v>2</v>
      </c>
      <c r="AA83" s="89">
        <f t="shared" si="71"/>
        <v>1</v>
      </c>
      <c r="AB83" s="89">
        <f t="shared" si="72"/>
        <v>1</v>
      </c>
      <c r="AC83" s="105">
        <f t="shared" si="73"/>
        <v>1.8</v>
      </c>
    </row>
    <row r="84" spans="1:29" x14ac:dyDescent="0.25">
      <c r="A84" s="74">
        <v>2</v>
      </c>
      <c r="B84" s="13">
        <v>60020</v>
      </c>
      <c r="C84" s="162" t="s">
        <v>34</v>
      </c>
      <c r="D84" s="431">
        <f>'2021-2022 исходные'!F84</f>
        <v>0.56327518576597235</v>
      </c>
      <c r="E84" s="432">
        <f t="shared" si="74"/>
        <v>0.56902967920439362</v>
      </c>
      <c r="F84" s="26" t="str">
        <f t="shared" si="54"/>
        <v>C</v>
      </c>
      <c r="G84" s="433">
        <f>'[1]2021-2022 исходные'!I85</f>
        <v>17577.684515195368</v>
      </c>
      <c r="H84" s="432">
        <f t="shared" si="75"/>
        <v>0.14345700393820779</v>
      </c>
      <c r="I84" s="432">
        <f t="shared" si="76"/>
        <v>0.1939345395662426</v>
      </c>
      <c r="J84" s="47" t="str">
        <f t="shared" si="57"/>
        <v>C</v>
      </c>
      <c r="K84" s="434">
        <f>'[1]2021-2022 исходные'!L85</f>
        <v>65495.104949348774</v>
      </c>
      <c r="L84" s="435">
        <f t="shared" si="77"/>
        <v>0.20710957586407305</v>
      </c>
      <c r="M84" s="432">
        <f t="shared" si="78"/>
        <v>0.23805272394160776</v>
      </c>
      <c r="N84" s="52" t="str">
        <f t="shared" si="60"/>
        <v>C</v>
      </c>
      <c r="O84" s="436">
        <f>'[1]2021-2022 исходные'!P85</f>
        <v>3250.9536903039075</v>
      </c>
      <c r="P84" s="432">
        <f t="shared" si="79"/>
        <v>7.4369132236073762E-2</v>
      </c>
      <c r="Q84" s="432">
        <f t="shared" si="80"/>
        <v>0.11402994633730375</v>
      </c>
      <c r="R84" s="36" t="str">
        <f t="shared" si="63"/>
        <v>D</v>
      </c>
      <c r="S84" s="439">
        <f>'[1]2021-2022 исходные'!S85</f>
        <v>845467.29411764711</v>
      </c>
      <c r="T84" s="438">
        <f t="shared" si="81"/>
        <v>0.82339210015637965</v>
      </c>
      <c r="U84" s="438">
        <f t="shared" si="82"/>
        <v>0.64201760868743951</v>
      </c>
      <c r="V84" s="52" t="str">
        <f t="shared" si="66"/>
        <v>A</v>
      </c>
      <c r="W84" s="97" t="str">
        <f t="shared" si="67"/>
        <v>C</v>
      </c>
      <c r="X84" s="106">
        <f t="shared" si="68"/>
        <v>2</v>
      </c>
      <c r="Y84" s="88">
        <f t="shared" si="69"/>
        <v>2</v>
      </c>
      <c r="Z84" s="88">
        <f t="shared" si="70"/>
        <v>2</v>
      </c>
      <c r="AA84" s="88">
        <f t="shared" si="71"/>
        <v>1</v>
      </c>
      <c r="AB84" s="88">
        <f t="shared" si="72"/>
        <v>4.2</v>
      </c>
      <c r="AC84" s="107">
        <f t="shared" si="73"/>
        <v>2.2399999999999998</v>
      </c>
    </row>
    <row r="85" spans="1:29" x14ac:dyDescent="0.25">
      <c r="A85" s="74">
        <v>3</v>
      </c>
      <c r="B85" s="13">
        <v>60050</v>
      </c>
      <c r="C85" s="162" t="s">
        <v>216</v>
      </c>
      <c r="D85" s="431">
        <f>'2021-2022 исходные'!F85</f>
        <v>0.32729991938965297</v>
      </c>
      <c r="E85" s="432">
        <f t="shared" si="74"/>
        <v>0.56902967920439362</v>
      </c>
      <c r="F85" s="26" t="str">
        <f t="shared" si="54"/>
        <v>C</v>
      </c>
      <c r="G85" s="433">
        <f>'[1]2021-2022 исходные'!I86</f>
        <v>18619.114963503649</v>
      </c>
      <c r="H85" s="432">
        <f t="shared" si="75"/>
        <v>0.15195644490810223</v>
      </c>
      <c r="I85" s="432">
        <f t="shared" si="76"/>
        <v>0.1939345395662426</v>
      </c>
      <c r="J85" s="47" t="str">
        <f t="shared" si="57"/>
        <v>C</v>
      </c>
      <c r="K85" s="434">
        <f>'[1]2021-2022 исходные'!L86</f>
        <v>62087.785036496352</v>
      </c>
      <c r="L85" s="435">
        <f t="shared" si="77"/>
        <v>0.19633489915304517</v>
      </c>
      <c r="M85" s="432">
        <f t="shared" si="78"/>
        <v>0.23805272394160776</v>
      </c>
      <c r="N85" s="52" t="str">
        <f t="shared" si="60"/>
        <v>D</v>
      </c>
      <c r="O85" s="436">
        <f>'[1]2021-2022 исходные'!P86</f>
        <v>3529.3783211678829</v>
      </c>
      <c r="P85" s="432">
        <f t="shared" si="79"/>
        <v>8.0738401122388587E-2</v>
      </c>
      <c r="Q85" s="432">
        <f t="shared" si="80"/>
        <v>0.11402994633730375</v>
      </c>
      <c r="R85" s="36" t="str">
        <f t="shared" si="63"/>
        <v>C</v>
      </c>
      <c r="S85" s="439">
        <f>'[1]2021-2022 исходные'!S86</f>
        <v>671574.35692307702</v>
      </c>
      <c r="T85" s="438">
        <f t="shared" si="81"/>
        <v>0.65403951637792945</v>
      </c>
      <c r="U85" s="438">
        <f t="shared" si="82"/>
        <v>0.64201760868743951</v>
      </c>
      <c r="V85" s="52" t="str">
        <f t="shared" si="66"/>
        <v>B</v>
      </c>
      <c r="W85" s="94" t="str">
        <f t="shared" si="67"/>
        <v>C</v>
      </c>
      <c r="X85" s="106">
        <f t="shared" si="68"/>
        <v>2</v>
      </c>
      <c r="Y85" s="88">
        <f t="shared" si="69"/>
        <v>2</v>
      </c>
      <c r="Z85" s="88">
        <f t="shared" si="70"/>
        <v>1</v>
      </c>
      <c r="AA85" s="88">
        <f t="shared" si="71"/>
        <v>2</v>
      </c>
      <c r="AB85" s="88">
        <f t="shared" si="72"/>
        <v>2.5</v>
      </c>
      <c r="AC85" s="107">
        <f t="shared" si="73"/>
        <v>1.9</v>
      </c>
    </row>
    <row r="86" spans="1:29" x14ac:dyDescent="0.25">
      <c r="A86" s="74">
        <v>4</v>
      </c>
      <c r="B86" s="13">
        <v>60070</v>
      </c>
      <c r="C86" s="162" t="s">
        <v>218</v>
      </c>
      <c r="D86" s="431">
        <f>'2021-2022 исходные'!F86</f>
        <v>0.59316159202999053</v>
      </c>
      <c r="E86" s="432">
        <f t="shared" si="74"/>
        <v>0.56902967920439362</v>
      </c>
      <c r="F86" s="26" t="str">
        <f t="shared" si="54"/>
        <v>B</v>
      </c>
      <c r="G86" s="433">
        <f>'[1]2021-2022 исходные'!I87</f>
        <v>19112.98909688013</v>
      </c>
      <c r="H86" s="432">
        <f t="shared" si="75"/>
        <v>0.15598710682125247</v>
      </c>
      <c r="I86" s="432">
        <f t="shared" si="76"/>
        <v>0.1939345395662426</v>
      </c>
      <c r="J86" s="47" t="str">
        <f t="shared" si="57"/>
        <v>C</v>
      </c>
      <c r="K86" s="434">
        <f>'[1]2021-2022 исходные'!L87</f>
        <v>63345.127364532018</v>
      </c>
      <c r="L86" s="435">
        <f t="shared" si="77"/>
        <v>0.20031088539624306</v>
      </c>
      <c r="M86" s="432">
        <f t="shared" si="78"/>
        <v>0.23805272394160776</v>
      </c>
      <c r="N86" s="52" t="str">
        <f t="shared" si="60"/>
        <v>C</v>
      </c>
      <c r="O86" s="436">
        <f>'[1]2021-2022 исходные'!P87</f>
        <v>4031.6272577996715</v>
      </c>
      <c r="P86" s="432">
        <f t="shared" si="79"/>
        <v>9.2227896557282085E-2</v>
      </c>
      <c r="Q86" s="432">
        <f t="shared" si="80"/>
        <v>0.11402994633730375</v>
      </c>
      <c r="R86" s="36" t="str">
        <f t="shared" si="63"/>
        <v>C</v>
      </c>
      <c r="S86" s="439">
        <f>'[1]2021-2022 исходные'!S87</f>
        <v>619152.20512820513</v>
      </c>
      <c r="T86" s="438">
        <f t="shared" si="81"/>
        <v>0.60298610962711807</v>
      </c>
      <c r="U86" s="438">
        <f t="shared" si="82"/>
        <v>0.64201760868743951</v>
      </c>
      <c r="V86" s="52" t="str">
        <f t="shared" si="66"/>
        <v>C</v>
      </c>
      <c r="W86" s="94" t="str">
        <f t="shared" si="67"/>
        <v>C</v>
      </c>
      <c r="X86" s="106">
        <f t="shared" si="68"/>
        <v>2.5</v>
      </c>
      <c r="Y86" s="88">
        <f t="shared" si="69"/>
        <v>2</v>
      </c>
      <c r="Z86" s="88">
        <f t="shared" si="70"/>
        <v>2</v>
      </c>
      <c r="AA86" s="88">
        <f t="shared" si="71"/>
        <v>2</v>
      </c>
      <c r="AB86" s="88">
        <f t="shared" si="72"/>
        <v>2</v>
      </c>
      <c r="AC86" s="107">
        <f t="shared" si="73"/>
        <v>2.1</v>
      </c>
    </row>
    <row r="87" spans="1:29" x14ac:dyDescent="0.25">
      <c r="A87" s="74">
        <v>5</v>
      </c>
      <c r="B87" s="13">
        <v>60180</v>
      </c>
      <c r="C87" s="162" t="s">
        <v>3</v>
      </c>
      <c r="D87" s="431">
        <f>'2021-2022 исходные'!F87</f>
        <v>0.77976781906945758</v>
      </c>
      <c r="E87" s="432">
        <f t="shared" si="74"/>
        <v>0.56902967920439362</v>
      </c>
      <c r="F87" s="148" t="str">
        <f t="shared" si="54"/>
        <v>B</v>
      </c>
      <c r="G87" s="433">
        <f>'[1]2021-2022 исходные'!I88</f>
        <v>36215.305656229182</v>
      </c>
      <c r="H87" s="432">
        <f t="shared" si="75"/>
        <v>0.29556448357335446</v>
      </c>
      <c r="I87" s="432">
        <f t="shared" si="76"/>
        <v>0.1939345395662426</v>
      </c>
      <c r="J87" s="47" t="str">
        <f t="shared" si="57"/>
        <v>B</v>
      </c>
      <c r="K87" s="434">
        <f>'[1]2021-2022 исходные'!L88</f>
        <v>58408.169040639579</v>
      </c>
      <c r="L87" s="435">
        <f t="shared" si="77"/>
        <v>0.18469916379795381</v>
      </c>
      <c r="M87" s="432">
        <f t="shared" si="78"/>
        <v>0.23805272394160776</v>
      </c>
      <c r="N87" s="52" t="str">
        <f t="shared" si="60"/>
        <v>D</v>
      </c>
      <c r="O87" s="436">
        <f>'[1]2021-2022 исходные'!P88</f>
        <v>3387.4956695536307</v>
      </c>
      <c r="P87" s="432">
        <f t="shared" si="79"/>
        <v>7.7492679809477882E-2</v>
      </c>
      <c r="Q87" s="432">
        <f t="shared" si="80"/>
        <v>0.11402994633730375</v>
      </c>
      <c r="R87" s="36" t="str">
        <f t="shared" si="63"/>
        <v>D</v>
      </c>
      <c r="S87" s="439">
        <f>'[1]2021-2022 исходные'!S88</f>
        <v>689728.69736842101</v>
      </c>
      <c r="T87" s="438">
        <f t="shared" si="81"/>
        <v>0.67171984607281843</v>
      </c>
      <c r="U87" s="438">
        <f t="shared" si="82"/>
        <v>0.64201760868743951</v>
      </c>
      <c r="V87" s="52" t="str">
        <f t="shared" si="66"/>
        <v>B</v>
      </c>
      <c r="W87" s="94" t="str">
        <f t="shared" si="67"/>
        <v>C</v>
      </c>
      <c r="X87" s="106">
        <f t="shared" si="68"/>
        <v>2.5</v>
      </c>
      <c r="Y87" s="88">
        <f t="shared" si="69"/>
        <v>2.5</v>
      </c>
      <c r="Z87" s="88">
        <f t="shared" si="70"/>
        <v>1</v>
      </c>
      <c r="AA87" s="88">
        <f t="shared" si="71"/>
        <v>1</v>
      </c>
      <c r="AB87" s="88">
        <f t="shared" si="72"/>
        <v>2.5</v>
      </c>
      <c r="AC87" s="107">
        <f t="shared" si="73"/>
        <v>1.9</v>
      </c>
    </row>
    <row r="88" spans="1:29" x14ac:dyDescent="0.25">
      <c r="A88" s="74">
        <v>6</v>
      </c>
      <c r="B88" s="13">
        <v>60240</v>
      </c>
      <c r="C88" s="162" t="s">
        <v>219</v>
      </c>
      <c r="D88" s="431">
        <f>'2021-2022 исходные'!F88</f>
        <v>0.79597823746836704</v>
      </c>
      <c r="E88" s="432">
        <f t="shared" si="74"/>
        <v>0.56902967920439362</v>
      </c>
      <c r="F88" s="148" t="str">
        <f t="shared" si="54"/>
        <v>A</v>
      </c>
      <c r="G88" s="433">
        <f>'[1]2021-2022 исходные'!I89</f>
        <v>16070.096304801669</v>
      </c>
      <c r="H88" s="432">
        <f t="shared" si="75"/>
        <v>0.13115310306612865</v>
      </c>
      <c r="I88" s="432">
        <f t="shared" si="76"/>
        <v>0.1939345395662426</v>
      </c>
      <c r="J88" s="47" t="str">
        <f t="shared" si="57"/>
        <v>C</v>
      </c>
      <c r="K88" s="434">
        <f>'[1]2021-2022 исходные'!L89</f>
        <v>56809.110140918579</v>
      </c>
      <c r="L88" s="435">
        <f t="shared" si="77"/>
        <v>0.17964259642915567</v>
      </c>
      <c r="M88" s="432">
        <f t="shared" si="78"/>
        <v>0.23805272394160776</v>
      </c>
      <c r="N88" s="52" t="str">
        <f t="shared" si="60"/>
        <v>D</v>
      </c>
      <c r="O88" s="436">
        <f>'[1]2021-2022 исходные'!P89</f>
        <v>3582.9091858037577</v>
      </c>
      <c r="P88" s="432">
        <f t="shared" si="79"/>
        <v>8.1962978378807325E-2</v>
      </c>
      <c r="Q88" s="432">
        <f t="shared" si="80"/>
        <v>0.11402994633730375</v>
      </c>
      <c r="R88" s="36" t="str">
        <f t="shared" si="63"/>
        <v>C</v>
      </c>
      <c r="S88" s="439">
        <f>'[1]2021-2022 исходные'!S89</f>
        <v>600158.68920353975</v>
      </c>
      <c r="T88" s="438">
        <f t="shared" si="81"/>
        <v>0.5844885153672652</v>
      </c>
      <c r="U88" s="438">
        <f t="shared" si="82"/>
        <v>0.64201760868743951</v>
      </c>
      <c r="V88" s="52" t="str">
        <f t="shared" si="66"/>
        <v>C</v>
      </c>
      <c r="W88" s="96" t="str">
        <f t="shared" si="67"/>
        <v>C</v>
      </c>
      <c r="X88" s="106">
        <f t="shared" si="68"/>
        <v>4.2</v>
      </c>
      <c r="Y88" s="88">
        <f t="shared" si="69"/>
        <v>2</v>
      </c>
      <c r="Z88" s="88">
        <f t="shared" si="70"/>
        <v>1</v>
      </c>
      <c r="AA88" s="88">
        <f t="shared" si="71"/>
        <v>2</v>
      </c>
      <c r="AB88" s="88">
        <f t="shared" si="72"/>
        <v>2</v>
      </c>
      <c r="AC88" s="107">
        <f t="shared" si="73"/>
        <v>2.2399999999999998</v>
      </c>
    </row>
    <row r="89" spans="1:29" x14ac:dyDescent="0.25">
      <c r="A89" s="74">
        <v>7</v>
      </c>
      <c r="B89" s="13">
        <v>60560</v>
      </c>
      <c r="C89" s="162" t="s">
        <v>16</v>
      </c>
      <c r="D89" s="449">
        <f>'2021-2022 исходные'!F89</f>
        <v>0.39968731601934432</v>
      </c>
      <c r="E89" s="432">
        <f t="shared" si="74"/>
        <v>0.56902967920439362</v>
      </c>
      <c r="F89" s="150" t="str">
        <f t="shared" si="54"/>
        <v>C</v>
      </c>
      <c r="G89" s="433">
        <f>'[1]2021-2022 исходные'!I90</f>
        <v>26687.801556420232</v>
      </c>
      <c r="H89" s="432">
        <f t="shared" si="75"/>
        <v>0.21780753031901443</v>
      </c>
      <c r="I89" s="432">
        <f t="shared" si="76"/>
        <v>0.1939345395662426</v>
      </c>
      <c r="J89" s="47" t="str">
        <f t="shared" si="57"/>
        <v>B</v>
      </c>
      <c r="K89" s="434">
        <f>'[1]2021-2022 исходные'!L90</f>
        <v>76146.68836575876</v>
      </c>
      <c r="L89" s="435">
        <f t="shared" si="77"/>
        <v>0.24079216825566521</v>
      </c>
      <c r="M89" s="432">
        <f t="shared" si="78"/>
        <v>0.23805272394160776</v>
      </c>
      <c r="N89" s="52" t="str">
        <f t="shared" si="60"/>
        <v>B</v>
      </c>
      <c r="O89" s="436">
        <f>'[1]2021-2022 исходные'!P90</f>
        <v>3646.5544747081713</v>
      </c>
      <c r="P89" s="432">
        <f t="shared" si="79"/>
        <v>8.3418934186745328E-2</v>
      </c>
      <c r="Q89" s="432">
        <f t="shared" si="80"/>
        <v>0.11402994633730375</v>
      </c>
      <c r="R89" s="36" t="str">
        <f t="shared" si="63"/>
        <v>C</v>
      </c>
      <c r="S89" s="439">
        <f>'[1]2021-2022 исходные'!S90</f>
        <v>610012.93538461544</v>
      </c>
      <c r="T89" s="438">
        <f t="shared" si="81"/>
        <v>0.59408546668039885</v>
      </c>
      <c r="U89" s="438">
        <f t="shared" si="82"/>
        <v>0.64201760868743951</v>
      </c>
      <c r="V89" s="52" t="str">
        <f t="shared" si="66"/>
        <v>C</v>
      </c>
      <c r="W89" s="97" t="str">
        <f t="shared" si="67"/>
        <v>C</v>
      </c>
      <c r="X89" s="106">
        <f t="shared" si="68"/>
        <v>2</v>
      </c>
      <c r="Y89" s="88">
        <f t="shared" si="69"/>
        <v>2.5</v>
      </c>
      <c r="Z89" s="88">
        <f t="shared" si="70"/>
        <v>2.5</v>
      </c>
      <c r="AA89" s="88">
        <f t="shared" si="71"/>
        <v>2</v>
      </c>
      <c r="AB89" s="88">
        <f t="shared" si="72"/>
        <v>2</v>
      </c>
      <c r="AC89" s="107">
        <f t="shared" si="73"/>
        <v>2.2000000000000002</v>
      </c>
    </row>
    <row r="90" spans="1:29" x14ac:dyDescent="0.25">
      <c r="A90" s="74">
        <v>8</v>
      </c>
      <c r="B90" s="13">
        <v>60660</v>
      </c>
      <c r="C90" s="162" t="s">
        <v>37</v>
      </c>
      <c r="D90" s="431">
        <f>'2021-2022 исходные'!F90</f>
        <v>0.30031226754527257</v>
      </c>
      <c r="E90" s="432">
        <f t="shared" si="74"/>
        <v>0.56902967920439362</v>
      </c>
      <c r="F90" s="148" t="str">
        <f t="shared" si="54"/>
        <v>C</v>
      </c>
      <c r="G90" s="433">
        <f>'[1]2021-2022 исходные'!I91</f>
        <v>28789.892215568863</v>
      </c>
      <c r="H90" s="432">
        <f t="shared" si="75"/>
        <v>0.23496335239030405</v>
      </c>
      <c r="I90" s="432">
        <f t="shared" si="76"/>
        <v>0.1939345395662426</v>
      </c>
      <c r="J90" s="47" t="str">
        <f t="shared" si="57"/>
        <v>B</v>
      </c>
      <c r="K90" s="434">
        <f>'[1]2021-2022 исходные'!L91</f>
        <v>67166.490574850308</v>
      </c>
      <c r="L90" s="435">
        <f t="shared" si="77"/>
        <v>0.21239485585974047</v>
      </c>
      <c r="M90" s="432">
        <f t="shared" si="78"/>
        <v>0.23805272394160776</v>
      </c>
      <c r="N90" s="52" t="str">
        <f t="shared" si="60"/>
        <v>C</v>
      </c>
      <c r="O90" s="436">
        <f>'[1]2021-2022 исходные'!P91</f>
        <v>3214.1101796407183</v>
      </c>
      <c r="P90" s="432">
        <f t="shared" si="79"/>
        <v>7.352629650921487E-2</v>
      </c>
      <c r="Q90" s="432">
        <f t="shared" si="80"/>
        <v>0.11402994633730375</v>
      </c>
      <c r="R90" s="36" t="str">
        <f t="shared" si="63"/>
        <v>D</v>
      </c>
      <c r="S90" s="439">
        <f>'[1]2021-2022 исходные'!S91</f>
        <v>744110.74468085112</v>
      </c>
      <c r="T90" s="438">
        <f t="shared" si="81"/>
        <v>0.72468197536974965</v>
      </c>
      <c r="U90" s="438">
        <f t="shared" si="82"/>
        <v>0.64201760868743951</v>
      </c>
      <c r="V90" s="52" t="str">
        <f t="shared" si="66"/>
        <v>B</v>
      </c>
      <c r="W90" s="97" t="str">
        <f t="shared" si="67"/>
        <v>C</v>
      </c>
      <c r="X90" s="106">
        <f t="shared" si="68"/>
        <v>2</v>
      </c>
      <c r="Y90" s="88">
        <f t="shared" si="69"/>
        <v>2.5</v>
      </c>
      <c r="Z90" s="88">
        <f t="shared" si="70"/>
        <v>2</v>
      </c>
      <c r="AA90" s="88">
        <f t="shared" si="71"/>
        <v>1</v>
      </c>
      <c r="AB90" s="88">
        <f t="shared" si="72"/>
        <v>2.5</v>
      </c>
      <c r="AC90" s="107">
        <f t="shared" si="73"/>
        <v>2</v>
      </c>
    </row>
    <row r="91" spans="1:29" x14ac:dyDescent="0.25">
      <c r="A91" s="74">
        <v>9</v>
      </c>
      <c r="B91" s="462">
        <v>60001</v>
      </c>
      <c r="C91" s="162" t="s">
        <v>38</v>
      </c>
      <c r="D91" s="440">
        <f>'2021-2022 исходные'!F91</f>
        <v>0.60957803582293402</v>
      </c>
      <c r="E91" s="441">
        <f t="shared" si="74"/>
        <v>0.56902967920439362</v>
      </c>
      <c r="F91" s="151" t="str">
        <f t="shared" si="54"/>
        <v>B</v>
      </c>
      <c r="G91" s="442">
        <f>'[1]2021-2022 исходные'!I92</f>
        <v>15226.4859437751</v>
      </c>
      <c r="H91" s="441">
        <f t="shared" si="75"/>
        <v>0.12426813395774114</v>
      </c>
      <c r="I91" s="441">
        <f t="shared" si="76"/>
        <v>0.1939345395662426</v>
      </c>
      <c r="J91" s="46" t="str">
        <f t="shared" si="57"/>
        <v>C</v>
      </c>
      <c r="K91" s="443">
        <f>'[1]2021-2022 исходные'!L92</f>
        <v>61652.426114457827</v>
      </c>
      <c r="L91" s="444">
        <f t="shared" si="77"/>
        <v>0.19495820082174589</v>
      </c>
      <c r="M91" s="441">
        <f t="shared" si="78"/>
        <v>0.23805272394160776</v>
      </c>
      <c r="N91" s="41" t="str">
        <f t="shared" si="60"/>
        <v>D</v>
      </c>
      <c r="O91" s="445">
        <f>'[1]2021-2022 исходные'!P92</f>
        <v>3558.9275100401605</v>
      </c>
      <c r="P91" s="441">
        <f t="shared" si="79"/>
        <v>8.1414371235794203E-2</v>
      </c>
      <c r="Q91" s="441">
        <f t="shared" si="80"/>
        <v>0.11402994633730375</v>
      </c>
      <c r="R91" s="38" t="str">
        <f t="shared" si="63"/>
        <v>C</v>
      </c>
      <c r="S91" s="446">
        <f>'[1]2021-2022 исходные'!S92</f>
        <v>651165.46052631584</v>
      </c>
      <c r="T91" s="447">
        <f t="shared" si="81"/>
        <v>0.6341634973019451</v>
      </c>
      <c r="U91" s="447">
        <f t="shared" si="82"/>
        <v>0.64201760868743951</v>
      </c>
      <c r="V91" s="41" t="str">
        <f t="shared" si="66"/>
        <v>C</v>
      </c>
      <c r="W91" s="94" t="str">
        <f t="shared" si="67"/>
        <v>C</v>
      </c>
      <c r="X91" s="106">
        <f t="shared" si="68"/>
        <v>2.5</v>
      </c>
      <c r="Y91" s="88">
        <f t="shared" si="69"/>
        <v>2</v>
      </c>
      <c r="Z91" s="88">
        <f t="shared" si="70"/>
        <v>1</v>
      </c>
      <c r="AA91" s="88">
        <f t="shared" si="71"/>
        <v>2</v>
      </c>
      <c r="AB91" s="88">
        <f t="shared" si="72"/>
        <v>2</v>
      </c>
      <c r="AC91" s="107">
        <f t="shared" si="73"/>
        <v>1.9</v>
      </c>
    </row>
    <row r="92" spans="1:29" x14ac:dyDescent="0.25">
      <c r="A92" s="460">
        <v>10</v>
      </c>
      <c r="B92" s="13">
        <v>60850</v>
      </c>
      <c r="C92" s="162" t="s">
        <v>221</v>
      </c>
      <c r="D92" s="431">
        <f>'2021-2022 исходные'!F92</f>
        <v>0.61394713692862946</v>
      </c>
      <c r="E92" s="432">
        <f t="shared" si="74"/>
        <v>0.56902967920439362</v>
      </c>
      <c r="F92" s="148" t="str">
        <f t="shared" si="54"/>
        <v>B</v>
      </c>
      <c r="G92" s="433">
        <f>'[1]2021-2022 исходные'!I93</f>
        <v>18682.005277044856</v>
      </c>
      <c r="H92" s="432">
        <f t="shared" si="75"/>
        <v>0.15246971250882385</v>
      </c>
      <c r="I92" s="432">
        <f t="shared" si="76"/>
        <v>0.1939345395662426</v>
      </c>
      <c r="J92" s="47" t="str">
        <f t="shared" si="57"/>
        <v>C</v>
      </c>
      <c r="K92" s="434">
        <f>'[1]2021-2022 исходные'!L93</f>
        <v>59973.164881266486</v>
      </c>
      <c r="L92" s="435">
        <f t="shared" si="77"/>
        <v>0.18964801646460644</v>
      </c>
      <c r="M92" s="432">
        <f t="shared" si="78"/>
        <v>0.23805272394160776</v>
      </c>
      <c r="N92" s="52" t="str">
        <f t="shared" si="60"/>
        <v>D</v>
      </c>
      <c r="O92" s="436">
        <f>'[1]2021-2022 исходные'!P93</f>
        <v>3166.6877748460861</v>
      </c>
      <c r="P92" s="432">
        <f t="shared" si="79"/>
        <v>7.2441456973160165E-2</v>
      </c>
      <c r="Q92" s="432">
        <f t="shared" si="80"/>
        <v>0.11402994633730375</v>
      </c>
      <c r="R92" s="36" t="str">
        <f t="shared" si="63"/>
        <v>D</v>
      </c>
      <c r="S92" s="439">
        <f>'[1]2021-2022 исходные'!S93</f>
        <v>703774.35700000008</v>
      </c>
      <c r="T92" s="438">
        <f t="shared" si="81"/>
        <v>0.68539877281852679</v>
      </c>
      <c r="U92" s="438">
        <f t="shared" si="82"/>
        <v>0.64201760868743951</v>
      </c>
      <c r="V92" s="52" t="str">
        <f t="shared" si="66"/>
        <v>B</v>
      </c>
      <c r="W92" s="94" t="str">
        <f t="shared" si="67"/>
        <v>C</v>
      </c>
      <c r="X92" s="106">
        <f t="shared" si="68"/>
        <v>2.5</v>
      </c>
      <c r="Y92" s="88">
        <f t="shared" si="69"/>
        <v>2</v>
      </c>
      <c r="Z92" s="88">
        <f t="shared" si="70"/>
        <v>1</v>
      </c>
      <c r="AA92" s="88">
        <f t="shared" si="71"/>
        <v>1</v>
      </c>
      <c r="AB92" s="88">
        <f t="shared" si="72"/>
        <v>2.5</v>
      </c>
      <c r="AC92" s="107">
        <f t="shared" si="73"/>
        <v>1.8</v>
      </c>
    </row>
    <row r="93" spans="1:29" x14ac:dyDescent="0.25">
      <c r="A93" s="460">
        <v>11</v>
      </c>
      <c r="B93" s="13">
        <v>60910</v>
      </c>
      <c r="C93" s="162" t="s">
        <v>5</v>
      </c>
      <c r="D93" s="431">
        <f>'2021-2022 исходные'!F93</f>
        <v>0.60075936963480936</v>
      </c>
      <c r="E93" s="432">
        <f t="shared" si="74"/>
        <v>0.56902967920439362</v>
      </c>
      <c r="F93" s="148" t="str">
        <f t="shared" si="54"/>
        <v>B</v>
      </c>
      <c r="G93" s="433">
        <f>'[1]2021-2022 исходные'!I94</f>
        <v>19935.575620767493</v>
      </c>
      <c r="H93" s="432">
        <f t="shared" si="75"/>
        <v>0.16270049379180673</v>
      </c>
      <c r="I93" s="432">
        <f t="shared" si="76"/>
        <v>0.1939345395662426</v>
      </c>
      <c r="J93" s="47" t="str">
        <f t="shared" si="57"/>
        <v>C</v>
      </c>
      <c r="K93" s="434">
        <f>'[1]2021-2022 исходные'!L94</f>
        <v>68790.228860045157</v>
      </c>
      <c r="L93" s="435">
        <f t="shared" si="77"/>
        <v>0.21752946474113757</v>
      </c>
      <c r="M93" s="432">
        <f t="shared" si="78"/>
        <v>0.23805272394160776</v>
      </c>
      <c r="N93" s="52" t="str">
        <f t="shared" si="60"/>
        <v>C</v>
      </c>
      <c r="O93" s="436">
        <f>'[1]2021-2022 исходные'!P94</f>
        <v>3287.111151241535</v>
      </c>
      <c r="P93" s="432">
        <f t="shared" si="79"/>
        <v>7.519627382280604E-2</v>
      </c>
      <c r="Q93" s="432">
        <f t="shared" si="80"/>
        <v>0.11402994633730375</v>
      </c>
      <c r="R93" s="36" t="str">
        <f t="shared" si="63"/>
        <v>D</v>
      </c>
      <c r="S93" s="439">
        <f>'[1]2021-2022 исходные'!S94</f>
        <v>637738.84440677962</v>
      </c>
      <c r="T93" s="438">
        <f t="shared" si="81"/>
        <v>0.62108745081076044</v>
      </c>
      <c r="U93" s="438">
        <f t="shared" si="82"/>
        <v>0.64201760868743951</v>
      </c>
      <c r="V93" s="52" t="str">
        <f t="shared" si="66"/>
        <v>C</v>
      </c>
      <c r="W93" s="96" t="str">
        <f t="shared" si="67"/>
        <v>C</v>
      </c>
      <c r="X93" s="106">
        <f t="shared" si="68"/>
        <v>2.5</v>
      </c>
      <c r="Y93" s="88">
        <f t="shared" si="69"/>
        <v>2</v>
      </c>
      <c r="Z93" s="88">
        <f t="shared" si="70"/>
        <v>2</v>
      </c>
      <c r="AA93" s="88">
        <f t="shared" si="71"/>
        <v>1</v>
      </c>
      <c r="AB93" s="88">
        <f t="shared" si="72"/>
        <v>2</v>
      </c>
      <c r="AC93" s="107">
        <f t="shared" si="73"/>
        <v>1.9</v>
      </c>
    </row>
    <row r="94" spans="1:29" x14ac:dyDescent="0.25">
      <c r="A94" s="460">
        <v>12</v>
      </c>
      <c r="B94" s="13">
        <v>60980</v>
      </c>
      <c r="C94" s="162" t="s">
        <v>39</v>
      </c>
      <c r="D94" s="431">
        <f>'2021-2022 исходные'!F94</f>
        <v>0.49634290750429194</v>
      </c>
      <c r="E94" s="432">
        <f t="shared" si="74"/>
        <v>0.56902967920439362</v>
      </c>
      <c r="F94" s="148" t="str">
        <f t="shared" si="54"/>
        <v>C</v>
      </c>
      <c r="G94" s="433">
        <f>'[1]2021-2022 исходные'!I95</f>
        <v>35623.39086851629</v>
      </c>
      <c r="H94" s="432">
        <f t="shared" si="75"/>
        <v>0.29073368108861275</v>
      </c>
      <c r="I94" s="432">
        <f t="shared" si="76"/>
        <v>0.1939345395662426</v>
      </c>
      <c r="J94" s="47" t="str">
        <f t="shared" si="57"/>
        <v>B</v>
      </c>
      <c r="K94" s="434">
        <f>'[1]2021-2022 исходные'!L95</f>
        <v>64894.89170084439</v>
      </c>
      <c r="L94" s="435">
        <f t="shared" si="77"/>
        <v>0.20521157277785956</v>
      </c>
      <c r="M94" s="432">
        <f t="shared" si="78"/>
        <v>0.23805272394160776</v>
      </c>
      <c r="N94" s="52" t="str">
        <f t="shared" si="60"/>
        <v>C</v>
      </c>
      <c r="O94" s="436">
        <f>'[1]2021-2022 исходные'!P95</f>
        <v>3498.2919179734622</v>
      </c>
      <c r="P94" s="432">
        <f t="shared" si="79"/>
        <v>8.0027265544910187E-2</v>
      </c>
      <c r="Q94" s="432">
        <f t="shared" si="80"/>
        <v>0.11402994633730375</v>
      </c>
      <c r="R94" s="36" t="str">
        <f t="shared" si="63"/>
        <v>C</v>
      </c>
      <c r="S94" s="439">
        <f>'[1]2021-2022 исходные'!S95</f>
        <v>593014.10631578951</v>
      </c>
      <c r="T94" s="438">
        <f t="shared" si="81"/>
        <v>0.57753047790133882</v>
      </c>
      <c r="U94" s="438">
        <f t="shared" si="82"/>
        <v>0.64201760868743951</v>
      </c>
      <c r="V94" s="52" t="str">
        <f t="shared" si="66"/>
        <v>C</v>
      </c>
      <c r="W94" s="94" t="str">
        <f t="shared" si="67"/>
        <v>C</v>
      </c>
      <c r="X94" s="106">
        <f t="shared" si="68"/>
        <v>2</v>
      </c>
      <c r="Y94" s="88">
        <f t="shared" si="69"/>
        <v>2.5</v>
      </c>
      <c r="Z94" s="88">
        <f t="shared" si="70"/>
        <v>2</v>
      </c>
      <c r="AA94" s="88">
        <f t="shared" si="71"/>
        <v>2</v>
      </c>
      <c r="AB94" s="88">
        <f t="shared" si="72"/>
        <v>2</v>
      </c>
      <c r="AC94" s="107">
        <f t="shared" si="73"/>
        <v>2.1</v>
      </c>
    </row>
    <row r="95" spans="1:29" x14ac:dyDescent="0.25">
      <c r="A95" s="460">
        <v>13</v>
      </c>
      <c r="B95" s="13">
        <v>61080</v>
      </c>
      <c r="C95" s="162" t="s">
        <v>222</v>
      </c>
      <c r="D95" s="431">
        <f>'2021-2022 исходные'!F95</f>
        <v>0.52232201979932413</v>
      </c>
      <c r="E95" s="432">
        <f t="shared" si="74"/>
        <v>0.56902967920439362</v>
      </c>
      <c r="F95" s="148" t="str">
        <f t="shared" si="54"/>
        <v>C</v>
      </c>
      <c r="G95" s="433">
        <f>'[1]2021-2022 исходные'!I96</f>
        <v>18257.582919896642</v>
      </c>
      <c r="H95" s="432">
        <f t="shared" si="75"/>
        <v>0.14900586835413782</v>
      </c>
      <c r="I95" s="432">
        <f t="shared" si="76"/>
        <v>0.1939345395662426</v>
      </c>
      <c r="J95" s="47" t="str">
        <f t="shared" si="57"/>
        <v>C</v>
      </c>
      <c r="K95" s="434">
        <f>'[1]2021-2022 исходные'!L96</f>
        <v>65278.679838501295</v>
      </c>
      <c r="L95" s="435">
        <f t="shared" si="77"/>
        <v>0.20642519322282649</v>
      </c>
      <c r="M95" s="432">
        <f t="shared" si="78"/>
        <v>0.23805272394160776</v>
      </c>
      <c r="N95" s="52" t="str">
        <f t="shared" si="60"/>
        <v>C</v>
      </c>
      <c r="O95" s="436">
        <f>'[1]2021-2022 исходные'!P96</f>
        <v>3036.113049095607</v>
      </c>
      <c r="P95" s="432">
        <f t="shared" si="79"/>
        <v>6.9454416870131611E-2</v>
      </c>
      <c r="Q95" s="432">
        <f t="shared" si="80"/>
        <v>0.11402994633730375</v>
      </c>
      <c r="R95" s="36" t="str">
        <f t="shared" si="63"/>
        <v>D</v>
      </c>
      <c r="S95" s="439">
        <f>'[1]2021-2022 исходные'!S96</f>
        <v>662405.37442105263</v>
      </c>
      <c r="T95" s="438">
        <f t="shared" si="81"/>
        <v>0.6451099364744064</v>
      </c>
      <c r="U95" s="438">
        <f t="shared" si="82"/>
        <v>0.64201760868743951</v>
      </c>
      <c r="V95" s="52" t="str">
        <f t="shared" si="66"/>
        <v>B</v>
      </c>
      <c r="W95" s="94" t="str">
        <f t="shared" si="67"/>
        <v>C</v>
      </c>
      <c r="X95" s="106">
        <f t="shared" si="68"/>
        <v>2</v>
      </c>
      <c r="Y95" s="88">
        <f t="shared" si="69"/>
        <v>2</v>
      </c>
      <c r="Z95" s="88">
        <f t="shared" si="70"/>
        <v>2</v>
      </c>
      <c r="AA95" s="88">
        <f t="shared" si="71"/>
        <v>1</v>
      </c>
      <c r="AB95" s="88">
        <f t="shared" si="72"/>
        <v>2.5</v>
      </c>
      <c r="AC95" s="107">
        <f t="shared" si="73"/>
        <v>1.9</v>
      </c>
    </row>
    <row r="96" spans="1:29" x14ac:dyDescent="0.25">
      <c r="A96" s="460">
        <v>14</v>
      </c>
      <c r="B96" s="13">
        <v>61150</v>
      </c>
      <c r="C96" s="162" t="s">
        <v>223</v>
      </c>
      <c r="D96" s="431">
        <f>'2021-2022 исходные'!F96</f>
        <v>0.47188107737815915</v>
      </c>
      <c r="E96" s="432">
        <f t="shared" si="74"/>
        <v>0.56902967920439362</v>
      </c>
      <c r="F96" s="148" t="str">
        <f t="shared" si="54"/>
        <v>C</v>
      </c>
      <c r="G96" s="433">
        <f>'[1]2021-2022 исходные'!I97</f>
        <v>22160.517241379312</v>
      </c>
      <c r="H96" s="432">
        <f t="shared" si="75"/>
        <v>0.18085894114330334</v>
      </c>
      <c r="I96" s="432">
        <f t="shared" si="76"/>
        <v>0.1939345395662426</v>
      </c>
      <c r="J96" s="47" t="str">
        <f t="shared" si="57"/>
        <v>C</v>
      </c>
      <c r="K96" s="434">
        <f>'[1]2021-2022 исходные'!L97</f>
        <v>67407.805760649091</v>
      </c>
      <c r="L96" s="435">
        <f t="shared" si="77"/>
        <v>0.21315794625892368</v>
      </c>
      <c r="M96" s="432">
        <f t="shared" si="78"/>
        <v>0.23805272394160776</v>
      </c>
      <c r="N96" s="52" t="str">
        <f t="shared" si="60"/>
        <v>C</v>
      </c>
      <c r="O96" s="436">
        <f>'[1]2021-2022 исходные'!P97</f>
        <v>4334.9858012170389</v>
      </c>
      <c r="P96" s="432">
        <f t="shared" si="79"/>
        <v>9.916755604786065E-2</v>
      </c>
      <c r="Q96" s="432">
        <f t="shared" si="80"/>
        <v>0.11402994633730375</v>
      </c>
      <c r="R96" s="36" t="str">
        <f t="shared" si="63"/>
        <v>C</v>
      </c>
      <c r="S96" s="439">
        <f>'[1]2021-2022 исходные'!S97</f>
        <v>621065.84615384613</v>
      </c>
      <c r="T96" s="438">
        <f t="shared" si="81"/>
        <v>0.60484978538845235</v>
      </c>
      <c r="U96" s="438">
        <f t="shared" si="82"/>
        <v>0.64201760868743951</v>
      </c>
      <c r="V96" s="52" t="str">
        <f t="shared" si="66"/>
        <v>C</v>
      </c>
      <c r="W96" s="94" t="str">
        <f t="shared" si="67"/>
        <v>C</v>
      </c>
      <c r="X96" s="106">
        <f t="shared" si="68"/>
        <v>2</v>
      </c>
      <c r="Y96" s="88">
        <f t="shared" si="69"/>
        <v>2</v>
      </c>
      <c r="Z96" s="88">
        <f t="shared" si="70"/>
        <v>2</v>
      </c>
      <c r="AA96" s="88">
        <f t="shared" si="71"/>
        <v>2</v>
      </c>
      <c r="AB96" s="88">
        <f t="shared" si="72"/>
        <v>2</v>
      </c>
      <c r="AC96" s="107">
        <f t="shared" si="73"/>
        <v>2</v>
      </c>
    </row>
    <row r="97" spans="1:29" x14ac:dyDescent="0.25">
      <c r="A97" s="460">
        <v>15</v>
      </c>
      <c r="B97" s="13">
        <v>61210</v>
      </c>
      <c r="C97" s="162" t="s">
        <v>225</v>
      </c>
      <c r="D97" s="431">
        <f>'2021-2022 исходные'!F97</f>
        <v>0.67565534505641256</v>
      </c>
      <c r="E97" s="432">
        <f t="shared" si="74"/>
        <v>0.56902967920439362</v>
      </c>
      <c r="F97" s="148" t="str">
        <f t="shared" si="54"/>
        <v>B</v>
      </c>
      <c r="G97" s="433">
        <f>'[1]2021-2022 исходные'!I98</f>
        <v>5780.091116173121</v>
      </c>
      <c r="H97" s="432">
        <f t="shared" si="75"/>
        <v>4.7173138947808176E-2</v>
      </c>
      <c r="I97" s="432">
        <f t="shared" si="76"/>
        <v>0.1939345395662426</v>
      </c>
      <c r="J97" s="47" t="str">
        <f t="shared" si="57"/>
        <v>D</v>
      </c>
      <c r="K97" s="434">
        <f>'[1]2021-2022 исходные'!L98</f>
        <v>68889.166138952161</v>
      </c>
      <c r="L97" s="435">
        <f t="shared" si="77"/>
        <v>0.21784232564711553</v>
      </c>
      <c r="M97" s="432">
        <f t="shared" si="78"/>
        <v>0.23805272394160776</v>
      </c>
      <c r="N97" s="52" t="str">
        <f t="shared" si="60"/>
        <v>C</v>
      </c>
      <c r="O97" s="436">
        <f>'[1]2021-2022 исходные'!P98</f>
        <v>2991.9954441913442</v>
      </c>
      <c r="P97" s="432">
        <f t="shared" si="79"/>
        <v>6.8445178257213302E-2</v>
      </c>
      <c r="Q97" s="432">
        <f t="shared" si="80"/>
        <v>0.11402994633730375</v>
      </c>
      <c r="R97" s="36" t="str">
        <f t="shared" si="63"/>
        <v>D</v>
      </c>
      <c r="S97" s="439">
        <f>'[1]2021-2022 исходные'!S98</f>
        <v>515148.25757575757</v>
      </c>
      <c r="T97" s="438">
        <f t="shared" si="81"/>
        <v>0.50169771042400535</v>
      </c>
      <c r="U97" s="438">
        <f t="shared" si="82"/>
        <v>0.64201760868743951</v>
      </c>
      <c r="V97" s="52" t="str">
        <f t="shared" si="66"/>
        <v>D</v>
      </c>
      <c r="W97" s="96" t="str">
        <f t="shared" si="67"/>
        <v>C</v>
      </c>
      <c r="X97" s="106">
        <f t="shared" si="68"/>
        <v>2.5</v>
      </c>
      <c r="Y97" s="88">
        <f t="shared" si="69"/>
        <v>1</v>
      </c>
      <c r="Z97" s="88">
        <f t="shared" si="70"/>
        <v>2</v>
      </c>
      <c r="AA97" s="88">
        <f t="shared" si="71"/>
        <v>1</v>
      </c>
      <c r="AB97" s="88">
        <f t="shared" si="72"/>
        <v>1</v>
      </c>
      <c r="AC97" s="107">
        <f t="shared" si="73"/>
        <v>1.5</v>
      </c>
    </row>
    <row r="98" spans="1:29" x14ac:dyDescent="0.25">
      <c r="A98" s="460">
        <v>16</v>
      </c>
      <c r="B98" s="13">
        <v>61290</v>
      </c>
      <c r="C98" s="162" t="s">
        <v>40</v>
      </c>
      <c r="D98" s="431">
        <f>'2021-2022 исходные'!F98</f>
        <v>0.59971300156094287</v>
      </c>
      <c r="E98" s="432">
        <f t="shared" si="74"/>
        <v>0.56902967920439362</v>
      </c>
      <c r="F98" s="148" t="str">
        <f t="shared" si="54"/>
        <v>B</v>
      </c>
      <c r="G98" s="433">
        <f>'[1]2021-2022 исходные'!I99</f>
        <v>22913.525960526316</v>
      </c>
      <c r="H98" s="432">
        <f t="shared" si="75"/>
        <v>0.18700448179712456</v>
      </c>
      <c r="I98" s="432">
        <f t="shared" si="76"/>
        <v>0.1939345395662426</v>
      </c>
      <c r="J98" s="47" t="str">
        <f t="shared" si="57"/>
        <v>C</v>
      </c>
      <c r="K98" s="434">
        <f>'[1]2021-2022 исходные'!L99</f>
        <v>71199.285447368413</v>
      </c>
      <c r="L98" s="435">
        <f t="shared" si="77"/>
        <v>0.22514741860836063</v>
      </c>
      <c r="M98" s="432">
        <f t="shared" si="78"/>
        <v>0.23805272394160776</v>
      </c>
      <c r="N98" s="52" t="str">
        <f t="shared" si="60"/>
        <v>C</v>
      </c>
      <c r="O98" s="436">
        <f>'[1]2021-2022 исходные'!P99</f>
        <v>3440.8166842105265</v>
      </c>
      <c r="P98" s="432">
        <f t="shared" si="79"/>
        <v>7.8712456517404342E-2</v>
      </c>
      <c r="Q98" s="432">
        <f t="shared" si="80"/>
        <v>0.11402994633730375</v>
      </c>
      <c r="R98" s="36" t="str">
        <f t="shared" si="63"/>
        <v>C</v>
      </c>
      <c r="S98" s="439">
        <f>'[1]2021-2022 исходные'!S99</f>
        <v>555200.05000000005</v>
      </c>
      <c r="T98" s="438">
        <f t="shared" si="81"/>
        <v>0.54070374851521441</v>
      </c>
      <c r="U98" s="438">
        <f t="shared" si="82"/>
        <v>0.64201760868743951</v>
      </c>
      <c r="V98" s="52" t="str">
        <f t="shared" si="66"/>
        <v>D</v>
      </c>
      <c r="W98" s="94" t="str">
        <f t="shared" si="67"/>
        <v>C</v>
      </c>
      <c r="X98" s="106">
        <f t="shared" si="68"/>
        <v>2.5</v>
      </c>
      <c r="Y98" s="88">
        <f t="shared" si="69"/>
        <v>2</v>
      </c>
      <c r="Z98" s="88">
        <f t="shared" si="70"/>
        <v>2</v>
      </c>
      <c r="AA98" s="88">
        <f t="shared" si="71"/>
        <v>2</v>
      </c>
      <c r="AB98" s="88">
        <f t="shared" si="72"/>
        <v>1</v>
      </c>
      <c r="AC98" s="107">
        <f t="shared" si="73"/>
        <v>1.9</v>
      </c>
    </row>
    <row r="99" spans="1:29" x14ac:dyDescent="0.25">
      <c r="A99" s="460">
        <v>17</v>
      </c>
      <c r="B99" s="13">
        <v>61340</v>
      </c>
      <c r="C99" s="162" t="s">
        <v>227</v>
      </c>
      <c r="D99" s="431">
        <f>'2021-2022 исходные'!F99</f>
        <v>0.46711004217404684</v>
      </c>
      <c r="E99" s="432">
        <f t="shared" si="74"/>
        <v>0.56902967920439362</v>
      </c>
      <c r="F99" s="148" t="str">
        <f t="shared" si="54"/>
        <v>C</v>
      </c>
      <c r="G99" s="433">
        <f>'[1]2021-2022 исходные'!I100</f>
        <v>16183.38698680352</v>
      </c>
      <c r="H99" s="432">
        <f t="shared" si="75"/>
        <v>0.13207770390306209</v>
      </c>
      <c r="I99" s="432">
        <f t="shared" si="76"/>
        <v>0.1939345395662426</v>
      </c>
      <c r="J99" s="47" t="str">
        <f t="shared" si="57"/>
        <v>C</v>
      </c>
      <c r="K99" s="434">
        <f>'[1]2021-2022 исходные'!L100</f>
        <v>61435.90017595308</v>
      </c>
      <c r="L99" s="435">
        <f t="shared" si="77"/>
        <v>0.19427349934181132</v>
      </c>
      <c r="M99" s="432">
        <f t="shared" si="78"/>
        <v>0.23805272394160776</v>
      </c>
      <c r="N99" s="52" t="str">
        <f t="shared" si="60"/>
        <v>D</v>
      </c>
      <c r="O99" s="436">
        <f>'[1]2021-2022 исходные'!P100</f>
        <v>3174.9985337243402</v>
      </c>
      <c r="P99" s="432">
        <f t="shared" si="79"/>
        <v>7.2631574700103618E-2</v>
      </c>
      <c r="Q99" s="432">
        <f t="shared" si="80"/>
        <v>0.11402994633730375</v>
      </c>
      <c r="R99" s="36" t="str">
        <f t="shared" si="63"/>
        <v>D</v>
      </c>
      <c r="S99" s="439">
        <f>'[1]2021-2022 исходные'!S100</f>
        <v>710383.51351351349</v>
      </c>
      <c r="T99" s="438">
        <f t="shared" si="81"/>
        <v>0.69183536392002332</v>
      </c>
      <c r="U99" s="438">
        <f t="shared" si="82"/>
        <v>0.64201760868743951</v>
      </c>
      <c r="V99" s="52" t="str">
        <f t="shared" si="66"/>
        <v>B</v>
      </c>
      <c r="W99" s="94" t="str">
        <f t="shared" si="67"/>
        <v>C</v>
      </c>
      <c r="X99" s="106">
        <f t="shared" si="68"/>
        <v>2</v>
      </c>
      <c r="Y99" s="88">
        <f t="shared" si="69"/>
        <v>2</v>
      </c>
      <c r="Z99" s="88">
        <f t="shared" si="70"/>
        <v>1</v>
      </c>
      <c r="AA99" s="88">
        <f t="shared" si="71"/>
        <v>1</v>
      </c>
      <c r="AB99" s="88">
        <f t="shared" si="72"/>
        <v>2.5</v>
      </c>
      <c r="AC99" s="107">
        <f t="shared" si="73"/>
        <v>1.7</v>
      </c>
    </row>
    <row r="100" spans="1:29" x14ac:dyDescent="0.25">
      <c r="A100" s="460">
        <v>18</v>
      </c>
      <c r="B100" s="13">
        <v>61390</v>
      </c>
      <c r="C100" s="162" t="s">
        <v>228</v>
      </c>
      <c r="D100" s="431">
        <f>'2021-2022 исходные'!F100</f>
        <v>0.62390264479647128</v>
      </c>
      <c r="E100" s="432">
        <f t="shared" si="74"/>
        <v>0.56902967920439362</v>
      </c>
      <c r="F100" s="26" t="str">
        <f t="shared" si="54"/>
        <v>B</v>
      </c>
      <c r="G100" s="433">
        <f>'[1]2021-2022 исходные'!I101</f>
        <v>19648.58510638298</v>
      </c>
      <c r="H100" s="432">
        <f t="shared" si="75"/>
        <v>0.1603582740690272</v>
      </c>
      <c r="I100" s="432">
        <f t="shared" si="76"/>
        <v>0.1939345395662426</v>
      </c>
      <c r="J100" s="47" t="str">
        <f t="shared" si="57"/>
        <v>C</v>
      </c>
      <c r="K100" s="434">
        <f>'[1]2021-2022 исходные'!L101</f>
        <v>62566.293010638299</v>
      </c>
      <c r="L100" s="435">
        <f t="shared" si="77"/>
        <v>0.19784804404606821</v>
      </c>
      <c r="M100" s="432">
        <f t="shared" si="78"/>
        <v>0.23805272394160776</v>
      </c>
      <c r="N100" s="52" t="str">
        <f t="shared" si="60"/>
        <v>D</v>
      </c>
      <c r="O100" s="436">
        <f>'[1]2021-2022 исходные'!P101</f>
        <v>3069.7914893617021</v>
      </c>
      <c r="P100" s="432">
        <f t="shared" si="79"/>
        <v>7.0224848139307822E-2</v>
      </c>
      <c r="Q100" s="432">
        <f t="shared" si="80"/>
        <v>0.11402994633730375</v>
      </c>
      <c r="R100" s="36" t="str">
        <f t="shared" si="63"/>
        <v>D</v>
      </c>
      <c r="S100" s="439">
        <f>'[1]2021-2022 исходные'!S101</f>
        <v>710261.98</v>
      </c>
      <c r="T100" s="438">
        <f t="shared" si="81"/>
        <v>0.69171700365271616</v>
      </c>
      <c r="U100" s="438">
        <f t="shared" si="82"/>
        <v>0.64201760868743951</v>
      </c>
      <c r="V100" s="52" t="str">
        <f t="shared" si="66"/>
        <v>B</v>
      </c>
      <c r="W100" s="94" t="str">
        <f t="shared" si="67"/>
        <v>C</v>
      </c>
      <c r="X100" s="106">
        <f t="shared" si="68"/>
        <v>2.5</v>
      </c>
      <c r="Y100" s="88">
        <f t="shared" si="69"/>
        <v>2</v>
      </c>
      <c r="Z100" s="88">
        <f t="shared" si="70"/>
        <v>1</v>
      </c>
      <c r="AA100" s="88">
        <f t="shared" si="71"/>
        <v>1</v>
      </c>
      <c r="AB100" s="88">
        <f t="shared" si="72"/>
        <v>2.5</v>
      </c>
      <c r="AC100" s="107">
        <f t="shared" si="73"/>
        <v>1.8</v>
      </c>
    </row>
    <row r="101" spans="1:29" x14ac:dyDescent="0.25">
      <c r="A101" s="460">
        <v>19</v>
      </c>
      <c r="B101" s="13">
        <v>61410</v>
      </c>
      <c r="C101" s="162" t="s">
        <v>229</v>
      </c>
      <c r="D101" s="431">
        <f>'2021-2022 исходные'!F101</f>
        <v>0.55971457634239452</v>
      </c>
      <c r="E101" s="432">
        <f t="shared" si="74"/>
        <v>0.56902967920439362</v>
      </c>
      <c r="F101" s="26" t="str">
        <f t="shared" si="54"/>
        <v>C</v>
      </c>
      <c r="G101" s="433">
        <f>'[1]2021-2022 исходные'!I102</f>
        <v>24932.622243460766</v>
      </c>
      <c r="H101" s="432">
        <f t="shared" si="75"/>
        <v>0.20348296069815111</v>
      </c>
      <c r="I101" s="432">
        <f t="shared" si="76"/>
        <v>0.1939345395662426</v>
      </c>
      <c r="J101" s="47" t="str">
        <f t="shared" si="57"/>
        <v>B</v>
      </c>
      <c r="K101" s="434">
        <f>'[1]2021-2022 исходные'!L102</f>
        <v>66204.612645875255</v>
      </c>
      <c r="L101" s="435">
        <f t="shared" si="77"/>
        <v>0.20935319144745956</v>
      </c>
      <c r="M101" s="432">
        <f t="shared" si="78"/>
        <v>0.23805272394160776</v>
      </c>
      <c r="N101" s="52" t="str">
        <f t="shared" si="60"/>
        <v>C</v>
      </c>
      <c r="O101" s="436">
        <f>'[1]2021-2022 исходные'!P102</f>
        <v>3320.1013883299802</v>
      </c>
      <c r="P101" s="432">
        <f t="shared" si="79"/>
        <v>7.5950961689276578E-2</v>
      </c>
      <c r="Q101" s="432">
        <f t="shared" si="80"/>
        <v>0.11402994633730375</v>
      </c>
      <c r="R101" s="36" t="str">
        <f t="shared" si="63"/>
        <v>D</v>
      </c>
      <c r="S101" s="439">
        <f>'[1]2021-2022 исходные'!S102</f>
        <v>659632.14516666671</v>
      </c>
      <c r="T101" s="438">
        <f t="shared" si="81"/>
        <v>0.64240911637660825</v>
      </c>
      <c r="U101" s="438">
        <f t="shared" si="82"/>
        <v>0.64201760868743951</v>
      </c>
      <c r="V101" s="52" t="str">
        <f t="shared" si="66"/>
        <v>B</v>
      </c>
      <c r="W101" s="94" t="str">
        <f t="shared" si="67"/>
        <v>C</v>
      </c>
      <c r="X101" s="106">
        <f t="shared" si="68"/>
        <v>2</v>
      </c>
      <c r="Y101" s="88">
        <f t="shared" si="69"/>
        <v>2.5</v>
      </c>
      <c r="Z101" s="88">
        <f t="shared" si="70"/>
        <v>2</v>
      </c>
      <c r="AA101" s="88">
        <f t="shared" si="71"/>
        <v>1</v>
      </c>
      <c r="AB101" s="88">
        <f t="shared" si="72"/>
        <v>2.5</v>
      </c>
      <c r="AC101" s="107">
        <f t="shared" si="73"/>
        <v>2</v>
      </c>
    </row>
    <row r="102" spans="1:29" x14ac:dyDescent="0.25">
      <c r="A102" s="460">
        <v>20</v>
      </c>
      <c r="B102" s="13">
        <v>61430</v>
      </c>
      <c r="C102" s="162" t="s">
        <v>97</v>
      </c>
      <c r="D102" s="431">
        <f>'2021-2022 исходные'!F102</f>
        <v>0.62159903241017833</v>
      </c>
      <c r="E102" s="432">
        <f t="shared" si="74"/>
        <v>0.56902967920439362</v>
      </c>
      <c r="F102" s="26" t="str">
        <f t="shared" si="54"/>
        <v>B</v>
      </c>
      <c r="G102" s="463">
        <f>'[1]2021-2022 исходные'!I103</f>
        <v>15827.591919191918</v>
      </c>
      <c r="H102" s="432">
        <f t="shared" si="75"/>
        <v>0.12917394861200376</v>
      </c>
      <c r="I102" s="432">
        <f t="shared" si="76"/>
        <v>0.1939345395662426</v>
      </c>
      <c r="J102" s="47" t="str">
        <f t="shared" si="57"/>
        <v>C</v>
      </c>
      <c r="K102" s="434">
        <f>'[1]2021-2022 исходные'!L103</f>
        <v>72934.121826262635</v>
      </c>
      <c r="L102" s="435">
        <f t="shared" si="77"/>
        <v>0.23063334350159068</v>
      </c>
      <c r="M102" s="432">
        <f t="shared" si="78"/>
        <v>0.23805272394160776</v>
      </c>
      <c r="N102" s="52" t="str">
        <f t="shared" si="60"/>
        <v>C</v>
      </c>
      <c r="O102" s="436">
        <f>'[1]2021-2022 исходные'!P103</f>
        <v>8536.3880363636363</v>
      </c>
      <c r="P102" s="432">
        <f t="shared" si="79"/>
        <v>0.19527924146942202</v>
      </c>
      <c r="Q102" s="432">
        <f t="shared" si="80"/>
        <v>0.11402994633730375</v>
      </c>
      <c r="R102" s="36" t="str">
        <f t="shared" si="63"/>
        <v>B</v>
      </c>
      <c r="S102" s="439">
        <f>'[1]2021-2022 исходные'!S103</f>
        <v>671428.13490909094</v>
      </c>
      <c r="T102" s="438">
        <f t="shared" si="81"/>
        <v>0.65389711222815006</v>
      </c>
      <c r="U102" s="438">
        <f t="shared" si="82"/>
        <v>0.64201760868743951</v>
      </c>
      <c r="V102" s="52" t="str">
        <f t="shared" si="66"/>
        <v>B</v>
      </c>
      <c r="W102" s="96" t="str">
        <f t="shared" si="67"/>
        <v>C</v>
      </c>
      <c r="X102" s="106">
        <f t="shared" si="68"/>
        <v>2.5</v>
      </c>
      <c r="Y102" s="88">
        <f t="shared" si="69"/>
        <v>2</v>
      </c>
      <c r="Z102" s="88">
        <f t="shared" si="70"/>
        <v>2</v>
      </c>
      <c r="AA102" s="88">
        <f t="shared" si="71"/>
        <v>2.5</v>
      </c>
      <c r="AB102" s="88">
        <f t="shared" si="72"/>
        <v>2.5</v>
      </c>
      <c r="AC102" s="107">
        <f t="shared" si="73"/>
        <v>2.2999999999999998</v>
      </c>
    </row>
    <row r="103" spans="1:29" x14ac:dyDescent="0.25">
      <c r="A103" s="460">
        <v>21</v>
      </c>
      <c r="B103" s="13">
        <v>61440</v>
      </c>
      <c r="C103" s="162" t="s">
        <v>230</v>
      </c>
      <c r="D103" s="431">
        <f>'2021-2022 исходные'!F103</f>
        <v>0.71248454536391104</v>
      </c>
      <c r="E103" s="432">
        <f t="shared" si="74"/>
        <v>0.56902967920439362</v>
      </c>
      <c r="F103" s="26" t="str">
        <f t="shared" si="54"/>
        <v>B</v>
      </c>
      <c r="G103" s="433">
        <f>'[1]2021-2022 исходные'!I104</f>
        <v>30759.286554292434</v>
      </c>
      <c r="H103" s="432">
        <f t="shared" si="75"/>
        <v>0.25103619811477468</v>
      </c>
      <c r="I103" s="432">
        <f t="shared" si="76"/>
        <v>0.1939345395662426</v>
      </c>
      <c r="J103" s="47" t="str">
        <f t="shared" si="57"/>
        <v>B</v>
      </c>
      <c r="K103" s="434">
        <f>'[1]2021-2022 исходные'!L104</f>
        <v>52905.081105448844</v>
      </c>
      <c r="L103" s="435">
        <f t="shared" si="77"/>
        <v>0.16729721888800245</v>
      </c>
      <c r="M103" s="432">
        <f t="shared" si="78"/>
        <v>0.23805272394160776</v>
      </c>
      <c r="N103" s="52" t="str">
        <f t="shared" si="60"/>
        <v>D</v>
      </c>
      <c r="O103" s="436">
        <f>'[1]2021-2022 исходные'!P104</f>
        <v>3670.8392787142297</v>
      </c>
      <c r="P103" s="432">
        <f t="shared" si="79"/>
        <v>8.3974475720862002E-2</v>
      </c>
      <c r="Q103" s="432">
        <f t="shared" si="80"/>
        <v>0.11402994633730375</v>
      </c>
      <c r="R103" s="36" t="str">
        <f t="shared" si="63"/>
        <v>C</v>
      </c>
      <c r="S103" s="439">
        <f>'[1]2021-2022 исходные'!S104</f>
        <v>728429.56779661018</v>
      </c>
      <c r="T103" s="438">
        <f t="shared" si="81"/>
        <v>0.70941023480985743</v>
      </c>
      <c r="U103" s="438">
        <f t="shared" si="82"/>
        <v>0.64201760868743951</v>
      </c>
      <c r="V103" s="52" t="str">
        <f t="shared" si="66"/>
        <v>B</v>
      </c>
      <c r="W103" s="97" t="str">
        <f t="shared" si="67"/>
        <v>C</v>
      </c>
      <c r="X103" s="106">
        <f t="shared" si="68"/>
        <v>2.5</v>
      </c>
      <c r="Y103" s="88">
        <f t="shared" si="69"/>
        <v>2.5</v>
      </c>
      <c r="Z103" s="88">
        <f t="shared" si="70"/>
        <v>1</v>
      </c>
      <c r="AA103" s="88">
        <f t="shared" si="71"/>
        <v>2</v>
      </c>
      <c r="AB103" s="88">
        <f t="shared" si="72"/>
        <v>2.5</v>
      </c>
      <c r="AC103" s="107">
        <f t="shared" si="73"/>
        <v>2.1</v>
      </c>
    </row>
    <row r="104" spans="1:29" x14ac:dyDescent="0.25">
      <c r="A104" s="460">
        <v>22</v>
      </c>
      <c r="B104" s="13">
        <v>61450</v>
      </c>
      <c r="C104" s="162" t="s">
        <v>98</v>
      </c>
      <c r="D104" s="431">
        <f>'2021-2022 исходные'!F104</f>
        <v>0.69865493197828299</v>
      </c>
      <c r="E104" s="432">
        <f t="shared" si="74"/>
        <v>0.56902967920439362</v>
      </c>
      <c r="F104" s="26" t="str">
        <f t="shared" si="54"/>
        <v>B</v>
      </c>
      <c r="G104" s="433">
        <f>'[1]2021-2022 исходные'!I105</f>
        <v>8000.4503307737741</v>
      </c>
      <c r="H104" s="432">
        <f t="shared" si="75"/>
        <v>6.5294187844654961E-2</v>
      </c>
      <c r="I104" s="432">
        <f t="shared" si="76"/>
        <v>0.1939345395662426</v>
      </c>
      <c r="J104" s="47" t="str">
        <f t="shared" si="57"/>
        <v>D</v>
      </c>
      <c r="K104" s="434">
        <f>'[1]2021-2022 исходные'!L105</f>
        <v>58674.928966331951</v>
      </c>
      <c r="L104" s="435">
        <f t="shared" si="77"/>
        <v>0.18554271592464186</v>
      </c>
      <c r="M104" s="432">
        <f t="shared" si="78"/>
        <v>0.23805272394160776</v>
      </c>
      <c r="N104" s="52" t="str">
        <f t="shared" si="60"/>
        <v>D</v>
      </c>
      <c r="O104" s="436">
        <f>'[1]2021-2022 исходные'!P105</f>
        <v>3843.2640283520377</v>
      </c>
      <c r="P104" s="432">
        <f t="shared" si="79"/>
        <v>8.791888103331888E-2</v>
      </c>
      <c r="Q104" s="432">
        <f t="shared" si="80"/>
        <v>0.11402994633730375</v>
      </c>
      <c r="R104" s="36" t="str">
        <f t="shared" si="63"/>
        <v>C</v>
      </c>
      <c r="S104" s="439">
        <f>'[1]2021-2022 исходные'!S105</f>
        <v>630657.53535353532</v>
      </c>
      <c r="T104" s="438">
        <f t="shared" si="81"/>
        <v>0.61419103509630957</v>
      </c>
      <c r="U104" s="438">
        <f t="shared" si="82"/>
        <v>0.64201760868743951</v>
      </c>
      <c r="V104" s="52" t="str">
        <f t="shared" si="66"/>
        <v>C</v>
      </c>
      <c r="W104" s="94" t="str">
        <f t="shared" si="67"/>
        <v>C</v>
      </c>
      <c r="X104" s="106">
        <f t="shared" si="68"/>
        <v>2.5</v>
      </c>
      <c r="Y104" s="88">
        <f t="shared" si="69"/>
        <v>1</v>
      </c>
      <c r="Z104" s="88">
        <f t="shared" si="70"/>
        <v>1</v>
      </c>
      <c r="AA104" s="88">
        <f t="shared" si="71"/>
        <v>2</v>
      </c>
      <c r="AB104" s="88">
        <f t="shared" si="72"/>
        <v>2</v>
      </c>
      <c r="AC104" s="107">
        <f t="shared" si="73"/>
        <v>1.7</v>
      </c>
    </row>
    <row r="105" spans="1:29" x14ac:dyDescent="0.25">
      <c r="A105" s="460">
        <v>23</v>
      </c>
      <c r="B105" s="13">
        <v>61470</v>
      </c>
      <c r="C105" s="162" t="s">
        <v>41</v>
      </c>
      <c r="D105" s="431">
        <f>'2021-2022 исходные'!F105</f>
        <v>0.70663906655966202</v>
      </c>
      <c r="E105" s="432">
        <f t="shared" si="74"/>
        <v>0.56902967920439362</v>
      </c>
      <c r="F105" s="26" t="str">
        <f t="shared" si="54"/>
        <v>B</v>
      </c>
      <c r="G105" s="433">
        <f>'[1]2021-2022 исходные'!I106</f>
        <v>19445.014539527303</v>
      </c>
      <c r="H105" s="432">
        <f t="shared" si="75"/>
        <v>0.15869687073766847</v>
      </c>
      <c r="I105" s="432">
        <f t="shared" si="76"/>
        <v>0.1939345395662426</v>
      </c>
      <c r="J105" s="47" t="str">
        <f t="shared" si="57"/>
        <v>C</v>
      </c>
      <c r="K105" s="434">
        <f>'[1]2021-2022 исходные'!L106</f>
        <v>64927.74925835371</v>
      </c>
      <c r="L105" s="435">
        <f t="shared" si="77"/>
        <v>0.20531547542531614</v>
      </c>
      <c r="M105" s="432">
        <f t="shared" si="78"/>
        <v>0.23805272394160776</v>
      </c>
      <c r="N105" s="52" t="str">
        <f t="shared" si="60"/>
        <v>C</v>
      </c>
      <c r="O105" s="436">
        <f>'[1]2021-2022 исходные'!P106</f>
        <v>3508.5175224123877</v>
      </c>
      <c r="P105" s="432">
        <f t="shared" si="79"/>
        <v>8.026118746480107E-2</v>
      </c>
      <c r="Q105" s="432">
        <f t="shared" si="80"/>
        <v>0.11402994633730375</v>
      </c>
      <c r="R105" s="36" t="str">
        <f t="shared" si="63"/>
        <v>C</v>
      </c>
      <c r="S105" s="439">
        <f>'[1]2021-2022 исходные'!S106</f>
        <v>788738.22860759497</v>
      </c>
      <c r="T105" s="438">
        <f t="shared" si="81"/>
        <v>0.76814423342608962</v>
      </c>
      <c r="U105" s="438">
        <f t="shared" si="82"/>
        <v>0.64201760868743951</v>
      </c>
      <c r="V105" s="52" t="str">
        <f t="shared" si="66"/>
        <v>B</v>
      </c>
      <c r="W105" s="94" t="str">
        <f t="shared" si="67"/>
        <v>C</v>
      </c>
      <c r="X105" s="106">
        <f t="shared" si="68"/>
        <v>2.5</v>
      </c>
      <c r="Y105" s="88">
        <f t="shared" si="69"/>
        <v>2</v>
      </c>
      <c r="Z105" s="88">
        <f t="shared" si="70"/>
        <v>2</v>
      </c>
      <c r="AA105" s="88">
        <f t="shared" si="71"/>
        <v>2</v>
      </c>
      <c r="AB105" s="88">
        <f t="shared" si="72"/>
        <v>2.5</v>
      </c>
      <c r="AC105" s="107">
        <f t="shared" si="73"/>
        <v>2.2000000000000002</v>
      </c>
    </row>
    <row r="106" spans="1:29" x14ac:dyDescent="0.25">
      <c r="A106" s="460">
        <v>24</v>
      </c>
      <c r="B106" s="13">
        <v>61490</v>
      </c>
      <c r="C106" s="162" t="s">
        <v>99</v>
      </c>
      <c r="D106" s="431">
        <f>'2021-2022 исходные'!F106</f>
        <v>0.70450185035968771</v>
      </c>
      <c r="E106" s="432">
        <f t="shared" si="74"/>
        <v>0.56902967920439362</v>
      </c>
      <c r="F106" s="26" t="str">
        <f t="shared" si="54"/>
        <v>B</v>
      </c>
      <c r="G106" s="433">
        <f>'[1]2021-2022 исходные'!I107</f>
        <v>22616.525211480362</v>
      </c>
      <c r="H106" s="432">
        <f t="shared" si="75"/>
        <v>0.18458056540536635</v>
      </c>
      <c r="I106" s="432">
        <f t="shared" si="76"/>
        <v>0.1939345395662426</v>
      </c>
      <c r="J106" s="47" t="str">
        <f t="shared" si="57"/>
        <v>C</v>
      </c>
      <c r="K106" s="434">
        <f>'[1]2021-2022 исходные'!L107</f>
        <v>51832.926706948638</v>
      </c>
      <c r="L106" s="435">
        <f t="shared" si="77"/>
        <v>0.16390683661583258</v>
      </c>
      <c r="M106" s="432">
        <f t="shared" si="78"/>
        <v>0.23805272394160776</v>
      </c>
      <c r="N106" s="52" t="str">
        <f t="shared" si="60"/>
        <v>D</v>
      </c>
      <c r="O106" s="436">
        <f>'[1]2021-2022 исходные'!P107</f>
        <v>3283.5587688821756</v>
      </c>
      <c r="P106" s="432">
        <f t="shared" si="79"/>
        <v>7.5115009179072642E-2</v>
      </c>
      <c r="Q106" s="432">
        <f t="shared" si="80"/>
        <v>0.11402994633730375</v>
      </c>
      <c r="R106" s="36" t="str">
        <f t="shared" si="63"/>
        <v>D</v>
      </c>
      <c r="S106" s="439">
        <f>'[1]2021-2022 исходные'!S107</f>
        <v>586860.57142857148</v>
      </c>
      <c r="T106" s="438">
        <f t="shared" si="81"/>
        <v>0.57153761212234988</v>
      </c>
      <c r="U106" s="438">
        <f t="shared" si="82"/>
        <v>0.64201760868743951</v>
      </c>
      <c r="V106" s="52" t="str">
        <f t="shared" si="66"/>
        <v>C</v>
      </c>
      <c r="W106" s="94" t="str">
        <f t="shared" si="67"/>
        <v>C</v>
      </c>
      <c r="X106" s="106">
        <f t="shared" si="68"/>
        <v>2.5</v>
      </c>
      <c r="Y106" s="88">
        <f t="shared" si="69"/>
        <v>2</v>
      </c>
      <c r="Z106" s="88">
        <f t="shared" si="70"/>
        <v>1</v>
      </c>
      <c r="AA106" s="88">
        <f t="shared" si="71"/>
        <v>1</v>
      </c>
      <c r="AB106" s="88">
        <f t="shared" si="72"/>
        <v>2</v>
      </c>
      <c r="AC106" s="107">
        <f t="shared" si="73"/>
        <v>1.7</v>
      </c>
    </row>
    <row r="107" spans="1:29" x14ac:dyDescent="0.25">
      <c r="A107" s="460">
        <v>25</v>
      </c>
      <c r="B107" s="13">
        <v>61500</v>
      </c>
      <c r="C107" s="162" t="s">
        <v>100</v>
      </c>
      <c r="D107" s="431">
        <f>'2021-2022 исходные'!F107</f>
        <v>0.90219026155254911</v>
      </c>
      <c r="E107" s="432">
        <f t="shared" si="74"/>
        <v>0.56902967920439362</v>
      </c>
      <c r="F107" s="26" t="str">
        <f t="shared" si="54"/>
        <v>A</v>
      </c>
      <c r="G107" s="433">
        <f>'[1]2021-2022 исходные'!I108</f>
        <v>21238.285298616171</v>
      </c>
      <c r="H107" s="432">
        <f t="shared" si="75"/>
        <v>0.17333231661374468</v>
      </c>
      <c r="I107" s="432">
        <f t="shared" si="76"/>
        <v>0.1939345395662426</v>
      </c>
      <c r="J107" s="47" t="str">
        <f t="shared" si="57"/>
        <v>C</v>
      </c>
      <c r="K107" s="434">
        <f>'[1]2021-2022 исходные'!L108</f>
        <v>51589.950924981793</v>
      </c>
      <c r="L107" s="435">
        <f t="shared" si="77"/>
        <v>0.16313849505523331</v>
      </c>
      <c r="M107" s="432">
        <f t="shared" si="78"/>
        <v>0.23805272394160776</v>
      </c>
      <c r="N107" s="52" t="str">
        <f t="shared" si="60"/>
        <v>D</v>
      </c>
      <c r="O107" s="436">
        <f>'[1]2021-2022 исходные'!P108</f>
        <v>3317.8612818645302</v>
      </c>
      <c r="P107" s="432">
        <f t="shared" si="79"/>
        <v>7.589971679629369E-2</v>
      </c>
      <c r="Q107" s="432">
        <f t="shared" si="80"/>
        <v>0.11402994633730375</v>
      </c>
      <c r="R107" s="36" t="str">
        <f t="shared" si="63"/>
        <v>D</v>
      </c>
      <c r="S107" s="439">
        <f>'[1]2021-2022 исходные'!S108</f>
        <v>651059.85566176474</v>
      </c>
      <c r="T107" s="438">
        <f t="shared" si="81"/>
        <v>0.63406064978576748</v>
      </c>
      <c r="U107" s="438">
        <f t="shared" si="82"/>
        <v>0.64201760868743951</v>
      </c>
      <c r="V107" s="52" t="str">
        <f t="shared" si="66"/>
        <v>C</v>
      </c>
      <c r="W107" s="94" t="str">
        <f t="shared" si="67"/>
        <v>C</v>
      </c>
      <c r="X107" s="106">
        <f t="shared" si="68"/>
        <v>4.2</v>
      </c>
      <c r="Y107" s="88">
        <f t="shared" si="69"/>
        <v>2</v>
      </c>
      <c r="Z107" s="88">
        <f t="shared" si="70"/>
        <v>1</v>
      </c>
      <c r="AA107" s="88">
        <f t="shared" si="71"/>
        <v>1</v>
      </c>
      <c r="AB107" s="88">
        <f t="shared" si="72"/>
        <v>2</v>
      </c>
      <c r="AC107" s="107">
        <f t="shared" si="73"/>
        <v>2.04</v>
      </c>
    </row>
    <row r="108" spans="1:29" x14ac:dyDescent="0.25">
      <c r="A108" s="460">
        <v>26</v>
      </c>
      <c r="B108" s="13">
        <v>61510</v>
      </c>
      <c r="C108" s="162" t="s">
        <v>42</v>
      </c>
      <c r="D108" s="431">
        <f>'2021-2022 исходные'!F108</f>
        <v>0.91877783269926394</v>
      </c>
      <c r="E108" s="432">
        <f t="shared" si="74"/>
        <v>0.56902967920439362</v>
      </c>
      <c r="F108" s="26" t="str">
        <f t="shared" si="54"/>
        <v>A</v>
      </c>
      <c r="G108" s="433">
        <f>'[1]2021-2022 исходные'!I109</f>
        <v>35506.004052785924</v>
      </c>
      <c r="H108" s="432">
        <f t="shared" si="75"/>
        <v>0.28977565041785136</v>
      </c>
      <c r="I108" s="432">
        <f t="shared" si="76"/>
        <v>0.1939345395662426</v>
      </c>
      <c r="J108" s="47" t="str">
        <f t="shared" si="57"/>
        <v>B</v>
      </c>
      <c r="K108" s="434">
        <f>'[1]2021-2022 исходные'!L109</f>
        <v>66281.901372434018</v>
      </c>
      <c r="L108" s="435">
        <f t="shared" si="77"/>
        <v>0.20959759498554137</v>
      </c>
      <c r="M108" s="432">
        <f t="shared" si="78"/>
        <v>0.23805272394160776</v>
      </c>
      <c r="N108" s="52" t="str">
        <f t="shared" si="60"/>
        <v>C</v>
      </c>
      <c r="O108" s="436">
        <f>'[1]2021-2022 исходные'!P109</f>
        <v>3334.7442815249265</v>
      </c>
      <c r="P108" s="432">
        <f t="shared" si="79"/>
        <v>7.6285933935599737E-2</v>
      </c>
      <c r="Q108" s="432">
        <f t="shared" si="80"/>
        <v>0.11402994633730375</v>
      </c>
      <c r="R108" s="36" t="str">
        <f t="shared" si="63"/>
        <v>D</v>
      </c>
      <c r="S108" s="439">
        <f>'[1]2021-2022 исходные'!S109</f>
        <v>625243.99082568812</v>
      </c>
      <c r="T108" s="438">
        <f t="shared" si="81"/>
        <v>0.60891883849085005</v>
      </c>
      <c r="U108" s="438">
        <f t="shared" si="82"/>
        <v>0.64201760868743951</v>
      </c>
      <c r="V108" s="52" t="str">
        <f t="shared" si="66"/>
        <v>C</v>
      </c>
      <c r="W108" s="96" t="str">
        <f t="shared" si="67"/>
        <v>C</v>
      </c>
      <c r="X108" s="106">
        <f t="shared" si="68"/>
        <v>4.2</v>
      </c>
      <c r="Y108" s="88">
        <f t="shared" si="69"/>
        <v>2.5</v>
      </c>
      <c r="Z108" s="88">
        <f t="shared" si="70"/>
        <v>2</v>
      </c>
      <c r="AA108" s="88">
        <f t="shared" si="71"/>
        <v>1</v>
      </c>
      <c r="AB108" s="88">
        <f t="shared" si="72"/>
        <v>2</v>
      </c>
      <c r="AC108" s="107">
        <f t="shared" si="73"/>
        <v>2.34</v>
      </c>
    </row>
    <row r="109" spans="1:29" ht="14.25" customHeight="1" x14ac:dyDescent="0.25">
      <c r="A109" s="460">
        <v>27</v>
      </c>
      <c r="B109" s="13">
        <v>61520</v>
      </c>
      <c r="C109" s="162" t="s">
        <v>128</v>
      </c>
      <c r="D109" s="431">
        <f>'2021-2022 исходные'!F109</f>
        <v>0.89459023127744164</v>
      </c>
      <c r="E109" s="432">
        <f t="shared" si="74"/>
        <v>0.56902967920439362</v>
      </c>
      <c r="F109" s="26" t="str">
        <f t="shared" si="54"/>
        <v>A</v>
      </c>
      <c r="G109" s="433">
        <f>'[1]2021-2022 исходные'!I110</f>
        <v>31228.923626619027</v>
      </c>
      <c r="H109" s="432">
        <f t="shared" si="75"/>
        <v>0.25486905376058189</v>
      </c>
      <c r="I109" s="432">
        <f t="shared" si="76"/>
        <v>0.1939345395662426</v>
      </c>
      <c r="J109" s="47" t="str">
        <f t="shared" si="57"/>
        <v>B</v>
      </c>
      <c r="K109" s="434">
        <f>'[1]2021-2022 исходные'!L110</f>
        <v>67933.938039303262</v>
      </c>
      <c r="L109" s="435">
        <f t="shared" si="77"/>
        <v>0.2148216894220919</v>
      </c>
      <c r="M109" s="432">
        <f t="shared" si="78"/>
        <v>0.23805272394160776</v>
      </c>
      <c r="N109" s="52" t="str">
        <f t="shared" si="60"/>
        <v>C</v>
      </c>
      <c r="O109" s="436">
        <f>'[1]2021-2022 исходные'!P110</f>
        <v>4092.682478785172</v>
      </c>
      <c r="P109" s="432">
        <f t="shared" si="79"/>
        <v>9.3624601720052006E-2</v>
      </c>
      <c r="Q109" s="432">
        <f t="shared" si="80"/>
        <v>0.11402994633730375</v>
      </c>
      <c r="R109" s="36" t="str">
        <f t="shared" si="63"/>
        <v>C</v>
      </c>
      <c r="S109" s="439">
        <f>'[1]2021-2022 исходные'!S110</f>
        <v>668505.46340579714</v>
      </c>
      <c r="T109" s="438">
        <f t="shared" si="81"/>
        <v>0.65105075182614802</v>
      </c>
      <c r="U109" s="438">
        <f t="shared" si="82"/>
        <v>0.64201760868743951</v>
      </c>
      <c r="V109" s="52" t="str">
        <f t="shared" si="66"/>
        <v>B</v>
      </c>
      <c r="W109" s="98" t="str">
        <f t="shared" si="67"/>
        <v>B</v>
      </c>
      <c r="X109" s="106">
        <f t="shared" si="68"/>
        <v>4.2</v>
      </c>
      <c r="Y109" s="88">
        <f t="shared" si="69"/>
        <v>2.5</v>
      </c>
      <c r="Z109" s="88">
        <f t="shared" si="70"/>
        <v>2</v>
      </c>
      <c r="AA109" s="88">
        <f t="shared" si="71"/>
        <v>2</v>
      </c>
      <c r="AB109" s="88">
        <f t="shared" si="72"/>
        <v>2.5</v>
      </c>
      <c r="AC109" s="107">
        <f t="shared" si="73"/>
        <v>2.6399999999999997</v>
      </c>
    </row>
    <row r="110" spans="1:29" x14ac:dyDescent="0.25">
      <c r="A110" s="460">
        <v>28</v>
      </c>
      <c r="B110" s="13">
        <v>61540</v>
      </c>
      <c r="C110" s="162" t="s">
        <v>231</v>
      </c>
      <c r="D110" s="431">
        <f>'2021-2022 исходные'!F110</f>
        <v>0.99833333332259222</v>
      </c>
      <c r="E110" s="432">
        <f t="shared" si="74"/>
        <v>0.56902967920439362</v>
      </c>
      <c r="F110" s="26" t="str">
        <f t="shared" si="54"/>
        <v>A</v>
      </c>
      <c r="G110" s="433">
        <f>'[1]2021-2022 исходные'!I111</f>
        <v>22637.044930875578</v>
      </c>
      <c r="H110" s="432">
        <f t="shared" si="75"/>
        <v>0.18474803327996303</v>
      </c>
      <c r="I110" s="432">
        <f t="shared" si="76"/>
        <v>0.1939345395662426</v>
      </c>
      <c r="J110" s="47" t="str">
        <f t="shared" si="57"/>
        <v>C</v>
      </c>
      <c r="K110" s="434">
        <f>'[1]2021-2022 исходные'!L111</f>
        <v>85821.046820276504</v>
      </c>
      <c r="L110" s="435">
        <f t="shared" si="77"/>
        <v>0.27138456562370855</v>
      </c>
      <c r="M110" s="432">
        <f t="shared" si="78"/>
        <v>0.23805272394160776</v>
      </c>
      <c r="N110" s="52" t="str">
        <f t="shared" si="60"/>
        <v>B</v>
      </c>
      <c r="O110" s="436">
        <f>'[1]2021-2022 исходные'!P111</f>
        <v>15517.631486175116</v>
      </c>
      <c r="P110" s="432">
        <f t="shared" si="79"/>
        <v>0.35498284439669675</v>
      </c>
      <c r="Q110" s="432">
        <f t="shared" si="80"/>
        <v>0.11402994633730375</v>
      </c>
      <c r="R110" s="36" t="str">
        <f t="shared" si="63"/>
        <v>B</v>
      </c>
      <c r="S110" s="439">
        <f>'[1]2021-2022 исходные'!S111</f>
        <v>624195.33223076921</v>
      </c>
      <c r="T110" s="438">
        <f t="shared" si="81"/>
        <v>0.60789756042506926</v>
      </c>
      <c r="U110" s="438">
        <f t="shared" si="82"/>
        <v>0.64201760868743951</v>
      </c>
      <c r="V110" s="52" t="str">
        <f t="shared" si="66"/>
        <v>C</v>
      </c>
      <c r="W110" s="98" t="str">
        <f t="shared" si="67"/>
        <v>B</v>
      </c>
      <c r="X110" s="106">
        <f t="shared" si="68"/>
        <v>4.2</v>
      </c>
      <c r="Y110" s="88">
        <f t="shared" si="69"/>
        <v>2</v>
      </c>
      <c r="Z110" s="88">
        <f t="shared" si="70"/>
        <v>2.5</v>
      </c>
      <c r="AA110" s="88">
        <f t="shared" si="71"/>
        <v>2.5</v>
      </c>
      <c r="AB110" s="88">
        <f t="shared" si="72"/>
        <v>2</v>
      </c>
      <c r="AC110" s="107">
        <f t="shared" si="73"/>
        <v>2.6399999999999997</v>
      </c>
    </row>
    <row r="111" spans="1:29" x14ac:dyDescent="0.25">
      <c r="A111" s="464">
        <v>29</v>
      </c>
      <c r="B111" s="13">
        <v>61560</v>
      </c>
      <c r="C111" s="162" t="s">
        <v>232</v>
      </c>
      <c r="D111" s="465">
        <f>'2021-2022 исходные'!F111</f>
        <v>0.98359796682831324</v>
      </c>
      <c r="E111" s="432">
        <f t="shared" si="74"/>
        <v>0.56902967920439362</v>
      </c>
      <c r="F111" s="26" t="str">
        <f t="shared" si="54"/>
        <v>A</v>
      </c>
      <c r="G111" s="433">
        <f>'[1]2021-2022 исходные'!I112</f>
        <v>33056.919833671403</v>
      </c>
      <c r="H111" s="432">
        <f t="shared" si="75"/>
        <v>0.26978790492368271</v>
      </c>
      <c r="I111" s="432">
        <f t="shared" si="76"/>
        <v>0.1939345395662426</v>
      </c>
      <c r="J111" s="47" t="str">
        <f t="shared" si="57"/>
        <v>B</v>
      </c>
      <c r="K111" s="434">
        <f>'[1]2021-2022 исходные'!L112</f>
        <v>55459.732174442193</v>
      </c>
      <c r="L111" s="435">
        <f t="shared" si="77"/>
        <v>0.17537557374809606</v>
      </c>
      <c r="M111" s="432">
        <f t="shared" si="78"/>
        <v>0.23805272394160776</v>
      </c>
      <c r="N111" s="52" t="str">
        <f t="shared" si="60"/>
        <v>D</v>
      </c>
      <c r="O111" s="436">
        <f>'[1]2021-2022 исходные'!P112</f>
        <v>3186.258823529412</v>
      </c>
      <c r="P111" s="432">
        <f t="shared" si="79"/>
        <v>7.2889166182882201E-2</v>
      </c>
      <c r="Q111" s="432">
        <f t="shared" si="80"/>
        <v>0.11402994633730375</v>
      </c>
      <c r="R111" s="36" t="str">
        <f t="shared" si="63"/>
        <v>D</v>
      </c>
      <c r="S111" s="439">
        <f>'[1]2021-2022 исходные'!S112</f>
        <v>607752.20437956206</v>
      </c>
      <c r="T111" s="438">
        <f t="shared" si="81"/>
        <v>0.5918837634766313</v>
      </c>
      <c r="U111" s="438">
        <f t="shared" si="82"/>
        <v>0.64201760868743951</v>
      </c>
      <c r="V111" s="52" t="str">
        <f t="shared" si="66"/>
        <v>C</v>
      </c>
      <c r="W111" s="98" t="str">
        <f>IF(AC111&gt;=3.5,"A",IF(AC111&gt;=2.5,"B",IF(AC111&gt;=1.5,"C","D")))</f>
        <v>C</v>
      </c>
      <c r="X111" s="106">
        <f>IF(F111="A",4.2,IF(F111="B",2.5,IF(F111="C",2,1)))</f>
        <v>4.2</v>
      </c>
      <c r="Y111" s="88">
        <f>IF(J111="A",4.2,IF(J111="B",2.5,IF(J111="C",2,1)))</f>
        <v>2.5</v>
      </c>
      <c r="Z111" s="88">
        <f>IF(N111="A",4.2,IF(N111="B",2.5,IF(N111="C",2,1)))</f>
        <v>1</v>
      </c>
      <c r="AA111" s="88">
        <f>IF(R111="A",4.2,IF(R111="B",2.5,IF(R111="C",2,1)))</f>
        <v>1</v>
      </c>
      <c r="AB111" s="88">
        <f>IF(V111="A",4.2,IF(V111="B",2.5,IF(V111="C",2,1)))</f>
        <v>2</v>
      </c>
      <c r="AC111" s="107">
        <f>AVERAGE(X111:AB111)</f>
        <v>2.1399999999999997</v>
      </c>
    </row>
    <row r="112" spans="1:29" ht="15.75" thickBot="1" x14ac:dyDescent="0.3">
      <c r="A112" s="466">
        <v>30</v>
      </c>
      <c r="B112" s="15">
        <v>61570</v>
      </c>
      <c r="C112" s="162" t="s">
        <v>233</v>
      </c>
      <c r="D112" s="467">
        <f>'2021-2022 исходные'!F112</f>
        <v>1</v>
      </c>
      <c r="E112" s="421">
        <f t="shared" si="74"/>
        <v>0.56902967920439362</v>
      </c>
      <c r="F112" s="28" t="str">
        <f t="shared" si="54"/>
        <v>A</v>
      </c>
      <c r="G112" s="422">
        <f>'[1]2021-2022 исходные'!I113</f>
        <v>3788.3178902352101</v>
      </c>
      <c r="H112" s="421">
        <f t="shared" si="75"/>
        <v>3.0917652096261624E-2</v>
      </c>
      <c r="I112" s="421">
        <f t="shared" si="76"/>
        <v>0.1939345395662426</v>
      </c>
      <c r="J112" s="45" t="str">
        <f t="shared" si="57"/>
        <v>D</v>
      </c>
      <c r="K112" s="423">
        <f>'[1]2021-2022 исходные'!L113</f>
        <v>66141.846471846045</v>
      </c>
      <c r="L112" s="424">
        <f t="shared" si="77"/>
        <v>0.20915471133674207</v>
      </c>
      <c r="M112" s="421">
        <f t="shared" si="78"/>
        <v>0.23805272394160776</v>
      </c>
      <c r="N112" s="121" t="str">
        <f t="shared" si="60"/>
        <v>C</v>
      </c>
      <c r="O112" s="425">
        <f>'[1]2021-2022 исходные'!P113</f>
        <v>3347.5766215253029</v>
      </c>
      <c r="P112" s="421">
        <f t="shared" si="79"/>
        <v>7.6579487791267567E-2</v>
      </c>
      <c r="Q112" s="421">
        <f t="shared" si="80"/>
        <v>0.11402994633730375</v>
      </c>
      <c r="R112" s="43" t="str">
        <f t="shared" si="63"/>
        <v>D</v>
      </c>
      <c r="S112" s="426">
        <f>'[1]2021-2022 исходные'!S113</f>
        <v>631051.81707317068</v>
      </c>
      <c r="T112" s="427">
        <f t="shared" si="81"/>
        <v>0.6145750221002334</v>
      </c>
      <c r="U112" s="427">
        <f t="shared" si="82"/>
        <v>0.64201760868743951</v>
      </c>
      <c r="V112" s="121" t="str">
        <f t="shared" si="66"/>
        <v>C</v>
      </c>
      <c r="W112" s="92" t="str">
        <f>IF(AC112&gt;=3.5,"A",IF(AC112&gt;=2.5,"B",IF(AC112&gt;=1.5,"C","D")))</f>
        <v>C</v>
      </c>
      <c r="X112" s="111">
        <f>IF(F112="A",4.2,IF(F112="B",2.5,IF(F112="C",2,1)))</f>
        <v>4.2</v>
      </c>
      <c r="Y112" s="112">
        <f>IF(J112="A",4.2,IF(J112="B",2.5,IF(J112="C",2,1)))</f>
        <v>1</v>
      </c>
      <c r="Z112" s="112">
        <f>IF(N112="A",4.2,IF(N112="B",2.5,IF(N112="C",2,1)))</f>
        <v>2</v>
      </c>
      <c r="AA112" s="112">
        <f>IF(R112="A",4.2,IF(R112="B",2.5,IF(R112="C",2,1)))</f>
        <v>1</v>
      </c>
      <c r="AB112" s="112">
        <f>IF(V112="A",4.2,IF(V112="B",2.5,IF(V112="C",2,1)))</f>
        <v>2</v>
      </c>
      <c r="AC112" s="113">
        <f>AVERAGE(X112:AB112)</f>
        <v>2.04</v>
      </c>
    </row>
    <row r="113" spans="1:29" ht="15.75" thickBot="1" x14ac:dyDescent="0.3">
      <c r="A113" s="448"/>
      <c r="B113" s="62"/>
      <c r="C113" s="63" t="s">
        <v>145</v>
      </c>
      <c r="D113" s="50">
        <f>AVERAGE(D114:D122)</f>
        <v>0.58904874732192558</v>
      </c>
      <c r="E113" s="459"/>
      <c r="F113" s="149" t="str">
        <f t="shared" si="54"/>
        <v>B</v>
      </c>
      <c r="G113" s="44">
        <f>AVERAGE(G114:G122)</f>
        <v>33899.645864285361</v>
      </c>
      <c r="H113" s="137">
        <f>AVERAGE(H114:H122)</f>
        <v>0.27666565673383192</v>
      </c>
      <c r="I113" s="137"/>
      <c r="J113" s="40" t="str">
        <f t="shared" si="57"/>
        <v>B</v>
      </c>
      <c r="K113" s="44">
        <f>AVERAGE(K114:K122)</f>
        <v>74620.808858979741</v>
      </c>
      <c r="L113" s="138">
        <f>AVERAGE(L114:L122)</f>
        <v>0.23596700983026719</v>
      </c>
      <c r="M113" s="137"/>
      <c r="N113" s="40" t="str">
        <f t="shared" si="60"/>
        <v>C</v>
      </c>
      <c r="O113" s="39">
        <f>AVERAGE(O114:O122)</f>
        <v>5883.5534823191419</v>
      </c>
      <c r="P113" s="137">
        <f>AVERAGE(P114:P122)</f>
        <v>0.134592740662418</v>
      </c>
      <c r="Q113" s="137"/>
      <c r="R113" s="35" t="str">
        <f t="shared" si="63"/>
        <v>B</v>
      </c>
      <c r="S113" s="44">
        <f>AVERAGE(S114:S122)</f>
        <v>652005.21648461651</v>
      </c>
      <c r="T113" s="137">
        <f>AVERAGE(T114:T122)</f>
        <v>0.63498132718955247</v>
      </c>
      <c r="U113" s="430"/>
      <c r="V113" s="40" t="str">
        <f t="shared" si="66"/>
        <v>C</v>
      </c>
      <c r="W113" s="93" t="str">
        <f t="shared" si="67"/>
        <v>C</v>
      </c>
      <c r="X113" s="145">
        <f t="shared" si="68"/>
        <v>2.5</v>
      </c>
      <c r="Y113" s="146">
        <f t="shared" si="69"/>
        <v>2.5</v>
      </c>
      <c r="Z113" s="146">
        <f t="shared" si="70"/>
        <v>2</v>
      </c>
      <c r="AA113" s="146">
        <f t="shared" si="71"/>
        <v>2.5</v>
      </c>
      <c r="AB113" s="146">
        <f t="shared" si="72"/>
        <v>2</v>
      </c>
      <c r="AC113" s="147">
        <f t="shared" si="73"/>
        <v>2.2999999999999998</v>
      </c>
    </row>
    <row r="114" spans="1:29" x14ac:dyDescent="0.25">
      <c r="A114" s="468">
        <v>1</v>
      </c>
      <c r="B114" s="12">
        <v>70020</v>
      </c>
      <c r="C114" s="166" t="s">
        <v>79</v>
      </c>
      <c r="D114" s="469">
        <f>'2021-2022 исходные'!F114</f>
        <v>0.55613870312496572</v>
      </c>
      <c r="E114" s="470">
        <f t="shared" ref="E114:E122" si="83">$D$123</f>
        <v>0.56902967920439362</v>
      </c>
      <c r="F114" s="77" t="str">
        <f t="shared" si="54"/>
        <v>C</v>
      </c>
      <c r="G114" s="471">
        <f>'[1]2021-2022 исходные'!I115</f>
        <v>25726.778328935798</v>
      </c>
      <c r="H114" s="470">
        <f t="shared" ref="H114:H122" si="84">G114/$G$124</f>
        <v>0.20996431793169668</v>
      </c>
      <c r="I114" s="470">
        <f t="shared" ref="I114:I122" si="85">$H$123</f>
        <v>0.1939345395662426</v>
      </c>
      <c r="J114" s="78" t="str">
        <f t="shared" si="57"/>
        <v>B</v>
      </c>
      <c r="K114" s="471">
        <f>'[1]2021-2022 исходные'!L115</f>
        <v>65988.28784520668</v>
      </c>
      <c r="L114" s="472">
        <f t="shared" ref="L114:L122" si="86">K114/$K$124</f>
        <v>0.20866912600852336</v>
      </c>
      <c r="M114" s="470">
        <f t="shared" ref="M114:M122" si="87">$L$123</f>
        <v>0.23805272394160776</v>
      </c>
      <c r="N114" s="79" t="str">
        <f t="shared" si="60"/>
        <v>C</v>
      </c>
      <c r="O114" s="473">
        <f>'[1]2021-2022 исходные'!P115</f>
        <v>4536.7389182058041</v>
      </c>
      <c r="P114" s="470">
        <f t="shared" ref="P114:P122" si="88">O114/$O$124</f>
        <v>0.10378287993916312</v>
      </c>
      <c r="Q114" s="470">
        <f t="shared" ref="Q114:Q122" si="89">$P$123</f>
        <v>0.11402994633730375</v>
      </c>
      <c r="R114" s="80" t="str">
        <f t="shared" si="63"/>
        <v>C</v>
      </c>
      <c r="S114" s="474">
        <f>'[1]2021-2022 исходные'!S115</f>
        <v>709720.47887323948</v>
      </c>
      <c r="T114" s="475">
        <f t="shared" ref="T114:T122" si="90">S114/$S$124</f>
        <v>0.6911896411478593</v>
      </c>
      <c r="U114" s="475">
        <f t="shared" ref="U114:U122" si="91">$T$123</f>
        <v>0.64201760868743951</v>
      </c>
      <c r="V114" s="79" t="str">
        <f t="shared" si="66"/>
        <v>B</v>
      </c>
      <c r="W114" s="100" t="str">
        <f t="shared" si="67"/>
        <v>C</v>
      </c>
      <c r="X114" s="104">
        <f t="shared" si="68"/>
        <v>2</v>
      </c>
      <c r="Y114" s="89">
        <f t="shared" si="69"/>
        <v>2.5</v>
      </c>
      <c r="Z114" s="89">
        <f t="shared" si="70"/>
        <v>2</v>
      </c>
      <c r="AA114" s="89">
        <f t="shared" si="71"/>
        <v>2</v>
      </c>
      <c r="AB114" s="89">
        <f t="shared" si="72"/>
        <v>2.5</v>
      </c>
      <c r="AC114" s="105">
        <f t="shared" si="73"/>
        <v>2.2000000000000002</v>
      </c>
    </row>
    <row r="115" spans="1:29" x14ac:dyDescent="0.25">
      <c r="A115" s="476">
        <v>2</v>
      </c>
      <c r="B115" s="13">
        <v>70110</v>
      </c>
      <c r="C115" s="167" t="s">
        <v>81</v>
      </c>
      <c r="D115" s="431">
        <f>'2021-2022 исходные'!F115</f>
        <v>0.74171365317118876</v>
      </c>
      <c r="E115" s="432">
        <f t="shared" si="83"/>
        <v>0.56902967920439362</v>
      </c>
      <c r="F115" s="26" t="str">
        <f t="shared" si="54"/>
        <v>B</v>
      </c>
      <c r="G115" s="434">
        <f>'[1]2021-2022 исходные'!I116</f>
        <v>49111.118924387651</v>
      </c>
      <c r="H115" s="432">
        <f t="shared" si="84"/>
        <v>0.40081126583283455</v>
      </c>
      <c r="I115" s="432">
        <f t="shared" si="85"/>
        <v>0.1939345395662426</v>
      </c>
      <c r="J115" s="47" t="str">
        <f t="shared" si="57"/>
        <v>B</v>
      </c>
      <c r="K115" s="434">
        <f>'[1]2021-2022 исходные'!L116</f>
        <v>69288.124249201283</v>
      </c>
      <c r="L115" s="435">
        <f t="shared" si="86"/>
        <v>0.21910391680060906</v>
      </c>
      <c r="M115" s="432">
        <f t="shared" si="87"/>
        <v>0.23805272394160776</v>
      </c>
      <c r="N115" s="52" t="str">
        <f t="shared" si="60"/>
        <v>C</v>
      </c>
      <c r="O115" s="436">
        <f>'[1]2021-2022 исходные'!P116</f>
        <v>3428.5796805111818</v>
      </c>
      <c r="P115" s="432">
        <f t="shared" si="88"/>
        <v>7.8432521632756755E-2</v>
      </c>
      <c r="Q115" s="432">
        <f t="shared" si="89"/>
        <v>0.11402994633730375</v>
      </c>
      <c r="R115" s="36" t="str">
        <f t="shared" si="63"/>
        <v>C</v>
      </c>
      <c r="S115" s="439">
        <f>'[1]2021-2022 исходные'!S116</f>
        <v>599328.88470588229</v>
      </c>
      <c r="T115" s="438">
        <f t="shared" si="90"/>
        <v>0.58368037710715848</v>
      </c>
      <c r="U115" s="438">
        <f t="shared" si="91"/>
        <v>0.64201760868743951</v>
      </c>
      <c r="V115" s="52" t="str">
        <f t="shared" si="66"/>
        <v>C</v>
      </c>
      <c r="W115" s="96" t="str">
        <f t="shared" si="67"/>
        <v>C</v>
      </c>
      <c r="X115" s="106">
        <f t="shared" si="68"/>
        <v>2.5</v>
      </c>
      <c r="Y115" s="88">
        <f t="shared" si="69"/>
        <v>2.5</v>
      </c>
      <c r="Z115" s="88">
        <f t="shared" si="70"/>
        <v>2</v>
      </c>
      <c r="AA115" s="88">
        <f t="shared" si="71"/>
        <v>2</v>
      </c>
      <c r="AB115" s="88">
        <f t="shared" si="72"/>
        <v>2</v>
      </c>
      <c r="AC115" s="107">
        <f t="shared" si="73"/>
        <v>2.2000000000000002</v>
      </c>
    </row>
    <row r="116" spans="1:29" x14ac:dyDescent="0.25">
      <c r="A116" s="450">
        <v>3</v>
      </c>
      <c r="B116" s="13">
        <v>70021</v>
      </c>
      <c r="C116" s="167" t="s">
        <v>80</v>
      </c>
      <c r="D116" s="431">
        <f>'2021-2022 исходные'!F116</f>
        <v>0.24077820923672072</v>
      </c>
      <c r="E116" s="432">
        <f t="shared" si="83"/>
        <v>0.56902967920439362</v>
      </c>
      <c r="F116" s="26" t="str">
        <f t="shared" si="54"/>
        <v>D</v>
      </c>
      <c r="G116" s="434">
        <f>'[1]2021-2022 исходные'!I117</f>
        <v>28508.189245283022</v>
      </c>
      <c r="H116" s="432">
        <f t="shared" si="84"/>
        <v>0.23266428597556862</v>
      </c>
      <c r="I116" s="432">
        <f t="shared" si="85"/>
        <v>0.1939345395662426</v>
      </c>
      <c r="J116" s="47" t="str">
        <f t="shared" si="57"/>
        <v>B</v>
      </c>
      <c r="K116" s="434">
        <f>'[1]2021-2022 исходные'!L117</f>
        <v>70353.459467258595</v>
      </c>
      <c r="L116" s="435">
        <f t="shared" si="86"/>
        <v>0.222472735360951</v>
      </c>
      <c r="M116" s="432">
        <f t="shared" si="87"/>
        <v>0.23805272394160776</v>
      </c>
      <c r="N116" s="52" t="str">
        <f t="shared" si="60"/>
        <v>C</v>
      </c>
      <c r="O116" s="436">
        <f>'[1]2021-2022 исходные'!P117</f>
        <v>4156.3105993340732</v>
      </c>
      <c r="P116" s="432">
        <f t="shared" si="88"/>
        <v>9.508016478302253E-2</v>
      </c>
      <c r="Q116" s="432">
        <f t="shared" si="89"/>
        <v>0.11402994633730375</v>
      </c>
      <c r="R116" s="36" t="str">
        <f t="shared" si="63"/>
        <v>C</v>
      </c>
      <c r="S116" s="439">
        <f>'[1]2021-2022 исходные'!S117</f>
        <v>616703.85268656723</v>
      </c>
      <c r="T116" s="438">
        <f t="shared" si="90"/>
        <v>0.60060168379199796</v>
      </c>
      <c r="U116" s="438">
        <f t="shared" si="91"/>
        <v>0.64201760868743951</v>
      </c>
      <c r="V116" s="52" t="str">
        <f t="shared" si="66"/>
        <v>C</v>
      </c>
      <c r="W116" s="97" t="str">
        <f t="shared" si="67"/>
        <v>C</v>
      </c>
      <c r="X116" s="106">
        <f t="shared" si="68"/>
        <v>1</v>
      </c>
      <c r="Y116" s="88">
        <f t="shared" si="69"/>
        <v>2.5</v>
      </c>
      <c r="Z116" s="88">
        <f t="shared" si="70"/>
        <v>2</v>
      </c>
      <c r="AA116" s="88">
        <f t="shared" si="71"/>
        <v>2</v>
      </c>
      <c r="AB116" s="88">
        <f t="shared" si="72"/>
        <v>2</v>
      </c>
      <c r="AC116" s="107">
        <f t="shared" si="73"/>
        <v>1.9</v>
      </c>
    </row>
    <row r="117" spans="1:29" x14ac:dyDescent="0.25">
      <c r="A117" s="450">
        <v>4</v>
      </c>
      <c r="B117" s="13">
        <v>70040</v>
      </c>
      <c r="C117" s="167" t="s">
        <v>35</v>
      </c>
      <c r="D117" s="431">
        <f>'2021-2022 исходные'!F117</f>
        <v>0.40655488340532975</v>
      </c>
      <c r="E117" s="432">
        <f t="shared" si="83"/>
        <v>0.56902967920439362</v>
      </c>
      <c r="F117" s="148" t="str">
        <f t="shared" si="54"/>
        <v>C</v>
      </c>
      <c r="G117" s="434">
        <f>'[1]2021-2022 исходные'!I118</f>
        <v>33402.778235294114</v>
      </c>
      <c r="H117" s="432">
        <f t="shared" si="84"/>
        <v>0.27261056396280475</v>
      </c>
      <c r="I117" s="432">
        <f t="shared" si="85"/>
        <v>0.1939345395662426</v>
      </c>
      <c r="J117" s="47" t="str">
        <f t="shared" si="57"/>
        <v>B</v>
      </c>
      <c r="K117" s="434">
        <f>'[1]2021-2022 исходные'!L118</f>
        <v>65957.743589743593</v>
      </c>
      <c r="L117" s="435">
        <f t="shared" si="86"/>
        <v>0.20857253851852794</v>
      </c>
      <c r="M117" s="432">
        <f t="shared" si="87"/>
        <v>0.23805272394160776</v>
      </c>
      <c r="N117" s="52" t="str">
        <f t="shared" si="60"/>
        <v>C</v>
      </c>
      <c r="O117" s="436">
        <f>'[1]2021-2022 исходные'!P118</f>
        <v>3079.9226395173455</v>
      </c>
      <c r="P117" s="432">
        <f t="shared" si="88"/>
        <v>7.0456609313844315E-2</v>
      </c>
      <c r="Q117" s="432">
        <f t="shared" si="89"/>
        <v>0.11402994633730375</v>
      </c>
      <c r="R117" s="36" t="str">
        <f t="shared" si="63"/>
        <v>D</v>
      </c>
      <c r="S117" s="439">
        <f>'[1]2021-2022 исходные'!S118</f>
        <v>502196.74214285711</v>
      </c>
      <c r="T117" s="438">
        <f t="shared" si="90"/>
        <v>0.48908435971641456</v>
      </c>
      <c r="U117" s="438">
        <f t="shared" si="91"/>
        <v>0.64201760868743951</v>
      </c>
      <c r="V117" s="52" t="str">
        <f t="shared" si="66"/>
        <v>D</v>
      </c>
      <c r="W117" s="94" t="str">
        <f t="shared" si="67"/>
        <v>C</v>
      </c>
      <c r="X117" s="106">
        <f t="shared" si="68"/>
        <v>2</v>
      </c>
      <c r="Y117" s="88">
        <f t="shared" si="69"/>
        <v>2.5</v>
      </c>
      <c r="Z117" s="88">
        <f t="shared" si="70"/>
        <v>2</v>
      </c>
      <c r="AA117" s="88">
        <f t="shared" si="71"/>
        <v>1</v>
      </c>
      <c r="AB117" s="88">
        <f t="shared" si="72"/>
        <v>1</v>
      </c>
      <c r="AC117" s="107">
        <f t="shared" si="73"/>
        <v>1.7</v>
      </c>
    </row>
    <row r="118" spans="1:29" x14ac:dyDescent="0.25">
      <c r="A118" s="450">
        <v>5</v>
      </c>
      <c r="B118" s="13">
        <v>70100</v>
      </c>
      <c r="C118" s="167" t="s">
        <v>129</v>
      </c>
      <c r="D118" s="431">
        <f>'2021-2022 исходные'!F118</f>
        <v>0.68361669456455831</v>
      </c>
      <c r="E118" s="432">
        <f t="shared" si="83"/>
        <v>0.56902967920439362</v>
      </c>
      <c r="F118" s="26" t="str">
        <f t="shared" si="54"/>
        <v>B</v>
      </c>
      <c r="G118" s="434">
        <f>'[1]2021-2022 исходные'!I119</f>
        <v>30893.627878192536</v>
      </c>
      <c r="H118" s="432">
        <f t="shared" si="84"/>
        <v>0.25213259985159847</v>
      </c>
      <c r="I118" s="432">
        <f t="shared" si="85"/>
        <v>0.1939345395662426</v>
      </c>
      <c r="J118" s="47" t="str">
        <f t="shared" si="57"/>
        <v>B</v>
      </c>
      <c r="K118" s="434">
        <f>'[1]2021-2022 исходные'!L119</f>
        <v>68234.72156188605</v>
      </c>
      <c r="L118" s="432">
        <f t="shared" si="86"/>
        <v>0.21577283146296961</v>
      </c>
      <c r="M118" s="432">
        <f t="shared" si="87"/>
        <v>0.23805272394160776</v>
      </c>
      <c r="N118" s="52" t="str">
        <f t="shared" si="60"/>
        <v>C</v>
      </c>
      <c r="O118" s="436">
        <f>'[1]2021-2022 исходные'!P119</f>
        <v>4336.1050098231826</v>
      </c>
      <c r="P118" s="432">
        <f t="shared" si="88"/>
        <v>9.9193159172592416E-2</v>
      </c>
      <c r="Q118" s="432">
        <f t="shared" si="89"/>
        <v>0.11402994633730375</v>
      </c>
      <c r="R118" s="36" t="str">
        <f t="shared" si="63"/>
        <v>C</v>
      </c>
      <c r="S118" s="439">
        <f>'[1]2021-2022 исходные'!S119</f>
        <v>675992.97169230762</v>
      </c>
      <c r="T118" s="438">
        <f t="shared" si="90"/>
        <v>0.65834276089126775</v>
      </c>
      <c r="U118" s="438">
        <f t="shared" si="91"/>
        <v>0.64201760868743951</v>
      </c>
      <c r="V118" s="52" t="str">
        <f t="shared" si="66"/>
        <v>B</v>
      </c>
      <c r="W118" s="94" t="str">
        <f t="shared" si="67"/>
        <v>C</v>
      </c>
      <c r="X118" s="106">
        <f t="shared" si="68"/>
        <v>2.5</v>
      </c>
      <c r="Y118" s="88">
        <f t="shared" si="69"/>
        <v>2.5</v>
      </c>
      <c r="Z118" s="88">
        <f t="shared" si="70"/>
        <v>2</v>
      </c>
      <c r="AA118" s="88">
        <f t="shared" si="71"/>
        <v>2</v>
      </c>
      <c r="AB118" s="88">
        <f t="shared" si="72"/>
        <v>2.5</v>
      </c>
      <c r="AC118" s="107">
        <f t="shared" si="73"/>
        <v>2.2999999999999998</v>
      </c>
    </row>
    <row r="119" spans="1:29" x14ac:dyDescent="0.25">
      <c r="A119" s="450">
        <v>6</v>
      </c>
      <c r="B119" s="13">
        <v>70270</v>
      </c>
      <c r="C119" s="167" t="s">
        <v>36</v>
      </c>
      <c r="D119" s="431">
        <f>'2021-2022 исходные'!F119</f>
        <v>0.60606053502749913</v>
      </c>
      <c r="E119" s="432">
        <f t="shared" si="83"/>
        <v>0.56902967920439362</v>
      </c>
      <c r="F119" s="26" t="str">
        <f t="shared" si="54"/>
        <v>B</v>
      </c>
      <c r="G119" s="434">
        <f>'[1]2021-2022 исходные'!I120</f>
        <v>20987.651612903224</v>
      </c>
      <c r="H119" s="432">
        <f t="shared" si="84"/>
        <v>0.17128681638831467</v>
      </c>
      <c r="I119" s="432">
        <f t="shared" si="85"/>
        <v>0.1939345395662426</v>
      </c>
      <c r="J119" s="47" t="str">
        <f t="shared" si="57"/>
        <v>C</v>
      </c>
      <c r="K119" s="434">
        <f>'[1]2021-2022 исходные'!L120</f>
        <v>68019.726541935481</v>
      </c>
      <c r="L119" s="432">
        <f t="shared" si="86"/>
        <v>0.21509297107600961</v>
      </c>
      <c r="M119" s="432">
        <f t="shared" si="87"/>
        <v>0.23805272394160776</v>
      </c>
      <c r="N119" s="52" t="str">
        <f t="shared" si="60"/>
        <v>C</v>
      </c>
      <c r="O119" s="436">
        <f>'[1]2021-2022 исходные'!P120</f>
        <v>3346.2769548387091</v>
      </c>
      <c r="P119" s="432">
        <f t="shared" si="88"/>
        <v>7.6549756489967771E-2</v>
      </c>
      <c r="Q119" s="432">
        <f t="shared" si="89"/>
        <v>0.11402994633730375</v>
      </c>
      <c r="R119" s="36" t="str">
        <f t="shared" si="63"/>
        <v>D</v>
      </c>
      <c r="S119" s="439">
        <f>'[1]2021-2022 исходные'!S120</f>
        <v>594594.26148148149</v>
      </c>
      <c r="T119" s="438">
        <f t="shared" si="90"/>
        <v>0.57906937513545353</v>
      </c>
      <c r="U119" s="438">
        <f t="shared" si="91"/>
        <v>0.64201760868743951</v>
      </c>
      <c r="V119" s="52" t="str">
        <f t="shared" si="66"/>
        <v>C</v>
      </c>
      <c r="W119" s="94" t="str">
        <f t="shared" si="67"/>
        <v>C</v>
      </c>
      <c r="X119" s="106">
        <f t="shared" si="68"/>
        <v>2.5</v>
      </c>
      <c r="Y119" s="88">
        <f t="shared" si="69"/>
        <v>2</v>
      </c>
      <c r="Z119" s="88">
        <f t="shared" si="70"/>
        <v>2</v>
      </c>
      <c r="AA119" s="88">
        <f t="shared" si="71"/>
        <v>1</v>
      </c>
      <c r="AB119" s="88">
        <f t="shared" si="72"/>
        <v>2</v>
      </c>
      <c r="AC119" s="107">
        <f t="shared" si="73"/>
        <v>1.9</v>
      </c>
    </row>
    <row r="120" spans="1:29" x14ac:dyDescent="0.25">
      <c r="A120" s="450">
        <v>7</v>
      </c>
      <c r="B120" s="13">
        <v>70510</v>
      </c>
      <c r="C120" s="167" t="s">
        <v>15</v>
      </c>
      <c r="D120" s="431">
        <f>'2021-2022 исходные'!F120</f>
        <v>0.21705019732943284</v>
      </c>
      <c r="E120" s="432">
        <f t="shared" si="83"/>
        <v>0.56902967920439362</v>
      </c>
      <c r="F120" s="26" t="str">
        <f t="shared" si="54"/>
        <v>D</v>
      </c>
      <c r="G120" s="434">
        <f>'[1]2021-2022 исходные'!I121</f>
        <v>28058.752783964366</v>
      </c>
      <c r="H120" s="432">
        <f t="shared" si="84"/>
        <v>0.2289962938605874</v>
      </c>
      <c r="I120" s="432">
        <f t="shared" si="85"/>
        <v>0.1939345395662426</v>
      </c>
      <c r="J120" s="47" t="str">
        <f t="shared" si="57"/>
        <v>B</v>
      </c>
      <c r="K120" s="434">
        <f>'[1]2021-2022 исходные'!L121</f>
        <v>80470.900267260571</v>
      </c>
      <c r="L120" s="432">
        <f t="shared" si="86"/>
        <v>0.25446625418252994</v>
      </c>
      <c r="M120" s="432">
        <f t="shared" si="87"/>
        <v>0.23805272394160776</v>
      </c>
      <c r="N120" s="52" t="str">
        <f t="shared" si="60"/>
        <v>B</v>
      </c>
      <c r="O120" s="436">
        <f>'[1]2021-2022 исходные'!P121</f>
        <v>3130.9506681514476</v>
      </c>
      <c r="P120" s="432">
        <f t="shared" si="88"/>
        <v>7.1623931450900333E-2</v>
      </c>
      <c r="Q120" s="432">
        <f t="shared" si="89"/>
        <v>0.11402994633730375</v>
      </c>
      <c r="R120" s="36" t="str">
        <f t="shared" si="63"/>
        <v>D</v>
      </c>
      <c r="S120" s="439">
        <f>'[1]2021-2022 исходные'!S121</f>
        <v>611730.18594594591</v>
      </c>
      <c r="T120" s="438">
        <f t="shared" si="90"/>
        <v>0.59575787974241368</v>
      </c>
      <c r="U120" s="438">
        <f t="shared" si="91"/>
        <v>0.64201760868743951</v>
      </c>
      <c r="V120" s="52" t="str">
        <f t="shared" si="66"/>
        <v>C</v>
      </c>
      <c r="W120" s="97" t="str">
        <f t="shared" si="67"/>
        <v>C</v>
      </c>
      <c r="X120" s="106">
        <f t="shared" si="68"/>
        <v>1</v>
      </c>
      <c r="Y120" s="88">
        <f t="shared" si="69"/>
        <v>2.5</v>
      </c>
      <c r="Z120" s="88">
        <f t="shared" si="70"/>
        <v>2.5</v>
      </c>
      <c r="AA120" s="88">
        <f t="shared" si="71"/>
        <v>1</v>
      </c>
      <c r="AB120" s="88">
        <f t="shared" si="72"/>
        <v>2</v>
      </c>
      <c r="AC120" s="107">
        <f t="shared" si="73"/>
        <v>1.8</v>
      </c>
    </row>
    <row r="121" spans="1:29" ht="15" customHeight="1" x14ac:dyDescent="0.25">
      <c r="A121" s="450">
        <v>8</v>
      </c>
      <c r="B121" s="13">
        <v>10880</v>
      </c>
      <c r="C121" s="174" t="s">
        <v>146</v>
      </c>
      <c r="D121" s="431">
        <f>'2021-2022 исходные'!F121</f>
        <v>0.85505114142039396</v>
      </c>
      <c r="E121" s="432">
        <f t="shared" si="83"/>
        <v>0.56902967920439362</v>
      </c>
      <c r="F121" s="26" t="str">
        <f t="shared" si="54"/>
        <v>A</v>
      </c>
      <c r="G121" s="433">
        <f>'[1]2021-2022 исходные'!I122</f>
        <v>43426.450120752597</v>
      </c>
      <c r="H121" s="432">
        <f t="shared" si="84"/>
        <v>0.35441689834686102</v>
      </c>
      <c r="I121" s="432">
        <f t="shared" si="85"/>
        <v>0.1939345395662426</v>
      </c>
      <c r="J121" s="47" t="str">
        <f t="shared" si="57"/>
        <v>B</v>
      </c>
      <c r="K121" s="434">
        <f>'[1]2021-2022 исходные'!L122</f>
        <v>126038.89904802022</v>
      </c>
      <c r="L121" s="432">
        <f t="shared" si="86"/>
        <v>0.39856204436038151</v>
      </c>
      <c r="M121" s="432">
        <f t="shared" si="87"/>
        <v>0.23805272394160776</v>
      </c>
      <c r="N121" s="52" t="str">
        <f t="shared" si="60"/>
        <v>B</v>
      </c>
      <c r="O121" s="436">
        <f>'[1]2021-2022 исходные'!P122</f>
        <v>23492.437211457454</v>
      </c>
      <c r="P121" s="432">
        <f t="shared" si="88"/>
        <v>0.53741527439697701</v>
      </c>
      <c r="Q121" s="432">
        <f t="shared" si="89"/>
        <v>0.11402994633730375</v>
      </c>
      <c r="R121" s="36" t="str">
        <f t="shared" si="63"/>
        <v>B</v>
      </c>
      <c r="S121" s="439">
        <f>'[1]2021-2022 исходные'!S122</f>
        <v>820358.24013559322</v>
      </c>
      <c r="T121" s="438">
        <f t="shared" si="90"/>
        <v>0.79893864484821209</v>
      </c>
      <c r="U121" s="438">
        <f t="shared" si="91"/>
        <v>0.64201760868743951</v>
      </c>
      <c r="V121" s="52" t="str">
        <f t="shared" si="66"/>
        <v>B</v>
      </c>
      <c r="W121" s="155" t="str">
        <f>IF(AC121&gt;=3.5,"A",IF(AC121&gt;=2.5,"B",IF(AC121&gt;=1.5,"C","D")))</f>
        <v>B</v>
      </c>
      <c r="X121" s="106">
        <f>IF(F121="A",4.2,IF(F121="B",2.5,IF(F121="C",2,1)))</f>
        <v>4.2</v>
      </c>
      <c r="Y121" s="88">
        <f>IF(J121="A",4.2,IF(J121="B",2.5,IF(J121="C",2,1)))</f>
        <v>2.5</v>
      </c>
      <c r="Z121" s="88">
        <f>IF(N121="A",4.2,IF(N121="B",2.5,IF(N121="C",2,1)))</f>
        <v>2.5</v>
      </c>
      <c r="AA121" s="88">
        <f>IF(R121="A",4.2,IF(R121="B",2.5,IF(R121="C",2,1)))</f>
        <v>2.5</v>
      </c>
      <c r="AB121" s="88">
        <f>IF(V121="A",4.2,IF(V121="B",2.5,IF(V121="C",2,1)))</f>
        <v>2.5</v>
      </c>
      <c r="AC121" s="107">
        <f>AVERAGE(X121:AB121)</f>
        <v>2.84</v>
      </c>
    </row>
    <row r="122" spans="1:29" ht="15.75" thickBot="1" x14ac:dyDescent="0.3">
      <c r="A122" s="477">
        <v>9</v>
      </c>
      <c r="B122" s="175">
        <v>10890</v>
      </c>
      <c r="C122" s="173" t="s">
        <v>234</v>
      </c>
      <c r="D122" s="478">
        <f>'2021-2022 исходные'!F122</f>
        <v>0.99447470861724052</v>
      </c>
      <c r="E122" s="479">
        <f t="shared" si="83"/>
        <v>0.56902967920439362</v>
      </c>
      <c r="F122" s="51" t="str">
        <f t="shared" si="54"/>
        <v>A</v>
      </c>
      <c r="G122" s="480">
        <f>'[1]2021-2022 исходные'!I123</f>
        <v>44981.465648854959</v>
      </c>
      <c r="H122" s="479">
        <f t="shared" si="84"/>
        <v>0.36710786845422133</v>
      </c>
      <c r="I122" s="479">
        <f t="shared" si="85"/>
        <v>0.1939345395662426</v>
      </c>
      <c r="J122" s="81" t="str">
        <f t="shared" si="57"/>
        <v>B</v>
      </c>
      <c r="K122" s="481">
        <f>'[1]2021-2022 исходные'!L123</f>
        <v>57235.41716030534</v>
      </c>
      <c r="L122" s="482">
        <f t="shared" si="86"/>
        <v>0.18099067070190247</v>
      </c>
      <c r="M122" s="479">
        <f t="shared" si="87"/>
        <v>0.23805272394160776</v>
      </c>
      <c r="N122" s="82" t="str">
        <f t="shared" si="60"/>
        <v>D</v>
      </c>
      <c r="O122" s="483">
        <f>'[1]2021-2022 исходные'!P123</f>
        <v>3444.6596590330792</v>
      </c>
      <c r="P122" s="479">
        <f t="shared" si="88"/>
        <v>7.8800368782537725E-2</v>
      </c>
      <c r="Q122" s="479">
        <f t="shared" si="89"/>
        <v>0.11402994633730375</v>
      </c>
      <c r="R122" s="83" t="str">
        <f t="shared" si="63"/>
        <v>C</v>
      </c>
      <c r="S122" s="484">
        <f>'[1]2021-2022 исходные'!S123</f>
        <v>737421.33069767442</v>
      </c>
      <c r="T122" s="485">
        <f t="shared" si="90"/>
        <v>0.71816722232519625</v>
      </c>
      <c r="U122" s="485">
        <f t="shared" si="91"/>
        <v>0.64201760868743951</v>
      </c>
      <c r="V122" s="82" t="str">
        <f t="shared" si="66"/>
        <v>B</v>
      </c>
      <c r="W122" s="101" t="str">
        <f t="shared" si="67"/>
        <v>C</v>
      </c>
      <c r="X122" s="108">
        <f t="shared" si="68"/>
        <v>4.2</v>
      </c>
      <c r="Y122" s="109">
        <f t="shared" si="69"/>
        <v>2.5</v>
      </c>
      <c r="Z122" s="109">
        <f t="shared" si="70"/>
        <v>1</v>
      </c>
      <c r="AA122" s="109">
        <f t="shared" si="71"/>
        <v>2</v>
      </c>
      <c r="AB122" s="109">
        <f t="shared" si="72"/>
        <v>2.5</v>
      </c>
      <c r="AC122" s="110">
        <f t="shared" si="73"/>
        <v>2.44</v>
      </c>
    </row>
    <row r="123" spans="1:29" ht="16.5" thickBot="1" x14ac:dyDescent="0.3">
      <c r="A123" s="76">
        <f>A15+A28+A46+A66+A81+A112+A122</f>
        <v>110</v>
      </c>
      <c r="B123" s="54"/>
      <c r="C123" s="176" t="s">
        <v>138</v>
      </c>
      <c r="D123" s="177">
        <f>'2021-2022 исходные'!F123</f>
        <v>0.56902967920439362</v>
      </c>
      <c r="E123" s="29"/>
      <c r="F123" s="29"/>
      <c r="G123" s="25">
        <f>'2021-2022 исходные'!I123</f>
        <v>23707.013500698395</v>
      </c>
      <c r="H123" s="85">
        <f>AVERAGE(H6:H122)</f>
        <v>0.1939345395662426</v>
      </c>
      <c r="I123" s="30"/>
      <c r="J123" s="30"/>
      <c r="K123" s="25">
        <f>'2021-2022 исходные'!L123</f>
        <v>75185.008252838859</v>
      </c>
      <c r="L123" s="85">
        <f>AVERAGE(L6:L122)</f>
        <v>0.23805272394160776</v>
      </c>
      <c r="M123" s="30"/>
      <c r="N123" s="30"/>
      <c r="O123" s="25">
        <f>'2021-2022 исходные'!P123</f>
        <v>4981.1135876781918</v>
      </c>
      <c r="P123" s="85">
        <f>AVERAGE(P6:P122)</f>
        <v>0.11402994633730375</v>
      </c>
      <c r="Q123" s="30"/>
      <c r="R123" s="30"/>
      <c r="S123" s="33">
        <f>'2021-2022 исходные'!S123</f>
        <v>659124.82913255133</v>
      </c>
      <c r="T123" s="86">
        <f>AVERAGE(T6:T122)</f>
        <v>0.64201760868743951</v>
      </c>
      <c r="U123" s="32"/>
      <c r="V123" s="32"/>
      <c r="W123" s="32"/>
      <c r="X123" s="60"/>
    </row>
    <row r="124" spans="1:29" ht="18" customHeight="1" x14ac:dyDescent="0.25">
      <c r="A124" s="1"/>
      <c r="B124" s="1"/>
      <c r="C124" s="18" t="s">
        <v>83</v>
      </c>
      <c r="D124" s="21">
        <f>MAX(D7:D15,D17:D28,D30:D46,D48:D66,D68:D81,D83:D112,D114:D122)</f>
        <v>1</v>
      </c>
      <c r="E124" s="24"/>
      <c r="F124" s="24"/>
      <c r="G124" s="21">
        <f>MAX(G7:G15,G17:G28,G30:G46,G48:G66,G68:G81,G83:G112,G114:G122)</f>
        <v>122529.28774928775</v>
      </c>
      <c r="H124" s="24"/>
      <c r="I124" s="24"/>
      <c r="J124" s="24"/>
      <c r="K124" s="21">
        <f>MAX(K7:K15,K17:K28,K30:K46,K48:K66,K68:K81,K83:K112,K114:K122)</f>
        <v>316234.07404558401</v>
      </c>
      <c r="L124" s="24"/>
      <c r="M124" s="24"/>
      <c r="N124" s="24"/>
      <c r="O124" s="21">
        <f>MAX(O7:O15,O17:O28,O30:O46,O48:O66,O68:O81,O83:O112,O114:O122)</f>
        <v>43713.750484330485</v>
      </c>
      <c r="P124" s="24"/>
      <c r="Q124" s="24"/>
      <c r="R124" s="24"/>
      <c r="S124" s="21">
        <f>MAX(S7:S15,S17:S28,S30:S46,S48:S66,S68:S81,S83:S112,S114:S122)</f>
        <v>1026810.0628571429</v>
      </c>
      <c r="T124" s="24"/>
      <c r="U124" s="24"/>
      <c r="V124" s="24"/>
      <c r="W124" s="24"/>
      <c r="X124" s="61"/>
    </row>
    <row r="125" spans="1:29" ht="18" customHeight="1" x14ac:dyDescent="0.25">
      <c r="A125" s="1"/>
      <c r="B125" s="1"/>
      <c r="C125" s="18" t="s">
        <v>82</v>
      </c>
      <c r="D125" s="21">
        <f>D123</f>
        <v>0.56902967920439362</v>
      </c>
      <c r="E125" s="24"/>
      <c r="F125" s="24"/>
      <c r="G125" s="21">
        <f>G123</f>
        <v>23707.013500698395</v>
      </c>
      <c r="H125" s="24"/>
      <c r="I125" s="24"/>
      <c r="J125" s="24"/>
      <c r="K125" s="21">
        <f>K123</f>
        <v>75185.008252838859</v>
      </c>
      <c r="L125" s="24"/>
      <c r="M125" s="24"/>
      <c r="N125" s="24"/>
      <c r="O125" s="21">
        <f>O123</f>
        <v>4981.1135876781918</v>
      </c>
      <c r="P125" s="24"/>
      <c r="Q125" s="24"/>
      <c r="R125" s="24"/>
      <c r="S125" s="21">
        <f>S123</f>
        <v>659124.82913255133</v>
      </c>
      <c r="T125" s="24"/>
      <c r="U125" s="24"/>
      <c r="V125" s="24"/>
      <c r="W125" s="24"/>
      <c r="X125" s="61"/>
    </row>
    <row r="126" spans="1:29" ht="15" customHeight="1" x14ac:dyDescent="0.25">
      <c r="A126" s="1"/>
      <c r="B126" s="1"/>
      <c r="C126" s="18" t="s">
        <v>84</v>
      </c>
      <c r="D126" s="20">
        <f>MIN(D7:D15,D17:D28,D30:D46,D48:D66,D68:D81,D83:D112,D114:D122)</f>
        <v>5.6365565023695999E-3</v>
      </c>
      <c r="E126" s="24"/>
      <c r="F126" s="24"/>
      <c r="G126" s="20">
        <f>MIN(G7:G15,G17:G28,G30:G46,G48:G66,G68:G81,G83:G112,G114:G122)</f>
        <v>682.81191972076783</v>
      </c>
      <c r="H126" s="24"/>
      <c r="I126" s="24"/>
      <c r="J126" s="24"/>
      <c r="K126" s="20">
        <f>MIN(K7:K15,K17:K28,K30:K46,K48:K66,K68:K81,K83:K112,K114:K122)</f>
        <v>50484.462151394422</v>
      </c>
      <c r="L126" s="24"/>
      <c r="M126" s="24"/>
      <c r="N126" s="24"/>
      <c r="O126" s="20">
        <f>MIN(O7:O15,O17:O28,O30:O46,O48:O66,O68:O81,O83:O112,O114:O122)</f>
        <v>1870.7127371273714</v>
      </c>
      <c r="P126" s="24"/>
      <c r="Q126" s="24"/>
      <c r="R126" s="24"/>
      <c r="S126" s="20">
        <f>MIN(S7:S15,S17:S28,S30:S46,S48:S66,S68:S81,S83:S112,S114:S122)</f>
        <v>501458.38888888888</v>
      </c>
      <c r="T126" s="24"/>
      <c r="U126" s="24"/>
      <c r="V126" s="24"/>
      <c r="W126" s="24"/>
      <c r="X126" s="61"/>
    </row>
    <row r="127" spans="1:29" x14ac:dyDescent="0.25">
      <c r="A127" s="1"/>
      <c r="B127" s="1"/>
      <c r="C127" s="23" t="s">
        <v>90</v>
      </c>
      <c r="D127" s="117">
        <f>(D124-D123)/2+D123</f>
        <v>0.78451483960219681</v>
      </c>
      <c r="E127" s="118"/>
      <c r="F127" s="118"/>
      <c r="G127" s="117">
        <f>(G124-G123)/2+G123</f>
        <v>73118.150624993068</v>
      </c>
      <c r="H127" s="118"/>
      <c r="I127" s="118"/>
      <c r="J127" s="118"/>
      <c r="K127" s="117">
        <f>(K124-K123)/2+K123</f>
        <v>195709.54114921144</v>
      </c>
      <c r="L127" s="118"/>
      <c r="M127" s="118"/>
      <c r="N127" s="118"/>
      <c r="O127" s="117">
        <f>(O124-O123)/2+O123</f>
        <v>24347.432036004338</v>
      </c>
      <c r="P127" s="118"/>
      <c r="Q127" s="118"/>
      <c r="R127" s="118"/>
      <c r="S127" s="117">
        <f>(S124-S123)/2+S123</f>
        <v>842967.4459948471</v>
      </c>
      <c r="T127" s="24"/>
      <c r="U127" s="24"/>
      <c r="V127" s="24"/>
      <c r="W127" s="24"/>
      <c r="X127" s="61"/>
    </row>
    <row r="128" spans="1:29" x14ac:dyDescent="0.25">
      <c r="C128" s="23" t="s">
        <v>89</v>
      </c>
      <c r="D128" s="117">
        <f>(D123-D126)/2+D126</f>
        <v>0.28733311785338161</v>
      </c>
      <c r="E128" s="118"/>
      <c r="F128" s="118"/>
      <c r="G128" s="117">
        <f>(G123-G126)/2+G126</f>
        <v>12194.912710209581</v>
      </c>
      <c r="H128" s="118"/>
      <c r="I128" s="118"/>
      <c r="J128" s="118"/>
      <c r="K128" s="117">
        <f>(K123-K126)/2+K126</f>
        <v>62834.735202116644</v>
      </c>
      <c r="L128" s="118"/>
      <c r="M128" s="118"/>
      <c r="N128" s="118"/>
      <c r="O128" s="117">
        <f>(O123-O126)/2+O126</f>
        <v>3425.9131624027814</v>
      </c>
      <c r="P128" s="118"/>
      <c r="Q128" s="118"/>
      <c r="R128" s="118"/>
      <c r="S128" s="117">
        <f>(S123-S126)/2+S126</f>
        <v>580291.60901072016</v>
      </c>
      <c r="T128" s="24"/>
      <c r="U128" s="24"/>
      <c r="V128" s="24"/>
      <c r="W128" s="24"/>
      <c r="X128" s="61"/>
    </row>
    <row r="129" spans="4:14" x14ac:dyDescent="0.25">
      <c r="N129" s="19"/>
    </row>
    <row r="130" spans="4:14" x14ac:dyDescent="0.25">
      <c r="D130" s="58" t="s">
        <v>85</v>
      </c>
      <c r="E130" s="22" t="s">
        <v>120</v>
      </c>
      <c r="H130" s="34"/>
      <c r="I130" s="34"/>
      <c r="J130" s="22"/>
    </row>
    <row r="131" spans="4:14" x14ac:dyDescent="0.25">
      <c r="D131" s="57" t="s">
        <v>86</v>
      </c>
      <c r="E131" s="22" t="s">
        <v>121</v>
      </c>
      <c r="H131" s="34"/>
      <c r="I131" s="34"/>
      <c r="J131" s="22"/>
    </row>
    <row r="132" spans="4:14" x14ac:dyDescent="0.25">
      <c r="D132" s="55" t="s">
        <v>87</v>
      </c>
      <c r="E132" s="22" t="s">
        <v>122</v>
      </c>
      <c r="H132" s="34"/>
      <c r="I132" s="34"/>
      <c r="J132" s="22"/>
    </row>
    <row r="133" spans="4:14" x14ac:dyDescent="0.25">
      <c r="D133" s="56" t="s">
        <v>88</v>
      </c>
      <c r="E133" s="22" t="s">
        <v>123</v>
      </c>
      <c r="H133" s="34"/>
      <c r="I133" s="34"/>
      <c r="J133" s="22"/>
    </row>
  </sheetData>
  <mergeCells count="1">
    <mergeCell ref="X3:AC3"/>
  </mergeCells>
  <conditionalFormatting sqref="V5:W122 F5:F122 J5:J122 N5:N122 R5:R122">
    <cfRule type="cellIs" dxfId="23" priority="1" stopIfTrue="1" operator="equal">
      <formula>"D"</formula>
    </cfRule>
    <cfRule type="cellIs" dxfId="22" priority="2" stopIfTrue="1" operator="equal">
      <formula>"C"</formula>
    </cfRule>
    <cfRule type="cellIs" dxfId="21" priority="3" stopIfTrue="1" operator="equal">
      <formula>"B"</formula>
    </cfRule>
    <cfRule type="cellIs" dxfId="20" priority="4" stopIfTrue="1" operator="equal">
      <formula>"A"</formula>
    </cfRule>
  </conditionalFormatting>
  <conditionalFormatting sqref="D5:D122">
    <cfRule type="cellIs" dxfId="19" priority="65" stopIfTrue="1" operator="between">
      <formula>$D$128</formula>
      <formula>$D$126</formula>
    </cfRule>
    <cfRule type="cellIs" dxfId="18" priority="66" stopIfTrue="1" operator="between">
      <formula>$D$125</formula>
      <formula>$D$128</formula>
    </cfRule>
    <cfRule type="cellIs" dxfId="17" priority="67" stopIfTrue="1" operator="between">
      <formula>$D$127</formula>
      <formula>$D$125</formula>
    </cfRule>
    <cfRule type="cellIs" dxfId="16" priority="68" stopIfTrue="1" operator="between">
      <formula>$D$124</formula>
      <formula>$D$127</formula>
    </cfRule>
  </conditionalFormatting>
  <conditionalFormatting sqref="G5:G122">
    <cfRule type="cellIs" dxfId="15" priority="73" stopIfTrue="1" operator="between">
      <formula>$G$128</formula>
      <formula>$G$126</formula>
    </cfRule>
    <cfRule type="cellIs" dxfId="14" priority="74" stopIfTrue="1" operator="between">
      <formula>$G$125</formula>
      <formula>$G$128</formula>
    </cfRule>
    <cfRule type="cellIs" dxfId="13" priority="75" stopIfTrue="1" operator="between">
      <formula>$G$127</formula>
      <formula>$G$125</formula>
    </cfRule>
    <cfRule type="cellIs" dxfId="12" priority="76" stopIfTrue="1" operator="between">
      <formula>$G$124</formula>
      <formula>$G$127</formula>
    </cfRule>
  </conditionalFormatting>
  <conditionalFormatting sqref="K5:K122">
    <cfRule type="cellIs" dxfId="11" priority="81" stopIfTrue="1" operator="between">
      <formula>$K$128</formula>
      <formula>$K$126</formula>
    </cfRule>
    <cfRule type="cellIs" dxfId="10" priority="82" stopIfTrue="1" operator="between">
      <formula>$K$125</formula>
      <formula>$K$128</formula>
    </cfRule>
    <cfRule type="cellIs" dxfId="9" priority="83" stopIfTrue="1" operator="between">
      <formula>$K$127</formula>
      <formula>$K$125</formula>
    </cfRule>
    <cfRule type="cellIs" dxfId="8" priority="84" stopIfTrue="1" operator="between">
      <formula>$K$124</formula>
      <formula>$K$127</formula>
    </cfRule>
  </conditionalFormatting>
  <conditionalFormatting sqref="O5:O122">
    <cfRule type="cellIs" dxfId="7" priority="89" stopIfTrue="1" operator="between">
      <formula>$O$128</formula>
      <formula>$O$126</formula>
    </cfRule>
    <cfRule type="cellIs" dxfId="6" priority="90" stopIfTrue="1" operator="between">
      <formula>$O$125</formula>
      <formula>$O$128</formula>
    </cfRule>
    <cfRule type="cellIs" dxfId="5" priority="91" stopIfTrue="1" operator="between">
      <formula>$O$127</formula>
      <formula>$O$125</formula>
    </cfRule>
    <cfRule type="cellIs" dxfId="4" priority="92" stopIfTrue="1" operator="between">
      <formula>$O$124</formula>
      <formula>$O$127</formula>
    </cfRule>
  </conditionalFormatting>
  <conditionalFormatting sqref="S5:S122">
    <cfRule type="cellIs" dxfId="3" priority="97" stopIfTrue="1" operator="between">
      <formula>$S$128</formula>
      <formula>$S$126</formula>
    </cfRule>
    <cfRule type="cellIs" dxfId="2" priority="98" stopIfTrue="1" operator="between">
      <formula>$S$125</formula>
      <formula>$S$128</formula>
    </cfRule>
    <cfRule type="cellIs" dxfId="1" priority="99" stopIfTrue="1" operator="between">
      <formula>$S$127</formula>
      <formula>$S$125</formula>
    </cfRule>
    <cfRule type="cellIs" dxfId="0" priority="100" stopIfTrue="1" operator="between">
      <formula>$S$124</formula>
      <formula>$S$127</formula>
    </cfRule>
  </conditionalFormatting>
  <pageMargins left="0.25" right="0.25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zoomScaleNormal="100" workbookViewId="0">
      <pane xSplit="2" ySplit="4" topLeftCell="C5" activePane="bottomRight" state="frozen"/>
      <selection activeCell="J4" sqref="J4"/>
      <selection pane="topRight" activeCell="J4" sqref="J4"/>
      <selection pane="bottomLeft" activeCell="J4" sqref="J4"/>
      <selection pane="bottomRight" activeCell="B4" sqref="B4"/>
    </sheetView>
  </sheetViews>
  <sheetFormatPr defaultRowHeight="15" x14ac:dyDescent="0.25"/>
  <cols>
    <col min="1" max="1" width="4.140625" style="165" customWidth="1"/>
    <col min="2" max="2" width="30.7109375" style="165" customWidth="1"/>
    <col min="3" max="3" width="7.7109375" style="165" customWidth="1"/>
    <col min="4" max="4" width="5.7109375" style="165" customWidth="1"/>
    <col min="5" max="5" width="10.7109375" style="165" customWidth="1"/>
    <col min="6" max="6" width="5.7109375" style="165" customWidth="1"/>
    <col min="7" max="7" width="10.7109375" style="165" customWidth="1"/>
    <col min="8" max="8" width="5.7109375" style="165" customWidth="1"/>
    <col min="9" max="9" width="10.7109375" style="165" customWidth="1"/>
    <col min="10" max="10" width="5.7109375" style="165" customWidth="1"/>
    <col min="11" max="11" width="10.7109375" style="165" customWidth="1"/>
    <col min="12" max="12" width="5.7109375" style="165" customWidth="1"/>
    <col min="13" max="13" width="9.7109375" style="165" customWidth="1"/>
    <col min="14" max="16384" width="9.140625" style="165"/>
  </cols>
  <sheetData>
    <row r="1" spans="1:14" x14ac:dyDescent="0.25">
      <c r="A1" s="240" t="s">
        <v>151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</row>
    <row r="2" spans="1:14" x14ac:dyDescent="0.25">
      <c r="A2" s="220"/>
      <c r="B2" s="221" t="s">
        <v>176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</row>
    <row r="3" spans="1:14" ht="11.25" customHeight="1" thickBot="1" x14ac:dyDescent="0.3">
      <c r="A3" s="220"/>
      <c r="B3" s="222"/>
      <c r="C3" s="222"/>
      <c r="D3" s="222"/>
      <c r="E3" s="222"/>
      <c r="F3" s="222"/>
      <c r="G3" s="222"/>
      <c r="H3" s="223"/>
      <c r="I3" s="220"/>
      <c r="J3" s="220"/>
      <c r="K3" s="220"/>
      <c r="L3" s="220"/>
    </row>
    <row r="4" spans="1:14" ht="73.5" customHeight="1" thickBot="1" x14ac:dyDescent="0.3">
      <c r="A4" s="224" t="s">
        <v>44</v>
      </c>
      <c r="B4" s="225" t="s">
        <v>49</v>
      </c>
      <c r="C4" s="745" t="s">
        <v>165</v>
      </c>
      <c r="D4" s="746"/>
      <c r="E4" s="747" t="s">
        <v>168</v>
      </c>
      <c r="F4" s="748"/>
      <c r="G4" s="747" t="s">
        <v>166</v>
      </c>
      <c r="H4" s="748"/>
      <c r="I4" s="747" t="s">
        <v>167</v>
      </c>
      <c r="J4" s="748"/>
      <c r="K4" s="747" t="s">
        <v>169</v>
      </c>
      <c r="L4" s="749"/>
      <c r="M4" s="244" t="s">
        <v>159</v>
      </c>
      <c r="N4" s="237"/>
    </row>
    <row r="5" spans="1:14" ht="15" customHeight="1" thickBot="1" x14ac:dyDescent="0.3">
      <c r="A5" s="539"/>
      <c r="B5" s="540" t="s">
        <v>0</v>
      </c>
      <c r="C5" s="541"/>
      <c r="D5" s="542"/>
      <c r="E5" s="543"/>
      <c r="F5" s="542"/>
      <c r="G5" s="544"/>
      <c r="H5" s="545"/>
      <c r="I5" s="546"/>
      <c r="J5" s="545"/>
      <c r="K5" s="547"/>
      <c r="L5" s="548"/>
      <c r="M5" s="549"/>
    </row>
    <row r="6" spans="1:14" ht="15" customHeight="1" x14ac:dyDescent="0.25">
      <c r="A6" s="550">
        <v>1</v>
      </c>
      <c r="B6" s="231" t="s">
        <v>57</v>
      </c>
      <c r="C6" s="551">
        <v>0.605283443759846</v>
      </c>
      <c r="D6" s="552">
        <v>45</v>
      </c>
      <c r="E6" s="553">
        <v>51446.976744186046</v>
      </c>
      <c r="F6" s="552">
        <v>3</v>
      </c>
      <c r="G6" s="554">
        <v>228296.02753488373</v>
      </c>
      <c r="H6" s="238">
        <v>2</v>
      </c>
      <c r="I6" s="555">
        <v>11066.297720930232</v>
      </c>
      <c r="J6" s="238">
        <v>8</v>
      </c>
      <c r="K6" s="536">
        <v>1026810.0628571429</v>
      </c>
      <c r="L6" s="556">
        <v>1</v>
      </c>
      <c r="M6" s="557">
        <f t="shared" ref="M6:M14" si="0">D6+F6+H6+J6+L6</f>
        <v>59</v>
      </c>
    </row>
    <row r="7" spans="1:14" ht="15" customHeight="1" x14ac:dyDescent="0.25">
      <c r="A7" s="558">
        <v>2</v>
      </c>
      <c r="B7" s="231" t="s">
        <v>178</v>
      </c>
      <c r="C7" s="551">
        <v>0.70006106626993281</v>
      </c>
      <c r="D7" s="552">
        <v>30</v>
      </c>
      <c r="E7" s="553">
        <v>19879.815281276238</v>
      </c>
      <c r="F7" s="552">
        <v>59</v>
      </c>
      <c r="G7" s="554">
        <v>63001.221780016793</v>
      </c>
      <c r="H7" s="238">
        <v>69</v>
      </c>
      <c r="I7" s="555">
        <v>3211.2172040302266</v>
      </c>
      <c r="J7" s="238">
        <v>71</v>
      </c>
      <c r="K7" s="536">
        <v>604346.56765432097</v>
      </c>
      <c r="L7" s="559">
        <v>84</v>
      </c>
      <c r="M7" s="560">
        <f t="shared" si="0"/>
        <v>313</v>
      </c>
    </row>
    <row r="8" spans="1:14" ht="15" customHeight="1" x14ac:dyDescent="0.25">
      <c r="A8" s="558">
        <v>3</v>
      </c>
      <c r="B8" s="231" t="s">
        <v>59</v>
      </c>
      <c r="C8" s="551">
        <v>0.89095334368181844</v>
      </c>
      <c r="D8" s="552">
        <v>11</v>
      </c>
      <c r="E8" s="553">
        <v>29927.893825735719</v>
      </c>
      <c r="F8" s="552">
        <v>24</v>
      </c>
      <c r="G8" s="554">
        <v>57107.482844777842</v>
      </c>
      <c r="H8" s="238">
        <v>98</v>
      </c>
      <c r="I8" s="555">
        <v>3018.0870051933066</v>
      </c>
      <c r="J8" s="238">
        <v>91</v>
      </c>
      <c r="K8" s="536">
        <v>617371.12058823521</v>
      </c>
      <c r="L8" s="559">
        <v>74</v>
      </c>
      <c r="M8" s="560">
        <f t="shared" si="0"/>
        <v>298</v>
      </c>
    </row>
    <row r="9" spans="1:14" ht="15" customHeight="1" x14ac:dyDescent="0.25">
      <c r="A9" s="558">
        <v>4</v>
      </c>
      <c r="B9" s="537" t="s">
        <v>58</v>
      </c>
      <c r="C9" s="551">
        <v>0.59606543067280648</v>
      </c>
      <c r="D9" s="552">
        <v>48</v>
      </c>
      <c r="E9" s="553">
        <v>27418.600562587904</v>
      </c>
      <c r="F9" s="552">
        <v>30</v>
      </c>
      <c r="G9" s="554">
        <v>79792.717749648378</v>
      </c>
      <c r="H9" s="238">
        <v>21</v>
      </c>
      <c r="I9" s="555">
        <v>5008.686511954993</v>
      </c>
      <c r="J9" s="238">
        <v>18</v>
      </c>
      <c r="K9" s="536">
        <v>796767.84938144335</v>
      </c>
      <c r="L9" s="559">
        <v>7</v>
      </c>
      <c r="M9" s="560">
        <f t="shared" si="0"/>
        <v>124</v>
      </c>
    </row>
    <row r="10" spans="1:14" ht="15" customHeight="1" x14ac:dyDescent="0.25">
      <c r="A10" s="558">
        <v>5</v>
      </c>
      <c r="B10" s="231" t="s">
        <v>55</v>
      </c>
      <c r="C10" s="561">
        <v>3.4500993601519321E-2</v>
      </c>
      <c r="D10" s="562">
        <v>109</v>
      </c>
      <c r="E10" s="561">
        <v>16202.133645955451</v>
      </c>
      <c r="F10" s="562">
        <v>83</v>
      </c>
      <c r="G10" s="563">
        <v>59901.88930832356</v>
      </c>
      <c r="H10" s="564">
        <v>87</v>
      </c>
      <c r="I10" s="563">
        <v>2957.5953341148884</v>
      </c>
      <c r="J10" s="564">
        <v>96</v>
      </c>
      <c r="K10" s="565">
        <v>638174.24</v>
      </c>
      <c r="L10" s="559">
        <v>60</v>
      </c>
      <c r="M10" s="560">
        <f t="shared" si="0"/>
        <v>435</v>
      </c>
    </row>
    <row r="11" spans="1:14" ht="15" customHeight="1" x14ac:dyDescent="0.25">
      <c r="A11" s="558">
        <v>6</v>
      </c>
      <c r="B11" s="231" t="s">
        <v>181</v>
      </c>
      <c r="C11" s="551">
        <v>0.46935576172114524</v>
      </c>
      <c r="D11" s="552">
        <v>74</v>
      </c>
      <c r="E11" s="553">
        <v>27433.231981981982</v>
      </c>
      <c r="F11" s="552">
        <v>29</v>
      </c>
      <c r="G11" s="554">
        <v>69036.369222972964</v>
      </c>
      <c r="H11" s="238">
        <v>35</v>
      </c>
      <c r="I11" s="555">
        <v>3365.7780968468469</v>
      </c>
      <c r="J11" s="238">
        <v>51</v>
      </c>
      <c r="K11" s="536">
        <v>722239.52666666661</v>
      </c>
      <c r="L11" s="559">
        <v>21</v>
      </c>
      <c r="M11" s="560">
        <f t="shared" si="0"/>
        <v>210</v>
      </c>
    </row>
    <row r="12" spans="1:14" ht="15" customHeight="1" x14ac:dyDescent="0.25">
      <c r="A12" s="558">
        <v>7</v>
      </c>
      <c r="B12" s="231" t="s">
        <v>183</v>
      </c>
      <c r="C12" s="551">
        <v>0.58359844962611829</v>
      </c>
      <c r="D12" s="552">
        <v>52</v>
      </c>
      <c r="E12" s="553">
        <v>21546.203554119547</v>
      </c>
      <c r="F12" s="552">
        <v>50</v>
      </c>
      <c r="G12" s="554">
        <v>63180.768675282721</v>
      </c>
      <c r="H12" s="238">
        <v>68</v>
      </c>
      <c r="I12" s="555">
        <v>2963.3875525040389</v>
      </c>
      <c r="J12" s="238">
        <v>95</v>
      </c>
      <c r="K12" s="536">
        <v>576086.36181818182</v>
      </c>
      <c r="L12" s="559">
        <v>95</v>
      </c>
      <c r="M12" s="560">
        <f t="shared" si="0"/>
        <v>360</v>
      </c>
    </row>
    <row r="13" spans="1:14" ht="15" customHeight="1" x14ac:dyDescent="0.25">
      <c r="A13" s="558">
        <v>8</v>
      </c>
      <c r="B13" s="231" t="s">
        <v>56</v>
      </c>
      <c r="C13" s="551">
        <v>0.5866453044387443</v>
      </c>
      <c r="D13" s="552">
        <v>50</v>
      </c>
      <c r="E13" s="553">
        <v>18147.464646464647</v>
      </c>
      <c r="F13" s="552">
        <v>74</v>
      </c>
      <c r="G13" s="554">
        <v>62486.426575757578</v>
      </c>
      <c r="H13" s="238">
        <v>73</v>
      </c>
      <c r="I13" s="555">
        <v>2926.3954949494951</v>
      </c>
      <c r="J13" s="238">
        <v>101</v>
      </c>
      <c r="K13" s="536">
        <v>536195.28837837838</v>
      </c>
      <c r="L13" s="559">
        <v>106</v>
      </c>
      <c r="M13" s="560">
        <f t="shared" si="0"/>
        <v>404</v>
      </c>
    </row>
    <row r="14" spans="1:14" ht="15" customHeight="1" thickBot="1" x14ac:dyDescent="0.3">
      <c r="A14" s="566">
        <v>9</v>
      </c>
      <c r="B14" s="537" t="s">
        <v>147</v>
      </c>
      <c r="C14" s="551">
        <v>0.41117175869193601</v>
      </c>
      <c r="D14" s="552">
        <v>84</v>
      </c>
      <c r="E14" s="553">
        <v>23275.620525059665</v>
      </c>
      <c r="F14" s="552">
        <v>40</v>
      </c>
      <c r="G14" s="554">
        <v>67071.18281622912</v>
      </c>
      <c r="H14" s="238">
        <v>47</v>
      </c>
      <c r="I14" s="555">
        <v>3274.7927923627685</v>
      </c>
      <c r="J14" s="238">
        <v>62</v>
      </c>
      <c r="K14" s="536">
        <v>739171.58</v>
      </c>
      <c r="L14" s="567">
        <v>14</v>
      </c>
      <c r="M14" s="568">
        <f t="shared" si="0"/>
        <v>247</v>
      </c>
    </row>
    <row r="15" spans="1:14" ht="15" customHeight="1" thickBot="1" x14ac:dyDescent="0.3">
      <c r="A15" s="569"/>
      <c r="B15" s="540" t="s">
        <v>4</v>
      </c>
      <c r="C15" s="547"/>
      <c r="D15" s="542"/>
      <c r="E15" s="543"/>
      <c r="F15" s="542"/>
      <c r="G15" s="544"/>
      <c r="H15" s="545"/>
      <c r="I15" s="546"/>
      <c r="J15" s="545"/>
      <c r="K15" s="547"/>
      <c r="L15" s="548"/>
      <c r="M15" s="549"/>
    </row>
    <row r="16" spans="1:14" ht="15" customHeight="1" x14ac:dyDescent="0.25">
      <c r="A16" s="550">
        <v>1</v>
      </c>
      <c r="B16" s="570" t="s">
        <v>60</v>
      </c>
      <c r="C16" s="571">
        <v>0.8327325031391839</v>
      </c>
      <c r="D16" s="562">
        <v>16</v>
      </c>
      <c r="E16" s="561">
        <v>21797.052238805969</v>
      </c>
      <c r="F16" s="562">
        <v>48</v>
      </c>
      <c r="G16" s="563">
        <v>66596.196744402987</v>
      </c>
      <c r="H16" s="239">
        <v>50</v>
      </c>
      <c r="I16" s="572">
        <v>3655.4876305970151</v>
      </c>
      <c r="J16" s="239">
        <v>35</v>
      </c>
      <c r="K16" s="573">
        <v>600707.21780821914</v>
      </c>
      <c r="L16" s="556">
        <v>85</v>
      </c>
      <c r="M16" s="557">
        <f t="shared" ref="M16:M27" si="1">D16+F16+H16+J16+L16</f>
        <v>234</v>
      </c>
    </row>
    <row r="17" spans="1:13" ht="15" customHeight="1" x14ac:dyDescent="0.25">
      <c r="A17" s="550">
        <v>2</v>
      </c>
      <c r="B17" s="231" t="s">
        <v>61</v>
      </c>
      <c r="C17" s="551">
        <v>0.91264573316777708</v>
      </c>
      <c r="D17" s="552">
        <v>8</v>
      </c>
      <c r="E17" s="553">
        <v>25510.436005625877</v>
      </c>
      <c r="F17" s="552">
        <v>35</v>
      </c>
      <c r="G17" s="554">
        <v>80120.260562587908</v>
      </c>
      <c r="H17" s="238">
        <v>20</v>
      </c>
      <c r="I17" s="555">
        <v>8687.6088326300978</v>
      </c>
      <c r="J17" s="238">
        <v>12</v>
      </c>
      <c r="K17" s="536">
        <v>573966.10344827583</v>
      </c>
      <c r="L17" s="559">
        <v>96</v>
      </c>
      <c r="M17" s="560">
        <f t="shared" si="1"/>
        <v>171</v>
      </c>
    </row>
    <row r="18" spans="1:13" ht="15" customHeight="1" x14ac:dyDescent="0.25">
      <c r="A18" s="550">
        <v>3</v>
      </c>
      <c r="B18" s="231" t="s">
        <v>64</v>
      </c>
      <c r="C18" s="551">
        <v>0.81439976547187554</v>
      </c>
      <c r="D18" s="552">
        <v>20</v>
      </c>
      <c r="E18" s="553">
        <v>19241.35576923077</v>
      </c>
      <c r="F18" s="552">
        <v>64</v>
      </c>
      <c r="G18" s="554">
        <v>62988.542461538455</v>
      </c>
      <c r="H18" s="238">
        <v>70</v>
      </c>
      <c r="I18" s="555">
        <v>2779.9063557692311</v>
      </c>
      <c r="J18" s="238">
        <v>107</v>
      </c>
      <c r="K18" s="536">
        <v>569360.48571428575</v>
      </c>
      <c r="L18" s="559">
        <v>98</v>
      </c>
      <c r="M18" s="560">
        <f t="shared" si="1"/>
        <v>359</v>
      </c>
    </row>
    <row r="19" spans="1:13" ht="15" customHeight="1" x14ac:dyDescent="0.25">
      <c r="A19" s="558">
        <v>4</v>
      </c>
      <c r="B19" s="574" t="s">
        <v>69</v>
      </c>
      <c r="C19" s="551">
        <v>0.73530243256795091</v>
      </c>
      <c r="D19" s="552">
        <v>24</v>
      </c>
      <c r="E19" s="553">
        <v>20711.798143851509</v>
      </c>
      <c r="F19" s="552">
        <v>54</v>
      </c>
      <c r="G19" s="554">
        <v>82565.00624709978</v>
      </c>
      <c r="H19" s="238">
        <v>17</v>
      </c>
      <c r="I19" s="555">
        <v>9240.8890429234343</v>
      </c>
      <c r="J19" s="238">
        <v>11</v>
      </c>
      <c r="K19" s="536">
        <v>651105.70261194033</v>
      </c>
      <c r="L19" s="559">
        <v>56</v>
      </c>
      <c r="M19" s="560">
        <f t="shared" si="1"/>
        <v>162</v>
      </c>
    </row>
    <row r="20" spans="1:13" ht="15" customHeight="1" x14ac:dyDescent="0.25">
      <c r="A20" s="558">
        <v>5</v>
      </c>
      <c r="B20" s="231" t="s">
        <v>62</v>
      </c>
      <c r="C20" s="551">
        <v>5.6365565023695999E-3</v>
      </c>
      <c r="D20" s="552">
        <v>110</v>
      </c>
      <c r="E20" s="553">
        <v>10374.018169112509</v>
      </c>
      <c r="F20" s="552">
        <v>102</v>
      </c>
      <c r="G20" s="554">
        <v>61476.097547169811</v>
      </c>
      <c r="H20" s="238">
        <v>77</v>
      </c>
      <c r="I20" s="555">
        <v>3196.5227113906358</v>
      </c>
      <c r="J20" s="238">
        <v>72</v>
      </c>
      <c r="K20" s="536">
        <v>555173.7717346939</v>
      </c>
      <c r="L20" s="559">
        <v>103</v>
      </c>
      <c r="M20" s="560">
        <f t="shared" si="1"/>
        <v>464</v>
      </c>
    </row>
    <row r="21" spans="1:13" ht="15" customHeight="1" x14ac:dyDescent="0.25">
      <c r="A21" s="558">
        <v>6</v>
      </c>
      <c r="B21" s="575" t="s">
        <v>188</v>
      </c>
      <c r="C21" s="551">
        <v>0.91412356612032464</v>
      </c>
      <c r="D21" s="552">
        <v>7</v>
      </c>
      <c r="E21" s="553">
        <v>27224.246987951807</v>
      </c>
      <c r="F21" s="552">
        <v>31</v>
      </c>
      <c r="G21" s="554">
        <v>72593.740903614453</v>
      </c>
      <c r="H21" s="238">
        <v>26</v>
      </c>
      <c r="I21" s="555">
        <v>2912.4122088353415</v>
      </c>
      <c r="J21" s="238">
        <v>103</v>
      </c>
      <c r="K21" s="536">
        <v>678564.609375</v>
      </c>
      <c r="L21" s="559">
        <v>36</v>
      </c>
      <c r="M21" s="560">
        <f t="shared" si="1"/>
        <v>203</v>
      </c>
    </row>
    <row r="22" spans="1:13" ht="15" customHeight="1" x14ac:dyDescent="0.25">
      <c r="A22" s="558">
        <v>7</v>
      </c>
      <c r="B22" s="231" t="s">
        <v>8</v>
      </c>
      <c r="C22" s="551">
        <v>0.88410866972179913</v>
      </c>
      <c r="D22" s="552">
        <v>13</v>
      </c>
      <c r="E22" s="553">
        <v>20518.721951219512</v>
      </c>
      <c r="F22" s="552">
        <v>56</v>
      </c>
      <c r="G22" s="554">
        <v>59998.14588292683</v>
      </c>
      <c r="H22" s="238">
        <v>83</v>
      </c>
      <c r="I22" s="555">
        <v>2915.8512780487804</v>
      </c>
      <c r="J22" s="238">
        <v>102</v>
      </c>
      <c r="K22" s="536">
        <v>669016</v>
      </c>
      <c r="L22" s="559">
        <v>45</v>
      </c>
      <c r="M22" s="560">
        <f t="shared" si="1"/>
        <v>299</v>
      </c>
    </row>
    <row r="23" spans="1:13" ht="15" customHeight="1" x14ac:dyDescent="0.25">
      <c r="A23" s="558">
        <v>8</v>
      </c>
      <c r="B23" s="231" t="s">
        <v>63</v>
      </c>
      <c r="C23" s="551">
        <v>0.88735884193863512</v>
      </c>
      <c r="D23" s="552">
        <v>12</v>
      </c>
      <c r="E23" s="553">
        <v>25326.551181102361</v>
      </c>
      <c r="F23" s="552">
        <v>36</v>
      </c>
      <c r="G23" s="554">
        <v>203148.58514960628</v>
      </c>
      <c r="H23" s="238">
        <v>3</v>
      </c>
      <c r="I23" s="555">
        <v>10820.358267716536</v>
      </c>
      <c r="J23" s="238">
        <v>9</v>
      </c>
      <c r="K23" s="536">
        <v>719721.54090090096</v>
      </c>
      <c r="L23" s="559">
        <v>22</v>
      </c>
      <c r="M23" s="560">
        <f t="shared" si="1"/>
        <v>82</v>
      </c>
    </row>
    <row r="24" spans="1:13" ht="15" customHeight="1" x14ac:dyDescent="0.25">
      <c r="A24" s="558">
        <v>9</v>
      </c>
      <c r="B24" s="231" t="s">
        <v>9</v>
      </c>
      <c r="C24" s="551">
        <v>0.81890721293637292</v>
      </c>
      <c r="D24" s="552">
        <v>19</v>
      </c>
      <c r="E24" s="553">
        <v>23383.183966547193</v>
      </c>
      <c r="F24" s="552">
        <v>39</v>
      </c>
      <c r="G24" s="554">
        <v>69111.400501792115</v>
      </c>
      <c r="H24" s="238">
        <v>34</v>
      </c>
      <c r="I24" s="555">
        <v>2772.9180884109915</v>
      </c>
      <c r="J24" s="238">
        <v>108</v>
      </c>
      <c r="K24" s="536">
        <v>521451.85714285716</v>
      </c>
      <c r="L24" s="559">
        <v>107</v>
      </c>
      <c r="M24" s="560">
        <f t="shared" si="1"/>
        <v>307</v>
      </c>
    </row>
    <row r="25" spans="1:13" ht="15" customHeight="1" x14ac:dyDescent="0.25">
      <c r="A25" s="558">
        <v>10</v>
      </c>
      <c r="B25" s="231" t="s">
        <v>190</v>
      </c>
      <c r="C25" s="551">
        <v>0.8298319035956675</v>
      </c>
      <c r="D25" s="552">
        <v>17</v>
      </c>
      <c r="E25" s="553">
        <v>22252.763873775843</v>
      </c>
      <c r="F25" s="552">
        <v>45</v>
      </c>
      <c r="G25" s="554">
        <v>86937.942883569107</v>
      </c>
      <c r="H25" s="238">
        <v>14</v>
      </c>
      <c r="I25" s="555">
        <v>5177.8889227421105</v>
      </c>
      <c r="J25" s="238">
        <v>17</v>
      </c>
      <c r="K25" s="536">
        <v>737569.26757575758</v>
      </c>
      <c r="L25" s="559">
        <v>16</v>
      </c>
      <c r="M25" s="560">
        <f t="shared" si="1"/>
        <v>109</v>
      </c>
    </row>
    <row r="26" spans="1:13" ht="15" customHeight="1" x14ac:dyDescent="0.25">
      <c r="A26" s="558">
        <v>11</v>
      </c>
      <c r="B26" s="231" t="s">
        <v>148</v>
      </c>
      <c r="C26" s="551">
        <v>0.93632030501074881</v>
      </c>
      <c r="D26" s="552">
        <v>5</v>
      </c>
      <c r="E26" s="553">
        <v>23833.637559171599</v>
      </c>
      <c r="F26" s="552">
        <v>38</v>
      </c>
      <c r="G26" s="554">
        <v>60353.075480769228</v>
      </c>
      <c r="H26" s="238">
        <v>82</v>
      </c>
      <c r="I26" s="555">
        <v>2330.0627810650885</v>
      </c>
      <c r="J26" s="238">
        <v>109</v>
      </c>
      <c r="K26" s="536">
        <v>621709.07407407404</v>
      </c>
      <c r="L26" s="559">
        <v>70</v>
      </c>
      <c r="M26" s="560">
        <f t="shared" si="1"/>
        <v>304</v>
      </c>
    </row>
    <row r="27" spans="1:13" ht="15" customHeight="1" thickBot="1" x14ac:dyDescent="0.3">
      <c r="A27" s="576">
        <v>12</v>
      </c>
      <c r="B27" s="577" t="s">
        <v>10</v>
      </c>
      <c r="C27" s="226">
        <v>0.84492640322748713</v>
      </c>
      <c r="D27" s="235">
        <v>15</v>
      </c>
      <c r="E27" s="227">
        <v>17424.54780361757</v>
      </c>
      <c r="F27" s="235">
        <v>80</v>
      </c>
      <c r="G27" s="228">
        <v>64947.194302325581</v>
      </c>
      <c r="H27" s="236">
        <v>61</v>
      </c>
      <c r="I27" s="229">
        <v>2954.2874935400519</v>
      </c>
      <c r="J27" s="236">
        <v>97</v>
      </c>
      <c r="K27" s="230">
        <v>738116.62341463414</v>
      </c>
      <c r="L27" s="567">
        <v>15</v>
      </c>
      <c r="M27" s="568">
        <f t="shared" si="1"/>
        <v>268</v>
      </c>
    </row>
    <row r="28" spans="1:13" ht="15" customHeight="1" thickBot="1" x14ac:dyDescent="0.3">
      <c r="A28" s="539"/>
      <c r="B28" s="540" t="s">
        <v>11</v>
      </c>
      <c r="C28" s="547"/>
      <c r="D28" s="542"/>
      <c r="E28" s="543"/>
      <c r="F28" s="542"/>
      <c r="G28" s="544"/>
      <c r="H28" s="545"/>
      <c r="I28" s="546"/>
      <c r="J28" s="545"/>
      <c r="K28" s="547"/>
      <c r="L28" s="548"/>
      <c r="M28" s="549"/>
    </row>
    <row r="29" spans="1:13" ht="15" customHeight="1" x14ac:dyDescent="0.25">
      <c r="A29" s="558">
        <v>1</v>
      </c>
      <c r="B29" s="231" t="s">
        <v>65</v>
      </c>
      <c r="C29" s="551">
        <v>0.37292108066278495</v>
      </c>
      <c r="D29" s="552">
        <v>90</v>
      </c>
      <c r="E29" s="553">
        <v>28158.327272727274</v>
      </c>
      <c r="F29" s="552">
        <v>27</v>
      </c>
      <c r="G29" s="554">
        <v>61090.50466181818</v>
      </c>
      <c r="H29" s="238">
        <v>81</v>
      </c>
      <c r="I29" s="555">
        <v>3257.5425454545452</v>
      </c>
      <c r="J29" s="238">
        <v>66</v>
      </c>
      <c r="K29" s="536">
        <v>659204.07499999995</v>
      </c>
      <c r="L29" s="556">
        <v>51</v>
      </c>
      <c r="M29" s="557">
        <f t="shared" ref="M29:M45" si="2">D29+F29+H29+J29+L29</f>
        <v>315</v>
      </c>
    </row>
    <row r="30" spans="1:13" ht="15" customHeight="1" x14ac:dyDescent="0.25">
      <c r="A30" s="558">
        <v>2</v>
      </c>
      <c r="B30" s="231" t="s">
        <v>130</v>
      </c>
      <c r="C30" s="551">
        <v>0.65862748779305313</v>
      </c>
      <c r="D30" s="552">
        <v>35</v>
      </c>
      <c r="E30" s="553">
        <v>12844.77537437604</v>
      </c>
      <c r="F30" s="552">
        <v>99</v>
      </c>
      <c r="G30" s="554">
        <v>64751.707878535781</v>
      </c>
      <c r="H30" s="238">
        <v>64</v>
      </c>
      <c r="I30" s="555">
        <v>3528.5076788685528</v>
      </c>
      <c r="J30" s="238">
        <v>41</v>
      </c>
      <c r="K30" s="536">
        <v>553968.79518072284</v>
      </c>
      <c r="L30" s="559">
        <v>104</v>
      </c>
      <c r="M30" s="560">
        <f t="shared" si="2"/>
        <v>343</v>
      </c>
    </row>
    <row r="31" spans="1:13" ht="15" customHeight="1" x14ac:dyDescent="0.25">
      <c r="A31" s="558">
        <v>3</v>
      </c>
      <c r="B31" s="231" t="s">
        <v>66</v>
      </c>
      <c r="C31" s="551">
        <v>0.712279764988897</v>
      </c>
      <c r="D31" s="552">
        <v>27</v>
      </c>
      <c r="E31" s="553">
        <v>5141.6550657385924</v>
      </c>
      <c r="F31" s="552">
        <v>108</v>
      </c>
      <c r="G31" s="554">
        <v>59013.59368136117</v>
      </c>
      <c r="H31" s="238">
        <v>91</v>
      </c>
      <c r="I31" s="555">
        <v>3271.4037122969839</v>
      </c>
      <c r="J31" s="238">
        <v>64</v>
      </c>
      <c r="K31" s="536">
        <v>615741.15376623382</v>
      </c>
      <c r="L31" s="559">
        <v>76</v>
      </c>
      <c r="M31" s="560">
        <f t="shared" si="2"/>
        <v>366</v>
      </c>
    </row>
    <row r="32" spans="1:13" ht="15" customHeight="1" x14ac:dyDescent="0.25">
      <c r="A32" s="558">
        <v>4</v>
      </c>
      <c r="B32" s="575" t="s">
        <v>193</v>
      </c>
      <c r="C32" s="571">
        <v>0.28024998269753726</v>
      </c>
      <c r="D32" s="562">
        <v>104</v>
      </c>
      <c r="E32" s="561">
        <v>15903.408885416666</v>
      </c>
      <c r="F32" s="562">
        <v>86</v>
      </c>
      <c r="G32" s="563">
        <v>63935.516437500002</v>
      </c>
      <c r="H32" s="239">
        <v>66</v>
      </c>
      <c r="I32" s="572">
        <v>3831.2020833333331</v>
      </c>
      <c r="J32" s="239">
        <v>30</v>
      </c>
      <c r="K32" s="573">
        <v>550837.95774647885</v>
      </c>
      <c r="L32" s="559">
        <v>105</v>
      </c>
      <c r="M32" s="560">
        <f t="shared" si="2"/>
        <v>391</v>
      </c>
    </row>
    <row r="33" spans="1:13" ht="15" customHeight="1" x14ac:dyDescent="0.25">
      <c r="A33" s="558">
        <v>5</v>
      </c>
      <c r="B33" s="231" t="s">
        <v>67</v>
      </c>
      <c r="C33" s="551">
        <v>0.54497840097464534</v>
      </c>
      <c r="D33" s="552">
        <v>60</v>
      </c>
      <c r="E33" s="553">
        <v>17575.71</v>
      </c>
      <c r="F33" s="552">
        <v>78</v>
      </c>
      <c r="G33" s="554">
        <v>62830.338499999998</v>
      </c>
      <c r="H33" s="238">
        <v>71</v>
      </c>
      <c r="I33" s="555">
        <v>3036.88652</v>
      </c>
      <c r="J33" s="238">
        <v>87</v>
      </c>
      <c r="K33" s="536">
        <v>611109.68999999994</v>
      </c>
      <c r="L33" s="559">
        <v>81</v>
      </c>
      <c r="M33" s="560">
        <f t="shared" si="2"/>
        <v>377</v>
      </c>
    </row>
    <row r="34" spans="1:13" ht="15" customHeight="1" x14ac:dyDescent="0.25">
      <c r="A34" s="558">
        <v>6</v>
      </c>
      <c r="B34" s="231" t="s">
        <v>1</v>
      </c>
      <c r="C34" s="551">
        <v>0.51428032168434124</v>
      </c>
      <c r="D34" s="552">
        <v>66</v>
      </c>
      <c r="E34" s="553">
        <v>12289.70227670753</v>
      </c>
      <c r="F34" s="552">
        <v>100</v>
      </c>
      <c r="G34" s="554">
        <v>93671.088966725045</v>
      </c>
      <c r="H34" s="238">
        <v>13</v>
      </c>
      <c r="I34" s="555">
        <v>4880.5043782837129</v>
      </c>
      <c r="J34" s="238">
        <v>20</v>
      </c>
      <c r="K34" s="536">
        <v>670579.02208333334</v>
      </c>
      <c r="L34" s="559">
        <v>44</v>
      </c>
      <c r="M34" s="560">
        <f t="shared" si="2"/>
        <v>243</v>
      </c>
    </row>
    <row r="35" spans="1:13" ht="15" customHeight="1" x14ac:dyDescent="0.25">
      <c r="A35" s="558">
        <v>7</v>
      </c>
      <c r="B35" s="231" t="s">
        <v>2</v>
      </c>
      <c r="C35" s="551">
        <v>0.30789484331430439</v>
      </c>
      <c r="D35" s="552">
        <v>98</v>
      </c>
      <c r="E35" s="553">
        <v>13625.376801437556</v>
      </c>
      <c r="F35" s="552">
        <v>96</v>
      </c>
      <c r="G35" s="554">
        <v>61390.064106019759</v>
      </c>
      <c r="H35" s="238">
        <v>79</v>
      </c>
      <c r="I35" s="555">
        <v>2845.5280592991912</v>
      </c>
      <c r="J35" s="238">
        <v>106</v>
      </c>
      <c r="K35" s="536">
        <v>795730.29811320745</v>
      </c>
      <c r="L35" s="559">
        <v>8</v>
      </c>
      <c r="M35" s="560">
        <f t="shared" si="2"/>
        <v>387</v>
      </c>
    </row>
    <row r="36" spans="1:13" ht="15" customHeight="1" x14ac:dyDescent="0.25">
      <c r="A36" s="558">
        <v>8</v>
      </c>
      <c r="B36" s="231" t="s">
        <v>12</v>
      </c>
      <c r="C36" s="551">
        <v>0.57147703106645664</v>
      </c>
      <c r="D36" s="552">
        <v>54</v>
      </c>
      <c r="E36" s="553">
        <v>17999.438077544426</v>
      </c>
      <c r="F36" s="552">
        <v>76</v>
      </c>
      <c r="G36" s="554">
        <v>71036.81563812602</v>
      </c>
      <c r="H36" s="238">
        <v>28</v>
      </c>
      <c r="I36" s="555">
        <v>2853.4242164781904</v>
      </c>
      <c r="J36" s="238">
        <v>105</v>
      </c>
      <c r="K36" s="536">
        <v>665611.35657894739</v>
      </c>
      <c r="L36" s="559">
        <v>48</v>
      </c>
      <c r="M36" s="560">
        <f t="shared" si="2"/>
        <v>311</v>
      </c>
    </row>
    <row r="37" spans="1:13" ht="15" customHeight="1" x14ac:dyDescent="0.25">
      <c r="A37" s="578">
        <v>9</v>
      </c>
      <c r="B37" s="231" t="s">
        <v>13</v>
      </c>
      <c r="C37" s="551">
        <v>0.63812885920002616</v>
      </c>
      <c r="D37" s="552">
        <v>36</v>
      </c>
      <c r="E37" s="553">
        <v>17491.22891566265</v>
      </c>
      <c r="F37" s="552">
        <v>79</v>
      </c>
      <c r="G37" s="554">
        <v>67756.284301204811</v>
      </c>
      <c r="H37" s="238">
        <v>44</v>
      </c>
      <c r="I37" s="555">
        <v>3111.9325301204817</v>
      </c>
      <c r="J37" s="238">
        <v>81</v>
      </c>
      <c r="K37" s="536">
        <v>626300.63071428577</v>
      </c>
      <c r="L37" s="559">
        <v>67</v>
      </c>
      <c r="M37" s="560">
        <f t="shared" si="2"/>
        <v>307</v>
      </c>
    </row>
    <row r="38" spans="1:13" ht="15" customHeight="1" x14ac:dyDescent="0.25">
      <c r="A38" s="579">
        <v>10</v>
      </c>
      <c r="B38" s="231" t="s">
        <v>14</v>
      </c>
      <c r="C38" s="551">
        <v>0.41108483342794117</v>
      </c>
      <c r="D38" s="552">
        <v>85</v>
      </c>
      <c r="E38" s="553">
        <v>40624.769736842107</v>
      </c>
      <c r="F38" s="552">
        <v>8</v>
      </c>
      <c r="G38" s="554">
        <v>175509.47598684212</v>
      </c>
      <c r="H38" s="238">
        <v>4</v>
      </c>
      <c r="I38" s="555">
        <v>3711.6315789473683</v>
      </c>
      <c r="J38" s="238">
        <v>32</v>
      </c>
      <c r="K38" s="536">
        <v>686639.09090909094</v>
      </c>
      <c r="L38" s="559">
        <v>34</v>
      </c>
      <c r="M38" s="560">
        <f t="shared" si="2"/>
        <v>163</v>
      </c>
    </row>
    <row r="39" spans="1:13" ht="15" customHeight="1" x14ac:dyDescent="0.25">
      <c r="A39" s="579">
        <v>11</v>
      </c>
      <c r="B39" s="231" t="s">
        <v>196</v>
      </c>
      <c r="C39" s="551">
        <v>0.55698619335208177</v>
      </c>
      <c r="D39" s="552">
        <v>58</v>
      </c>
      <c r="E39" s="553">
        <v>15452.950928381963</v>
      </c>
      <c r="F39" s="552">
        <v>89</v>
      </c>
      <c r="G39" s="554">
        <v>59965.57911140583</v>
      </c>
      <c r="H39" s="238">
        <v>85</v>
      </c>
      <c r="I39" s="555">
        <v>2947.1724137931033</v>
      </c>
      <c r="J39" s="238">
        <v>98</v>
      </c>
      <c r="K39" s="536">
        <v>613412.34782608692</v>
      </c>
      <c r="L39" s="559">
        <v>77</v>
      </c>
      <c r="M39" s="560">
        <f t="shared" si="2"/>
        <v>407</v>
      </c>
    </row>
    <row r="40" spans="1:13" ht="15" customHeight="1" x14ac:dyDescent="0.25">
      <c r="A40" s="579">
        <v>12</v>
      </c>
      <c r="B40" s="231" t="s">
        <v>18</v>
      </c>
      <c r="C40" s="551">
        <v>0.51476978642419269</v>
      </c>
      <c r="D40" s="552">
        <v>64</v>
      </c>
      <c r="E40" s="553">
        <v>18675.489186405768</v>
      </c>
      <c r="F40" s="552">
        <v>68</v>
      </c>
      <c r="G40" s="554">
        <v>57052.730782698251</v>
      </c>
      <c r="H40" s="238">
        <v>99</v>
      </c>
      <c r="I40" s="555">
        <v>3374.9485066941297</v>
      </c>
      <c r="J40" s="238">
        <v>50</v>
      </c>
      <c r="K40" s="536">
        <v>730097.22916666663</v>
      </c>
      <c r="L40" s="559">
        <v>18</v>
      </c>
      <c r="M40" s="560">
        <f t="shared" si="2"/>
        <v>299</v>
      </c>
    </row>
    <row r="41" spans="1:13" ht="15" customHeight="1" x14ac:dyDescent="0.25">
      <c r="A41" s="579">
        <v>13</v>
      </c>
      <c r="B41" s="231" t="s">
        <v>19</v>
      </c>
      <c r="C41" s="551">
        <v>0.50148271523266685</v>
      </c>
      <c r="D41" s="552">
        <v>69</v>
      </c>
      <c r="E41" s="553">
        <v>21720.39278131635</v>
      </c>
      <c r="F41" s="552">
        <v>49</v>
      </c>
      <c r="G41" s="554">
        <v>81306.979734607216</v>
      </c>
      <c r="H41" s="238">
        <v>18</v>
      </c>
      <c r="I41" s="555">
        <v>3024.0169851380042</v>
      </c>
      <c r="J41" s="238">
        <v>90</v>
      </c>
      <c r="K41" s="536">
        <v>706551.43076923082</v>
      </c>
      <c r="L41" s="559">
        <v>27</v>
      </c>
      <c r="M41" s="560">
        <f t="shared" si="2"/>
        <v>253</v>
      </c>
    </row>
    <row r="42" spans="1:13" ht="15" customHeight="1" x14ac:dyDescent="0.25">
      <c r="A42" s="579">
        <v>14</v>
      </c>
      <c r="B42" s="231" t="s">
        <v>20</v>
      </c>
      <c r="C42" s="551">
        <v>0.41798929146817376</v>
      </c>
      <c r="D42" s="552">
        <v>82</v>
      </c>
      <c r="E42" s="553">
        <v>8326.148521739131</v>
      </c>
      <c r="F42" s="552">
        <v>105</v>
      </c>
      <c r="G42" s="554">
        <v>66214.900724637686</v>
      </c>
      <c r="H42" s="238">
        <v>53</v>
      </c>
      <c r="I42" s="555">
        <v>3235.8057971014491</v>
      </c>
      <c r="J42" s="238">
        <v>68</v>
      </c>
      <c r="K42" s="536">
        <v>698333.47619047621</v>
      </c>
      <c r="L42" s="559">
        <v>31</v>
      </c>
      <c r="M42" s="560">
        <f t="shared" si="2"/>
        <v>339</v>
      </c>
    </row>
    <row r="43" spans="1:13" ht="15" customHeight="1" x14ac:dyDescent="0.25">
      <c r="A43" s="579">
        <v>15</v>
      </c>
      <c r="B43" s="231" t="s">
        <v>197</v>
      </c>
      <c r="C43" s="551">
        <v>0.63474739208664666</v>
      </c>
      <c r="D43" s="552">
        <v>37</v>
      </c>
      <c r="E43" s="553">
        <v>15020.992425952047</v>
      </c>
      <c r="F43" s="552">
        <v>92</v>
      </c>
      <c r="G43" s="554">
        <v>66592.710846262344</v>
      </c>
      <c r="H43" s="238">
        <v>51</v>
      </c>
      <c r="I43" s="555">
        <v>3259.4259520451342</v>
      </c>
      <c r="J43" s="238">
        <v>65</v>
      </c>
      <c r="K43" s="536">
        <v>673481.67522727279</v>
      </c>
      <c r="L43" s="559">
        <v>41</v>
      </c>
      <c r="M43" s="560">
        <f t="shared" si="2"/>
        <v>286</v>
      </c>
    </row>
    <row r="44" spans="1:13" ht="15" customHeight="1" x14ac:dyDescent="0.25">
      <c r="A44" s="579">
        <v>16</v>
      </c>
      <c r="B44" s="231" t="s">
        <v>6</v>
      </c>
      <c r="C44" s="551">
        <v>0.44942265763887179</v>
      </c>
      <c r="D44" s="552">
        <v>78</v>
      </c>
      <c r="E44" s="553">
        <v>19505.131244707874</v>
      </c>
      <c r="F44" s="552">
        <v>61</v>
      </c>
      <c r="G44" s="554">
        <v>58171.760296359018</v>
      </c>
      <c r="H44" s="238">
        <v>96</v>
      </c>
      <c r="I44" s="555">
        <v>2900.4910160880609</v>
      </c>
      <c r="J44" s="238">
        <v>104</v>
      </c>
      <c r="K44" s="536">
        <v>585698.2432432432</v>
      </c>
      <c r="L44" s="559">
        <v>92</v>
      </c>
      <c r="M44" s="560">
        <f t="shared" si="2"/>
        <v>431</v>
      </c>
    </row>
    <row r="45" spans="1:13" ht="15" customHeight="1" thickBot="1" x14ac:dyDescent="0.3">
      <c r="A45" s="558">
        <v>17</v>
      </c>
      <c r="B45" s="537" t="s">
        <v>68</v>
      </c>
      <c r="C45" s="226">
        <v>0.67369096072770296</v>
      </c>
      <c r="D45" s="235">
        <v>34</v>
      </c>
      <c r="E45" s="227">
        <v>17263.809885931558</v>
      </c>
      <c r="F45" s="235">
        <v>82</v>
      </c>
      <c r="G45" s="228">
        <v>113725.52151330798</v>
      </c>
      <c r="H45" s="236">
        <v>10</v>
      </c>
      <c r="I45" s="229">
        <v>18164.081391634983</v>
      </c>
      <c r="J45" s="236">
        <v>4</v>
      </c>
      <c r="K45" s="230">
        <v>677158.66944000009</v>
      </c>
      <c r="L45" s="567">
        <v>38</v>
      </c>
      <c r="M45" s="568">
        <f t="shared" si="2"/>
        <v>168</v>
      </c>
    </row>
    <row r="46" spans="1:13" ht="15" customHeight="1" thickBot="1" x14ac:dyDescent="0.3">
      <c r="A46" s="580"/>
      <c r="B46" s="581" t="s">
        <v>21</v>
      </c>
      <c r="C46" s="547"/>
      <c r="D46" s="542"/>
      <c r="E46" s="543"/>
      <c r="F46" s="542"/>
      <c r="G46" s="544"/>
      <c r="H46" s="545"/>
      <c r="I46" s="546"/>
      <c r="J46" s="545"/>
      <c r="K46" s="547"/>
      <c r="L46" s="548"/>
      <c r="M46" s="549"/>
    </row>
    <row r="47" spans="1:13" ht="15" customHeight="1" x14ac:dyDescent="0.25">
      <c r="A47" s="582">
        <v>1</v>
      </c>
      <c r="B47" s="535" t="s">
        <v>70</v>
      </c>
      <c r="C47" s="571">
        <v>0.54383438433223608</v>
      </c>
      <c r="D47" s="562">
        <v>61</v>
      </c>
      <c r="E47" s="561">
        <v>41558.215821152189</v>
      </c>
      <c r="F47" s="562">
        <v>7</v>
      </c>
      <c r="G47" s="563">
        <v>106813.50822012038</v>
      </c>
      <c r="H47" s="239">
        <v>11</v>
      </c>
      <c r="I47" s="583">
        <v>21015.358383490973</v>
      </c>
      <c r="J47" s="239">
        <v>3</v>
      </c>
      <c r="K47" s="573">
        <v>729149.56465517241</v>
      </c>
      <c r="L47" s="556">
        <v>19</v>
      </c>
      <c r="M47" s="557">
        <f t="shared" ref="M47:M65" si="3">D47+F47+H47+J47+L47</f>
        <v>101</v>
      </c>
    </row>
    <row r="48" spans="1:13" ht="15" customHeight="1" x14ac:dyDescent="0.25">
      <c r="A48" s="582">
        <v>2</v>
      </c>
      <c r="B48" s="231" t="s">
        <v>199</v>
      </c>
      <c r="C48" s="551">
        <v>0.29384062756684137</v>
      </c>
      <c r="D48" s="552">
        <v>101</v>
      </c>
      <c r="E48" s="553">
        <v>15576.657060518732</v>
      </c>
      <c r="F48" s="552">
        <v>88</v>
      </c>
      <c r="G48" s="554">
        <v>58941.044524495672</v>
      </c>
      <c r="H48" s="238">
        <v>92</v>
      </c>
      <c r="I48" s="555">
        <v>3090.1997982708936</v>
      </c>
      <c r="J48" s="238">
        <v>83</v>
      </c>
      <c r="K48" s="536">
        <v>635487.1</v>
      </c>
      <c r="L48" s="559">
        <v>62</v>
      </c>
      <c r="M48" s="560">
        <f t="shared" si="3"/>
        <v>426</v>
      </c>
    </row>
    <row r="49" spans="1:13" ht="15" customHeight="1" x14ac:dyDescent="0.25">
      <c r="A49" s="582">
        <v>3</v>
      </c>
      <c r="B49" s="231" t="s">
        <v>74</v>
      </c>
      <c r="C49" s="551">
        <v>0.46842060054478357</v>
      </c>
      <c r="D49" s="552">
        <v>75</v>
      </c>
      <c r="E49" s="553">
        <v>36359.551441161224</v>
      </c>
      <c r="F49" s="552">
        <v>11</v>
      </c>
      <c r="G49" s="554">
        <v>68857.743991705545</v>
      </c>
      <c r="H49" s="238">
        <v>37</v>
      </c>
      <c r="I49" s="555">
        <v>5719.2213893208909</v>
      </c>
      <c r="J49" s="238">
        <v>15</v>
      </c>
      <c r="K49" s="536">
        <v>611833.28671328677</v>
      </c>
      <c r="L49" s="559">
        <v>79</v>
      </c>
      <c r="M49" s="560">
        <f t="shared" si="3"/>
        <v>217</v>
      </c>
    </row>
    <row r="50" spans="1:13" ht="15" customHeight="1" x14ac:dyDescent="0.25">
      <c r="A50" s="584">
        <v>4</v>
      </c>
      <c r="B50" s="231" t="s">
        <v>71</v>
      </c>
      <c r="C50" s="571">
        <v>0.4059781845573105</v>
      </c>
      <c r="D50" s="562">
        <v>87</v>
      </c>
      <c r="E50" s="553">
        <v>20671.719901719902</v>
      </c>
      <c r="F50" s="552">
        <v>55</v>
      </c>
      <c r="G50" s="554">
        <v>59677.501351351355</v>
      </c>
      <c r="H50" s="238">
        <v>89</v>
      </c>
      <c r="I50" s="555">
        <v>3035.2186732186733</v>
      </c>
      <c r="J50" s="238">
        <v>89</v>
      </c>
      <c r="K50" s="536">
        <v>645210.34664383566</v>
      </c>
      <c r="L50" s="559">
        <v>58</v>
      </c>
      <c r="M50" s="560">
        <f t="shared" si="3"/>
        <v>378</v>
      </c>
    </row>
    <row r="51" spans="1:13" ht="15" customHeight="1" x14ac:dyDescent="0.25">
      <c r="A51" s="584">
        <v>5</v>
      </c>
      <c r="B51" s="231" t="s">
        <v>72</v>
      </c>
      <c r="C51" s="551">
        <v>0.1614032816844595</v>
      </c>
      <c r="D51" s="552">
        <v>108</v>
      </c>
      <c r="E51" s="553">
        <v>15438.049809384165</v>
      </c>
      <c r="F51" s="552">
        <v>90</v>
      </c>
      <c r="G51" s="554">
        <v>55698.62274926687</v>
      </c>
      <c r="H51" s="238">
        <v>103</v>
      </c>
      <c r="I51" s="555">
        <v>3274.7343621700879</v>
      </c>
      <c r="J51" s="238">
        <v>63</v>
      </c>
      <c r="K51" s="536">
        <v>619641.8125</v>
      </c>
      <c r="L51" s="559">
        <v>72</v>
      </c>
      <c r="M51" s="560">
        <f t="shared" si="3"/>
        <v>436</v>
      </c>
    </row>
    <row r="52" spans="1:13" ht="15" customHeight="1" x14ac:dyDescent="0.25">
      <c r="A52" s="584">
        <v>6</v>
      </c>
      <c r="B52" s="231" t="s">
        <v>73</v>
      </c>
      <c r="C52" s="551">
        <v>0.42412069626817395</v>
      </c>
      <c r="D52" s="552">
        <v>80</v>
      </c>
      <c r="E52" s="553">
        <v>33366.261715328474</v>
      </c>
      <c r="F52" s="552">
        <v>17</v>
      </c>
      <c r="G52" s="554">
        <v>127624.22113138688</v>
      </c>
      <c r="H52" s="238">
        <v>6</v>
      </c>
      <c r="I52" s="555">
        <v>16017.972855839416</v>
      </c>
      <c r="J52" s="238">
        <v>5</v>
      </c>
      <c r="K52" s="536">
        <v>676279.66780487809</v>
      </c>
      <c r="L52" s="559">
        <v>39</v>
      </c>
      <c r="M52" s="560">
        <f t="shared" si="3"/>
        <v>147</v>
      </c>
    </row>
    <row r="53" spans="1:13" ht="15" customHeight="1" x14ac:dyDescent="0.25">
      <c r="A53" s="584">
        <v>7</v>
      </c>
      <c r="B53" s="231" t="s">
        <v>202</v>
      </c>
      <c r="C53" s="551">
        <v>0.72960440799374449</v>
      </c>
      <c r="D53" s="552">
        <v>25</v>
      </c>
      <c r="E53" s="553">
        <v>122529.28774928775</v>
      </c>
      <c r="F53" s="552">
        <v>1</v>
      </c>
      <c r="G53" s="554">
        <v>316234.07404558401</v>
      </c>
      <c r="H53" s="238">
        <v>1</v>
      </c>
      <c r="I53" s="555">
        <v>43713.750484330485</v>
      </c>
      <c r="J53" s="238">
        <v>1</v>
      </c>
      <c r="K53" s="536">
        <v>954109.66764705884</v>
      </c>
      <c r="L53" s="559">
        <v>2</v>
      </c>
      <c r="M53" s="560">
        <f t="shared" si="3"/>
        <v>30</v>
      </c>
    </row>
    <row r="54" spans="1:13" ht="15" customHeight="1" x14ac:dyDescent="0.25">
      <c r="A54" s="584">
        <v>8</v>
      </c>
      <c r="B54" s="231" t="s">
        <v>203</v>
      </c>
      <c r="C54" s="551">
        <v>0.48106263571298047</v>
      </c>
      <c r="D54" s="552">
        <v>71</v>
      </c>
      <c r="E54" s="553">
        <v>9442.7918500486867</v>
      </c>
      <c r="F54" s="552">
        <v>103</v>
      </c>
      <c r="G54" s="554">
        <v>52168.634060370008</v>
      </c>
      <c r="H54" s="238">
        <v>107</v>
      </c>
      <c r="I54" s="555">
        <v>3115.6325024342746</v>
      </c>
      <c r="J54" s="238">
        <v>80</v>
      </c>
      <c r="K54" s="536">
        <v>699870.92</v>
      </c>
      <c r="L54" s="559">
        <v>30</v>
      </c>
      <c r="M54" s="560">
        <f t="shared" si="3"/>
        <v>391</v>
      </c>
    </row>
    <row r="55" spans="1:13" ht="15" customHeight="1" x14ac:dyDescent="0.25">
      <c r="A55" s="584">
        <v>9</v>
      </c>
      <c r="B55" s="231" t="s">
        <v>23</v>
      </c>
      <c r="C55" s="551">
        <v>0.29318492796975121</v>
      </c>
      <c r="D55" s="552">
        <v>102</v>
      </c>
      <c r="E55" s="553">
        <v>18369.698343434342</v>
      </c>
      <c r="F55" s="552">
        <v>72</v>
      </c>
      <c r="G55" s="554">
        <v>77066.590484848479</v>
      </c>
      <c r="H55" s="238">
        <v>22</v>
      </c>
      <c r="I55" s="555">
        <v>2982.926484848485</v>
      </c>
      <c r="J55" s="238">
        <v>93</v>
      </c>
      <c r="K55" s="536">
        <v>582697.28571428568</v>
      </c>
      <c r="L55" s="559">
        <v>94</v>
      </c>
      <c r="M55" s="560">
        <f t="shared" si="3"/>
        <v>383</v>
      </c>
    </row>
    <row r="56" spans="1:13" ht="15" customHeight="1" x14ac:dyDescent="0.25">
      <c r="A56" s="584">
        <v>10</v>
      </c>
      <c r="B56" s="231" t="s">
        <v>24</v>
      </c>
      <c r="C56" s="551">
        <v>0.46343997595929826</v>
      </c>
      <c r="D56" s="552">
        <v>77</v>
      </c>
      <c r="E56" s="553">
        <v>20183.370370370369</v>
      </c>
      <c r="F56" s="552">
        <v>57</v>
      </c>
      <c r="G56" s="554">
        <v>86030.498555555547</v>
      </c>
      <c r="H56" s="238">
        <v>15</v>
      </c>
      <c r="I56" s="555">
        <v>2969.0701111111107</v>
      </c>
      <c r="J56" s="238">
        <v>94</v>
      </c>
      <c r="K56" s="536">
        <v>631083.08695652173</v>
      </c>
      <c r="L56" s="559">
        <v>63</v>
      </c>
      <c r="M56" s="560">
        <f t="shared" si="3"/>
        <v>306</v>
      </c>
    </row>
    <row r="57" spans="1:13" ht="15" customHeight="1" x14ac:dyDescent="0.25">
      <c r="A57" s="584">
        <v>11</v>
      </c>
      <c r="B57" s="231" t="s">
        <v>25</v>
      </c>
      <c r="C57" s="551">
        <v>0.19177408762139825</v>
      </c>
      <c r="D57" s="552">
        <v>107</v>
      </c>
      <c r="E57" s="553">
        <v>13427.42305785124</v>
      </c>
      <c r="F57" s="552">
        <v>98</v>
      </c>
      <c r="G57" s="554">
        <v>70824.708388429746</v>
      </c>
      <c r="H57" s="238">
        <v>29</v>
      </c>
      <c r="I57" s="555">
        <v>3040.7481611570247</v>
      </c>
      <c r="J57" s="238">
        <v>86</v>
      </c>
      <c r="K57" s="536">
        <v>563862.39717948716</v>
      </c>
      <c r="L57" s="559">
        <v>101</v>
      </c>
      <c r="M57" s="560">
        <f t="shared" si="3"/>
        <v>421</v>
      </c>
    </row>
    <row r="58" spans="1:13" ht="15" customHeight="1" x14ac:dyDescent="0.25">
      <c r="A58" s="584">
        <v>12</v>
      </c>
      <c r="B58" s="231" t="s">
        <v>26</v>
      </c>
      <c r="C58" s="551">
        <v>0.50787976947226909</v>
      </c>
      <c r="D58" s="552">
        <v>67</v>
      </c>
      <c r="E58" s="553">
        <v>18522.44078269825</v>
      </c>
      <c r="F58" s="552">
        <v>71</v>
      </c>
      <c r="G58" s="554">
        <v>59109.168362512872</v>
      </c>
      <c r="H58" s="238">
        <v>90</v>
      </c>
      <c r="I58" s="555">
        <v>3546.9123789907312</v>
      </c>
      <c r="J58" s="238">
        <v>39</v>
      </c>
      <c r="K58" s="536">
        <v>658286.07272727275</v>
      </c>
      <c r="L58" s="559">
        <v>53</v>
      </c>
      <c r="M58" s="560">
        <f t="shared" si="3"/>
        <v>320</v>
      </c>
    </row>
    <row r="59" spans="1:13" ht="15" customHeight="1" x14ac:dyDescent="0.25">
      <c r="A59" s="584">
        <v>13</v>
      </c>
      <c r="B59" s="231" t="s">
        <v>204</v>
      </c>
      <c r="C59" s="551">
        <v>0.34867438232929043</v>
      </c>
      <c r="D59" s="552">
        <v>93</v>
      </c>
      <c r="E59" s="553">
        <v>13501.317089755214</v>
      </c>
      <c r="F59" s="552">
        <v>97</v>
      </c>
      <c r="G59" s="554">
        <v>56141.230009066188</v>
      </c>
      <c r="H59" s="238">
        <v>102</v>
      </c>
      <c r="I59" s="555">
        <v>4213.0285222121483</v>
      </c>
      <c r="J59" s="238">
        <v>25</v>
      </c>
      <c r="K59" s="536">
        <v>630670.58940298506</v>
      </c>
      <c r="L59" s="559">
        <v>65</v>
      </c>
      <c r="M59" s="560">
        <f t="shared" si="3"/>
        <v>382</v>
      </c>
    </row>
    <row r="60" spans="1:13" ht="15" customHeight="1" x14ac:dyDescent="0.25">
      <c r="A60" s="584">
        <v>14</v>
      </c>
      <c r="B60" s="231" t="s">
        <v>27</v>
      </c>
      <c r="C60" s="551">
        <v>0.42062662705130227</v>
      </c>
      <c r="D60" s="552">
        <v>81</v>
      </c>
      <c r="E60" s="553">
        <v>30177.935036231884</v>
      </c>
      <c r="F60" s="552">
        <v>23</v>
      </c>
      <c r="G60" s="554">
        <v>117999.17141304347</v>
      </c>
      <c r="H60" s="238">
        <v>8</v>
      </c>
      <c r="I60" s="555">
        <v>3784.2158333333336</v>
      </c>
      <c r="J60" s="238">
        <v>31</v>
      </c>
      <c r="K60" s="536">
        <v>811044.125</v>
      </c>
      <c r="L60" s="559">
        <v>5</v>
      </c>
      <c r="M60" s="560">
        <f t="shared" si="3"/>
        <v>148</v>
      </c>
    </row>
    <row r="61" spans="1:13" ht="15" customHeight="1" x14ac:dyDescent="0.25">
      <c r="A61" s="584">
        <v>15</v>
      </c>
      <c r="B61" s="231" t="s">
        <v>205</v>
      </c>
      <c r="C61" s="551">
        <v>0.39415659919462054</v>
      </c>
      <c r="D61" s="552">
        <v>89</v>
      </c>
      <c r="E61" s="553">
        <v>14135.765656682028</v>
      </c>
      <c r="F61" s="552">
        <v>94</v>
      </c>
      <c r="G61" s="554">
        <v>53779.835311059906</v>
      </c>
      <c r="H61" s="238">
        <v>105</v>
      </c>
      <c r="I61" s="555">
        <v>3192.9556682027646</v>
      </c>
      <c r="J61" s="238">
        <v>73</v>
      </c>
      <c r="K61" s="536">
        <v>643574.59877551021</v>
      </c>
      <c r="L61" s="559">
        <v>59</v>
      </c>
      <c r="M61" s="560">
        <f t="shared" si="3"/>
        <v>420</v>
      </c>
    </row>
    <row r="62" spans="1:13" ht="15" customHeight="1" x14ac:dyDescent="0.25">
      <c r="A62" s="584">
        <v>16</v>
      </c>
      <c r="B62" s="231" t="s">
        <v>28</v>
      </c>
      <c r="C62" s="551">
        <v>0.30030627506914048</v>
      </c>
      <c r="D62" s="552">
        <v>100</v>
      </c>
      <c r="E62" s="553">
        <v>10963.974752018454</v>
      </c>
      <c r="F62" s="552">
        <v>101</v>
      </c>
      <c r="G62" s="554">
        <v>59935.225040369085</v>
      </c>
      <c r="H62" s="238">
        <v>86</v>
      </c>
      <c r="I62" s="555">
        <v>3139.0054786620531</v>
      </c>
      <c r="J62" s="238">
        <v>78</v>
      </c>
      <c r="K62" s="536">
        <v>573093.81034482759</v>
      </c>
      <c r="L62" s="559">
        <v>97</v>
      </c>
      <c r="M62" s="560">
        <f t="shared" si="3"/>
        <v>462</v>
      </c>
    </row>
    <row r="63" spans="1:13" ht="15" customHeight="1" x14ac:dyDescent="0.25">
      <c r="A63" s="584">
        <v>17</v>
      </c>
      <c r="B63" s="231" t="s">
        <v>7</v>
      </c>
      <c r="C63" s="551">
        <v>0.41324934972730853</v>
      </c>
      <c r="D63" s="552">
        <v>83</v>
      </c>
      <c r="E63" s="553">
        <v>14609.801985815604</v>
      </c>
      <c r="F63" s="552">
        <v>93</v>
      </c>
      <c r="G63" s="554">
        <v>61910.391388044576</v>
      </c>
      <c r="H63" s="238">
        <v>75</v>
      </c>
      <c r="I63" s="555">
        <v>3177.9873758865247</v>
      </c>
      <c r="J63" s="238">
        <v>75</v>
      </c>
      <c r="K63" s="536">
        <v>587514.43333333335</v>
      </c>
      <c r="L63" s="559">
        <v>90</v>
      </c>
      <c r="M63" s="560">
        <f t="shared" si="3"/>
        <v>416</v>
      </c>
    </row>
    <row r="64" spans="1:13" ht="15" customHeight="1" x14ac:dyDescent="0.25">
      <c r="A64" s="585">
        <v>18</v>
      </c>
      <c r="B64" s="537" t="s">
        <v>29</v>
      </c>
      <c r="C64" s="551">
        <v>0.47178419388085846</v>
      </c>
      <c r="D64" s="552">
        <v>73</v>
      </c>
      <c r="E64" s="553">
        <v>18066.931260229132</v>
      </c>
      <c r="F64" s="552">
        <v>75</v>
      </c>
      <c r="G64" s="554">
        <v>76585.887152209485</v>
      </c>
      <c r="H64" s="238">
        <v>23</v>
      </c>
      <c r="I64" s="555">
        <v>4952.6928723404262</v>
      </c>
      <c r="J64" s="238">
        <v>19</v>
      </c>
      <c r="K64" s="536">
        <v>742857.0384615385</v>
      </c>
      <c r="L64" s="559">
        <v>13</v>
      </c>
      <c r="M64" s="560">
        <f t="shared" si="3"/>
        <v>203</v>
      </c>
    </row>
    <row r="65" spans="1:13" ht="15" customHeight="1" thickBot="1" x14ac:dyDescent="0.3">
      <c r="A65" s="585">
        <v>19</v>
      </c>
      <c r="B65" s="231" t="s">
        <v>30</v>
      </c>
      <c r="C65" s="551">
        <v>0.50436049188223742</v>
      </c>
      <c r="D65" s="552">
        <v>68</v>
      </c>
      <c r="E65" s="553">
        <v>22725.295151515151</v>
      </c>
      <c r="F65" s="552">
        <v>42</v>
      </c>
      <c r="G65" s="554">
        <v>114125.38344444445</v>
      </c>
      <c r="H65" s="238">
        <v>9</v>
      </c>
      <c r="I65" s="555">
        <v>7077.1994646464645</v>
      </c>
      <c r="J65" s="238">
        <v>14</v>
      </c>
      <c r="K65" s="536">
        <v>700079.79569892469</v>
      </c>
      <c r="L65" s="567">
        <v>29</v>
      </c>
      <c r="M65" s="568">
        <f t="shared" si="3"/>
        <v>162</v>
      </c>
    </row>
    <row r="66" spans="1:13" ht="15" customHeight="1" thickBot="1" x14ac:dyDescent="0.3">
      <c r="A66" s="569"/>
      <c r="B66" s="540" t="s">
        <v>31</v>
      </c>
      <c r="C66" s="547"/>
      <c r="D66" s="542"/>
      <c r="E66" s="543"/>
      <c r="F66" s="542"/>
      <c r="G66" s="544"/>
      <c r="H66" s="545"/>
      <c r="I66" s="546"/>
      <c r="J66" s="545"/>
      <c r="K66" s="547"/>
      <c r="L66" s="548"/>
      <c r="M66" s="549"/>
    </row>
    <row r="67" spans="1:13" ht="15" customHeight="1" x14ac:dyDescent="0.25">
      <c r="A67" s="579">
        <v>1</v>
      </c>
      <c r="B67" s="231" t="s">
        <v>78</v>
      </c>
      <c r="C67" s="551">
        <v>0.33930977778329791</v>
      </c>
      <c r="D67" s="552">
        <v>95</v>
      </c>
      <c r="E67" s="553">
        <v>31014.264840182648</v>
      </c>
      <c r="F67" s="552">
        <v>20</v>
      </c>
      <c r="G67" s="554">
        <v>95014.301360730591</v>
      </c>
      <c r="H67" s="238">
        <v>12</v>
      </c>
      <c r="I67" s="555">
        <v>10385.739059360731</v>
      </c>
      <c r="J67" s="238">
        <v>10</v>
      </c>
      <c r="K67" s="536">
        <v>809435.46799999999</v>
      </c>
      <c r="L67" s="556">
        <v>6</v>
      </c>
      <c r="M67" s="557">
        <f t="shared" ref="M67:M80" si="4">D67+F67+H67+J67+L67</f>
        <v>143</v>
      </c>
    </row>
    <row r="68" spans="1:13" ht="15" customHeight="1" x14ac:dyDescent="0.25">
      <c r="A68" s="579">
        <v>2</v>
      </c>
      <c r="B68" s="231" t="s">
        <v>77</v>
      </c>
      <c r="C68" s="551">
        <v>0.62175942053556987</v>
      </c>
      <c r="D68" s="552">
        <v>39</v>
      </c>
      <c r="E68" s="553">
        <v>682.81191972076783</v>
      </c>
      <c r="F68" s="552">
        <v>110</v>
      </c>
      <c r="G68" s="554">
        <v>130774.15604712043</v>
      </c>
      <c r="H68" s="238">
        <v>5</v>
      </c>
      <c r="I68" s="555">
        <v>15428.656509598602</v>
      </c>
      <c r="J68" s="238">
        <v>7</v>
      </c>
      <c r="K68" s="536">
        <v>761269.44577235775</v>
      </c>
      <c r="L68" s="559">
        <v>10</v>
      </c>
      <c r="M68" s="560">
        <f t="shared" si="4"/>
        <v>171</v>
      </c>
    </row>
    <row r="69" spans="1:13" ht="15" customHeight="1" x14ac:dyDescent="0.25">
      <c r="A69" s="579">
        <v>3</v>
      </c>
      <c r="B69" s="231" t="s">
        <v>207</v>
      </c>
      <c r="C69" s="551">
        <v>0.34714322149376176</v>
      </c>
      <c r="D69" s="552">
        <v>94</v>
      </c>
      <c r="E69" s="553">
        <v>19301.202815099168</v>
      </c>
      <c r="F69" s="552">
        <v>63</v>
      </c>
      <c r="G69" s="554">
        <v>68420.669731285991</v>
      </c>
      <c r="H69" s="238">
        <v>40</v>
      </c>
      <c r="I69" s="555">
        <v>3385.1441906589894</v>
      </c>
      <c r="J69" s="238">
        <v>49</v>
      </c>
      <c r="K69" s="536">
        <v>612862.10450450447</v>
      </c>
      <c r="L69" s="559">
        <v>78</v>
      </c>
      <c r="M69" s="560">
        <f t="shared" si="4"/>
        <v>324</v>
      </c>
    </row>
    <row r="70" spans="1:13" ht="15" customHeight="1" x14ac:dyDescent="0.25">
      <c r="A70" s="579">
        <v>4</v>
      </c>
      <c r="B70" s="231" t="s">
        <v>208</v>
      </c>
      <c r="C70" s="551">
        <v>0.51784100698320845</v>
      </c>
      <c r="D70" s="552">
        <v>63</v>
      </c>
      <c r="E70" s="553">
        <v>25955.469336670838</v>
      </c>
      <c r="F70" s="552">
        <v>33</v>
      </c>
      <c r="G70" s="554">
        <v>69115.8113767209</v>
      </c>
      <c r="H70" s="238">
        <v>33</v>
      </c>
      <c r="I70" s="555">
        <v>3362.0182102628282</v>
      </c>
      <c r="J70" s="238">
        <v>52</v>
      </c>
      <c r="K70" s="536">
        <v>569011.64838709682</v>
      </c>
      <c r="L70" s="559">
        <v>99</v>
      </c>
      <c r="M70" s="560">
        <f t="shared" si="4"/>
        <v>280</v>
      </c>
    </row>
    <row r="71" spans="1:13" ht="15" customHeight="1" x14ac:dyDescent="0.25">
      <c r="A71" s="579">
        <v>5</v>
      </c>
      <c r="B71" s="231" t="s">
        <v>75</v>
      </c>
      <c r="C71" s="551">
        <v>0.33279086632647498</v>
      </c>
      <c r="D71" s="552">
        <v>96</v>
      </c>
      <c r="E71" s="553">
        <v>13915.453030634573</v>
      </c>
      <c r="F71" s="552">
        <v>95</v>
      </c>
      <c r="G71" s="554">
        <v>65190.688446389497</v>
      </c>
      <c r="H71" s="238">
        <v>60</v>
      </c>
      <c r="I71" s="555">
        <v>2940.2122538293215</v>
      </c>
      <c r="J71" s="238">
        <v>99</v>
      </c>
      <c r="K71" s="536">
        <v>658800.43103448278</v>
      </c>
      <c r="L71" s="559">
        <v>52</v>
      </c>
      <c r="M71" s="560">
        <f t="shared" si="4"/>
        <v>402</v>
      </c>
    </row>
    <row r="72" spans="1:13" ht="15" customHeight="1" x14ac:dyDescent="0.25">
      <c r="A72" s="579">
        <v>6</v>
      </c>
      <c r="B72" s="231" t="s">
        <v>209</v>
      </c>
      <c r="C72" s="551">
        <v>0.42782678645717892</v>
      </c>
      <c r="D72" s="552">
        <v>79</v>
      </c>
      <c r="E72" s="553">
        <v>18694.146147816347</v>
      </c>
      <c r="F72" s="552">
        <v>66</v>
      </c>
      <c r="G72" s="554">
        <v>64675.499507278837</v>
      </c>
      <c r="H72" s="238">
        <v>65</v>
      </c>
      <c r="I72" s="555">
        <v>3711.3106270996641</v>
      </c>
      <c r="J72" s="238">
        <v>33</v>
      </c>
      <c r="K72" s="536">
        <v>666193.00596491236</v>
      </c>
      <c r="L72" s="559">
        <v>47</v>
      </c>
      <c r="M72" s="560">
        <f t="shared" si="4"/>
        <v>290</v>
      </c>
    </row>
    <row r="73" spans="1:13" ht="15" customHeight="1" x14ac:dyDescent="0.25">
      <c r="A73" s="579">
        <v>7</v>
      </c>
      <c r="B73" s="231" t="s">
        <v>210</v>
      </c>
      <c r="C73" s="551">
        <v>0.35709003028299058</v>
      </c>
      <c r="D73" s="552">
        <v>91</v>
      </c>
      <c r="E73" s="553">
        <v>9138.6316872427979</v>
      </c>
      <c r="F73" s="552">
        <v>104</v>
      </c>
      <c r="G73" s="554">
        <v>59776.426903292187</v>
      </c>
      <c r="H73" s="238">
        <v>88</v>
      </c>
      <c r="I73" s="555">
        <v>3214.7139917695472</v>
      </c>
      <c r="J73" s="238">
        <v>69</v>
      </c>
      <c r="K73" s="536">
        <v>678035.09090909094</v>
      </c>
      <c r="L73" s="559">
        <v>37</v>
      </c>
      <c r="M73" s="560">
        <f t="shared" si="4"/>
        <v>389</v>
      </c>
    </row>
    <row r="74" spans="1:13" ht="15" customHeight="1" x14ac:dyDescent="0.25">
      <c r="A74" s="579">
        <v>8</v>
      </c>
      <c r="B74" s="231" t="s">
        <v>211</v>
      </c>
      <c r="C74" s="551">
        <v>0.56570408022351037</v>
      </c>
      <c r="D74" s="552">
        <v>55</v>
      </c>
      <c r="E74" s="553">
        <v>35423.820915926182</v>
      </c>
      <c r="F74" s="552">
        <v>15</v>
      </c>
      <c r="G74" s="554">
        <v>56475.365003417632</v>
      </c>
      <c r="H74" s="238">
        <v>101</v>
      </c>
      <c r="I74" s="555">
        <v>3353.8359535201639</v>
      </c>
      <c r="J74" s="238">
        <v>53</v>
      </c>
      <c r="K74" s="536">
        <v>696542.84538461536</v>
      </c>
      <c r="L74" s="559">
        <v>32</v>
      </c>
      <c r="M74" s="560">
        <f t="shared" si="4"/>
        <v>256</v>
      </c>
    </row>
    <row r="75" spans="1:13" ht="15" customHeight="1" x14ac:dyDescent="0.25">
      <c r="A75" s="579">
        <v>9</v>
      </c>
      <c r="B75" s="231" t="s">
        <v>17</v>
      </c>
      <c r="C75" s="551">
        <v>0.29275675203838503</v>
      </c>
      <c r="D75" s="552">
        <v>103</v>
      </c>
      <c r="E75" s="553">
        <v>20784.878048780487</v>
      </c>
      <c r="F75" s="552">
        <v>53</v>
      </c>
      <c r="G75" s="554">
        <v>70104.569918699184</v>
      </c>
      <c r="H75" s="238">
        <v>31</v>
      </c>
      <c r="I75" s="555">
        <v>1870.7127371273714</v>
      </c>
      <c r="J75" s="238">
        <v>110</v>
      </c>
      <c r="K75" s="536">
        <v>713959.45652173914</v>
      </c>
      <c r="L75" s="559">
        <v>23</v>
      </c>
      <c r="M75" s="560">
        <f t="shared" si="4"/>
        <v>320</v>
      </c>
    </row>
    <row r="76" spans="1:13" ht="15" customHeight="1" x14ac:dyDescent="0.25">
      <c r="A76" s="579">
        <v>10</v>
      </c>
      <c r="B76" s="231" t="s">
        <v>212</v>
      </c>
      <c r="C76" s="551">
        <v>0.51466120934771242</v>
      </c>
      <c r="D76" s="552">
        <v>65</v>
      </c>
      <c r="E76" s="553">
        <v>18624.772267110267</v>
      </c>
      <c r="F76" s="552">
        <v>69</v>
      </c>
      <c r="G76" s="554">
        <v>61216.627965779466</v>
      </c>
      <c r="H76" s="238">
        <v>80</v>
      </c>
      <c r="I76" s="555">
        <v>3425.1946673003804</v>
      </c>
      <c r="J76" s="238">
        <v>47</v>
      </c>
      <c r="K76" s="536">
        <v>683182.80322314042</v>
      </c>
      <c r="L76" s="559">
        <v>35</v>
      </c>
      <c r="M76" s="560">
        <f t="shared" si="4"/>
        <v>296</v>
      </c>
    </row>
    <row r="77" spans="1:13" ht="15" customHeight="1" x14ac:dyDescent="0.25">
      <c r="A77" s="579">
        <v>11</v>
      </c>
      <c r="B77" s="231" t="s">
        <v>32</v>
      </c>
      <c r="C77" s="551">
        <v>0.58128967138151888</v>
      </c>
      <c r="D77" s="552">
        <v>53</v>
      </c>
      <c r="E77" s="553">
        <v>38299.763986394559</v>
      </c>
      <c r="F77" s="552">
        <v>10</v>
      </c>
      <c r="G77" s="554">
        <v>68431.274761904773</v>
      </c>
      <c r="H77" s="238">
        <v>39</v>
      </c>
      <c r="I77" s="555">
        <v>4259.4871904761903</v>
      </c>
      <c r="J77" s="238">
        <v>24</v>
      </c>
      <c r="K77" s="536">
        <v>751800.29082191782</v>
      </c>
      <c r="L77" s="559">
        <v>11</v>
      </c>
      <c r="M77" s="560">
        <f t="shared" si="4"/>
        <v>137</v>
      </c>
    </row>
    <row r="78" spans="1:13" ht="15" customHeight="1" x14ac:dyDescent="0.25">
      <c r="A78" s="579">
        <v>12</v>
      </c>
      <c r="B78" s="586" t="s">
        <v>149</v>
      </c>
      <c r="C78" s="571">
        <v>0.35566984894504294</v>
      </c>
      <c r="D78" s="562">
        <v>92</v>
      </c>
      <c r="E78" s="561">
        <v>17294.101383248733</v>
      </c>
      <c r="F78" s="562">
        <v>81</v>
      </c>
      <c r="G78" s="563">
        <v>58567.138578680206</v>
      </c>
      <c r="H78" s="239">
        <v>94</v>
      </c>
      <c r="I78" s="572">
        <v>3091.5542639593905</v>
      </c>
      <c r="J78" s="239">
        <v>82</v>
      </c>
      <c r="K78" s="573">
        <v>657928.76227272721</v>
      </c>
      <c r="L78" s="559">
        <v>54</v>
      </c>
      <c r="M78" s="560">
        <f t="shared" si="4"/>
        <v>403</v>
      </c>
    </row>
    <row r="79" spans="1:13" ht="15" customHeight="1" x14ac:dyDescent="0.25">
      <c r="A79" s="584">
        <v>13</v>
      </c>
      <c r="B79" s="231" t="s">
        <v>76</v>
      </c>
      <c r="C79" s="551">
        <v>0.5851352090059333</v>
      </c>
      <c r="D79" s="552">
        <v>51</v>
      </c>
      <c r="E79" s="553">
        <v>22143.446808510638</v>
      </c>
      <c r="F79" s="552">
        <v>47</v>
      </c>
      <c r="G79" s="554">
        <v>67018.610180851058</v>
      </c>
      <c r="H79" s="238">
        <v>48</v>
      </c>
      <c r="I79" s="555">
        <v>2929.350170212766</v>
      </c>
      <c r="J79" s="238">
        <v>100</v>
      </c>
      <c r="K79" s="536">
        <v>585295.25294117653</v>
      </c>
      <c r="L79" s="559">
        <v>93</v>
      </c>
      <c r="M79" s="560">
        <f t="shared" si="4"/>
        <v>339</v>
      </c>
    </row>
    <row r="80" spans="1:13" ht="15" customHeight="1" thickBot="1" x14ac:dyDescent="0.3">
      <c r="A80" s="585">
        <v>14</v>
      </c>
      <c r="B80" s="537" t="s">
        <v>150</v>
      </c>
      <c r="C80" s="226">
        <v>0.82710488326002529</v>
      </c>
      <c r="D80" s="235">
        <v>18</v>
      </c>
      <c r="E80" s="227">
        <v>85458.599203187245</v>
      </c>
      <c r="F80" s="235">
        <v>2</v>
      </c>
      <c r="G80" s="228">
        <v>50484.462151394422</v>
      </c>
      <c r="H80" s="236">
        <v>110</v>
      </c>
      <c r="I80" s="229">
        <v>5645.8280478087654</v>
      </c>
      <c r="J80" s="236">
        <v>16</v>
      </c>
      <c r="K80" s="230">
        <v>501458.38888888888</v>
      </c>
      <c r="L80" s="567">
        <v>110</v>
      </c>
      <c r="M80" s="568">
        <f t="shared" si="4"/>
        <v>256</v>
      </c>
    </row>
    <row r="81" spans="1:13" ht="15" customHeight="1" thickBot="1" x14ac:dyDescent="0.3">
      <c r="A81" s="587"/>
      <c r="B81" s="538" t="s">
        <v>33</v>
      </c>
      <c r="C81" s="588"/>
      <c r="D81" s="589"/>
      <c r="E81" s="590"/>
      <c r="F81" s="589"/>
      <c r="G81" s="591"/>
      <c r="H81" s="592"/>
      <c r="I81" s="593"/>
      <c r="J81" s="594"/>
      <c r="K81" s="595"/>
      <c r="L81" s="596"/>
      <c r="M81" s="597"/>
    </row>
    <row r="82" spans="1:13" ht="15" customHeight="1" x14ac:dyDescent="0.25">
      <c r="A82" s="611">
        <v>1</v>
      </c>
      <c r="B82" s="612" t="s">
        <v>215</v>
      </c>
      <c r="C82" s="629">
        <v>0.61132312846059689</v>
      </c>
      <c r="D82" s="610">
        <v>42</v>
      </c>
      <c r="E82" s="629">
        <v>39300.241492864981</v>
      </c>
      <c r="F82" s="610">
        <v>9</v>
      </c>
      <c r="G82" s="629">
        <v>66994.584467617999</v>
      </c>
      <c r="H82" s="610">
        <v>49</v>
      </c>
      <c r="I82" s="629">
        <v>3274.8158068057082</v>
      </c>
      <c r="J82" s="610">
        <v>61</v>
      </c>
      <c r="K82" s="629">
        <v>565566.109375</v>
      </c>
      <c r="L82" s="630">
        <v>100</v>
      </c>
      <c r="M82" s="631">
        <f t="shared" ref="M82:M114" si="5">D82+F82+H82+J82+L82</f>
        <v>261</v>
      </c>
    </row>
    <row r="83" spans="1:13" ht="15" customHeight="1" x14ac:dyDescent="0.25">
      <c r="A83" s="582">
        <v>2</v>
      </c>
      <c r="B83" s="535" t="s">
        <v>34</v>
      </c>
      <c r="C83" s="600">
        <v>0.56327518576597235</v>
      </c>
      <c r="D83" s="606">
        <v>56</v>
      </c>
      <c r="E83" s="600">
        <v>17577.684515195368</v>
      </c>
      <c r="F83" s="606">
        <v>77</v>
      </c>
      <c r="G83" s="600">
        <v>65495.104949348774</v>
      </c>
      <c r="H83" s="606">
        <v>58</v>
      </c>
      <c r="I83" s="600">
        <v>3250.9536903039075</v>
      </c>
      <c r="J83" s="606">
        <v>67</v>
      </c>
      <c r="K83" s="623">
        <v>845467.29411764711</v>
      </c>
      <c r="L83" s="619">
        <v>3</v>
      </c>
      <c r="M83" s="557">
        <f t="shared" si="5"/>
        <v>261</v>
      </c>
    </row>
    <row r="84" spans="1:13" ht="15" customHeight="1" x14ac:dyDescent="0.25">
      <c r="A84" s="584">
        <v>3</v>
      </c>
      <c r="B84" s="231" t="s">
        <v>216</v>
      </c>
      <c r="C84" s="601">
        <v>0.32729991938965297</v>
      </c>
      <c r="D84" s="607">
        <v>97</v>
      </c>
      <c r="E84" s="601">
        <v>18619.114963503649</v>
      </c>
      <c r="F84" s="607">
        <v>70</v>
      </c>
      <c r="G84" s="601">
        <v>62087.785036496352</v>
      </c>
      <c r="H84" s="607">
        <v>74</v>
      </c>
      <c r="I84" s="601">
        <v>3529.3783211678829</v>
      </c>
      <c r="J84" s="607">
        <v>40</v>
      </c>
      <c r="K84" s="624">
        <v>671574.35692307702</v>
      </c>
      <c r="L84" s="620">
        <v>42</v>
      </c>
      <c r="M84" s="560">
        <f t="shared" si="5"/>
        <v>323</v>
      </c>
    </row>
    <row r="85" spans="1:13" ht="15" customHeight="1" x14ac:dyDescent="0.25">
      <c r="A85" s="584">
        <v>4</v>
      </c>
      <c r="B85" s="231" t="s">
        <v>218</v>
      </c>
      <c r="C85" s="601">
        <v>0.59316159202999053</v>
      </c>
      <c r="D85" s="607">
        <v>49</v>
      </c>
      <c r="E85" s="601">
        <v>19112.98909688013</v>
      </c>
      <c r="F85" s="607">
        <v>65</v>
      </c>
      <c r="G85" s="601">
        <v>63345.127364532018</v>
      </c>
      <c r="H85" s="607">
        <v>67</v>
      </c>
      <c r="I85" s="601">
        <v>4031.6272577996715</v>
      </c>
      <c r="J85" s="607">
        <v>28</v>
      </c>
      <c r="K85" s="624">
        <v>619152.20512820513</v>
      </c>
      <c r="L85" s="620">
        <v>73</v>
      </c>
      <c r="M85" s="560">
        <f t="shared" si="5"/>
        <v>282</v>
      </c>
    </row>
    <row r="86" spans="1:13" ht="15" customHeight="1" x14ac:dyDescent="0.25">
      <c r="A86" s="584">
        <v>5</v>
      </c>
      <c r="B86" s="231" t="s">
        <v>3</v>
      </c>
      <c r="C86" s="601">
        <v>0.77976781906945758</v>
      </c>
      <c r="D86" s="607">
        <v>22</v>
      </c>
      <c r="E86" s="601">
        <v>36215.305656229182</v>
      </c>
      <c r="F86" s="607">
        <v>12</v>
      </c>
      <c r="G86" s="601">
        <v>58408.169040639579</v>
      </c>
      <c r="H86" s="607">
        <v>95</v>
      </c>
      <c r="I86" s="601">
        <v>3387.4956695536307</v>
      </c>
      <c r="J86" s="607">
        <v>48</v>
      </c>
      <c r="K86" s="624">
        <v>689728.69736842101</v>
      </c>
      <c r="L86" s="620">
        <v>33</v>
      </c>
      <c r="M86" s="560">
        <f t="shared" si="5"/>
        <v>210</v>
      </c>
    </row>
    <row r="87" spans="1:13" ht="15" customHeight="1" x14ac:dyDescent="0.25">
      <c r="A87" s="584">
        <v>6</v>
      </c>
      <c r="B87" s="231" t="s">
        <v>219</v>
      </c>
      <c r="C87" s="601">
        <v>0.79597823746836704</v>
      </c>
      <c r="D87" s="607">
        <v>21</v>
      </c>
      <c r="E87" s="601">
        <v>16070.096304801669</v>
      </c>
      <c r="F87" s="607">
        <v>85</v>
      </c>
      <c r="G87" s="601">
        <v>56809.110140918579</v>
      </c>
      <c r="H87" s="607">
        <v>100</v>
      </c>
      <c r="I87" s="601">
        <v>3582.9091858037577</v>
      </c>
      <c r="J87" s="607">
        <v>37</v>
      </c>
      <c r="K87" s="624">
        <v>600158.68920353975</v>
      </c>
      <c r="L87" s="620">
        <v>86</v>
      </c>
      <c r="M87" s="560">
        <f t="shared" si="5"/>
        <v>329</v>
      </c>
    </row>
    <row r="88" spans="1:13" ht="15" customHeight="1" x14ac:dyDescent="0.25">
      <c r="A88" s="584">
        <v>7</v>
      </c>
      <c r="B88" s="231" t="s">
        <v>16</v>
      </c>
      <c r="C88" s="601">
        <v>0.39968731601934432</v>
      </c>
      <c r="D88" s="607">
        <v>88</v>
      </c>
      <c r="E88" s="601">
        <v>26687.801556420232</v>
      </c>
      <c r="F88" s="607">
        <v>32</v>
      </c>
      <c r="G88" s="601">
        <v>76146.68836575876</v>
      </c>
      <c r="H88" s="607">
        <v>24</v>
      </c>
      <c r="I88" s="601">
        <v>3646.5544747081713</v>
      </c>
      <c r="J88" s="607">
        <v>36</v>
      </c>
      <c r="K88" s="624">
        <v>610012.93538461544</v>
      </c>
      <c r="L88" s="620">
        <v>82</v>
      </c>
      <c r="M88" s="560">
        <f t="shared" si="5"/>
        <v>262</v>
      </c>
    </row>
    <row r="89" spans="1:13" ht="15" customHeight="1" x14ac:dyDescent="0.25">
      <c r="A89" s="584">
        <v>8</v>
      </c>
      <c r="B89" s="231" t="s">
        <v>37</v>
      </c>
      <c r="C89" s="601">
        <v>0.30031226754527257</v>
      </c>
      <c r="D89" s="607">
        <v>99</v>
      </c>
      <c r="E89" s="601">
        <v>28789.892215568863</v>
      </c>
      <c r="F89" s="607">
        <v>25</v>
      </c>
      <c r="G89" s="601">
        <v>67166.490574850308</v>
      </c>
      <c r="H89" s="607">
        <v>46</v>
      </c>
      <c r="I89" s="601">
        <v>3214.1101796407183</v>
      </c>
      <c r="J89" s="607">
        <v>70</v>
      </c>
      <c r="K89" s="624">
        <v>744110.74468085112</v>
      </c>
      <c r="L89" s="620">
        <v>12</v>
      </c>
      <c r="M89" s="560">
        <f t="shared" si="5"/>
        <v>252</v>
      </c>
    </row>
    <row r="90" spans="1:13" ht="15" customHeight="1" x14ac:dyDescent="0.25">
      <c r="A90" s="584">
        <v>9</v>
      </c>
      <c r="B90" s="231" t="s">
        <v>38</v>
      </c>
      <c r="C90" s="601">
        <v>0.60957803582293402</v>
      </c>
      <c r="D90" s="607">
        <v>43</v>
      </c>
      <c r="E90" s="601">
        <v>15226.4859437751</v>
      </c>
      <c r="F90" s="607">
        <v>91</v>
      </c>
      <c r="G90" s="601">
        <v>61652.426114457827</v>
      </c>
      <c r="H90" s="607">
        <v>76</v>
      </c>
      <c r="I90" s="601">
        <v>3558.9275100401605</v>
      </c>
      <c r="J90" s="607">
        <v>38</v>
      </c>
      <c r="K90" s="624">
        <v>651165.46052631584</v>
      </c>
      <c r="L90" s="620">
        <v>55</v>
      </c>
      <c r="M90" s="560">
        <f t="shared" si="5"/>
        <v>303</v>
      </c>
    </row>
    <row r="91" spans="1:13" ht="15" customHeight="1" x14ac:dyDescent="0.25">
      <c r="A91" s="584">
        <v>10</v>
      </c>
      <c r="B91" s="231" t="s">
        <v>221</v>
      </c>
      <c r="C91" s="600">
        <v>0.61394713692862946</v>
      </c>
      <c r="D91" s="606">
        <v>41</v>
      </c>
      <c r="E91" s="600">
        <v>18682.005277044856</v>
      </c>
      <c r="F91" s="606">
        <v>67</v>
      </c>
      <c r="G91" s="600">
        <v>59973.164881266486</v>
      </c>
      <c r="H91" s="606">
        <v>84</v>
      </c>
      <c r="I91" s="600">
        <v>3166.6877748460861</v>
      </c>
      <c r="J91" s="606">
        <v>77</v>
      </c>
      <c r="K91" s="623">
        <v>703774.35700000008</v>
      </c>
      <c r="L91" s="620">
        <v>28</v>
      </c>
      <c r="M91" s="560">
        <f t="shared" si="5"/>
        <v>297</v>
      </c>
    </row>
    <row r="92" spans="1:13" ht="15" customHeight="1" x14ac:dyDescent="0.25">
      <c r="A92" s="584">
        <v>11</v>
      </c>
      <c r="B92" s="231" t="s">
        <v>5</v>
      </c>
      <c r="C92" s="601">
        <v>0.60075936963480936</v>
      </c>
      <c r="D92" s="607">
        <v>46</v>
      </c>
      <c r="E92" s="601">
        <v>19935.575620767493</v>
      </c>
      <c r="F92" s="607">
        <v>58</v>
      </c>
      <c r="G92" s="601">
        <v>68790.228860045157</v>
      </c>
      <c r="H92" s="607">
        <v>38</v>
      </c>
      <c r="I92" s="601">
        <v>3287.111151241535</v>
      </c>
      <c r="J92" s="607">
        <v>59</v>
      </c>
      <c r="K92" s="624">
        <v>637738.84440677962</v>
      </c>
      <c r="L92" s="620">
        <v>61</v>
      </c>
      <c r="M92" s="560">
        <f t="shared" si="5"/>
        <v>262</v>
      </c>
    </row>
    <row r="93" spans="1:13" ht="15" customHeight="1" x14ac:dyDescent="0.25">
      <c r="A93" s="584">
        <v>12</v>
      </c>
      <c r="B93" s="231" t="s">
        <v>39</v>
      </c>
      <c r="C93" s="601">
        <v>0.49634290750429194</v>
      </c>
      <c r="D93" s="607">
        <v>70</v>
      </c>
      <c r="E93" s="601">
        <v>35623.39086851629</v>
      </c>
      <c r="F93" s="607">
        <v>13</v>
      </c>
      <c r="G93" s="601">
        <v>64894.89170084439</v>
      </c>
      <c r="H93" s="607">
        <v>63</v>
      </c>
      <c r="I93" s="601">
        <v>3498.2919179734622</v>
      </c>
      <c r="J93" s="607">
        <v>43</v>
      </c>
      <c r="K93" s="624">
        <v>593014.10631578951</v>
      </c>
      <c r="L93" s="620">
        <v>89</v>
      </c>
      <c r="M93" s="560">
        <f t="shared" si="5"/>
        <v>278</v>
      </c>
    </row>
    <row r="94" spans="1:13" ht="15" customHeight="1" x14ac:dyDescent="0.25">
      <c r="A94" s="584">
        <v>13</v>
      </c>
      <c r="B94" s="231" t="s">
        <v>222</v>
      </c>
      <c r="C94" s="601">
        <v>0.52232201979932413</v>
      </c>
      <c r="D94" s="607">
        <v>62</v>
      </c>
      <c r="E94" s="601">
        <v>18257.582919896642</v>
      </c>
      <c r="F94" s="607">
        <v>73</v>
      </c>
      <c r="G94" s="601">
        <v>65278.679838501295</v>
      </c>
      <c r="H94" s="607">
        <v>59</v>
      </c>
      <c r="I94" s="601">
        <v>3036.113049095607</v>
      </c>
      <c r="J94" s="607">
        <v>88</v>
      </c>
      <c r="K94" s="624">
        <v>662405.37442105263</v>
      </c>
      <c r="L94" s="620">
        <v>49</v>
      </c>
      <c r="M94" s="560">
        <f t="shared" si="5"/>
        <v>331</v>
      </c>
    </row>
    <row r="95" spans="1:13" ht="15" customHeight="1" x14ac:dyDescent="0.25">
      <c r="A95" s="584">
        <v>14</v>
      </c>
      <c r="B95" s="231" t="s">
        <v>223</v>
      </c>
      <c r="C95" s="601">
        <v>0.47188107737815915</v>
      </c>
      <c r="D95" s="607">
        <v>72</v>
      </c>
      <c r="E95" s="601">
        <v>22160.517241379312</v>
      </c>
      <c r="F95" s="607">
        <v>46</v>
      </c>
      <c r="G95" s="601">
        <v>67407.805760649091</v>
      </c>
      <c r="H95" s="607">
        <v>45</v>
      </c>
      <c r="I95" s="601">
        <v>4334.9858012170389</v>
      </c>
      <c r="J95" s="607">
        <v>23</v>
      </c>
      <c r="K95" s="624">
        <v>621065.84615384613</v>
      </c>
      <c r="L95" s="620">
        <v>71</v>
      </c>
      <c r="M95" s="560">
        <f t="shared" si="5"/>
        <v>257</v>
      </c>
    </row>
    <row r="96" spans="1:13" ht="15" customHeight="1" x14ac:dyDescent="0.25">
      <c r="A96" s="584">
        <v>15</v>
      </c>
      <c r="B96" s="231" t="s">
        <v>225</v>
      </c>
      <c r="C96" s="601">
        <v>0.67565534505641256</v>
      </c>
      <c r="D96" s="607">
        <v>33</v>
      </c>
      <c r="E96" s="601">
        <v>5780.091116173121</v>
      </c>
      <c r="F96" s="607">
        <v>107</v>
      </c>
      <c r="G96" s="601">
        <v>68889.166138952161</v>
      </c>
      <c r="H96" s="607">
        <v>36</v>
      </c>
      <c r="I96" s="601">
        <v>2991.9954441913442</v>
      </c>
      <c r="J96" s="607">
        <v>92</v>
      </c>
      <c r="K96" s="624">
        <v>515148.25757575757</v>
      </c>
      <c r="L96" s="620">
        <v>108</v>
      </c>
      <c r="M96" s="560">
        <f t="shared" si="5"/>
        <v>376</v>
      </c>
    </row>
    <row r="97" spans="1:13" ht="15" customHeight="1" x14ac:dyDescent="0.25">
      <c r="A97" s="584">
        <v>16</v>
      </c>
      <c r="B97" s="231" t="s">
        <v>40</v>
      </c>
      <c r="C97" s="601">
        <v>0.59971300156094287</v>
      </c>
      <c r="D97" s="607">
        <v>47</v>
      </c>
      <c r="E97" s="601">
        <v>22913.525960526316</v>
      </c>
      <c r="F97" s="607">
        <v>41</v>
      </c>
      <c r="G97" s="601">
        <v>71199.285447368413</v>
      </c>
      <c r="H97" s="607">
        <v>27</v>
      </c>
      <c r="I97" s="601">
        <v>3440.8166842105265</v>
      </c>
      <c r="J97" s="607">
        <v>45</v>
      </c>
      <c r="K97" s="624">
        <v>555200.05000000005</v>
      </c>
      <c r="L97" s="620">
        <v>102</v>
      </c>
      <c r="M97" s="560">
        <f t="shared" si="5"/>
        <v>262</v>
      </c>
    </row>
    <row r="98" spans="1:13" ht="15" customHeight="1" x14ac:dyDescent="0.25">
      <c r="A98" s="584">
        <v>17</v>
      </c>
      <c r="B98" s="231" t="s">
        <v>227</v>
      </c>
      <c r="C98" s="601">
        <v>0.46711004217404684</v>
      </c>
      <c r="D98" s="607">
        <v>76</v>
      </c>
      <c r="E98" s="601">
        <v>16183.38698680352</v>
      </c>
      <c r="F98" s="607">
        <v>84</v>
      </c>
      <c r="G98" s="601">
        <v>61435.90017595308</v>
      </c>
      <c r="H98" s="607">
        <v>78</v>
      </c>
      <c r="I98" s="601">
        <v>3174.9985337243402</v>
      </c>
      <c r="J98" s="607">
        <v>76</v>
      </c>
      <c r="K98" s="624">
        <v>710383.51351351349</v>
      </c>
      <c r="L98" s="620">
        <v>24</v>
      </c>
      <c r="M98" s="560">
        <f t="shared" si="5"/>
        <v>338</v>
      </c>
    </row>
    <row r="99" spans="1:13" ht="15" customHeight="1" x14ac:dyDescent="0.25">
      <c r="A99" s="584">
        <v>18</v>
      </c>
      <c r="B99" s="231" t="s">
        <v>228</v>
      </c>
      <c r="C99" s="601">
        <v>0.62390264479647128</v>
      </c>
      <c r="D99" s="607">
        <v>38</v>
      </c>
      <c r="E99" s="601">
        <v>19648.58510638298</v>
      </c>
      <c r="F99" s="607">
        <v>60</v>
      </c>
      <c r="G99" s="601">
        <v>62566.293010638299</v>
      </c>
      <c r="H99" s="607">
        <v>72</v>
      </c>
      <c r="I99" s="601">
        <v>3069.7914893617021</v>
      </c>
      <c r="J99" s="607">
        <v>85</v>
      </c>
      <c r="K99" s="624">
        <v>710261.98</v>
      </c>
      <c r="L99" s="620">
        <v>25</v>
      </c>
      <c r="M99" s="560">
        <f t="shared" si="5"/>
        <v>280</v>
      </c>
    </row>
    <row r="100" spans="1:13" ht="15" customHeight="1" x14ac:dyDescent="0.25">
      <c r="A100" s="584">
        <v>19</v>
      </c>
      <c r="B100" s="231" t="s">
        <v>229</v>
      </c>
      <c r="C100" s="601">
        <v>0.55971457634239452</v>
      </c>
      <c r="D100" s="607">
        <v>57</v>
      </c>
      <c r="E100" s="601">
        <v>24932.622243460766</v>
      </c>
      <c r="F100" s="607">
        <v>37</v>
      </c>
      <c r="G100" s="601">
        <v>66204.612645875255</v>
      </c>
      <c r="H100" s="607">
        <v>54</v>
      </c>
      <c r="I100" s="601">
        <v>3320.1013883299802</v>
      </c>
      <c r="J100" s="607">
        <v>57</v>
      </c>
      <c r="K100" s="624">
        <v>659632.14516666671</v>
      </c>
      <c r="L100" s="620">
        <v>50</v>
      </c>
      <c r="M100" s="560">
        <f t="shared" si="5"/>
        <v>255</v>
      </c>
    </row>
    <row r="101" spans="1:13" ht="15" customHeight="1" x14ac:dyDescent="0.25">
      <c r="A101" s="584">
        <v>20</v>
      </c>
      <c r="B101" s="231" t="s">
        <v>97</v>
      </c>
      <c r="C101" s="601">
        <v>0.62159903241017833</v>
      </c>
      <c r="D101" s="607">
        <v>40</v>
      </c>
      <c r="E101" s="601">
        <v>15827.591919191918</v>
      </c>
      <c r="F101" s="607">
        <v>87</v>
      </c>
      <c r="G101" s="601">
        <v>72934.121826262635</v>
      </c>
      <c r="H101" s="607">
        <v>25</v>
      </c>
      <c r="I101" s="601">
        <v>8536.3880363636363</v>
      </c>
      <c r="J101" s="607">
        <v>13</v>
      </c>
      <c r="K101" s="624">
        <v>671428.13490909094</v>
      </c>
      <c r="L101" s="620">
        <v>43</v>
      </c>
      <c r="M101" s="560">
        <f t="shared" si="5"/>
        <v>208</v>
      </c>
    </row>
    <row r="102" spans="1:13" ht="15" customHeight="1" x14ac:dyDescent="0.25">
      <c r="A102" s="584">
        <v>21</v>
      </c>
      <c r="B102" s="231" t="s">
        <v>230</v>
      </c>
      <c r="C102" s="601">
        <v>0.71248454536391104</v>
      </c>
      <c r="D102" s="607">
        <v>26</v>
      </c>
      <c r="E102" s="601">
        <v>30759.286554292434</v>
      </c>
      <c r="F102" s="607">
        <v>22</v>
      </c>
      <c r="G102" s="601">
        <v>52905.081105448844</v>
      </c>
      <c r="H102" s="607">
        <v>106</v>
      </c>
      <c r="I102" s="601">
        <v>3670.8392787142297</v>
      </c>
      <c r="J102" s="607">
        <v>34</v>
      </c>
      <c r="K102" s="624">
        <v>728429.56779661018</v>
      </c>
      <c r="L102" s="620">
        <v>20</v>
      </c>
      <c r="M102" s="560">
        <f t="shared" si="5"/>
        <v>208</v>
      </c>
    </row>
    <row r="103" spans="1:13" ht="15" customHeight="1" x14ac:dyDescent="0.25">
      <c r="A103" s="584">
        <v>22</v>
      </c>
      <c r="B103" s="231" t="s">
        <v>98</v>
      </c>
      <c r="C103" s="601">
        <v>0.69865493197828299</v>
      </c>
      <c r="D103" s="607">
        <v>31</v>
      </c>
      <c r="E103" s="601">
        <v>8000.4503307737741</v>
      </c>
      <c r="F103" s="607">
        <v>106</v>
      </c>
      <c r="G103" s="601">
        <v>58674.928966331951</v>
      </c>
      <c r="H103" s="607">
        <v>93</v>
      </c>
      <c r="I103" s="601">
        <v>3843.2640283520377</v>
      </c>
      <c r="J103" s="607">
        <v>29</v>
      </c>
      <c r="K103" s="624">
        <v>630657.53535353532</v>
      </c>
      <c r="L103" s="620">
        <v>66</v>
      </c>
      <c r="M103" s="560">
        <f t="shared" si="5"/>
        <v>325</v>
      </c>
    </row>
    <row r="104" spans="1:13" ht="15" customHeight="1" x14ac:dyDescent="0.25">
      <c r="A104" s="584">
        <v>23</v>
      </c>
      <c r="B104" s="231" t="s">
        <v>41</v>
      </c>
      <c r="C104" s="601">
        <v>0.70663906655966202</v>
      </c>
      <c r="D104" s="607">
        <v>28</v>
      </c>
      <c r="E104" s="601">
        <v>19445.014539527303</v>
      </c>
      <c r="F104" s="607">
        <v>62</v>
      </c>
      <c r="G104" s="601">
        <v>64927.74925835371</v>
      </c>
      <c r="H104" s="607">
        <v>62</v>
      </c>
      <c r="I104" s="601">
        <v>3508.5175224123877</v>
      </c>
      <c r="J104" s="607">
        <v>42</v>
      </c>
      <c r="K104" s="624">
        <v>788738.22860759497</v>
      </c>
      <c r="L104" s="620">
        <v>9</v>
      </c>
      <c r="M104" s="560">
        <f t="shared" si="5"/>
        <v>203</v>
      </c>
    </row>
    <row r="105" spans="1:13" ht="15" customHeight="1" x14ac:dyDescent="0.25">
      <c r="A105" s="584">
        <v>24</v>
      </c>
      <c r="B105" s="231" t="s">
        <v>99</v>
      </c>
      <c r="C105" s="601">
        <v>0.70450185035968771</v>
      </c>
      <c r="D105" s="607">
        <v>29</v>
      </c>
      <c r="E105" s="601">
        <v>22616.525211480362</v>
      </c>
      <c r="F105" s="607">
        <v>44</v>
      </c>
      <c r="G105" s="601">
        <v>51832.926706948638</v>
      </c>
      <c r="H105" s="607">
        <v>108</v>
      </c>
      <c r="I105" s="601">
        <v>3283.5587688821756</v>
      </c>
      <c r="J105" s="607">
        <v>60</v>
      </c>
      <c r="K105" s="624">
        <v>586860.57142857148</v>
      </c>
      <c r="L105" s="620">
        <v>91</v>
      </c>
      <c r="M105" s="560">
        <f t="shared" si="5"/>
        <v>332</v>
      </c>
    </row>
    <row r="106" spans="1:13" ht="15" customHeight="1" x14ac:dyDescent="0.25">
      <c r="A106" s="584">
        <v>25</v>
      </c>
      <c r="B106" s="231" t="s">
        <v>100</v>
      </c>
      <c r="C106" s="601">
        <v>0.90219026155254911</v>
      </c>
      <c r="D106" s="607">
        <v>9</v>
      </c>
      <c r="E106" s="601">
        <v>21238.285298616171</v>
      </c>
      <c r="F106" s="607">
        <v>51</v>
      </c>
      <c r="G106" s="601">
        <v>51589.950924981793</v>
      </c>
      <c r="H106" s="607">
        <v>109</v>
      </c>
      <c r="I106" s="601">
        <v>3317.8612818645302</v>
      </c>
      <c r="J106" s="607">
        <v>58</v>
      </c>
      <c r="K106" s="624">
        <v>651059.85566176474</v>
      </c>
      <c r="L106" s="620">
        <v>57</v>
      </c>
      <c r="M106" s="560">
        <f t="shared" si="5"/>
        <v>284</v>
      </c>
    </row>
    <row r="107" spans="1:13" ht="15" customHeight="1" x14ac:dyDescent="0.25">
      <c r="A107" s="584">
        <v>26</v>
      </c>
      <c r="B107" s="231" t="s">
        <v>42</v>
      </c>
      <c r="C107" s="601">
        <v>0.91877783269926394</v>
      </c>
      <c r="D107" s="607">
        <v>6</v>
      </c>
      <c r="E107" s="601">
        <v>35506.004052785924</v>
      </c>
      <c r="F107" s="607">
        <v>14</v>
      </c>
      <c r="G107" s="601">
        <v>66281.901372434018</v>
      </c>
      <c r="H107" s="607">
        <v>52</v>
      </c>
      <c r="I107" s="601">
        <v>3334.7442815249265</v>
      </c>
      <c r="J107" s="607">
        <v>56</v>
      </c>
      <c r="K107" s="624">
        <v>625243.99082568812</v>
      </c>
      <c r="L107" s="620">
        <v>68</v>
      </c>
      <c r="M107" s="560">
        <f t="shared" si="5"/>
        <v>196</v>
      </c>
    </row>
    <row r="108" spans="1:13" ht="15" customHeight="1" x14ac:dyDescent="0.25">
      <c r="A108" s="584">
        <v>27</v>
      </c>
      <c r="B108" s="231" t="s">
        <v>128</v>
      </c>
      <c r="C108" s="601">
        <v>0.89459023127744164</v>
      </c>
      <c r="D108" s="607">
        <v>10</v>
      </c>
      <c r="E108" s="601">
        <v>31228.923626619027</v>
      </c>
      <c r="F108" s="607">
        <v>19</v>
      </c>
      <c r="G108" s="601">
        <v>67933.938039303262</v>
      </c>
      <c r="H108" s="607">
        <v>43</v>
      </c>
      <c r="I108" s="601">
        <v>4092.682478785172</v>
      </c>
      <c r="J108" s="607">
        <v>27</v>
      </c>
      <c r="K108" s="624">
        <v>668505.46340579714</v>
      </c>
      <c r="L108" s="620">
        <v>46</v>
      </c>
      <c r="M108" s="560">
        <f t="shared" si="5"/>
        <v>145</v>
      </c>
    </row>
    <row r="109" spans="1:13" ht="15" customHeight="1" x14ac:dyDescent="0.25">
      <c r="A109" s="584">
        <v>28</v>
      </c>
      <c r="B109" s="231" t="s">
        <v>231</v>
      </c>
      <c r="C109" s="601">
        <v>0.99833333332259222</v>
      </c>
      <c r="D109" s="607">
        <v>2</v>
      </c>
      <c r="E109" s="601">
        <v>22637.044930875578</v>
      </c>
      <c r="F109" s="607">
        <v>43</v>
      </c>
      <c r="G109" s="601">
        <v>85821.046820276504</v>
      </c>
      <c r="H109" s="607">
        <v>16</v>
      </c>
      <c r="I109" s="601">
        <v>15517.631486175116</v>
      </c>
      <c r="J109" s="607">
        <v>6</v>
      </c>
      <c r="K109" s="624">
        <v>624195.33223076921</v>
      </c>
      <c r="L109" s="620">
        <v>69</v>
      </c>
      <c r="M109" s="560">
        <f t="shared" si="5"/>
        <v>136</v>
      </c>
    </row>
    <row r="110" spans="1:13" ht="15" customHeight="1" x14ac:dyDescent="0.25">
      <c r="A110" s="584">
        <v>29</v>
      </c>
      <c r="B110" s="231" t="s">
        <v>232</v>
      </c>
      <c r="C110" s="601">
        <v>0.98359796682831324</v>
      </c>
      <c r="D110" s="607">
        <v>4</v>
      </c>
      <c r="E110" s="601">
        <v>33056.919833671403</v>
      </c>
      <c r="F110" s="607">
        <v>18</v>
      </c>
      <c r="G110" s="601">
        <v>55459.732174442193</v>
      </c>
      <c r="H110" s="607">
        <v>104</v>
      </c>
      <c r="I110" s="601">
        <v>3186.258823529412</v>
      </c>
      <c r="J110" s="607">
        <v>74</v>
      </c>
      <c r="K110" s="624">
        <v>607752.20437956206</v>
      </c>
      <c r="L110" s="620">
        <v>83</v>
      </c>
      <c r="M110" s="560">
        <f t="shared" si="5"/>
        <v>283</v>
      </c>
    </row>
    <row r="111" spans="1:13" ht="15" customHeight="1" thickBot="1" x14ac:dyDescent="0.3">
      <c r="A111" s="585">
        <v>30</v>
      </c>
      <c r="B111" s="537" t="s">
        <v>233</v>
      </c>
      <c r="C111" s="602">
        <v>1</v>
      </c>
      <c r="D111" s="608">
        <v>1</v>
      </c>
      <c r="E111" s="602">
        <v>3788.3178902352101</v>
      </c>
      <c r="F111" s="608">
        <v>109</v>
      </c>
      <c r="G111" s="602">
        <v>66141.846471846045</v>
      </c>
      <c r="H111" s="608">
        <v>55</v>
      </c>
      <c r="I111" s="602">
        <v>3347.5766215253029</v>
      </c>
      <c r="J111" s="608">
        <v>54</v>
      </c>
      <c r="K111" s="625">
        <v>631051.81707317068</v>
      </c>
      <c r="L111" s="621">
        <v>64</v>
      </c>
      <c r="M111" s="568">
        <f t="shared" si="5"/>
        <v>283</v>
      </c>
    </row>
    <row r="112" spans="1:13" ht="15" customHeight="1" thickBot="1" x14ac:dyDescent="0.3">
      <c r="A112" s="598"/>
      <c r="B112" s="538" t="s">
        <v>43</v>
      </c>
      <c r="C112" s="603"/>
      <c r="D112" s="609"/>
      <c r="E112" s="603"/>
      <c r="F112" s="609"/>
      <c r="G112" s="603"/>
      <c r="H112" s="609"/>
      <c r="I112" s="603"/>
      <c r="J112" s="609"/>
      <c r="K112" s="626"/>
      <c r="L112" s="622"/>
      <c r="M112" s="549"/>
    </row>
    <row r="113" spans="1:13" ht="15" customHeight="1" x14ac:dyDescent="0.25">
      <c r="A113" s="613">
        <v>1</v>
      </c>
      <c r="B113" s="614" t="s">
        <v>79</v>
      </c>
      <c r="C113" s="604">
        <v>0.55613870312496572</v>
      </c>
      <c r="D113" s="610">
        <v>59</v>
      </c>
      <c r="E113" s="604">
        <v>25726.778328935798</v>
      </c>
      <c r="F113" s="610">
        <v>34</v>
      </c>
      <c r="G113" s="604">
        <v>65988.28784520668</v>
      </c>
      <c r="H113" s="610">
        <v>56</v>
      </c>
      <c r="I113" s="604">
        <v>4536.7389182058041</v>
      </c>
      <c r="J113" s="610">
        <v>21</v>
      </c>
      <c r="K113" s="604">
        <v>709720.47887323948</v>
      </c>
      <c r="L113" s="630">
        <v>26</v>
      </c>
      <c r="M113" s="632">
        <f t="shared" si="5"/>
        <v>196</v>
      </c>
    </row>
    <row r="114" spans="1:13" ht="15" customHeight="1" x14ac:dyDescent="0.25">
      <c r="A114" s="615">
        <v>2</v>
      </c>
      <c r="B114" s="616" t="s">
        <v>81</v>
      </c>
      <c r="C114" s="633">
        <v>0.74171365317118876</v>
      </c>
      <c r="D114" s="634">
        <v>23</v>
      </c>
      <c r="E114" s="633">
        <v>49111.118924387651</v>
      </c>
      <c r="F114" s="634">
        <v>4</v>
      </c>
      <c r="G114" s="633">
        <v>69288.124249201283</v>
      </c>
      <c r="H114" s="634">
        <v>32</v>
      </c>
      <c r="I114" s="633">
        <v>3428.5796805111818</v>
      </c>
      <c r="J114" s="634">
        <v>46</v>
      </c>
      <c r="K114" s="633">
        <v>599328.88470588229</v>
      </c>
      <c r="L114" s="635">
        <v>87</v>
      </c>
      <c r="M114" s="636">
        <f t="shared" si="5"/>
        <v>192</v>
      </c>
    </row>
    <row r="115" spans="1:13" ht="15" customHeight="1" x14ac:dyDescent="0.25">
      <c r="A115" s="550">
        <v>3</v>
      </c>
      <c r="B115" s="599" t="s">
        <v>80</v>
      </c>
      <c r="C115" s="600">
        <v>0.24077820923672072</v>
      </c>
      <c r="D115" s="606">
        <v>105</v>
      </c>
      <c r="E115" s="600">
        <v>28508.189245283022</v>
      </c>
      <c r="F115" s="606">
        <v>26</v>
      </c>
      <c r="G115" s="600">
        <v>70353.459467258595</v>
      </c>
      <c r="H115" s="606">
        <v>30</v>
      </c>
      <c r="I115" s="600">
        <v>4156.3105993340732</v>
      </c>
      <c r="J115" s="606">
        <v>26</v>
      </c>
      <c r="K115" s="623">
        <v>616703.85268656723</v>
      </c>
      <c r="L115" s="619">
        <v>75</v>
      </c>
      <c r="M115" s="557">
        <f t="shared" ref="M115:M121" si="6">D115+F115+H115+J115+L115</f>
        <v>262</v>
      </c>
    </row>
    <row r="116" spans="1:13" ht="15" customHeight="1" x14ac:dyDescent="0.25">
      <c r="A116" s="550">
        <v>4</v>
      </c>
      <c r="B116" s="232" t="s">
        <v>35</v>
      </c>
      <c r="C116" s="601">
        <v>0.40655488340532975</v>
      </c>
      <c r="D116" s="607">
        <v>86</v>
      </c>
      <c r="E116" s="601">
        <v>33402.778235294114</v>
      </c>
      <c r="F116" s="607">
        <v>16</v>
      </c>
      <c r="G116" s="601">
        <v>65957.743589743593</v>
      </c>
      <c r="H116" s="607">
        <v>57</v>
      </c>
      <c r="I116" s="601">
        <v>3079.9226395173455</v>
      </c>
      <c r="J116" s="607">
        <v>84</v>
      </c>
      <c r="K116" s="624">
        <v>502196.74214285711</v>
      </c>
      <c r="L116" s="620">
        <v>109</v>
      </c>
      <c r="M116" s="560">
        <f t="shared" si="6"/>
        <v>352</v>
      </c>
    </row>
    <row r="117" spans="1:13" ht="15" customHeight="1" x14ac:dyDescent="0.25">
      <c r="A117" s="558">
        <v>5</v>
      </c>
      <c r="B117" s="232" t="s">
        <v>129</v>
      </c>
      <c r="C117" s="601">
        <v>0.68361669456455831</v>
      </c>
      <c r="D117" s="607">
        <v>32</v>
      </c>
      <c r="E117" s="601">
        <v>30893.627878192536</v>
      </c>
      <c r="F117" s="607">
        <v>21</v>
      </c>
      <c r="G117" s="601">
        <v>68234.72156188605</v>
      </c>
      <c r="H117" s="607">
        <v>41</v>
      </c>
      <c r="I117" s="601">
        <v>4336.1050098231826</v>
      </c>
      <c r="J117" s="607">
        <v>22</v>
      </c>
      <c r="K117" s="624">
        <v>675992.97169230762</v>
      </c>
      <c r="L117" s="620">
        <v>40</v>
      </c>
      <c r="M117" s="560">
        <f t="shared" si="6"/>
        <v>156</v>
      </c>
    </row>
    <row r="118" spans="1:13" ht="15" customHeight="1" x14ac:dyDescent="0.25">
      <c r="A118" s="558">
        <v>6</v>
      </c>
      <c r="B118" s="232" t="s">
        <v>36</v>
      </c>
      <c r="C118" s="601">
        <v>0.60606053502749913</v>
      </c>
      <c r="D118" s="607">
        <v>44</v>
      </c>
      <c r="E118" s="601">
        <v>20987.651612903224</v>
      </c>
      <c r="F118" s="607">
        <v>52</v>
      </c>
      <c r="G118" s="601">
        <v>68019.726541935481</v>
      </c>
      <c r="H118" s="607">
        <v>42</v>
      </c>
      <c r="I118" s="601">
        <v>3346.2769548387091</v>
      </c>
      <c r="J118" s="607">
        <v>55</v>
      </c>
      <c r="K118" s="624">
        <v>594594.26148148149</v>
      </c>
      <c r="L118" s="620">
        <v>88</v>
      </c>
      <c r="M118" s="560">
        <f t="shared" si="6"/>
        <v>281</v>
      </c>
    </row>
    <row r="119" spans="1:13" ht="15" customHeight="1" x14ac:dyDescent="0.25">
      <c r="A119" s="558">
        <v>7</v>
      </c>
      <c r="B119" s="232" t="s">
        <v>15</v>
      </c>
      <c r="C119" s="601">
        <v>0.21705019732943284</v>
      </c>
      <c r="D119" s="607">
        <v>106</v>
      </c>
      <c r="E119" s="601">
        <v>28058.752783964366</v>
      </c>
      <c r="F119" s="607">
        <v>28</v>
      </c>
      <c r="G119" s="601">
        <v>80470.900267260571</v>
      </c>
      <c r="H119" s="607">
        <v>19</v>
      </c>
      <c r="I119" s="601">
        <v>3130.9506681514476</v>
      </c>
      <c r="J119" s="607">
        <v>79</v>
      </c>
      <c r="K119" s="624">
        <v>611730.18594594591</v>
      </c>
      <c r="L119" s="620">
        <v>80</v>
      </c>
      <c r="M119" s="560">
        <f t="shared" si="6"/>
        <v>312</v>
      </c>
    </row>
    <row r="120" spans="1:13" ht="15" customHeight="1" x14ac:dyDescent="0.25">
      <c r="A120" s="558">
        <v>8</v>
      </c>
      <c r="B120" s="232" t="s">
        <v>146</v>
      </c>
      <c r="C120" s="601">
        <v>0.85505114142039396</v>
      </c>
      <c r="D120" s="607">
        <v>14</v>
      </c>
      <c r="E120" s="601">
        <v>43426.450120752597</v>
      </c>
      <c r="F120" s="607">
        <v>6</v>
      </c>
      <c r="G120" s="601">
        <v>126038.89904802022</v>
      </c>
      <c r="H120" s="607">
        <v>7</v>
      </c>
      <c r="I120" s="601">
        <v>23492.437211457454</v>
      </c>
      <c r="J120" s="607">
        <v>2</v>
      </c>
      <c r="K120" s="624">
        <v>820358.24013559322</v>
      </c>
      <c r="L120" s="620">
        <v>4</v>
      </c>
      <c r="M120" s="560">
        <f t="shared" si="6"/>
        <v>33</v>
      </c>
    </row>
    <row r="121" spans="1:13" ht="15" customHeight="1" thickBot="1" x14ac:dyDescent="0.3">
      <c r="A121" s="617">
        <v>9</v>
      </c>
      <c r="B121" s="618" t="s">
        <v>234</v>
      </c>
      <c r="C121" s="605">
        <v>0.99447470861724052</v>
      </c>
      <c r="D121" s="607">
        <v>3</v>
      </c>
      <c r="E121" s="605">
        <v>44981.465648854959</v>
      </c>
      <c r="F121" s="607">
        <v>5</v>
      </c>
      <c r="G121" s="605">
        <v>57235.41716030534</v>
      </c>
      <c r="H121" s="607">
        <v>97</v>
      </c>
      <c r="I121" s="605">
        <v>3444.6596590330792</v>
      </c>
      <c r="J121" s="607">
        <v>44</v>
      </c>
      <c r="K121" s="627">
        <v>737421.33069767442</v>
      </c>
      <c r="L121" s="620">
        <v>17</v>
      </c>
      <c r="M121" s="628">
        <f t="shared" si="6"/>
        <v>166</v>
      </c>
    </row>
    <row r="122" spans="1:13" ht="15" customHeight="1" thickBot="1" x14ac:dyDescent="0.3">
      <c r="A122" s="233">
        <f>A14+A27+A45+A65+A80+A111+A121</f>
        <v>110</v>
      </c>
      <c r="B122" s="234" t="s">
        <v>102</v>
      </c>
      <c r="C122" s="637">
        <f>AVERAGE(C6:C121)</f>
        <v>0.56902967920439362</v>
      </c>
      <c r="D122" s="324"/>
      <c r="E122" s="325">
        <f>AVERAGE(E6:E121)</f>
        <v>23707.013500698395</v>
      </c>
      <c r="F122" s="324"/>
      <c r="G122" s="326">
        <f>AVERAGE(G6:G121)</f>
        <v>75185.008252838859</v>
      </c>
      <c r="H122" s="327"/>
      <c r="I122" s="328">
        <f>AVERAGE(I6:I121)</f>
        <v>4981.1135876781918</v>
      </c>
      <c r="J122" s="327"/>
      <c r="K122" s="329">
        <f>AVERAGE(K6:K121)</f>
        <v>659124.82913255133</v>
      </c>
      <c r="L122" s="242"/>
      <c r="M122" s="243"/>
    </row>
    <row r="123" spans="1:13" x14ac:dyDescent="0.25">
      <c r="A123" s="1"/>
    </row>
  </sheetData>
  <mergeCells count="5">
    <mergeCell ref="C4:D4"/>
    <mergeCell ref="E4:F4"/>
    <mergeCell ref="G4:H4"/>
    <mergeCell ref="I4:J4"/>
    <mergeCell ref="K4:L4"/>
  </mergeCells>
  <pageMargins left="0.25" right="0.25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4" sqref="B4"/>
    </sheetView>
  </sheetViews>
  <sheetFormatPr defaultRowHeight="15" x14ac:dyDescent="0.25"/>
  <cols>
    <col min="1" max="1" width="5.7109375" style="165" customWidth="1"/>
    <col min="2" max="2" width="30.7109375" style="165" customWidth="1"/>
    <col min="3" max="3" width="7.7109375" style="165" customWidth="1"/>
    <col min="4" max="4" width="5.7109375" style="165" customWidth="1"/>
    <col min="5" max="5" width="10.7109375" style="165" customWidth="1"/>
    <col min="6" max="6" width="5.7109375" style="165" customWidth="1"/>
    <col min="7" max="7" width="10.7109375" style="165" customWidth="1"/>
    <col min="8" max="8" width="5.7109375" style="165" customWidth="1"/>
    <col min="9" max="9" width="10.7109375" style="165" customWidth="1"/>
    <col min="10" max="10" width="5.7109375" style="165" customWidth="1"/>
    <col min="11" max="11" width="10.7109375" style="165" customWidth="1"/>
    <col min="12" max="12" width="5.7109375" style="165" customWidth="1"/>
    <col min="13" max="13" width="9.7109375" style="165" customWidth="1"/>
    <col min="14" max="16384" width="9.140625" style="165"/>
  </cols>
  <sheetData>
    <row r="1" spans="1:14" x14ac:dyDescent="0.25">
      <c r="A1" s="240" t="s">
        <v>151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</row>
    <row r="2" spans="1:14" x14ac:dyDescent="0.25">
      <c r="A2" s="220"/>
      <c r="B2" s="221" t="s">
        <v>176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</row>
    <row r="3" spans="1:14" ht="11.25" customHeight="1" thickBot="1" x14ac:dyDescent="0.3">
      <c r="A3" s="220"/>
      <c r="B3" s="223"/>
      <c r="C3" s="223"/>
      <c r="D3" s="223"/>
      <c r="E3" s="223"/>
      <c r="F3" s="223"/>
      <c r="G3" s="223"/>
      <c r="H3" s="223"/>
      <c r="I3" s="220"/>
      <c r="J3" s="220"/>
      <c r="K3" s="220"/>
      <c r="L3" s="220"/>
    </row>
    <row r="4" spans="1:14" ht="73.5" customHeight="1" thickBot="1" x14ac:dyDescent="0.3">
      <c r="A4" s="224" t="s">
        <v>171</v>
      </c>
      <c r="B4" s="254" t="s">
        <v>49</v>
      </c>
      <c r="C4" s="750" t="s">
        <v>160</v>
      </c>
      <c r="D4" s="751"/>
      <c r="E4" s="752" t="s">
        <v>163</v>
      </c>
      <c r="F4" s="753"/>
      <c r="G4" s="754" t="s">
        <v>161</v>
      </c>
      <c r="H4" s="753"/>
      <c r="I4" s="754" t="s">
        <v>162</v>
      </c>
      <c r="J4" s="753"/>
      <c r="K4" s="754" t="s">
        <v>164</v>
      </c>
      <c r="L4" s="753"/>
      <c r="M4" s="241" t="s">
        <v>159</v>
      </c>
      <c r="N4" s="237"/>
    </row>
    <row r="5" spans="1:14" ht="15" customHeight="1" x14ac:dyDescent="0.25">
      <c r="A5" s="662" t="s">
        <v>172</v>
      </c>
      <c r="B5" s="331" t="s">
        <v>202</v>
      </c>
      <c r="C5" s="649">
        <v>0.72960440799374449</v>
      </c>
      <c r="D5" s="647">
        <v>25</v>
      </c>
      <c r="E5" s="649">
        <v>122529.28774928775</v>
      </c>
      <c r="F5" s="647">
        <v>1</v>
      </c>
      <c r="G5" s="649">
        <v>316234.07404558401</v>
      </c>
      <c r="H5" s="647">
        <v>1</v>
      </c>
      <c r="I5" s="649">
        <v>43713.750484330485</v>
      </c>
      <c r="J5" s="647">
        <v>1</v>
      </c>
      <c r="K5" s="646">
        <v>954109.66764705884</v>
      </c>
      <c r="L5" s="644">
        <v>2</v>
      </c>
      <c r="M5" s="638">
        <f t="shared" ref="M5:M36" si="0">D5+F5+H5+J5+L5</f>
        <v>30</v>
      </c>
    </row>
    <row r="6" spans="1:14" ht="15" customHeight="1" x14ac:dyDescent="0.25">
      <c r="A6" s="674" t="s">
        <v>158</v>
      </c>
      <c r="B6" s="650" t="s">
        <v>146</v>
      </c>
      <c r="C6" s="660">
        <v>0.85505114142039396</v>
      </c>
      <c r="D6" s="645">
        <v>14</v>
      </c>
      <c r="E6" s="660">
        <v>43426.450120752597</v>
      </c>
      <c r="F6" s="645">
        <v>6</v>
      </c>
      <c r="G6" s="660">
        <v>126038.89904802022</v>
      </c>
      <c r="H6" s="645">
        <v>7</v>
      </c>
      <c r="I6" s="660">
        <v>23492.437211457454</v>
      </c>
      <c r="J6" s="645">
        <v>2</v>
      </c>
      <c r="K6" s="660">
        <v>820358.24013559322</v>
      </c>
      <c r="L6" s="645">
        <v>4</v>
      </c>
      <c r="M6" s="678">
        <f t="shared" si="0"/>
        <v>33</v>
      </c>
    </row>
    <row r="7" spans="1:14" ht="15" customHeight="1" x14ac:dyDescent="0.25">
      <c r="A7" s="664" t="s">
        <v>173</v>
      </c>
      <c r="B7" s="330" t="s">
        <v>57</v>
      </c>
      <c r="C7" s="601">
        <v>0.605283443759846</v>
      </c>
      <c r="D7" s="607">
        <v>45</v>
      </c>
      <c r="E7" s="601">
        <v>51446.976744186046</v>
      </c>
      <c r="F7" s="607">
        <v>3</v>
      </c>
      <c r="G7" s="601">
        <v>228296.02753488373</v>
      </c>
      <c r="H7" s="607">
        <v>2</v>
      </c>
      <c r="I7" s="601">
        <v>11066.297720930232</v>
      </c>
      <c r="J7" s="607">
        <v>8</v>
      </c>
      <c r="K7" s="624">
        <v>1026810.0628571429</v>
      </c>
      <c r="L7" s="607">
        <v>1</v>
      </c>
      <c r="M7" s="639">
        <f t="shared" si="0"/>
        <v>59</v>
      </c>
    </row>
    <row r="8" spans="1:14" ht="15" customHeight="1" x14ac:dyDescent="0.25">
      <c r="A8" s="663" t="s">
        <v>174</v>
      </c>
      <c r="B8" s="330" t="s">
        <v>63</v>
      </c>
      <c r="C8" s="601">
        <v>0.88735884193863512</v>
      </c>
      <c r="D8" s="607">
        <v>12</v>
      </c>
      <c r="E8" s="601">
        <v>25326.551181102361</v>
      </c>
      <c r="F8" s="607">
        <v>36</v>
      </c>
      <c r="G8" s="601">
        <v>203148.58514960628</v>
      </c>
      <c r="H8" s="607">
        <v>3</v>
      </c>
      <c r="I8" s="601">
        <v>10820.358267716536</v>
      </c>
      <c r="J8" s="607">
        <v>9</v>
      </c>
      <c r="K8" s="624">
        <v>719721.54090090096</v>
      </c>
      <c r="L8" s="607">
        <v>22</v>
      </c>
      <c r="M8" s="639">
        <f t="shared" si="0"/>
        <v>82</v>
      </c>
    </row>
    <row r="9" spans="1:14" ht="15" customHeight="1" x14ac:dyDescent="0.25">
      <c r="A9" s="664" t="s">
        <v>172</v>
      </c>
      <c r="B9" s="330" t="s">
        <v>70</v>
      </c>
      <c r="C9" s="601">
        <v>0.54383438433223608</v>
      </c>
      <c r="D9" s="607">
        <v>61</v>
      </c>
      <c r="E9" s="601">
        <v>41558.215821152189</v>
      </c>
      <c r="F9" s="607">
        <v>7</v>
      </c>
      <c r="G9" s="601">
        <v>106813.50822012038</v>
      </c>
      <c r="H9" s="607">
        <v>11</v>
      </c>
      <c r="I9" s="601">
        <v>21015.358383490973</v>
      </c>
      <c r="J9" s="607">
        <v>3</v>
      </c>
      <c r="K9" s="624">
        <v>729149.56465517241</v>
      </c>
      <c r="L9" s="607">
        <v>19</v>
      </c>
      <c r="M9" s="639">
        <f t="shared" si="0"/>
        <v>101</v>
      </c>
    </row>
    <row r="10" spans="1:14" ht="15" customHeight="1" x14ac:dyDescent="0.25">
      <c r="A10" s="664" t="s">
        <v>174</v>
      </c>
      <c r="B10" s="330" t="s">
        <v>190</v>
      </c>
      <c r="C10" s="601">
        <v>0.8298319035956675</v>
      </c>
      <c r="D10" s="607">
        <v>17</v>
      </c>
      <c r="E10" s="601">
        <v>22252.763873775843</v>
      </c>
      <c r="F10" s="607">
        <v>45</v>
      </c>
      <c r="G10" s="601">
        <v>86937.942883569107</v>
      </c>
      <c r="H10" s="607">
        <v>14</v>
      </c>
      <c r="I10" s="601">
        <v>5177.8889227421105</v>
      </c>
      <c r="J10" s="607">
        <v>17</v>
      </c>
      <c r="K10" s="624">
        <v>737569.26757575758</v>
      </c>
      <c r="L10" s="607">
        <v>16</v>
      </c>
      <c r="M10" s="639">
        <f t="shared" si="0"/>
        <v>109</v>
      </c>
    </row>
    <row r="11" spans="1:14" ht="15" customHeight="1" x14ac:dyDescent="0.25">
      <c r="A11" s="664" t="s">
        <v>173</v>
      </c>
      <c r="B11" s="330" t="s">
        <v>58</v>
      </c>
      <c r="C11" s="601">
        <v>0.59606543067280648</v>
      </c>
      <c r="D11" s="607">
        <v>48</v>
      </c>
      <c r="E11" s="601">
        <v>27418.600562587904</v>
      </c>
      <c r="F11" s="607">
        <v>30</v>
      </c>
      <c r="G11" s="601">
        <v>79792.717749648378</v>
      </c>
      <c r="H11" s="607">
        <v>21</v>
      </c>
      <c r="I11" s="601">
        <v>5008.686511954993</v>
      </c>
      <c r="J11" s="607">
        <v>18</v>
      </c>
      <c r="K11" s="624">
        <v>796767.84938144335</v>
      </c>
      <c r="L11" s="607">
        <v>7</v>
      </c>
      <c r="M11" s="639">
        <f t="shared" si="0"/>
        <v>124</v>
      </c>
    </row>
    <row r="12" spans="1:14" ht="15" customHeight="1" x14ac:dyDescent="0.25">
      <c r="A12" s="664" t="s">
        <v>239</v>
      </c>
      <c r="B12" s="330" t="s">
        <v>231</v>
      </c>
      <c r="C12" s="601">
        <v>0.99833333332259222</v>
      </c>
      <c r="D12" s="607">
        <v>2</v>
      </c>
      <c r="E12" s="601">
        <v>22637.044930875578</v>
      </c>
      <c r="F12" s="607">
        <v>43</v>
      </c>
      <c r="G12" s="601">
        <v>85821.046820276504</v>
      </c>
      <c r="H12" s="607">
        <v>16</v>
      </c>
      <c r="I12" s="601">
        <v>15517.631486175116</v>
      </c>
      <c r="J12" s="607">
        <v>6</v>
      </c>
      <c r="K12" s="624">
        <v>624195.33223076921</v>
      </c>
      <c r="L12" s="607">
        <v>69</v>
      </c>
      <c r="M12" s="639">
        <f t="shared" si="0"/>
        <v>136</v>
      </c>
    </row>
    <row r="13" spans="1:14" ht="15" customHeight="1" x14ac:dyDescent="0.25">
      <c r="A13" s="663" t="s">
        <v>157</v>
      </c>
      <c r="B13" s="330" t="s">
        <v>32</v>
      </c>
      <c r="C13" s="601">
        <v>0.58128967138151888</v>
      </c>
      <c r="D13" s="607">
        <v>53</v>
      </c>
      <c r="E13" s="601">
        <v>38299.763986394559</v>
      </c>
      <c r="F13" s="607">
        <v>10</v>
      </c>
      <c r="G13" s="601">
        <v>68431.274761904773</v>
      </c>
      <c r="H13" s="607">
        <v>39</v>
      </c>
      <c r="I13" s="601">
        <v>4259.4871904761903</v>
      </c>
      <c r="J13" s="607">
        <v>24</v>
      </c>
      <c r="K13" s="624">
        <v>751800.29082191782</v>
      </c>
      <c r="L13" s="607">
        <v>11</v>
      </c>
      <c r="M13" s="639">
        <f t="shared" si="0"/>
        <v>137</v>
      </c>
    </row>
    <row r="14" spans="1:14" ht="15" customHeight="1" thickBot="1" x14ac:dyDescent="0.3">
      <c r="A14" s="665" t="s">
        <v>157</v>
      </c>
      <c r="B14" s="651" t="s">
        <v>78</v>
      </c>
      <c r="C14" s="652">
        <v>0.33930977778329791</v>
      </c>
      <c r="D14" s="653">
        <v>95</v>
      </c>
      <c r="E14" s="652">
        <v>31014.264840182648</v>
      </c>
      <c r="F14" s="653">
        <v>20</v>
      </c>
      <c r="G14" s="652">
        <v>95014.301360730591</v>
      </c>
      <c r="H14" s="653">
        <v>12</v>
      </c>
      <c r="I14" s="652">
        <v>10385.739059360731</v>
      </c>
      <c r="J14" s="653">
        <v>10</v>
      </c>
      <c r="K14" s="654">
        <v>809435.46799999999</v>
      </c>
      <c r="L14" s="653">
        <v>6</v>
      </c>
      <c r="M14" s="655">
        <f t="shared" si="0"/>
        <v>143</v>
      </c>
    </row>
    <row r="15" spans="1:14" ht="15" customHeight="1" x14ac:dyDescent="0.25">
      <c r="A15" s="666" t="s">
        <v>239</v>
      </c>
      <c r="B15" s="331" t="s">
        <v>128</v>
      </c>
      <c r="C15" s="649">
        <v>0.89459023127744164</v>
      </c>
      <c r="D15" s="647">
        <v>10</v>
      </c>
      <c r="E15" s="649">
        <v>31228.923626619027</v>
      </c>
      <c r="F15" s="647">
        <v>19</v>
      </c>
      <c r="G15" s="649">
        <v>67933.938039303262</v>
      </c>
      <c r="H15" s="647">
        <v>43</v>
      </c>
      <c r="I15" s="649">
        <v>4092.682478785172</v>
      </c>
      <c r="J15" s="647">
        <v>27</v>
      </c>
      <c r="K15" s="646">
        <v>668505.46340579714</v>
      </c>
      <c r="L15" s="647">
        <v>46</v>
      </c>
      <c r="M15" s="638">
        <f t="shared" si="0"/>
        <v>145</v>
      </c>
    </row>
    <row r="16" spans="1:14" ht="15" customHeight="1" x14ac:dyDescent="0.25">
      <c r="A16" s="663" t="s">
        <v>172</v>
      </c>
      <c r="B16" s="330" t="s">
        <v>73</v>
      </c>
      <c r="C16" s="601">
        <v>0.42412069626817395</v>
      </c>
      <c r="D16" s="607">
        <v>80</v>
      </c>
      <c r="E16" s="601">
        <v>33366.261715328474</v>
      </c>
      <c r="F16" s="607">
        <v>17</v>
      </c>
      <c r="G16" s="601">
        <v>127624.22113138688</v>
      </c>
      <c r="H16" s="607">
        <v>6</v>
      </c>
      <c r="I16" s="601">
        <v>16017.972855839416</v>
      </c>
      <c r="J16" s="607">
        <v>5</v>
      </c>
      <c r="K16" s="624">
        <v>676279.66780487809</v>
      </c>
      <c r="L16" s="607">
        <v>39</v>
      </c>
      <c r="M16" s="639">
        <f t="shared" si="0"/>
        <v>147</v>
      </c>
    </row>
    <row r="17" spans="1:13" ht="15" customHeight="1" x14ac:dyDescent="0.25">
      <c r="A17" s="664" t="s">
        <v>172</v>
      </c>
      <c r="B17" s="330" t="s">
        <v>27</v>
      </c>
      <c r="C17" s="601">
        <v>0.42062662705130227</v>
      </c>
      <c r="D17" s="607">
        <v>81</v>
      </c>
      <c r="E17" s="601">
        <v>30177.935036231884</v>
      </c>
      <c r="F17" s="607">
        <v>23</v>
      </c>
      <c r="G17" s="601">
        <v>117999.17141304347</v>
      </c>
      <c r="H17" s="607">
        <v>8</v>
      </c>
      <c r="I17" s="601">
        <v>3784.2158333333336</v>
      </c>
      <c r="J17" s="607">
        <v>31</v>
      </c>
      <c r="K17" s="624">
        <v>811044.125</v>
      </c>
      <c r="L17" s="607">
        <v>5</v>
      </c>
      <c r="M17" s="639">
        <f t="shared" si="0"/>
        <v>148</v>
      </c>
    </row>
    <row r="18" spans="1:13" ht="15" customHeight="1" x14ac:dyDescent="0.25">
      <c r="A18" s="674" t="s">
        <v>158</v>
      </c>
      <c r="B18" s="650" t="s">
        <v>129</v>
      </c>
      <c r="C18" s="660">
        <v>0.68361669456455831</v>
      </c>
      <c r="D18" s="645">
        <v>32</v>
      </c>
      <c r="E18" s="660">
        <v>30893.627878192536</v>
      </c>
      <c r="F18" s="645">
        <v>21</v>
      </c>
      <c r="G18" s="660">
        <v>68234.72156188605</v>
      </c>
      <c r="H18" s="645">
        <v>41</v>
      </c>
      <c r="I18" s="660">
        <v>4336.1050098231826</v>
      </c>
      <c r="J18" s="645">
        <v>22</v>
      </c>
      <c r="K18" s="660">
        <v>675992.97169230762</v>
      </c>
      <c r="L18" s="645">
        <v>40</v>
      </c>
      <c r="M18" s="642">
        <f t="shared" si="0"/>
        <v>156</v>
      </c>
    </row>
    <row r="19" spans="1:13" ht="15" customHeight="1" x14ac:dyDescent="0.25">
      <c r="A19" s="663" t="s">
        <v>174</v>
      </c>
      <c r="B19" s="330" t="s">
        <v>69</v>
      </c>
      <c r="C19" s="601">
        <v>0.73530243256795091</v>
      </c>
      <c r="D19" s="607">
        <v>24</v>
      </c>
      <c r="E19" s="601">
        <v>20711.798143851509</v>
      </c>
      <c r="F19" s="607">
        <v>54</v>
      </c>
      <c r="G19" s="601">
        <v>82565.00624709978</v>
      </c>
      <c r="H19" s="607">
        <v>17</v>
      </c>
      <c r="I19" s="601">
        <v>9240.8890429234343</v>
      </c>
      <c r="J19" s="607">
        <v>11</v>
      </c>
      <c r="K19" s="624">
        <v>651105.70261194033</v>
      </c>
      <c r="L19" s="607">
        <v>56</v>
      </c>
      <c r="M19" s="639">
        <f t="shared" si="0"/>
        <v>162</v>
      </c>
    </row>
    <row r="20" spans="1:13" ht="15" customHeight="1" x14ac:dyDescent="0.25">
      <c r="A20" s="663" t="s">
        <v>172</v>
      </c>
      <c r="B20" s="330" t="s">
        <v>30</v>
      </c>
      <c r="C20" s="601">
        <v>0.50436049188223742</v>
      </c>
      <c r="D20" s="607">
        <v>68</v>
      </c>
      <c r="E20" s="601">
        <v>22725.295151515151</v>
      </c>
      <c r="F20" s="607">
        <v>42</v>
      </c>
      <c r="G20" s="601">
        <v>114125.38344444445</v>
      </c>
      <c r="H20" s="607">
        <v>9</v>
      </c>
      <c r="I20" s="601">
        <v>7077.1994646464645</v>
      </c>
      <c r="J20" s="607">
        <v>14</v>
      </c>
      <c r="K20" s="624">
        <v>700079.79569892469</v>
      </c>
      <c r="L20" s="607">
        <v>29</v>
      </c>
      <c r="M20" s="639">
        <f t="shared" si="0"/>
        <v>162</v>
      </c>
    </row>
    <row r="21" spans="1:13" ht="15" customHeight="1" x14ac:dyDescent="0.25">
      <c r="A21" s="664" t="s">
        <v>175</v>
      </c>
      <c r="B21" s="330" t="s">
        <v>14</v>
      </c>
      <c r="C21" s="601">
        <v>0.41108483342794117</v>
      </c>
      <c r="D21" s="607">
        <v>85</v>
      </c>
      <c r="E21" s="601">
        <v>40624.769736842107</v>
      </c>
      <c r="F21" s="607">
        <v>8</v>
      </c>
      <c r="G21" s="601">
        <v>175509.47598684212</v>
      </c>
      <c r="H21" s="607">
        <v>4</v>
      </c>
      <c r="I21" s="601">
        <v>3711.6315789473683</v>
      </c>
      <c r="J21" s="607">
        <v>32</v>
      </c>
      <c r="K21" s="624">
        <v>686639.09090909094</v>
      </c>
      <c r="L21" s="607">
        <v>34</v>
      </c>
      <c r="M21" s="639">
        <f t="shared" si="0"/>
        <v>163</v>
      </c>
    </row>
    <row r="22" spans="1:13" ht="15" customHeight="1" x14ac:dyDescent="0.25">
      <c r="A22" s="674" t="s">
        <v>158</v>
      </c>
      <c r="B22" s="650" t="s">
        <v>234</v>
      </c>
      <c r="C22" s="660">
        <v>0.99447470861724052</v>
      </c>
      <c r="D22" s="645">
        <v>3</v>
      </c>
      <c r="E22" s="660">
        <v>44981.465648854959</v>
      </c>
      <c r="F22" s="645">
        <v>5</v>
      </c>
      <c r="G22" s="660">
        <v>57235.41716030534</v>
      </c>
      <c r="H22" s="645">
        <v>97</v>
      </c>
      <c r="I22" s="660">
        <v>3444.6596590330792</v>
      </c>
      <c r="J22" s="645">
        <v>44</v>
      </c>
      <c r="K22" s="660">
        <v>737421.33069767442</v>
      </c>
      <c r="L22" s="645">
        <v>17</v>
      </c>
      <c r="M22" s="642">
        <f t="shared" si="0"/>
        <v>166</v>
      </c>
    </row>
    <row r="23" spans="1:13" ht="15" customHeight="1" x14ac:dyDescent="0.25">
      <c r="A23" s="664" t="s">
        <v>175</v>
      </c>
      <c r="B23" s="330" t="s">
        <v>68</v>
      </c>
      <c r="C23" s="601">
        <v>0.67369096072770296</v>
      </c>
      <c r="D23" s="607">
        <v>34</v>
      </c>
      <c r="E23" s="601">
        <v>17263.809885931558</v>
      </c>
      <c r="F23" s="607">
        <v>82</v>
      </c>
      <c r="G23" s="601">
        <v>113725.52151330798</v>
      </c>
      <c r="H23" s="607">
        <v>10</v>
      </c>
      <c r="I23" s="601">
        <v>18164.081391634983</v>
      </c>
      <c r="J23" s="607">
        <v>4</v>
      </c>
      <c r="K23" s="624">
        <v>677158.66944000009</v>
      </c>
      <c r="L23" s="607">
        <v>38</v>
      </c>
      <c r="M23" s="639">
        <f t="shared" si="0"/>
        <v>168</v>
      </c>
    </row>
    <row r="24" spans="1:13" ht="15" customHeight="1" thickBot="1" x14ac:dyDescent="0.3">
      <c r="A24" s="676" t="s">
        <v>174</v>
      </c>
      <c r="B24" s="651" t="s">
        <v>61</v>
      </c>
      <c r="C24" s="652">
        <v>0.91264573316777708</v>
      </c>
      <c r="D24" s="653">
        <v>8</v>
      </c>
      <c r="E24" s="652">
        <v>25510.436005625877</v>
      </c>
      <c r="F24" s="653">
        <v>35</v>
      </c>
      <c r="G24" s="652">
        <v>80120.260562587908</v>
      </c>
      <c r="H24" s="653">
        <v>20</v>
      </c>
      <c r="I24" s="652">
        <v>8687.6088326300978</v>
      </c>
      <c r="J24" s="653">
        <v>12</v>
      </c>
      <c r="K24" s="654">
        <v>573966.10344827583</v>
      </c>
      <c r="L24" s="653">
        <v>96</v>
      </c>
      <c r="M24" s="655">
        <f t="shared" si="0"/>
        <v>171</v>
      </c>
    </row>
    <row r="25" spans="1:13" ht="15" customHeight="1" x14ac:dyDescent="0.25">
      <c r="A25" s="662" t="s">
        <v>157</v>
      </c>
      <c r="B25" s="331" t="s">
        <v>77</v>
      </c>
      <c r="C25" s="649">
        <v>0.62175942053556987</v>
      </c>
      <c r="D25" s="647">
        <v>39</v>
      </c>
      <c r="E25" s="649">
        <v>682.81191972076783</v>
      </c>
      <c r="F25" s="647">
        <v>110</v>
      </c>
      <c r="G25" s="649">
        <v>130774.15604712043</v>
      </c>
      <c r="H25" s="647">
        <v>5</v>
      </c>
      <c r="I25" s="649">
        <v>15428.656509598602</v>
      </c>
      <c r="J25" s="647">
        <v>7</v>
      </c>
      <c r="K25" s="646">
        <v>761269.44577235775</v>
      </c>
      <c r="L25" s="647">
        <v>10</v>
      </c>
      <c r="M25" s="638">
        <f t="shared" si="0"/>
        <v>171</v>
      </c>
    </row>
    <row r="26" spans="1:13" ht="15" customHeight="1" x14ac:dyDescent="0.25">
      <c r="A26" s="664" t="s">
        <v>158</v>
      </c>
      <c r="B26" s="330" t="s">
        <v>81</v>
      </c>
      <c r="C26" s="601">
        <v>0.74171365317118876</v>
      </c>
      <c r="D26" s="607">
        <v>23</v>
      </c>
      <c r="E26" s="601">
        <v>49111.118924387651</v>
      </c>
      <c r="F26" s="607">
        <v>4</v>
      </c>
      <c r="G26" s="601">
        <v>69288.124249201283</v>
      </c>
      <c r="H26" s="607">
        <v>32</v>
      </c>
      <c r="I26" s="601">
        <v>3428.5796805111818</v>
      </c>
      <c r="J26" s="607">
        <v>46</v>
      </c>
      <c r="K26" s="624">
        <v>599328.88470588229</v>
      </c>
      <c r="L26" s="607">
        <v>87</v>
      </c>
      <c r="M26" s="639">
        <f t="shared" si="0"/>
        <v>192</v>
      </c>
    </row>
    <row r="27" spans="1:13" ht="15" customHeight="1" x14ac:dyDescent="0.25">
      <c r="A27" s="663" t="s">
        <v>239</v>
      </c>
      <c r="B27" s="330" t="s">
        <v>42</v>
      </c>
      <c r="C27" s="601">
        <v>0.91877783269926394</v>
      </c>
      <c r="D27" s="607">
        <v>6</v>
      </c>
      <c r="E27" s="601">
        <v>35506.004052785924</v>
      </c>
      <c r="F27" s="607">
        <v>14</v>
      </c>
      <c r="G27" s="601">
        <v>66281.901372434018</v>
      </c>
      <c r="H27" s="607">
        <v>52</v>
      </c>
      <c r="I27" s="601">
        <v>3334.7442815249265</v>
      </c>
      <c r="J27" s="607">
        <v>56</v>
      </c>
      <c r="K27" s="624">
        <v>625243.99082568812</v>
      </c>
      <c r="L27" s="607">
        <v>68</v>
      </c>
      <c r="M27" s="639">
        <f t="shared" si="0"/>
        <v>196</v>
      </c>
    </row>
    <row r="28" spans="1:13" ht="15" customHeight="1" x14ac:dyDescent="0.25">
      <c r="A28" s="664" t="s">
        <v>158</v>
      </c>
      <c r="B28" s="330" t="s">
        <v>79</v>
      </c>
      <c r="C28" s="624">
        <v>0.55613870312496572</v>
      </c>
      <c r="D28" s="648">
        <v>59</v>
      </c>
      <c r="E28" s="624">
        <v>25726.778328935798</v>
      </c>
      <c r="F28" s="648">
        <v>34</v>
      </c>
      <c r="G28" s="624">
        <v>65988.28784520668</v>
      </c>
      <c r="H28" s="648">
        <v>56</v>
      </c>
      <c r="I28" s="624">
        <v>4536.7389182058041</v>
      </c>
      <c r="J28" s="648">
        <v>21</v>
      </c>
      <c r="K28" s="624">
        <v>709720.47887323948</v>
      </c>
      <c r="L28" s="607">
        <v>26</v>
      </c>
      <c r="M28" s="639">
        <f t="shared" si="0"/>
        <v>196</v>
      </c>
    </row>
    <row r="29" spans="1:13" ht="15" customHeight="1" x14ac:dyDescent="0.25">
      <c r="A29" s="663" t="s">
        <v>174</v>
      </c>
      <c r="B29" s="330" t="s">
        <v>188</v>
      </c>
      <c r="C29" s="601">
        <v>0.91412356612032464</v>
      </c>
      <c r="D29" s="607">
        <v>7</v>
      </c>
      <c r="E29" s="601">
        <v>27224.246987951807</v>
      </c>
      <c r="F29" s="607">
        <v>31</v>
      </c>
      <c r="G29" s="601">
        <v>72593.740903614453</v>
      </c>
      <c r="H29" s="607">
        <v>26</v>
      </c>
      <c r="I29" s="601">
        <v>2912.4122088353415</v>
      </c>
      <c r="J29" s="607">
        <v>103</v>
      </c>
      <c r="K29" s="624">
        <v>678564.609375</v>
      </c>
      <c r="L29" s="607">
        <v>36</v>
      </c>
      <c r="M29" s="639">
        <f t="shared" si="0"/>
        <v>203</v>
      </c>
    </row>
    <row r="30" spans="1:13" ht="15" customHeight="1" x14ac:dyDescent="0.25">
      <c r="A30" s="664" t="s">
        <v>172</v>
      </c>
      <c r="B30" s="330" t="s">
        <v>29</v>
      </c>
      <c r="C30" s="601">
        <v>0.47178419388085846</v>
      </c>
      <c r="D30" s="607">
        <v>73</v>
      </c>
      <c r="E30" s="601">
        <v>18066.931260229132</v>
      </c>
      <c r="F30" s="607">
        <v>75</v>
      </c>
      <c r="G30" s="601">
        <v>76585.887152209485</v>
      </c>
      <c r="H30" s="607">
        <v>23</v>
      </c>
      <c r="I30" s="601">
        <v>4952.6928723404262</v>
      </c>
      <c r="J30" s="607">
        <v>19</v>
      </c>
      <c r="K30" s="624">
        <v>742857.0384615385</v>
      </c>
      <c r="L30" s="607">
        <v>13</v>
      </c>
      <c r="M30" s="639">
        <f t="shared" si="0"/>
        <v>203</v>
      </c>
    </row>
    <row r="31" spans="1:13" ht="15" customHeight="1" x14ac:dyDescent="0.25">
      <c r="A31" s="663" t="s">
        <v>239</v>
      </c>
      <c r="B31" s="330" t="s">
        <v>41</v>
      </c>
      <c r="C31" s="601">
        <v>0.70663906655966202</v>
      </c>
      <c r="D31" s="607">
        <v>28</v>
      </c>
      <c r="E31" s="601">
        <v>19445.014539527303</v>
      </c>
      <c r="F31" s="607">
        <v>62</v>
      </c>
      <c r="G31" s="601">
        <v>64927.74925835371</v>
      </c>
      <c r="H31" s="607">
        <v>62</v>
      </c>
      <c r="I31" s="601">
        <v>3508.5175224123877</v>
      </c>
      <c r="J31" s="607">
        <v>42</v>
      </c>
      <c r="K31" s="624">
        <v>788738.22860759497</v>
      </c>
      <c r="L31" s="607">
        <v>9</v>
      </c>
      <c r="M31" s="639">
        <f t="shared" si="0"/>
        <v>203</v>
      </c>
    </row>
    <row r="32" spans="1:13" ht="15" customHeight="1" x14ac:dyDescent="0.25">
      <c r="A32" s="664" t="s">
        <v>239</v>
      </c>
      <c r="B32" s="330" t="s">
        <v>97</v>
      </c>
      <c r="C32" s="601">
        <v>0.62159903241017833</v>
      </c>
      <c r="D32" s="607">
        <v>40</v>
      </c>
      <c r="E32" s="601">
        <v>15827.591919191918</v>
      </c>
      <c r="F32" s="607">
        <v>87</v>
      </c>
      <c r="G32" s="601">
        <v>72934.121826262635</v>
      </c>
      <c r="H32" s="607">
        <v>25</v>
      </c>
      <c r="I32" s="601">
        <v>8536.3880363636363</v>
      </c>
      <c r="J32" s="607">
        <v>13</v>
      </c>
      <c r="K32" s="624">
        <v>671428.13490909094</v>
      </c>
      <c r="L32" s="607">
        <v>43</v>
      </c>
      <c r="M32" s="639">
        <f t="shared" si="0"/>
        <v>208</v>
      </c>
    </row>
    <row r="33" spans="1:13" ht="15" customHeight="1" x14ac:dyDescent="0.25">
      <c r="A33" s="671" t="s">
        <v>239</v>
      </c>
      <c r="B33" s="335" t="s">
        <v>230</v>
      </c>
      <c r="C33" s="600">
        <v>0.71248454536391104</v>
      </c>
      <c r="D33" s="606">
        <v>26</v>
      </c>
      <c r="E33" s="600">
        <v>30759.286554292434</v>
      </c>
      <c r="F33" s="606">
        <v>22</v>
      </c>
      <c r="G33" s="600">
        <v>52905.081105448844</v>
      </c>
      <c r="H33" s="606">
        <v>106</v>
      </c>
      <c r="I33" s="600">
        <v>3670.8392787142297</v>
      </c>
      <c r="J33" s="606">
        <v>34</v>
      </c>
      <c r="K33" s="623">
        <v>728429.56779661018</v>
      </c>
      <c r="L33" s="606">
        <v>20</v>
      </c>
      <c r="M33" s="640">
        <f t="shared" si="0"/>
        <v>208</v>
      </c>
    </row>
    <row r="34" spans="1:13" ht="15" customHeight="1" thickBot="1" x14ac:dyDescent="0.3">
      <c r="A34" s="668" t="s">
        <v>173</v>
      </c>
      <c r="B34" s="332" t="s">
        <v>181</v>
      </c>
      <c r="C34" s="605">
        <v>0.46935576172114524</v>
      </c>
      <c r="D34" s="656">
        <v>74</v>
      </c>
      <c r="E34" s="605">
        <v>27433.231981981982</v>
      </c>
      <c r="F34" s="656">
        <v>29</v>
      </c>
      <c r="G34" s="605">
        <v>69036.369222972964</v>
      </c>
      <c r="H34" s="656">
        <v>35</v>
      </c>
      <c r="I34" s="605">
        <v>3365.7780968468469</v>
      </c>
      <c r="J34" s="656">
        <v>51</v>
      </c>
      <c r="K34" s="627">
        <v>722239.52666666661</v>
      </c>
      <c r="L34" s="656">
        <v>21</v>
      </c>
      <c r="M34" s="657">
        <f t="shared" si="0"/>
        <v>210</v>
      </c>
    </row>
    <row r="35" spans="1:13" ht="15" customHeight="1" x14ac:dyDescent="0.25">
      <c r="A35" s="662" t="s">
        <v>239</v>
      </c>
      <c r="B35" s="331" t="s">
        <v>3</v>
      </c>
      <c r="C35" s="649">
        <v>0.77976781906945758</v>
      </c>
      <c r="D35" s="647">
        <v>22</v>
      </c>
      <c r="E35" s="649">
        <v>36215.305656229182</v>
      </c>
      <c r="F35" s="647">
        <v>12</v>
      </c>
      <c r="G35" s="649">
        <v>58408.169040639579</v>
      </c>
      <c r="H35" s="647">
        <v>95</v>
      </c>
      <c r="I35" s="649">
        <v>3387.4956695536307</v>
      </c>
      <c r="J35" s="647">
        <v>48</v>
      </c>
      <c r="K35" s="646">
        <v>689728.69736842101</v>
      </c>
      <c r="L35" s="647">
        <v>33</v>
      </c>
      <c r="M35" s="638">
        <f t="shared" si="0"/>
        <v>210</v>
      </c>
    </row>
    <row r="36" spans="1:13" ht="15" customHeight="1" x14ac:dyDescent="0.25">
      <c r="A36" s="663" t="s">
        <v>172</v>
      </c>
      <c r="B36" s="330" t="s">
        <v>74</v>
      </c>
      <c r="C36" s="601">
        <v>0.46842060054478357</v>
      </c>
      <c r="D36" s="607">
        <v>75</v>
      </c>
      <c r="E36" s="601">
        <v>36359.551441161224</v>
      </c>
      <c r="F36" s="607">
        <v>11</v>
      </c>
      <c r="G36" s="601">
        <v>68857.743991705545</v>
      </c>
      <c r="H36" s="607">
        <v>37</v>
      </c>
      <c r="I36" s="601">
        <v>5719.2213893208909</v>
      </c>
      <c r="J36" s="607">
        <v>15</v>
      </c>
      <c r="K36" s="624">
        <v>611833.28671328677</v>
      </c>
      <c r="L36" s="607">
        <v>79</v>
      </c>
      <c r="M36" s="639">
        <f t="shared" si="0"/>
        <v>217</v>
      </c>
    </row>
    <row r="37" spans="1:13" ht="15" customHeight="1" x14ac:dyDescent="0.25">
      <c r="A37" s="663" t="s">
        <v>174</v>
      </c>
      <c r="B37" s="330" t="s">
        <v>60</v>
      </c>
      <c r="C37" s="601">
        <v>0.8327325031391839</v>
      </c>
      <c r="D37" s="607">
        <v>16</v>
      </c>
      <c r="E37" s="601">
        <v>21797.052238805969</v>
      </c>
      <c r="F37" s="607">
        <v>48</v>
      </c>
      <c r="G37" s="601">
        <v>66596.196744402987</v>
      </c>
      <c r="H37" s="607">
        <v>50</v>
      </c>
      <c r="I37" s="601">
        <v>3655.4876305970151</v>
      </c>
      <c r="J37" s="607">
        <v>35</v>
      </c>
      <c r="K37" s="624">
        <v>600707.21780821914</v>
      </c>
      <c r="L37" s="607">
        <v>85</v>
      </c>
      <c r="M37" s="639">
        <f t="shared" ref="M37:M68" si="1">D37+F37+H37+J37+L37</f>
        <v>234</v>
      </c>
    </row>
    <row r="38" spans="1:13" ht="15" customHeight="1" x14ac:dyDescent="0.25">
      <c r="A38" s="663" t="s">
        <v>175</v>
      </c>
      <c r="B38" s="330" t="s">
        <v>1</v>
      </c>
      <c r="C38" s="601">
        <v>0.51428032168434124</v>
      </c>
      <c r="D38" s="607">
        <v>66</v>
      </c>
      <c r="E38" s="601">
        <v>12289.70227670753</v>
      </c>
      <c r="F38" s="607">
        <v>100</v>
      </c>
      <c r="G38" s="601">
        <v>93671.088966725045</v>
      </c>
      <c r="H38" s="607">
        <v>13</v>
      </c>
      <c r="I38" s="601">
        <v>4880.5043782837129</v>
      </c>
      <c r="J38" s="607">
        <v>20</v>
      </c>
      <c r="K38" s="624">
        <v>670579.02208333334</v>
      </c>
      <c r="L38" s="607">
        <v>44</v>
      </c>
      <c r="M38" s="639">
        <f t="shared" si="1"/>
        <v>243</v>
      </c>
    </row>
    <row r="39" spans="1:13" ht="15" customHeight="1" x14ac:dyDescent="0.25">
      <c r="A39" s="663" t="s">
        <v>173</v>
      </c>
      <c r="B39" s="334" t="s">
        <v>147</v>
      </c>
      <c r="C39" s="601">
        <v>0.41117175869193601</v>
      </c>
      <c r="D39" s="607">
        <v>84</v>
      </c>
      <c r="E39" s="601">
        <v>23275.620525059665</v>
      </c>
      <c r="F39" s="607">
        <v>40</v>
      </c>
      <c r="G39" s="601">
        <v>67071.18281622912</v>
      </c>
      <c r="H39" s="607">
        <v>47</v>
      </c>
      <c r="I39" s="601">
        <v>3274.7927923627685</v>
      </c>
      <c r="J39" s="607">
        <v>62</v>
      </c>
      <c r="K39" s="624">
        <v>739171.58</v>
      </c>
      <c r="L39" s="607">
        <v>14</v>
      </c>
      <c r="M39" s="639">
        <f t="shared" si="1"/>
        <v>247</v>
      </c>
    </row>
    <row r="40" spans="1:13" ht="15" customHeight="1" x14ac:dyDescent="0.25">
      <c r="A40" s="664" t="s">
        <v>239</v>
      </c>
      <c r="B40" s="330" t="s">
        <v>37</v>
      </c>
      <c r="C40" s="601">
        <v>0.30031226754527257</v>
      </c>
      <c r="D40" s="607">
        <v>99</v>
      </c>
      <c r="E40" s="601">
        <v>28789.892215568863</v>
      </c>
      <c r="F40" s="607">
        <v>25</v>
      </c>
      <c r="G40" s="601">
        <v>67166.490574850308</v>
      </c>
      <c r="H40" s="607">
        <v>46</v>
      </c>
      <c r="I40" s="601">
        <v>3214.1101796407183</v>
      </c>
      <c r="J40" s="607">
        <v>70</v>
      </c>
      <c r="K40" s="624">
        <v>744110.74468085112</v>
      </c>
      <c r="L40" s="607">
        <v>12</v>
      </c>
      <c r="M40" s="639">
        <f t="shared" si="1"/>
        <v>252</v>
      </c>
    </row>
    <row r="41" spans="1:13" ht="15" customHeight="1" x14ac:dyDescent="0.25">
      <c r="A41" s="664" t="s">
        <v>175</v>
      </c>
      <c r="B41" s="330" t="s">
        <v>19</v>
      </c>
      <c r="C41" s="601">
        <v>0.50148271523266685</v>
      </c>
      <c r="D41" s="607">
        <v>69</v>
      </c>
      <c r="E41" s="601">
        <v>21720.39278131635</v>
      </c>
      <c r="F41" s="607">
        <v>49</v>
      </c>
      <c r="G41" s="601">
        <v>81306.979734607216</v>
      </c>
      <c r="H41" s="607">
        <v>18</v>
      </c>
      <c r="I41" s="601">
        <v>3024.0169851380042</v>
      </c>
      <c r="J41" s="607">
        <v>90</v>
      </c>
      <c r="K41" s="624">
        <v>706551.43076923082</v>
      </c>
      <c r="L41" s="607">
        <v>27</v>
      </c>
      <c r="M41" s="639">
        <f t="shared" si="1"/>
        <v>253</v>
      </c>
    </row>
    <row r="42" spans="1:13" ht="15" customHeight="1" x14ac:dyDescent="0.25">
      <c r="A42" s="669" t="s">
        <v>239</v>
      </c>
      <c r="B42" s="333" t="s">
        <v>229</v>
      </c>
      <c r="C42" s="602">
        <v>0.55971457634239452</v>
      </c>
      <c r="D42" s="608">
        <v>57</v>
      </c>
      <c r="E42" s="602">
        <v>24932.622243460766</v>
      </c>
      <c r="F42" s="608">
        <v>37</v>
      </c>
      <c r="G42" s="602">
        <v>66204.612645875255</v>
      </c>
      <c r="H42" s="608">
        <v>54</v>
      </c>
      <c r="I42" s="602">
        <v>3320.1013883299802</v>
      </c>
      <c r="J42" s="608">
        <v>57</v>
      </c>
      <c r="K42" s="625">
        <v>659632.14516666671</v>
      </c>
      <c r="L42" s="608">
        <v>50</v>
      </c>
      <c r="M42" s="641">
        <f t="shared" si="1"/>
        <v>255</v>
      </c>
    </row>
    <row r="43" spans="1:13" ht="15" customHeight="1" x14ac:dyDescent="0.25">
      <c r="A43" s="664" t="s">
        <v>157</v>
      </c>
      <c r="B43" s="330" t="s">
        <v>211</v>
      </c>
      <c r="C43" s="601">
        <v>0.56570408022351037</v>
      </c>
      <c r="D43" s="607">
        <v>55</v>
      </c>
      <c r="E43" s="601">
        <v>35423.820915926182</v>
      </c>
      <c r="F43" s="607">
        <v>15</v>
      </c>
      <c r="G43" s="601">
        <v>56475.365003417632</v>
      </c>
      <c r="H43" s="607">
        <v>101</v>
      </c>
      <c r="I43" s="601">
        <v>3353.8359535201639</v>
      </c>
      <c r="J43" s="607">
        <v>53</v>
      </c>
      <c r="K43" s="624">
        <v>696542.84538461536</v>
      </c>
      <c r="L43" s="607">
        <v>32</v>
      </c>
      <c r="M43" s="639">
        <f t="shared" si="1"/>
        <v>256</v>
      </c>
    </row>
    <row r="44" spans="1:13" ht="15" customHeight="1" thickBot="1" x14ac:dyDescent="0.3">
      <c r="A44" s="668" t="s">
        <v>157</v>
      </c>
      <c r="B44" s="332" t="s">
        <v>150</v>
      </c>
      <c r="C44" s="605">
        <v>0.82710488326002529</v>
      </c>
      <c r="D44" s="656">
        <v>18</v>
      </c>
      <c r="E44" s="605">
        <v>85458.599203187245</v>
      </c>
      <c r="F44" s="656">
        <v>2</v>
      </c>
      <c r="G44" s="605">
        <v>50484.462151394422</v>
      </c>
      <c r="H44" s="656">
        <v>110</v>
      </c>
      <c r="I44" s="605">
        <v>5645.8280478087654</v>
      </c>
      <c r="J44" s="656">
        <v>16</v>
      </c>
      <c r="K44" s="627">
        <v>501458.38888888888</v>
      </c>
      <c r="L44" s="656">
        <v>110</v>
      </c>
      <c r="M44" s="657">
        <f t="shared" si="1"/>
        <v>256</v>
      </c>
    </row>
    <row r="45" spans="1:13" ht="15" customHeight="1" x14ac:dyDescent="0.25">
      <c r="A45" s="662" t="s">
        <v>239</v>
      </c>
      <c r="B45" s="331" t="s">
        <v>223</v>
      </c>
      <c r="C45" s="649">
        <v>0.47188107737815915</v>
      </c>
      <c r="D45" s="647">
        <v>72</v>
      </c>
      <c r="E45" s="649">
        <v>22160.517241379312</v>
      </c>
      <c r="F45" s="647">
        <v>46</v>
      </c>
      <c r="G45" s="649">
        <v>67407.805760649091</v>
      </c>
      <c r="H45" s="647">
        <v>45</v>
      </c>
      <c r="I45" s="649">
        <v>4334.9858012170389</v>
      </c>
      <c r="J45" s="647">
        <v>23</v>
      </c>
      <c r="K45" s="646">
        <v>621065.84615384613</v>
      </c>
      <c r="L45" s="647">
        <v>71</v>
      </c>
      <c r="M45" s="638">
        <f t="shared" si="1"/>
        <v>257</v>
      </c>
    </row>
    <row r="46" spans="1:13" ht="15" customHeight="1" x14ac:dyDescent="0.25">
      <c r="A46" s="664" t="s">
        <v>239</v>
      </c>
      <c r="B46" s="330" t="s">
        <v>215</v>
      </c>
      <c r="C46" s="601">
        <v>0.61132312846059689</v>
      </c>
      <c r="D46" s="607">
        <v>42</v>
      </c>
      <c r="E46" s="601">
        <v>39300.241492864981</v>
      </c>
      <c r="F46" s="607">
        <v>9</v>
      </c>
      <c r="G46" s="601">
        <v>66994.584467617999</v>
      </c>
      <c r="H46" s="607">
        <v>49</v>
      </c>
      <c r="I46" s="601">
        <v>3274.8158068057082</v>
      </c>
      <c r="J46" s="607">
        <v>61</v>
      </c>
      <c r="K46" s="624">
        <v>565566.109375</v>
      </c>
      <c r="L46" s="607">
        <v>100</v>
      </c>
      <c r="M46" s="639">
        <f t="shared" si="1"/>
        <v>261</v>
      </c>
    </row>
    <row r="47" spans="1:13" ht="15" customHeight="1" x14ac:dyDescent="0.25">
      <c r="A47" s="663" t="s">
        <v>239</v>
      </c>
      <c r="B47" s="330" t="s">
        <v>34</v>
      </c>
      <c r="C47" s="601">
        <v>0.56327518576597235</v>
      </c>
      <c r="D47" s="607">
        <v>56</v>
      </c>
      <c r="E47" s="601">
        <v>17577.684515195368</v>
      </c>
      <c r="F47" s="607">
        <v>77</v>
      </c>
      <c r="G47" s="601">
        <v>65495.104949348774</v>
      </c>
      <c r="H47" s="607">
        <v>58</v>
      </c>
      <c r="I47" s="601">
        <v>3250.9536903039075</v>
      </c>
      <c r="J47" s="607">
        <v>67</v>
      </c>
      <c r="K47" s="624">
        <v>845467.29411764711</v>
      </c>
      <c r="L47" s="607">
        <v>3</v>
      </c>
      <c r="M47" s="639">
        <f t="shared" si="1"/>
        <v>261</v>
      </c>
    </row>
    <row r="48" spans="1:13" ht="15" customHeight="1" x14ac:dyDescent="0.25">
      <c r="A48" s="663" t="s">
        <v>239</v>
      </c>
      <c r="B48" s="330" t="s">
        <v>16</v>
      </c>
      <c r="C48" s="601">
        <v>0.39968731601934432</v>
      </c>
      <c r="D48" s="607">
        <v>88</v>
      </c>
      <c r="E48" s="601">
        <v>26687.801556420232</v>
      </c>
      <c r="F48" s="607">
        <v>32</v>
      </c>
      <c r="G48" s="601">
        <v>76146.68836575876</v>
      </c>
      <c r="H48" s="607">
        <v>24</v>
      </c>
      <c r="I48" s="601">
        <v>3646.5544747081713</v>
      </c>
      <c r="J48" s="607">
        <v>36</v>
      </c>
      <c r="K48" s="624">
        <v>610012.93538461544</v>
      </c>
      <c r="L48" s="607">
        <v>82</v>
      </c>
      <c r="M48" s="639">
        <f t="shared" si="1"/>
        <v>262</v>
      </c>
    </row>
    <row r="49" spans="1:13" ht="15" customHeight="1" x14ac:dyDescent="0.25">
      <c r="A49" s="663" t="s">
        <v>239</v>
      </c>
      <c r="B49" s="330" t="s">
        <v>5</v>
      </c>
      <c r="C49" s="601">
        <v>0.60075936963480936</v>
      </c>
      <c r="D49" s="607">
        <v>46</v>
      </c>
      <c r="E49" s="601">
        <v>19935.575620767493</v>
      </c>
      <c r="F49" s="607">
        <v>58</v>
      </c>
      <c r="G49" s="601">
        <v>68790.228860045157</v>
      </c>
      <c r="H49" s="607">
        <v>38</v>
      </c>
      <c r="I49" s="601">
        <v>3287.111151241535</v>
      </c>
      <c r="J49" s="607">
        <v>59</v>
      </c>
      <c r="K49" s="624">
        <v>637738.84440677962</v>
      </c>
      <c r="L49" s="607">
        <v>61</v>
      </c>
      <c r="M49" s="639">
        <f t="shared" si="1"/>
        <v>262</v>
      </c>
    </row>
    <row r="50" spans="1:13" ht="15" customHeight="1" x14ac:dyDescent="0.25">
      <c r="A50" s="663" t="s">
        <v>239</v>
      </c>
      <c r="B50" s="330" t="s">
        <v>40</v>
      </c>
      <c r="C50" s="601">
        <v>0.59971300156094287</v>
      </c>
      <c r="D50" s="607">
        <v>47</v>
      </c>
      <c r="E50" s="601">
        <v>22913.525960526316</v>
      </c>
      <c r="F50" s="607">
        <v>41</v>
      </c>
      <c r="G50" s="601">
        <v>71199.285447368413</v>
      </c>
      <c r="H50" s="607">
        <v>27</v>
      </c>
      <c r="I50" s="601">
        <v>3440.8166842105265</v>
      </c>
      <c r="J50" s="607">
        <v>45</v>
      </c>
      <c r="K50" s="624">
        <v>555200.05000000005</v>
      </c>
      <c r="L50" s="607">
        <v>102</v>
      </c>
      <c r="M50" s="639">
        <f t="shared" si="1"/>
        <v>262</v>
      </c>
    </row>
    <row r="51" spans="1:13" ht="15" customHeight="1" x14ac:dyDescent="0.25">
      <c r="A51" s="664" t="s">
        <v>158</v>
      </c>
      <c r="B51" s="330" t="s">
        <v>80</v>
      </c>
      <c r="C51" s="601">
        <v>0.24077820923672072</v>
      </c>
      <c r="D51" s="607">
        <v>105</v>
      </c>
      <c r="E51" s="601">
        <v>28508.189245283022</v>
      </c>
      <c r="F51" s="607">
        <v>26</v>
      </c>
      <c r="G51" s="601">
        <v>70353.459467258595</v>
      </c>
      <c r="H51" s="607">
        <v>30</v>
      </c>
      <c r="I51" s="601">
        <v>4156.3105993340732</v>
      </c>
      <c r="J51" s="607">
        <v>26</v>
      </c>
      <c r="K51" s="624">
        <v>616703.85268656723</v>
      </c>
      <c r="L51" s="607">
        <v>75</v>
      </c>
      <c r="M51" s="639">
        <f t="shared" si="1"/>
        <v>262</v>
      </c>
    </row>
    <row r="52" spans="1:13" ht="15" customHeight="1" x14ac:dyDescent="0.25">
      <c r="A52" s="667" t="s">
        <v>174</v>
      </c>
      <c r="B52" s="335" t="s">
        <v>10</v>
      </c>
      <c r="C52" s="600">
        <v>0.84492640322748713</v>
      </c>
      <c r="D52" s="606">
        <v>15</v>
      </c>
      <c r="E52" s="600">
        <v>17424.54780361757</v>
      </c>
      <c r="F52" s="606">
        <v>80</v>
      </c>
      <c r="G52" s="600">
        <v>64947.194302325581</v>
      </c>
      <c r="H52" s="606">
        <v>61</v>
      </c>
      <c r="I52" s="600">
        <v>2954.2874935400519</v>
      </c>
      <c r="J52" s="606">
        <v>97</v>
      </c>
      <c r="K52" s="623">
        <v>738116.62341463414</v>
      </c>
      <c r="L52" s="606">
        <v>15</v>
      </c>
      <c r="M52" s="640">
        <f t="shared" si="1"/>
        <v>268</v>
      </c>
    </row>
    <row r="53" spans="1:13" ht="15" customHeight="1" x14ac:dyDescent="0.25">
      <c r="A53" s="663" t="s">
        <v>239</v>
      </c>
      <c r="B53" s="330" t="s">
        <v>39</v>
      </c>
      <c r="C53" s="601">
        <v>0.49634290750429194</v>
      </c>
      <c r="D53" s="607">
        <v>70</v>
      </c>
      <c r="E53" s="601">
        <v>35623.39086851629</v>
      </c>
      <c r="F53" s="607">
        <v>13</v>
      </c>
      <c r="G53" s="601">
        <v>64894.89170084439</v>
      </c>
      <c r="H53" s="607">
        <v>63</v>
      </c>
      <c r="I53" s="601">
        <v>3498.2919179734622</v>
      </c>
      <c r="J53" s="607">
        <v>43</v>
      </c>
      <c r="K53" s="624">
        <v>593014.10631578951</v>
      </c>
      <c r="L53" s="607">
        <v>89</v>
      </c>
      <c r="M53" s="639">
        <f t="shared" si="1"/>
        <v>278</v>
      </c>
    </row>
    <row r="54" spans="1:13" ht="15" customHeight="1" thickBot="1" x14ac:dyDescent="0.3">
      <c r="A54" s="670" t="s">
        <v>157</v>
      </c>
      <c r="B54" s="332" t="s">
        <v>208</v>
      </c>
      <c r="C54" s="605">
        <v>0.51784100698320845</v>
      </c>
      <c r="D54" s="656">
        <v>63</v>
      </c>
      <c r="E54" s="605">
        <v>25955.469336670838</v>
      </c>
      <c r="F54" s="656">
        <v>33</v>
      </c>
      <c r="G54" s="605">
        <v>69115.8113767209</v>
      </c>
      <c r="H54" s="656">
        <v>33</v>
      </c>
      <c r="I54" s="605">
        <v>3362.0182102628282</v>
      </c>
      <c r="J54" s="656">
        <v>52</v>
      </c>
      <c r="K54" s="627">
        <v>569011.64838709682</v>
      </c>
      <c r="L54" s="656">
        <v>99</v>
      </c>
      <c r="M54" s="657">
        <f t="shared" si="1"/>
        <v>280</v>
      </c>
    </row>
    <row r="55" spans="1:13" ht="15" customHeight="1" x14ac:dyDescent="0.25">
      <c r="A55" s="666" t="s">
        <v>239</v>
      </c>
      <c r="B55" s="331" t="s">
        <v>228</v>
      </c>
      <c r="C55" s="649">
        <v>0.62390264479647128</v>
      </c>
      <c r="D55" s="647">
        <v>38</v>
      </c>
      <c r="E55" s="649">
        <v>19648.58510638298</v>
      </c>
      <c r="F55" s="647">
        <v>60</v>
      </c>
      <c r="G55" s="649">
        <v>62566.293010638299</v>
      </c>
      <c r="H55" s="647">
        <v>72</v>
      </c>
      <c r="I55" s="649">
        <v>3069.7914893617021</v>
      </c>
      <c r="J55" s="647">
        <v>85</v>
      </c>
      <c r="K55" s="646">
        <v>710261.98</v>
      </c>
      <c r="L55" s="647">
        <v>25</v>
      </c>
      <c r="M55" s="638">
        <f t="shared" si="1"/>
        <v>280</v>
      </c>
    </row>
    <row r="56" spans="1:13" ht="15" customHeight="1" x14ac:dyDescent="0.25">
      <c r="A56" s="674" t="s">
        <v>158</v>
      </c>
      <c r="B56" s="650" t="s">
        <v>36</v>
      </c>
      <c r="C56" s="660">
        <v>0.60606053502749913</v>
      </c>
      <c r="D56" s="645">
        <v>44</v>
      </c>
      <c r="E56" s="660">
        <v>20987.651612903224</v>
      </c>
      <c r="F56" s="645">
        <v>52</v>
      </c>
      <c r="G56" s="660">
        <v>68019.726541935481</v>
      </c>
      <c r="H56" s="645">
        <v>42</v>
      </c>
      <c r="I56" s="660">
        <v>3346.2769548387091</v>
      </c>
      <c r="J56" s="645">
        <v>55</v>
      </c>
      <c r="K56" s="660">
        <v>594594.26148148149</v>
      </c>
      <c r="L56" s="645">
        <v>88</v>
      </c>
      <c r="M56" s="642">
        <f t="shared" si="1"/>
        <v>281</v>
      </c>
    </row>
    <row r="57" spans="1:13" ht="15" customHeight="1" x14ac:dyDescent="0.25">
      <c r="A57" s="664" t="s">
        <v>239</v>
      </c>
      <c r="B57" s="330" t="s">
        <v>218</v>
      </c>
      <c r="C57" s="601">
        <v>0.59316159202999053</v>
      </c>
      <c r="D57" s="607">
        <v>49</v>
      </c>
      <c r="E57" s="601">
        <v>19112.98909688013</v>
      </c>
      <c r="F57" s="607">
        <v>65</v>
      </c>
      <c r="G57" s="601">
        <v>63345.127364532018</v>
      </c>
      <c r="H57" s="607">
        <v>67</v>
      </c>
      <c r="I57" s="601">
        <v>4031.6272577996715</v>
      </c>
      <c r="J57" s="607">
        <v>28</v>
      </c>
      <c r="K57" s="624">
        <v>619152.20512820513</v>
      </c>
      <c r="L57" s="607">
        <v>73</v>
      </c>
      <c r="M57" s="639">
        <f t="shared" si="1"/>
        <v>282</v>
      </c>
    </row>
    <row r="58" spans="1:13" ht="15" customHeight="1" x14ac:dyDescent="0.25">
      <c r="A58" s="664" t="s">
        <v>239</v>
      </c>
      <c r="B58" s="330" t="s">
        <v>232</v>
      </c>
      <c r="C58" s="601">
        <v>0.98359796682831324</v>
      </c>
      <c r="D58" s="607">
        <v>4</v>
      </c>
      <c r="E58" s="601">
        <v>33056.919833671403</v>
      </c>
      <c r="F58" s="607">
        <v>18</v>
      </c>
      <c r="G58" s="601">
        <v>55459.732174442193</v>
      </c>
      <c r="H58" s="607">
        <v>104</v>
      </c>
      <c r="I58" s="601">
        <v>3186.258823529412</v>
      </c>
      <c r="J58" s="607">
        <v>74</v>
      </c>
      <c r="K58" s="624">
        <v>607752.20437956206</v>
      </c>
      <c r="L58" s="607">
        <v>83</v>
      </c>
      <c r="M58" s="639">
        <f t="shared" si="1"/>
        <v>283</v>
      </c>
    </row>
    <row r="59" spans="1:13" ht="15" customHeight="1" x14ac:dyDescent="0.25">
      <c r="A59" s="663" t="s">
        <v>239</v>
      </c>
      <c r="B59" s="330" t="s">
        <v>233</v>
      </c>
      <c r="C59" s="601">
        <v>1</v>
      </c>
      <c r="D59" s="607">
        <v>1</v>
      </c>
      <c r="E59" s="601">
        <v>3788.3178902352101</v>
      </c>
      <c r="F59" s="607">
        <v>109</v>
      </c>
      <c r="G59" s="601">
        <v>66141.846471846045</v>
      </c>
      <c r="H59" s="607">
        <v>55</v>
      </c>
      <c r="I59" s="601">
        <v>3347.5766215253029</v>
      </c>
      <c r="J59" s="607">
        <v>54</v>
      </c>
      <c r="K59" s="624">
        <v>631051.81707317068</v>
      </c>
      <c r="L59" s="607">
        <v>64</v>
      </c>
      <c r="M59" s="639">
        <f t="shared" si="1"/>
        <v>283</v>
      </c>
    </row>
    <row r="60" spans="1:13" ht="15" customHeight="1" x14ac:dyDescent="0.25">
      <c r="A60" s="663" t="s">
        <v>239</v>
      </c>
      <c r="B60" s="330" t="s">
        <v>100</v>
      </c>
      <c r="C60" s="601">
        <v>0.90219026155254911</v>
      </c>
      <c r="D60" s="607">
        <v>9</v>
      </c>
      <c r="E60" s="601">
        <v>21238.285298616171</v>
      </c>
      <c r="F60" s="607">
        <v>51</v>
      </c>
      <c r="G60" s="601">
        <v>51589.950924981793</v>
      </c>
      <c r="H60" s="607">
        <v>109</v>
      </c>
      <c r="I60" s="601">
        <v>3317.8612818645302</v>
      </c>
      <c r="J60" s="607">
        <v>58</v>
      </c>
      <c r="K60" s="624">
        <v>651059.85566176474</v>
      </c>
      <c r="L60" s="607">
        <v>57</v>
      </c>
      <c r="M60" s="639">
        <f t="shared" si="1"/>
        <v>284</v>
      </c>
    </row>
    <row r="61" spans="1:13" ht="15" customHeight="1" x14ac:dyDescent="0.25">
      <c r="A61" s="672" t="s">
        <v>175</v>
      </c>
      <c r="B61" s="333" t="s">
        <v>197</v>
      </c>
      <c r="C61" s="602">
        <v>0.63474739208664666</v>
      </c>
      <c r="D61" s="608">
        <v>37</v>
      </c>
      <c r="E61" s="602">
        <v>15020.992425952047</v>
      </c>
      <c r="F61" s="608">
        <v>92</v>
      </c>
      <c r="G61" s="602">
        <v>66592.710846262344</v>
      </c>
      <c r="H61" s="608">
        <v>51</v>
      </c>
      <c r="I61" s="602">
        <v>3259.4259520451342</v>
      </c>
      <c r="J61" s="608">
        <v>65</v>
      </c>
      <c r="K61" s="625">
        <v>673481.67522727279</v>
      </c>
      <c r="L61" s="608">
        <v>41</v>
      </c>
      <c r="M61" s="641">
        <f t="shared" si="1"/>
        <v>286</v>
      </c>
    </row>
    <row r="62" spans="1:13" ht="15" customHeight="1" x14ac:dyDescent="0.25">
      <c r="A62" s="663" t="s">
        <v>157</v>
      </c>
      <c r="B62" s="330" t="s">
        <v>209</v>
      </c>
      <c r="C62" s="601">
        <v>0.42782678645717892</v>
      </c>
      <c r="D62" s="607">
        <v>79</v>
      </c>
      <c r="E62" s="601">
        <v>18694.146147816347</v>
      </c>
      <c r="F62" s="607">
        <v>66</v>
      </c>
      <c r="G62" s="601">
        <v>64675.499507278837</v>
      </c>
      <c r="H62" s="607">
        <v>65</v>
      </c>
      <c r="I62" s="601">
        <v>3711.3106270996641</v>
      </c>
      <c r="J62" s="607">
        <v>33</v>
      </c>
      <c r="K62" s="624">
        <v>666193.00596491236</v>
      </c>
      <c r="L62" s="607">
        <v>47</v>
      </c>
      <c r="M62" s="639">
        <f t="shared" si="1"/>
        <v>290</v>
      </c>
    </row>
    <row r="63" spans="1:13" ht="15" customHeight="1" x14ac:dyDescent="0.25">
      <c r="A63" s="663" t="s">
        <v>157</v>
      </c>
      <c r="B63" s="330" t="s">
        <v>212</v>
      </c>
      <c r="C63" s="601">
        <v>0.51466120934771242</v>
      </c>
      <c r="D63" s="607">
        <v>65</v>
      </c>
      <c r="E63" s="601">
        <v>18624.772267110267</v>
      </c>
      <c r="F63" s="607">
        <v>69</v>
      </c>
      <c r="G63" s="601">
        <v>61216.627965779466</v>
      </c>
      <c r="H63" s="607">
        <v>80</v>
      </c>
      <c r="I63" s="601">
        <v>3425.1946673003804</v>
      </c>
      <c r="J63" s="607">
        <v>47</v>
      </c>
      <c r="K63" s="624">
        <v>683182.80322314042</v>
      </c>
      <c r="L63" s="607">
        <v>35</v>
      </c>
      <c r="M63" s="639">
        <f t="shared" si="1"/>
        <v>296</v>
      </c>
    </row>
    <row r="64" spans="1:13" ht="15" customHeight="1" thickBot="1" x14ac:dyDescent="0.3">
      <c r="A64" s="670" t="s">
        <v>239</v>
      </c>
      <c r="B64" s="332" t="s">
        <v>221</v>
      </c>
      <c r="C64" s="605">
        <v>0.61394713692862946</v>
      </c>
      <c r="D64" s="656">
        <v>41</v>
      </c>
      <c r="E64" s="605">
        <v>18682.005277044856</v>
      </c>
      <c r="F64" s="656">
        <v>67</v>
      </c>
      <c r="G64" s="605">
        <v>59973.164881266486</v>
      </c>
      <c r="H64" s="656">
        <v>84</v>
      </c>
      <c r="I64" s="605">
        <v>3166.6877748460861</v>
      </c>
      <c r="J64" s="656">
        <v>77</v>
      </c>
      <c r="K64" s="627">
        <v>703774.35700000008</v>
      </c>
      <c r="L64" s="656">
        <v>28</v>
      </c>
      <c r="M64" s="657">
        <f t="shared" si="1"/>
        <v>297</v>
      </c>
    </row>
    <row r="65" spans="1:13" ht="15" customHeight="1" x14ac:dyDescent="0.25">
      <c r="A65" s="662" t="s">
        <v>173</v>
      </c>
      <c r="B65" s="677" t="s">
        <v>59</v>
      </c>
      <c r="C65" s="649">
        <v>0.89095334368181844</v>
      </c>
      <c r="D65" s="647">
        <v>11</v>
      </c>
      <c r="E65" s="649">
        <v>29927.893825735719</v>
      </c>
      <c r="F65" s="647">
        <v>24</v>
      </c>
      <c r="G65" s="649">
        <v>57107.482844777842</v>
      </c>
      <c r="H65" s="647">
        <v>98</v>
      </c>
      <c r="I65" s="649">
        <v>3018.0870051933066</v>
      </c>
      <c r="J65" s="647">
        <v>91</v>
      </c>
      <c r="K65" s="646">
        <v>617371.12058823521</v>
      </c>
      <c r="L65" s="647">
        <v>74</v>
      </c>
      <c r="M65" s="638">
        <f t="shared" si="1"/>
        <v>298</v>
      </c>
    </row>
    <row r="66" spans="1:13" ht="15" customHeight="1" x14ac:dyDescent="0.25">
      <c r="A66" s="663" t="s">
        <v>174</v>
      </c>
      <c r="B66" s="330" t="s">
        <v>8</v>
      </c>
      <c r="C66" s="601">
        <v>0.88410866972179913</v>
      </c>
      <c r="D66" s="607">
        <v>13</v>
      </c>
      <c r="E66" s="601">
        <v>20518.721951219512</v>
      </c>
      <c r="F66" s="607">
        <v>56</v>
      </c>
      <c r="G66" s="601">
        <v>59998.14588292683</v>
      </c>
      <c r="H66" s="607">
        <v>83</v>
      </c>
      <c r="I66" s="601">
        <v>2915.8512780487804</v>
      </c>
      <c r="J66" s="607">
        <v>102</v>
      </c>
      <c r="K66" s="624">
        <v>669016</v>
      </c>
      <c r="L66" s="607">
        <v>45</v>
      </c>
      <c r="M66" s="639">
        <f t="shared" si="1"/>
        <v>299</v>
      </c>
    </row>
    <row r="67" spans="1:13" ht="15" customHeight="1" x14ac:dyDescent="0.25">
      <c r="A67" s="663" t="s">
        <v>175</v>
      </c>
      <c r="B67" s="330" t="s">
        <v>18</v>
      </c>
      <c r="C67" s="601">
        <v>0.51476978642419269</v>
      </c>
      <c r="D67" s="607">
        <v>64</v>
      </c>
      <c r="E67" s="601">
        <v>18675.489186405768</v>
      </c>
      <c r="F67" s="607">
        <v>68</v>
      </c>
      <c r="G67" s="601">
        <v>57052.730782698251</v>
      </c>
      <c r="H67" s="607">
        <v>99</v>
      </c>
      <c r="I67" s="601">
        <v>3374.9485066941297</v>
      </c>
      <c r="J67" s="607">
        <v>50</v>
      </c>
      <c r="K67" s="624">
        <v>730097.22916666663</v>
      </c>
      <c r="L67" s="607">
        <v>18</v>
      </c>
      <c r="M67" s="639">
        <f t="shared" si="1"/>
        <v>299</v>
      </c>
    </row>
    <row r="68" spans="1:13" ht="15" customHeight="1" x14ac:dyDescent="0.25">
      <c r="A68" s="663" t="s">
        <v>239</v>
      </c>
      <c r="B68" s="330" t="s">
        <v>38</v>
      </c>
      <c r="C68" s="601">
        <v>0.60957803582293402</v>
      </c>
      <c r="D68" s="607">
        <v>43</v>
      </c>
      <c r="E68" s="601">
        <v>15226.4859437751</v>
      </c>
      <c r="F68" s="607">
        <v>91</v>
      </c>
      <c r="G68" s="601">
        <v>61652.426114457827</v>
      </c>
      <c r="H68" s="607">
        <v>76</v>
      </c>
      <c r="I68" s="601">
        <v>3558.9275100401605</v>
      </c>
      <c r="J68" s="607">
        <v>38</v>
      </c>
      <c r="K68" s="624">
        <v>651165.46052631584</v>
      </c>
      <c r="L68" s="607">
        <v>55</v>
      </c>
      <c r="M68" s="639">
        <f t="shared" si="1"/>
        <v>303</v>
      </c>
    </row>
    <row r="69" spans="1:13" ht="15" customHeight="1" x14ac:dyDescent="0.25">
      <c r="A69" s="664" t="s">
        <v>174</v>
      </c>
      <c r="B69" s="330" t="s">
        <v>148</v>
      </c>
      <c r="C69" s="601">
        <v>0.93632030501074881</v>
      </c>
      <c r="D69" s="607">
        <v>5</v>
      </c>
      <c r="E69" s="601">
        <v>23833.637559171599</v>
      </c>
      <c r="F69" s="607">
        <v>38</v>
      </c>
      <c r="G69" s="601">
        <v>60353.075480769228</v>
      </c>
      <c r="H69" s="607">
        <v>82</v>
      </c>
      <c r="I69" s="601">
        <v>2330.0627810650885</v>
      </c>
      <c r="J69" s="607">
        <v>109</v>
      </c>
      <c r="K69" s="624">
        <v>621709.07407407404</v>
      </c>
      <c r="L69" s="607">
        <v>70</v>
      </c>
      <c r="M69" s="639">
        <f t="shared" ref="M69:M100" si="2">D69+F69+H69+J69+L69</f>
        <v>304</v>
      </c>
    </row>
    <row r="70" spans="1:13" ht="15" customHeight="1" x14ac:dyDescent="0.25">
      <c r="A70" s="663" t="s">
        <v>172</v>
      </c>
      <c r="B70" s="330" t="s">
        <v>24</v>
      </c>
      <c r="C70" s="601">
        <v>0.46343997595929826</v>
      </c>
      <c r="D70" s="607">
        <v>77</v>
      </c>
      <c r="E70" s="601">
        <v>20183.370370370369</v>
      </c>
      <c r="F70" s="607">
        <v>57</v>
      </c>
      <c r="G70" s="601">
        <v>86030.498555555547</v>
      </c>
      <c r="H70" s="607">
        <v>15</v>
      </c>
      <c r="I70" s="601">
        <v>2969.0701111111107</v>
      </c>
      <c r="J70" s="607">
        <v>94</v>
      </c>
      <c r="K70" s="624">
        <v>631083.08695652173</v>
      </c>
      <c r="L70" s="607">
        <v>63</v>
      </c>
      <c r="M70" s="639">
        <f t="shared" si="2"/>
        <v>306</v>
      </c>
    </row>
    <row r="71" spans="1:13" ht="15" customHeight="1" x14ac:dyDescent="0.25">
      <c r="A71" s="667" t="s">
        <v>174</v>
      </c>
      <c r="B71" s="335" t="s">
        <v>9</v>
      </c>
      <c r="C71" s="600">
        <v>0.81890721293637292</v>
      </c>
      <c r="D71" s="606">
        <v>19</v>
      </c>
      <c r="E71" s="600">
        <v>23383.183966547193</v>
      </c>
      <c r="F71" s="606">
        <v>39</v>
      </c>
      <c r="G71" s="600">
        <v>69111.400501792115</v>
      </c>
      <c r="H71" s="606">
        <v>34</v>
      </c>
      <c r="I71" s="600">
        <v>2772.9180884109915</v>
      </c>
      <c r="J71" s="606">
        <v>108</v>
      </c>
      <c r="K71" s="623">
        <v>521451.85714285716</v>
      </c>
      <c r="L71" s="606">
        <v>107</v>
      </c>
      <c r="M71" s="640">
        <f t="shared" si="2"/>
        <v>307</v>
      </c>
    </row>
    <row r="72" spans="1:13" ht="15" customHeight="1" x14ac:dyDescent="0.25">
      <c r="A72" s="664" t="s">
        <v>175</v>
      </c>
      <c r="B72" s="330" t="s">
        <v>13</v>
      </c>
      <c r="C72" s="601">
        <v>0.63812885920002616</v>
      </c>
      <c r="D72" s="607">
        <v>36</v>
      </c>
      <c r="E72" s="601">
        <v>17491.22891566265</v>
      </c>
      <c r="F72" s="607">
        <v>79</v>
      </c>
      <c r="G72" s="601">
        <v>67756.284301204811</v>
      </c>
      <c r="H72" s="607">
        <v>44</v>
      </c>
      <c r="I72" s="601">
        <v>3111.9325301204817</v>
      </c>
      <c r="J72" s="607">
        <v>81</v>
      </c>
      <c r="K72" s="624">
        <v>626300.63071428577</v>
      </c>
      <c r="L72" s="607">
        <v>67</v>
      </c>
      <c r="M72" s="639">
        <f t="shared" si="2"/>
        <v>307</v>
      </c>
    </row>
    <row r="73" spans="1:13" ht="15" customHeight="1" x14ac:dyDescent="0.25">
      <c r="A73" s="663" t="s">
        <v>175</v>
      </c>
      <c r="B73" s="330" t="s">
        <v>12</v>
      </c>
      <c r="C73" s="601">
        <v>0.57147703106645664</v>
      </c>
      <c r="D73" s="607">
        <v>54</v>
      </c>
      <c r="E73" s="601">
        <v>17999.438077544426</v>
      </c>
      <c r="F73" s="607">
        <v>76</v>
      </c>
      <c r="G73" s="601">
        <v>71036.81563812602</v>
      </c>
      <c r="H73" s="607">
        <v>28</v>
      </c>
      <c r="I73" s="601">
        <v>2853.4242164781904</v>
      </c>
      <c r="J73" s="607">
        <v>105</v>
      </c>
      <c r="K73" s="624">
        <v>665611.35657894739</v>
      </c>
      <c r="L73" s="607">
        <v>48</v>
      </c>
      <c r="M73" s="639">
        <f t="shared" si="2"/>
        <v>311</v>
      </c>
    </row>
    <row r="74" spans="1:13" ht="15" customHeight="1" thickBot="1" x14ac:dyDescent="0.3">
      <c r="A74" s="675" t="s">
        <v>158</v>
      </c>
      <c r="B74" s="658" t="s">
        <v>15</v>
      </c>
      <c r="C74" s="661">
        <v>0.21705019732943284</v>
      </c>
      <c r="D74" s="659">
        <v>106</v>
      </c>
      <c r="E74" s="661">
        <v>28058.752783964366</v>
      </c>
      <c r="F74" s="659">
        <v>28</v>
      </c>
      <c r="G74" s="661">
        <v>80470.900267260571</v>
      </c>
      <c r="H74" s="659">
        <v>19</v>
      </c>
      <c r="I74" s="661">
        <v>3130.9506681514476</v>
      </c>
      <c r="J74" s="659">
        <v>79</v>
      </c>
      <c r="K74" s="661">
        <v>611730.18594594591</v>
      </c>
      <c r="L74" s="659">
        <v>80</v>
      </c>
      <c r="M74" s="643">
        <f t="shared" si="2"/>
        <v>312</v>
      </c>
    </row>
    <row r="75" spans="1:13" ht="15" customHeight="1" x14ac:dyDescent="0.25">
      <c r="A75" s="662" t="s">
        <v>173</v>
      </c>
      <c r="B75" s="331" t="s">
        <v>178</v>
      </c>
      <c r="C75" s="649">
        <v>0.70006106626993281</v>
      </c>
      <c r="D75" s="647">
        <v>30</v>
      </c>
      <c r="E75" s="649">
        <v>19879.815281276238</v>
      </c>
      <c r="F75" s="647">
        <v>59</v>
      </c>
      <c r="G75" s="649">
        <v>63001.221780016793</v>
      </c>
      <c r="H75" s="647">
        <v>69</v>
      </c>
      <c r="I75" s="649">
        <v>3211.2172040302266</v>
      </c>
      <c r="J75" s="647">
        <v>71</v>
      </c>
      <c r="K75" s="646">
        <v>604346.56765432097</v>
      </c>
      <c r="L75" s="647">
        <v>84</v>
      </c>
      <c r="M75" s="638">
        <f t="shared" si="2"/>
        <v>313</v>
      </c>
    </row>
    <row r="76" spans="1:13" ht="15" customHeight="1" x14ac:dyDescent="0.25">
      <c r="A76" s="664" t="s">
        <v>175</v>
      </c>
      <c r="B76" s="330" t="s">
        <v>65</v>
      </c>
      <c r="C76" s="601">
        <v>0.37292108066278495</v>
      </c>
      <c r="D76" s="607">
        <v>90</v>
      </c>
      <c r="E76" s="601">
        <v>28158.327272727274</v>
      </c>
      <c r="F76" s="607">
        <v>27</v>
      </c>
      <c r="G76" s="601">
        <v>61090.50466181818</v>
      </c>
      <c r="H76" s="607">
        <v>81</v>
      </c>
      <c r="I76" s="601">
        <v>3257.5425454545452</v>
      </c>
      <c r="J76" s="607">
        <v>66</v>
      </c>
      <c r="K76" s="624">
        <v>659204.07499999995</v>
      </c>
      <c r="L76" s="607">
        <v>51</v>
      </c>
      <c r="M76" s="639">
        <f t="shared" si="2"/>
        <v>315</v>
      </c>
    </row>
    <row r="77" spans="1:13" ht="15" customHeight="1" x14ac:dyDescent="0.25">
      <c r="A77" s="663" t="s">
        <v>172</v>
      </c>
      <c r="B77" s="330" t="s">
        <v>26</v>
      </c>
      <c r="C77" s="601">
        <v>0.50787976947226909</v>
      </c>
      <c r="D77" s="607">
        <v>67</v>
      </c>
      <c r="E77" s="601">
        <v>18522.44078269825</v>
      </c>
      <c r="F77" s="607">
        <v>71</v>
      </c>
      <c r="G77" s="601">
        <v>59109.168362512872</v>
      </c>
      <c r="H77" s="607">
        <v>90</v>
      </c>
      <c r="I77" s="601">
        <v>3546.9123789907312</v>
      </c>
      <c r="J77" s="607">
        <v>39</v>
      </c>
      <c r="K77" s="624">
        <v>658286.07272727275</v>
      </c>
      <c r="L77" s="607">
        <v>53</v>
      </c>
      <c r="M77" s="639">
        <f t="shared" si="2"/>
        <v>320</v>
      </c>
    </row>
    <row r="78" spans="1:13" ht="15" customHeight="1" x14ac:dyDescent="0.25">
      <c r="A78" s="663" t="s">
        <v>157</v>
      </c>
      <c r="B78" s="330" t="s">
        <v>17</v>
      </c>
      <c r="C78" s="601">
        <v>0.29275675203838503</v>
      </c>
      <c r="D78" s="607">
        <v>103</v>
      </c>
      <c r="E78" s="601">
        <v>20784.878048780487</v>
      </c>
      <c r="F78" s="607">
        <v>53</v>
      </c>
      <c r="G78" s="601">
        <v>70104.569918699184</v>
      </c>
      <c r="H78" s="607">
        <v>31</v>
      </c>
      <c r="I78" s="601">
        <v>1870.7127371273714</v>
      </c>
      <c r="J78" s="607">
        <v>110</v>
      </c>
      <c r="K78" s="624">
        <v>713959.45652173914</v>
      </c>
      <c r="L78" s="607">
        <v>23</v>
      </c>
      <c r="M78" s="639">
        <f t="shared" si="2"/>
        <v>320</v>
      </c>
    </row>
    <row r="79" spans="1:13" ht="15" customHeight="1" x14ac:dyDescent="0.25">
      <c r="A79" s="663" t="s">
        <v>239</v>
      </c>
      <c r="B79" s="330" t="s">
        <v>216</v>
      </c>
      <c r="C79" s="601">
        <v>0.32729991938965297</v>
      </c>
      <c r="D79" s="607">
        <v>97</v>
      </c>
      <c r="E79" s="601">
        <v>18619.114963503649</v>
      </c>
      <c r="F79" s="607">
        <v>70</v>
      </c>
      <c r="G79" s="601">
        <v>62087.785036496352</v>
      </c>
      <c r="H79" s="607">
        <v>74</v>
      </c>
      <c r="I79" s="601">
        <v>3529.3783211678829</v>
      </c>
      <c r="J79" s="607">
        <v>40</v>
      </c>
      <c r="K79" s="624">
        <v>671574.35692307702</v>
      </c>
      <c r="L79" s="607">
        <v>42</v>
      </c>
      <c r="M79" s="639">
        <f t="shared" si="2"/>
        <v>323</v>
      </c>
    </row>
    <row r="80" spans="1:13" ht="15" customHeight="1" x14ac:dyDescent="0.25">
      <c r="A80" s="667" t="s">
        <v>157</v>
      </c>
      <c r="B80" s="335" t="s">
        <v>207</v>
      </c>
      <c r="C80" s="600">
        <v>0.34714322149376176</v>
      </c>
      <c r="D80" s="606">
        <v>94</v>
      </c>
      <c r="E80" s="600">
        <v>19301.202815099168</v>
      </c>
      <c r="F80" s="606">
        <v>63</v>
      </c>
      <c r="G80" s="600">
        <v>68420.669731285991</v>
      </c>
      <c r="H80" s="606">
        <v>40</v>
      </c>
      <c r="I80" s="600">
        <v>3385.1441906589894</v>
      </c>
      <c r="J80" s="606">
        <v>49</v>
      </c>
      <c r="K80" s="623">
        <v>612862.10450450447</v>
      </c>
      <c r="L80" s="606">
        <v>78</v>
      </c>
      <c r="M80" s="640">
        <f t="shared" si="2"/>
        <v>324</v>
      </c>
    </row>
    <row r="81" spans="1:13" ht="15" customHeight="1" x14ac:dyDescent="0.25">
      <c r="A81" s="664" t="s">
        <v>239</v>
      </c>
      <c r="B81" s="330" t="s">
        <v>98</v>
      </c>
      <c r="C81" s="601">
        <v>0.69865493197828299</v>
      </c>
      <c r="D81" s="607">
        <v>31</v>
      </c>
      <c r="E81" s="601">
        <v>8000.4503307737741</v>
      </c>
      <c r="F81" s="607">
        <v>106</v>
      </c>
      <c r="G81" s="601">
        <v>58674.928966331951</v>
      </c>
      <c r="H81" s="607">
        <v>93</v>
      </c>
      <c r="I81" s="601">
        <v>3843.2640283520377</v>
      </c>
      <c r="J81" s="607">
        <v>29</v>
      </c>
      <c r="K81" s="624">
        <v>630657.53535353532</v>
      </c>
      <c r="L81" s="607">
        <v>66</v>
      </c>
      <c r="M81" s="639">
        <f t="shared" si="2"/>
        <v>325</v>
      </c>
    </row>
    <row r="82" spans="1:13" ht="15" customHeight="1" x14ac:dyDescent="0.25">
      <c r="A82" s="664" t="s">
        <v>239</v>
      </c>
      <c r="B82" s="330" t="s">
        <v>219</v>
      </c>
      <c r="C82" s="601">
        <v>0.79597823746836704</v>
      </c>
      <c r="D82" s="607">
        <v>21</v>
      </c>
      <c r="E82" s="601">
        <v>16070.096304801669</v>
      </c>
      <c r="F82" s="607">
        <v>85</v>
      </c>
      <c r="G82" s="601">
        <v>56809.110140918579</v>
      </c>
      <c r="H82" s="607">
        <v>100</v>
      </c>
      <c r="I82" s="601">
        <v>3582.9091858037577</v>
      </c>
      <c r="J82" s="607">
        <v>37</v>
      </c>
      <c r="K82" s="624">
        <v>600158.68920353975</v>
      </c>
      <c r="L82" s="607">
        <v>86</v>
      </c>
      <c r="M82" s="639">
        <f t="shared" si="2"/>
        <v>329</v>
      </c>
    </row>
    <row r="83" spans="1:13" ht="15" customHeight="1" x14ac:dyDescent="0.25">
      <c r="A83" s="664" t="s">
        <v>239</v>
      </c>
      <c r="B83" s="330" t="s">
        <v>222</v>
      </c>
      <c r="C83" s="601">
        <v>0.52232201979932413</v>
      </c>
      <c r="D83" s="607">
        <v>62</v>
      </c>
      <c r="E83" s="601">
        <v>18257.582919896642</v>
      </c>
      <c r="F83" s="607">
        <v>73</v>
      </c>
      <c r="G83" s="601">
        <v>65278.679838501295</v>
      </c>
      <c r="H83" s="607">
        <v>59</v>
      </c>
      <c r="I83" s="601">
        <v>3036.113049095607</v>
      </c>
      <c r="J83" s="607">
        <v>88</v>
      </c>
      <c r="K83" s="624">
        <v>662405.37442105263</v>
      </c>
      <c r="L83" s="607">
        <v>49</v>
      </c>
      <c r="M83" s="639">
        <f t="shared" si="2"/>
        <v>331</v>
      </c>
    </row>
    <row r="84" spans="1:13" ht="15" customHeight="1" thickBot="1" x14ac:dyDescent="0.3">
      <c r="A84" s="668" t="s">
        <v>239</v>
      </c>
      <c r="B84" s="332" t="s">
        <v>99</v>
      </c>
      <c r="C84" s="605">
        <v>0.70450185035968771</v>
      </c>
      <c r="D84" s="656">
        <v>29</v>
      </c>
      <c r="E84" s="605">
        <v>22616.525211480362</v>
      </c>
      <c r="F84" s="656">
        <v>44</v>
      </c>
      <c r="G84" s="605">
        <v>51832.926706948638</v>
      </c>
      <c r="H84" s="656">
        <v>108</v>
      </c>
      <c r="I84" s="605">
        <v>3283.5587688821756</v>
      </c>
      <c r="J84" s="656">
        <v>60</v>
      </c>
      <c r="K84" s="627">
        <v>586860.57142857148</v>
      </c>
      <c r="L84" s="656">
        <v>91</v>
      </c>
      <c r="M84" s="657">
        <f t="shared" si="2"/>
        <v>332</v>
      </c>
    </row>
    <row r="85" spans="1:13" ht="15" customHeight="1" x14ac:dyDescent="0.25">
      <c r="A85" s="666" t="s">
        <v>239</v>
      </c>
      <c r="B85" s="331" t="s">
        <v>227</v>
      </c>
      <c r="C85" s="649">
        <v>0.46711004217404684</v>
      </c>
      <c r="D85" s="647">
        <v>76</v>
      </c>
      <c r="E85" s="649">
        <v>16183.38698680352</v>
      </c>
      <c r="F85" s="647">
        <v>84</v>
      </c>
      <c r="G85" s="649">
        <v>61435.90017595308</v>
      </c>
      <c r="H85" s="647">
        <v>78</v>
      </c>
      <c r="I85" s="649">
        <v>3174.9985337243402</v>
      </c>
      <c r="J85" s="647">
        <v>76</v>
      </c>
      <c r="K85" s="646">
        <v>710383.51351351349</v>
      </c>
      <c r="L85" s="647">
        <v>24</v>
      </c>
      <c r="M85" s="638">
        <f t="shared" si="2"/>
        <v>338</v>
      </c>
    </row>
    <row r="86" spans="1:13" ht="15" customHeight="1" x14ac:dyDescent="0.25">
      <c r="A86" s="663" t="s">
        <v>175</v>
      </c>
      <c r="B86" s="330" t="s">
        <v>20</v>
      </c>
      <c r="C86" s="601">
        <v>0.41798929146817376</v>
      </c>
      <c r="D86" s="607">
        <v>82</v>
      </c>
      <c r="E86" s="601">
        <v>8326.148521739131</v>
      </c>
      <c r="F86" s="607">
        <v>105</v>
      </c>
      <c r="G86" s="601">
        <v>66214.900724637686</v>
      </c>
      <c r="H86" s="607">
        <v>53</v>
      </c>
      <c r="I86" s="601">
        <v>3235.8057971014491</v>
      </c>
      <c r="J86" s="607">
        <v>68</v>
      </c>
      <c r="K86" s="624">
        <v>698333.47619047621</v>
      </c>
      <c r="L86" s="607">
        <v>31</v>
      </c>
      <c r="M86" s="639">
        <f t="shared" si="2"/>
        <v>339</v>
      </c>
    </row>
    <row r="87" spans="1:13" ht="15" customHeight="1" x14ac:dyDescent="0.25">
      <c r="A87" s="664" t="s">
        <v>157</v>
      </c>
      <c r="B87" s="330" t="s">
        <v>76</v>
      </c>
      <c r="C87" s="601">
        <v>0.5851352090059333</v>
      </c>
      <c r="D87" s="607">
        <v>51</v>
      </c>
      <c r="E87" s="601">
        <v>22143.446808510638</v>
      </c>
      <c r="F87" s="607">
        <v>47</v>
      </c>
      <c r="G87" s="601">
        <v>67018.610180851058</v>
      </c>
      <c r="H87" s="607">
        <v>48</v>
      </c>
      <c r="I87" s="601">
        <v>2929.350170212766</v>
      </c>
      <c r="J87" s="607">
        <v>100</v>
      </c>
      <c r="K87" s="624">
        <v>585295.25294117653</v>
      </c>
      <c r="L87" s="607">
        <v>93</v>
      </c>
      <c r="M87" s="639">
        <f t="shared" si="2"/>
        <v>339</v>
      </c>
    </row>
    <row r="88" spans="1:13" ht="15" customHeight="1" x14ac:dyDescent="0.25">
      <c r="A88" s="663" t="s">
        <v>175</v>
      </c>
      <c r="B88" s="330" t="s">
        <v>130</v>
      </c>
      <c r="C88" s="601">
        <v>0.65862748779305313</v>
      </c>
      <c r="D88" s="607">
        <v>35</v>
      </c>
      <c r="E88" s="601">
        <v>12844.77537437604</v>
      </c>
      <c r="F88" s="607">
        <v>99</v>
      </c>
      <c r="G88" s="601">
        <v>64751.707878535781</v>
      </c>
      <c r="H88" s="607">
        <v>64</v>
      </c>
      <c r="I88" s="601">
        <v>3528.5076788685528</v>
      </c>
      <c r="J88" s="607">
        <v>41</v>
      </c>
      <c r="K88" s="624">
        <v>553968.79518072284</v>
      </c>
      <c r="L88" s="607">
        <v>104</v>
      </c>
      <c r="M88" s="639">
        <f t="shared" si="2"/>
        <v>343</v>
      </c>
    </row>
    <row r="89" spans="1:13" ht="15" customHeight="1" x14ac:dyDescent="0.25">
      <c r="A89" s="673" t="s">
        <v>158</v>
      </c>
      <c r="B89" s="650" t="s">
        <v>35</v>
      </c>
      <c r="C89" s="660">
        <v>0.40655488340532975</v>
      </c>
      <c r="D89" s="645">
        <v>86</v>
      </c>
      <c r="E89" s="660">
        <v>33402.778235294114</v>
      </c>
      <c r="F89" s="645">
        <v>16</v>
      </c>
      <c r="G89" s="660">
        <v>65957.743589743593</v>
      </c>
      <c r="H89" s="645">
        <v>57</v>
      </c>
      <c r="I89" s="660">
        <v>3079.9226395173455</v>
      </c>
      <c r="J89" s="645">
        <v>84</v>
      </c>
      <c r="K89" s="660">
        <v>502196.74214285711</v>
      </c>
      <c r="L89" s="645">
        <v>109</v>
      </c>
      <c r="M89" s="642">
        <f t="shared" si="2"/>
        <v>352</v>
      </c>
    </row>
    <row r="90" spans="1:13" ht="15" customHeight="1" x14ac:dyDescent="0.25">
      <c r="A90" s="671" t="s">
        <v>174</v>
      </c>
      <c r="B90" s="335" t="s">
        <v>64</v>
      </c>
      <c r="C90" s="600">
        <v>0.81439976547187554</v>
      </c>
      <c r="D90" s="606">
        <v>20</v>
      </c>
      <c r="E90" s="600">
        <v>19241.35576923077</v>
      </c>
      <c r="F90" s="606">
        <v>64</v>
      </c>
      <c r="G90" s="600">
        <v>62988.542461538455</v>
      </c>
      <c r="H90" s="606">
        <v>70</v>
      </c>
      <c r="I90" s="600">
        <v>2779.9063557692311</v>
      </c>
      <c r="J90" s="606">
        <v>107</v>
      </c>
      <c r="K90" s="623">
        <v>569360.48571428575</v>
      </c>
      <c r="L90" s="606">
        <v>98</v>
      </c>
      <c r="M90" s="640">
        <f t="shared" si="2"/>
        <v>359</v>
      </c>
    </row>
    <row r="91" spans="1:13" ht="15" customHeight="1" x14ac:dyDescent="0.25">
      <c r="A91" s="664" t="s">
        <v>173</v>
      </c>
      <c r="B91" s="330" t="s">
        <v>183</v>
      </c>
      <c r="C91" s="601">
        <v>0.58359844962611829</v>
      </c>
      <c r="D91" s="607">
        <v>52</v>
      </c>
      <c r="E91" s="601">
        <v>21546.203554119547</v>
      </c>
      <c r="F91" s="607">
        <v>50</v>
      </c>
      <c r="G91" s="601">
        <v>63180.768675282721</v>
      </c>
      <c r="H91" s="607">
        <v>68</v>
      </c>
      <c r="I91" s="601">
        <v>2963.3875525040389</v>
      </c>
      <c r="J91" s="607">
        <v>95</v>
      </c>
      <c r="K91" s="624">
        <v>576086.36181818182</v>
      </c>
      <c r="L91" s="607">
        <v>95</v>
      </c>
      <c r="M91" s="639">
        <f t="shared" si="2"/>
        <v>360</v>
      </c>
    </row>
    <row r="92" spans="1:13" ht="15" customHeight="1" x14ac:dyDescent="0.25">
      <c r="A92" s="663" t="s">
        <v>175</v>
      </c>
      <c r="B92" s="330" t="s">
        <v>66</v>
      </c>
      <c r="C92" s="601">
        <v>0.712279764988897</v>
      </c>
      <c r="D92" s="607">
        <v>27</v>
      </c>
      <c r="E92" s="601">
        <v>5141.6550657385924</v>
      </c>
      <c r="F92" s="607">
        <v>108</v>
      </c>
      <c r="G92" s="601">
        <v>59013.59368136117</v>
      </c>
      <c r="H92" s="607">
        <v>91</v>
      </c>
      <c r="I92" s="601">
        <v>3271.4037122969839</v>
      </c>
      <c r="J92" s="607">
        <v>64</v>
      </c>
      <c r="K92" s="624">
        <v>615741.15376623382</v>
      </c>
      <c r="L92" s="607">
        <v>76</v>
      </c>
      <c r="M92" s="639">
        <f t="shared" si="2"/>
        <v>366</v>
      </c>
    </row>
    <row r="93" spans="1:13" ht="15" customHeight="1" x14ac:dyDescent="0.25">
      <c r="A93" s="663" t="s">
        <v>239</v>
      </c>
      <c r="B93" s="330" t="s">
        <v>225</v>
      </c>
      <c r="C93" s="601">
        <v>0.67565534505641256</v>
      </c>
      <c r="D93" s="607">
        <v>33</v>
      </c>
      <c r="E93" s="601">
        <v>5780.091116173121</v>
      </c>
      <c r="F93" s="607">
        <v>107</v>
      </c>
      <c r="G93" s="601">
        <v>68889.166138952161</v>
      </c>
      <c r="H93" s="607">
        <v>36</v>
      </c>
      <c r="I93" s="601">
        <v>2991.9954441913442</v>
      </c>
      <c r="J93" s="607">
        <v>92</v>
      </c>
      <c r="K93" s="624">
        <v>515148.25757575757</v>
      </c>
      <c r="L93" s="607">
        <v>108</v>
      </c>
      <c r="M93" s="639">
        <f t="shared" si="2"/>
        <v>376</v>
      </c>
    </row>
    <row r="94" spans="1:13" ht="15" customHeight="1" thickBot="1" x14ac:dyDescent="0.3">
      <c r="A94" s="670" t="s">
        <v>175</v>
      </c>
      <c r="B94" s="332" t="s">
        <v>67</v>
      </c>
      <c r="C94" s="605">
        <v>0.54497840097464534</v>
      </c>
      <c r="D94" s="656">
        <v>60</v>
      </c>
      <c r="E94" s="605">
        <v>17575.71</v>
      </c>
      <c r="F94" s="656">
        <v>78</v>
      </c>
      <c r="G94" s="605">
        <v>62830.338499999998</v>
      </c>
      <c r="H94" s="656">
        <v>71</v>
      </c>
      <c r="I94" s="605">
        <v>3036.88652</v>
      </c>
      <c r="J94" s="656">
        <v>87</v>
      </c>
      <c r="K94" s="627">
        <v>611109.68999999994</v>
      </c>
      <c r="L94" s="656">
        <v>81</v>
      </c>
      <c r="M94" s="657">
        <f t="shared" si="2"/>
        <v>377</v>
      </c>
    </row>
    <row r="95" spans="1:13" ht="15" customHeight="1" x14ac:dyDescent="0.25">
      <c r="A95" s="662" t="s">
        <v>172</v>
      </c>
      <c r="B95" s="331" t="s">
        <v>71</v>
      </c>
      <c r="C95" s="649">
        <v>0.4059781845573105</v>
      </c>
      <c r="D95" s="647">
        <v>87</v>
      </c>
      <c r="E95" s="649">
        <v>20671.719901719902</v>
      </c>
      <c r="F95" s="647">
        <v>55</v>
      </c>
      <c r="G95" s="649">
        <v>59677.501351351355</v>
      </c>
      <c r="H95" s="647">
        <v>89</v>
      </c>
      <c r="I95" s="649">
        <v>3035.2186732186733</v>
      </c>
      <c r="J95" s="647">
        <v>89</v>
      </c>
      <c r="K95" s="646">
        <v>645210.34664383566</v>
      </c>
      <c r="L95" s="647">
        <v>58</v>
      </c>
      <c r="M95" s="638">
        <f t="shared" si="2"/>
        <v>378</v>
      </c>
    </row>
    <row r="96" spans="1:13" ht="15" customHeight="1" x14ac:dyDescent="0.25">
      <c r="A96" s="663" t="s">
        <v>172</v>
      </c>
      <c r="B96" s="330" t="s">
        <v>204</v>
      </c>
      <c r="C96" s="601">
        <v>0.34867438232929043</v>
      </c>
      <c r="D96" s="607">
        <v>93</v>
      </c>
      <c r="E96" s="601">
        <v>13501.317089755214</v>
      </c>
      <c r="F96" s="607">
        <v>97</v>
      </c>
      <c r="G96" s="601">
        <v>56141.230009066188</v>
      </c>
      <c r="H96" s="607">
        <v>102</v>
      </c>
      <c r="I96" s="601">
        <v>4213.0285222121483</v>
      </c>
      <c r="J96" s="607">
        <v>25</v>
      </c>
      <c r="K96" s="624">
        <v>630670.58940298506</v>
      </c>
      <c r="L96" s="607">
        <v>65</v>
      </c>
      <c r="M96" s="639">
        <f t="shared" si="2"/>
        <v>382</v>
      </c>
    </row>
    <row r="97" spans="1:13" ht="15" customHeight="1" x14ac:dyDescent="0.25">
      <c r="A97" s="664" t="s">
        <v>172</v>
      </c>
      <c r="B97" s="330" t="s">
        <v>23</v>
      </c>
      <c r="C97" s="601">
        <v>0.29318492796975121</v>
      </c>
      <c r="D97" s="607">
        <v>102</v>
      </c>
      <c r="E97" s="601">
        <v>18369.698343434342</v>
      </c>
      <c r="F97" s="607">
        <v>72</v>
      </c>
      <c r="G97" s="601">
        <v>77066.590484848479</v>
      </c>
      <c r="H97" s="607">
        <v>22</v>
      </c>
      <c r="I97" s="601">
        <v>2982.926484848485</v>
      </c>
      <c r="J97" s="607">
        <v>93</v>
      </c>
      <c r="K97" s="624">
        <v>582697.28571428568</v>
      </c>
      <c r="L97" s="607">
        <v>94</v>
      </c>
      <c r="M97" s="639">
        <f t="shared" si="2"/>
        <v>383</v>
      </c>
    </row>
    <row r="98" spans="1:13" ht="15" customHeight="1" x14ac:dyDescent="0.25">
      <c r="A98" s="663" t="s">
        <v>175</v>
      </c>
      <c r="B98" s="330" t="s">
        <v>2</v>
      </c>
      <c r="C98" s="601">
        <v>0.30789484331430439</v>
      </c>
      <c r="D98" s="607">
        <v>98</v>
      </c>
      <c r="E98" s="601">
        <v>13625.376801437556</v>
      </c>
      <c r="F98" s="607">
        <v>96</v>
      </c>
      <c r="G98" s="601">
        <v>61390.064106019759</v>
      </c>
      <c r="H98" s="607">
        <v>79</v>
      </c>
      <c r="I98" s="601">
        <v>2845.5280592991912</v>
      </c>
      <c r="J98" s="607">
        <v>106</v>
      </c>
      <c r="K98" s="624">
        <v>795730.29811320745</v>
      </c>
      <c r="L98" s="607">
        <v>8</v>
      </c>
      <c r="M98" s="639">
        <f t="shared" si="2"/>
        <v>387</v>
      </c>
    </row>
    <row r="99" spans="1:13" ht="15" customHeight="1" x14ac:dyDescent="0.25">
      <c r="A99" s="664" t="s">
        <v>157</v>
      </c>
      <c r="B99" s="330" t="s">
        <v>210</v>
      </c>
      <c r="C99" s="601">
        <v>0.35709003028299058</v>
      </c>
      <c r="D99" s="607">
        <v>91</v>
      </c>
      <c r="E99" s="601">
        <v>9138.6316872427979</v>
      </c>
      <c r="F99" s="607">
        <v>104</v>
      </c>
      <c r="G99" s="601">
        <v>59776.426903292187</v>
      </c>
      <c r="H99" s="607">
        <v>88</v>
      </c>
      <c r="I99" s="601">
        <v>3214.7139917695472</v>
      </c>
      <c r="J99" s="607">
        <v>69</v>
      </c>
      <c r="K99" s="624">
        <v>678035.09090909094</v>
      </c>
      <c r="L99" s="607">
        <v>37</v>
      </c>
      <c r="M99" s="639">
        <f t="shared" si="2"/>
        <v>389</v>
      </c>
    </row>
    <row r="100" spans="1:13" ht="15" customHeight="1" x14ac:dyDescent="0.25">
      <c r="A100" s="667" t="s">
        <v>175</v>
      </c>
      <c r="B100" s="335" t="s">
        <v>193</v>
      </c>
      <c r="C100" s="600">
        <v>0.28024998269753726</v>
      </c>
      <c r="D100" s="606">
        <v>104</v>
      </c>
      <c r="E100" s="600">
        <v>15903.408885416666</v>
      </c>
      <c r="F100" s="606">
        <v>86</v>
      </c>
      <c r="G100" s="600">
        <v>63935.516437500002</v>
      </c>
      <c r="H100" s="606">
        <v>66</v>
      </c>
      <c r="I100" s="600">
        <v>3831.2020833333331</v>
      </c>
      <c r="J100" s="606">
        <v>30</v>
      </c>
      <c r="K100" s="623">
        <v>550837.95774647885</v>
      </c>
      <c r="L100" s="606">
        <v>105</v>
      </c>
      <c r="M100" s="640">
        <f t="shared" si="2"/>
        <v>391</v>
      </c>
    </row>
    <row r="101" spans="1:13" ht="15" customHeight="1" x14ac:dyDescent="0.25">
      <c r="A101" s="663" t="s">
        <v>172</v>
      </c>
      <c r="B101" s="330" t="s">
        <v>203</v>
      </c>
      <c r="C101" s="601">
        <v>0.48106263571298047</v>
      </c>
      <c r="D101" s="607">
        <v>71</v>
      </c>
      <c r="E101" s="601">
        <v>9442.7918500486867</v>
      </c>
      <c r="F101" s="607">
        <v>103</v>
      </c>
      <c r="G101" s="601">
        <v>52168.634060370008</v>
      </c>
      <c r="H101" s="607">
        <v>107</v>
      </c>
      <c r="I101" s="601">
        <v>3115.6325024342746</v>
      </c>
      <c r="J101" s="607">
        <v>80</v>
      </c>
      <c r="K101" s="624">
        <v>699870.92</v>
      </c>
      <c r="L101" s="607">
        <v>30</v>
      </c>
      <c r="M101" s="639">
        <f t="shared" ref="M101:M114" si="3">D101+F101+H101+J101+L101</f>
        <v>391</v>
      </c>
    </row>
    <row r="102" spans="1:13" ht="15" customHeight="1" x14ac:dyDescent="0.25">
      <c r="A102" s="663" t="s">
        <v>157</v>
      </c>
      <c r="B102" s="330" t="s">
        <v>75</v>
      </c>
      <c r="C102" s="601">
        <v>0.33279086632647498</v>
      </c>
      <c r="D102" s="607">
        <v>96</v>
      </c>
      <c r="E102" s="601">
        <v>13915.453030634573</v>
      </c>
      <c r="F102" s="607">
        <v>95</v>
      </c>
      <c r="G102" s="601">
        <v>65190.688446389497</v>
      </c>
      <c r="H102" s="607">
        <v>60</v>
      </c>
      <c r="I102" s="601">
        <v>2940.2122538293215</v>
      </c>
      <c r="J102" s="607">
        <v>99</v>
      </c>
      <c r="K102" s="624">
        <v>658800.43103448278</v>
      </c>
      <c r="L102" s="607">
        <v>52</v>
      </c>
      <c r="M102" s="639">
        <f t="shared" si="3"/>
        <v>402</v>
      </c>
    </row>
    <row r="103" spans="1:13" ht="15" customHeight="1" x14ac:dyDescent="0.25">
      <c r="A103" s="663" t="s">
        <v>157</v>
      </c>
      <c r="B103" s="330" t="s">
        <v>149</v>
      </c>
      <c r="C103" s="601">
        <v>0.35566984894504294</v>
      </c>
      <c r="D103" s="607">
        <v>92</v>
      </c>
      <c r="E103" s="601">
        <v>17294.101383248733</v>
      </c>
      <c r="F103" s="607">
        <v>81</v>
      </c>
      <c r="G103" s="601">
        <v>58567.138578680206</v>
      </c>
      <c r="H103" s="607">
        <v>94</v>
      </c>
      <c r="I103" s="601">
        <v>3091.5542639593905</v>
      </c>
      <c r="J103" s="607">
        <v>82</v>
      </c>
      <c r="K103" s="624">
        <v>657928.76227272721</v>
      </c>
      <c r="L103" s="607">
        <v>54</v>
      </c>
      <c r="M103" s="639">
        <f t="shared" si="3"/>
        <v>403</v>
      </c>
    </row>
    <row r="104" spans="1:13" ht="15" customHeight="1" thickBot="1" x14ac:dyDescent="0.3">
      <c r="A104" s="668" t="s">
        <v>173</v>
      </c>
      <c r="B104" s="332" t="s">
        <v>56</v>
      </c>
      <c r="C104" s="605">
        <v>0.5866453044387443</v>
      </c>
      <c r="D104" s="656">
        <v>50</v>
      </c>
      <c r="E104" s="605">
        <v>18147.464646464647</v>
      </c>
      <c r="F104" s="656">
        <v>74</v>
      </c>
      <c r="G104" s="605">
        <v>62486.426575757578</v>
      </c>
      <c r="H104" s="656">
        <v>73</v>
      </c>
      <c r="I104" s="605">
        <v>2926.3954949494951</v>
      </c>
      <c r="J104" s="656">
        <v>101</v>
      </c>
      <c r="K104" s="627">
        <v>536195.28837837838</v>
      </c>
      <c r="L104" s="656">
        <v>106</v>
      </c>
      <c r="M104" s="657">
        <f t="shared" si="3"/>
        <v>404</v>
      </c>
    </row>
    <row r="105" spans="1:13" ht="15" customHeight="1" x14ac:dyDescent="0.25">
      <c r="A105" s="662" t="s">
        <v>175</v>
      </c>
      <c r="B105" s="331" t="s">
        <v>196</v>
      </c>
      <c r="C105" s="649">
        <v>0.55698619335208177</v>
      </c>
      <c r="D105" s="647">
        <v>58</v>
      </c>
      <c r="E105" s="649">
        <v>15452.950928381963</v>
      </c>
      <c r="F105" s="647">
        <v>89</v>
      </c>
      <c r="G105" s="649">
        <v>59965.57911140583</v>
      </c>
      <c r="H105" s="647">
        <v>85</v>
      </c>
      <c r="I105" s="649">
        <v>2947.1724137931033</v>
      </c>
      <c r="J105" s="647">
        <v>98</v>
      </c>
      <c r="K105" s="646">
        <v>613412.34782608692</v>
      </c>
      <c r="L105" s="647">
        <v>77</v>
      </c>
      <c r="M105" s="638">
        <f t="shared" si="3"/>
        <v>407</v>
      </c>
    </row>
    <row r="106" spans="1:13" ht="15" customHeight="1" x14ac:dyDescent="0.25">
      <c r="A106" s="664" t="s">
        <v>172</v>
      </c>
      <c r="B106" s="330" t="s">
        <v>7</v>
      </c>
      <c r="C106" s="601">
        <v>0.41324934972730853</v>
      </c>
      <c r="D106" s="607">
        <v>83</v>
      </c>
      <c r="E106" s="601">
        <v>14609.801985815604</v>
      </c>
      <c r="F106" s="607">
        <v>93</v>
      </c>
      <c r="G106" s="601">
        <v>61910.391388044576</v>
      </c>
      <c r="H106" s="607">
        <v>75</v>
      </c>
      <c r="I106" s="601">
        <v>3177.9873758865247</v>
      </c>
      <c r="J106" s="607">
        <v>75</v>
      </c>
      <c r="K106" s="624">
        <v>587514.43333333335</v>
      </c>
      <c r="L106" s="607">
        <v>90</v>
      </c>
      <c r="M106" s="639">
        <f t="shared" si="3"/>
        <v>416</v>
      </c>
    </row>
    <row r="107" spans="1:13" ht="15" customHeight="1" x14ac:dyDescent="0.25">
      <c r="A107" s="664" t="s">
        <v>172</v>
      </c>
      <c r="B107" s="330" t="s">
        <v>205</v>
      </c>
      <c r="C107" s="601">
        <v>0.39415659919462054</v>
      </c>
      <c r="D107" s="607">
        <v>89</v>
      </c>
      <c r="E107" s="601">
        <v>14135.765656682028</v>
      </c>
      <c r="F107" s="607">
        <v>94</v>
      </c>
      <c r="G107" s="601">
        <v>53779.835311059906</v>
      </c>
      <c r="H107" s="607">
        <v>105</v>
      </c>
      <c r="I107" s="601">
        <v>3192.9556682027646</v>
      </c>
      <c r="J107" s="607">
        <v>73</v>
      </c>
      <c r="K107" s="624">
        <v>643574.59877551021</v>
      </c>
      <c r="L107" s="607">
        <v>59</v>
      </c>
      <c r="M107" s="639">
        <f t="shared" si="3"/>
        <v>420</v>
      </c>
    </row>
    <row r="108" spans="1:13" ht="15" customHeight="1" x14ac:dyDescent="0.25">
      <c r="A108" s="664" t="s">
        <v>172</v>
      </c>
      <c r="B108" s="330" t="s">
        <v>25</v>
      </c>
      <c r="C108" s="601">
        <v>0.19177408762139825</v>
      </c>
      <c r="D108" s="607">
        <v>107</v>
      </c>
      <c r="E108" s="601">
        <v>13427.42305785124</v>
      </c>
      <c r="F108" s="607">
        <v>98</v>
      </c>
      <c r="G108" s="601">
        <v>70824.708388429746</v>
      </c>
      <c r="H108" s="607">
        <v>29</v>
      </c>
      <c r="I108" s="601">
        <v>3040.7481611570247</v>
      </c>
      <c r="J108" s="607">
        <v>86</v>
      </c>
      <c r="K108" s="624">
        <v>563862.39717948716</v>
      </c>
      <c r="L108" s="607">
        <v>101</v>
      </c>
      <c r="M108" s="639">
        <f t="shared" si="3"/>
        <v>421</v>
      </c>
    </row>
    <row r="109" spans="1:13" x14ac:dyDescent="0.25">
      <c r="A109" s="663" t="s">
        <v>172</v>
      </c>
      <c r="B109" s="330" t="s">
        <v>199</v>
      </c>
      <c r="C109" s="601">
        <v>0.29384062756684137</v>
      </c>
      <c r="D109" s="607">
        <v>101</v>
      </c>
      <c r="E109" s="601">
        <v>15576.657060518732</v>
      </c>
      <c r="F109" s="607">
        <v>88</v>
      </c>
      <c r="G109" s="601">
        <v>58941.044524495672</v>
      </c>
      <c r="H109" s="607">
        <v>92</v>
      </c>
      <c r="I109" s="601">
        <v>3090.1997982708936</v>
      </c>
      <c r="J109" s="607">
        <v>83</v>
      </c>
      <c r="K109" s="624">
        <v>635487.1</v>
      </c>
      <c r="L109" s="607">
        <v>62</v>
      </c>
      <c r="M109" s="639">
        <f t="shared" si="3"/>
        <v>426</v>
      </c>
    </row>
    <row r="110" spans="1:13" x14ac:dyDescent="0.25">
      <c r="A110" s="663" t="s">
        <v>175</v>
      </c>
      <c r="B110" s="330" t="s">
        <v>6</v>
      </c>
      <c r="C110" s="601">
        <v>0.44942265763887179</v>
      </c>
      <c r="D110" s="607">
        <v>78</v>
      </c>
      <c r="E110" s="601">
        <v>19505.131244707874</v>
      </c>
      <c r="F110" s="607">
        <v>61</v>
      </c>
      <c r="G110" s="601">
        <v>58171.760296359018</v>
      </c>
      <c r="H110" s="607">
        <v>96</v>
      </c>
      <c r="I110" s="601">
        <v>2900.4910160880609</v>
      </c>
      <c r="J110" s="607">
        <v>104</v>
      </c>
      <c r="K110" s="624">
        <v>585698.2432432432</v>
      </c>
      <c r="L110" s="607">
        <v>92</v>
      </c>
      <c r="M110" s="639">
        <f t="shared" si="3"/>
        <v>431</v>
      </c>
    </row>
    <row r="111" spans="1:13" x14ac:dyDescent="0.25">
      <c r="A111" s="663" t="s">
        <v>173</v>
      </c>
      <c r="B111" s="330" t="s">
        <v>55</v>
      </c>
      <c r="C111" s="601">
        <v>3.4500993601519321E-2</v>
      </c>
      <c r="D111" s="607">
        <v>109</v>
      </c>
      <c r="E111" s="601">
        <v>16202.133645955451</v>
      </c>
      <c r="F111" s="607">
        <v>83</v>
      </c>
      <c r="G111" s="601">
        <v>59901.88930832356</v>
      </c>
      <c r="H111" s="607">
        <v>87</v>
      </c>
      <c r="I111" s="601">
        <v>2957.5953341148884</v>
      </c>
      <c r="J111" s="607">
        <v>96</v>
      </c>
      <c r="K111" s="624">
        <v>638174.24</v>
      </c>
      <c r="L111" s="607">
        <v>60</v>
      </c>
      <c r="M111" s="639">
        <f t="shared" si="3"/>
        <v>435</v>
      </c>
    </row>
    <row r="112" spans="1:13" x14ac:dyDescent="0.25">
      <c r="A112" s="664" t="s">
        <v>172</v>
      </c>
      <c r="B112" s="330" t="s">
        <v>72</v>
      </c>
      <c r="C112" s="601">
        <v>0.1614032816844595</v>
      </c>
      <c r="D112" s="607">
        <v>108</v>
      </c>
      <c r="E112" s="601">
        <v>15438.049809384165</v>
      </c>
      <c r="F112" s="607">
        <v>90</v>
      </c>
      <c r="G112" s="601">
        <v>55698.62274926687</v>
      </c>
      <c r="H112" s="607">
        <v>103</v>
      </c>
      <c r="I112" s="601">
        <v>3274.7343621700879</v>
      </c>
      <c r="J112" s="607">
        <v>63</v>
      </c>
      <c r="K112" s="624">
        <v>619641.8125</v>
      </c>
      <c r="L112" s="607">
        <v>72</v>
      </c>
      <c r="M112" s="639">
        <f t="shared" si="3"/>
        <v>436</v>
      </c>
    </row>
    <row r="113" spans="1:13" x14ac:dyDescent="0.25">
      <c r="A113" s="664" t="s">
        <v>172</v>
      </c>
      <c r="B113" s="330" t="s">
        <v>28</v>
      </c>
      <c r="C113" s="601">
        <v>0.30030627506914048</v>
      </c>
      <c r="D113" s="607">
        <v>100</v>
      </c>
      <c r="E113" s="601">
        <v>10963.974752018454</v>
      </c>
      <c r="F113" s="607">
        <v>101</v>
      </c>
      <c r="G113" s="601">
        <v>59935.225040369085</v>
      </c>
      <c r="H113" s="607">
        <v>86</v>
      </c>
      <c r="I113" s="601">
        <v>3139.0054786620531</v>
      </c>
      <c r="J113" s="607">
        <v>78</v>
      </c>
      <c r="K113" s="624">
        <v>573093.81034482759</v>
      </c>
      <c r="L113" s="607">
        <v>97</v>
      </c>
      <c r="M113" s="639">
        <f t="shared" si="3"/>
        <v>462</v>
      </c>
    </row>
    <row r="114" spans="1:13" ht="15.75" thickBot="1" x14ac:dyDescent="0.3">
      <c r="A114" s="668" t="s">
        <v>174</v>
      </c>
      <c r="B114" s="332" t="s">
        <v>62</v>
      </c>
      <c r="C114" s="605">
        <v>5.6365565023695999E-3</v>
      </c>
      <c r="D114" s="656">
        <v>110</v>
      </c>
      <c r="E114" s="605">
        <v>10374.018169112509</v>
      </c>
      <c r="F114" s="656">
        <v>102</v>
      </c>
      <c r="G114" s="605">
        <v>61476.097547169811</v>
      </c>
      <c r="H114" s="656">
        <v>77</v>
      </c>
      <c r="I114" s="605">
        <v>3196.5227113906358</v>
      </c>
      <c r="J114" s="656">
        <v>72</v>
      </c>
      <c r="K114" s="627">
        <v>555173.7717346939</v>
      </c>
      <c r="L114" s="656">
        <v>103</v>
      </c>
      <c r="M114" s="657">
        <f t="shared" si="3"/>
        <v>464</v>
      </c>
    </row>
  </sheetData>
  <sortState ref="A6:M117">
    <sortCondition ref="M5"/>
  </sortState>
  <mergeCells count="5">
    <mergeCell ref="C4:D4"/>
    <mergeCell ref="E4:F4"/>
    <mergeCell ref="G4:H4"/>
    <mergeCell ref="I4:J4"/>
    <mergeCell ref="K4:L4"/>
  </mergeCells>
  <pageMargins left="0.25" right="0.25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28" sqref="Q28"/>
    </sheetView>
  </sheetViews>
  <sheetFormatPr defaultRowHeight="15" x14ac:dyDescent="0.25"/>
  <cols>
    <col min="1" max="1" width="4.140625" style="165" customWidth="1"/>
    <col min="2" max="2" width="30.7109375" style="165" customWidth="1"/>
    <col min="3" max="3" width="12.5703125" style="165" customWidth="1"/>
    <col min="4" max="4" width="30.7109375" style="165" customWidth="1"/>
    <col min="5" max="5" width="12.7109375" style="165" customWidth="1"/>
    <col min="6" max="6" width="9.28515625" style="165" customWidth="1"/>
    <col min="7" max="7" width="4.7109375" style="165" customWidth="1"/>
    <col min="8" max="8" width="31.85546875" style="165" customWidth="1"/>
    <col min="9" max="9" width="12.140625" style="165" customWidth="1"/>
    <col min="10" max="10" width="11.7109375" style="165" customWidth="1"/>
    <col min="11" max="11" width="9.140625" style="165"/>
    <col min="12" max="12" width="5.140625" style="165" customWidth="1"/>
    <col min="13" max="13" width="11.85546875" style="165" customWidth="1"/>
    <col min="14" max="14" width="12.42578125" style="165" customWidth="1"/>
    <col min="15" max="16384" width="9.140625" style="165"/>
  </cols>
  <sheetData>
    <row r="1" spans="1:14" ht="15.75" x14ac:dyDescent="0.25">
      <c r="D1" s="253" t="s">
        <v>151</v>
      </c>
    </row>
    <row r="2" spans="1:14" x14ac:dyDescent="0.25">
      <c r="D2" s="120" t="s">
        <v>176</v>
      </c>
    </row>
    <row r="3" spans="1:14" ht="11.25" customHeight="1" thickBot="1" x14ac:dyDescent="0.3">
      <c r="H3" s="714" t="s">
        <v>242</v>
      </c>
      <c r="L3" s="19"/>
      <c r="M3" s="19"/>
      <c r="N3" s="19"/>
    </row>
    <row r="4" spans="1:14" ht="44.25" customHeight="1" thickBot="1" x14ac:dyDescent="0.3">
      <c r="A4" s="206" t="s">
        <v>44</v>
      </c>
      <c r="B4" s="208" t="s">
        <v>49</v>
      </c>
      <c r="C4" s="210" t="s">
        <v>154</v>
      </c>
      <c r="D4" s="207" t="s">
        <v>49</v>
      </c>
      <c r="E4" s="211" t="s">
        <v>155</v>
      </c>
      <c r="F4" s="699"/>
      <c r="G4" s="713" t="s">
        <v>44</v>
      </c>
      <c r="H4" s="712" t="s">
        <v>49</v>
      </c>
      <c r="I4" s="210" t="s">
        <v>154</v>
      </c>
      <c r="J4" s="211" t="s">
        <v>155</v>
      </c>
      <c r="L4" s="699"/>
      <c r="M4" s="699"/>
      <c r="N4" s="699"/>
    </row>
    <row r="5" spans="1:14" ht="15" customHeight="1" x14ac:dyDescent="0.25">
      <c r="A5" s="530">
        <v>1</v>
      </c>
      <c r="B5" s="293" t="s">
        <v>202</v>
      </c>
      <c r="C5" s="681">
        <v>316234.07404558401</v>
      </c>
      <c r="D5" s="293" t="s">
        <v>57</v>
      </c>
      <c r="E5" s="691">
        <v>1026810.0628571429</v>
      </c>
      <c r="F5" s="700"/>
      <c r="G5" s="703">
        <v>1</v>
      </c>
      <c r="H5" s="707" t="s">
        <v>202</v>
      </c>
      <c r="I5" s="709">
        <v>316234.07404558401</v>
      </c>
      <c r="J5" s="705">
        <v>954109.66764705884</v>
      </c>
      <c r="L5" s="19"/>
      <c r="M5" s="724"/>
      <c r="N5" s="19"/>
    </row>
    <row r="6" spans="1:14" ht="15" customHeight="1" x14ac:dyDescent="0.25">
      <c r="A6" s="287">
        <v>2</v>
      </c>
      <c r="B6" s="259" t="s">
        <v>57</v>
      </c>
      <c r="C6" s="682">
        <v>228296.02753488373</v>
      </c>
      <c r="D6" s="257" t="s">
        <v>202</v>
      </c>
      <c r="E6" s="692">
        <v>954109.66764705884</v>
      </c>
      <c r="F6" s="700"/>
      <c r="G6" s="523">
        <v>2</v>
      </c>
      <c r="H6" s="255" t="s">
        <v>57</v>
      </c>
      <c r="I6" s="710">
        <v>228296.02753488373</v>
      </c>
      <c r="J6" s="704">
        <v>1026810.0628571429</v>
      </c>
      <c r="L6" s="19"/>
      <c r="M6" s="724"/>
      <c r="N6" s="19"/>
    </row>
    <row r="7" spans="1:14" ht="15" customHeight="1" x14ac:dyDescent="0.25">
      <c r="A7" s="288">
        <v>3</v>
      </c>
      <c r="B7" s="259" t="s">
        <v>63</v>
      </c>
      <c r="C7" s="682">
        <v>203148.58514960628</v>
      </c>
      <c r="D7" s="257" t="s">
        <v>34</v>
      </c>
      <c r="E7" s="692">
        <v>845467.29411764711</v>
      </c>
      <c r="F7" s="700"/>
      <c r="G7" s="523">
        <v>3</v>
      </c>
      <c r="H7" s="255" t="s">
        <v>63</v>
      </c>
      <c r="I7" s="710">
        <v>203148.58514960628</v>
      </c>
      <c r="J7" s="697">
        <v>719721.54090090096</v>
      </c>
      <c r="L7" s="19"/>
      <c r="M7" s="724"/>
      <c r="N7" s="19"/>
    </row>
    <row r="8" spans="1:14" ht="15" customHeight="1" x14ac:dyDescent="0.25">
      <c r="A8" s="288">
        <v>4</v>
      </c>
      <c r="B8" s="297" t="s">
        <v>14</v>
      </c>
      <c r="C8" s="682">
        <v>175509.47598684212</v>
      </c>
      <c r="D8" s="257" t="s">
        <v>146</v>
      </c>
      <c r="E8" s="692">
        <v>820358.24013559322</v>
      </c>
      <c r="F8" s="700"/>
      <c r="G8" s="701">
        <v>4</v>
      </c>
      <c r="H8" s="708" t="s">
        <v>14</v>
      </c>
      <c r="I8" s="710">
        <v>175509.47598684212</v>
      </c>
      <c r="J8" s="687">
        <v>686639.09090909094</v>
      </c>
      <c r="L8" s="19"/>
      <c r="M8" s="724"/>
      <c r="N8" s="19"/>
    </row>
    <row r="9" spans="1:14" ht="15" customHeight="1" x14ac:dyDescent="0.25">
      <c r="A9" s="288">
        <v>5</v>
      </c>
      <c r="B9" s="268" t="s">
        <v>77</v>
      </c>
      <c r="C9" s="682">
        <v>130774.15604712043</v>
      </c>
      <c r="D9" s="264" t="s">
        <v>27</v>
      </c>
      <c r="E9" s="692">
        <v>811044.125</v>
      </c>
      <c r="F9" s="700"/>
      <c r="G9" s="701">
        <v>5</v>
      </c>
      <c r="H9" s="255" t="s">
        <v>77</v>
      </c>
      <c r="I9" s="710">
        <v>130774.15604712043</v>
      </c>
      <c r="J9" s="706">
        <v>761269.44577235775</v>
      </c>
      <c r="L9" s="19"/>
      <c r="M9" s="724"/>
      <c r="N9" s="19"/>
    </row>
    <row r="10" spans="1:14" ht="15" customHeight="1" x14ac:dyDescent="0.25">
      <c r="A10" s="288">
        <v>6</v>
      </c>
      <c r="B10" s="259" t="s">
        <v>73</v>
      </c>
      <c r="C10" s="683">
        <v>127624.22113138688</v>
      </c>
      <c r="D10" s="257" t="s">
        <v>78</v>
      </c>
      <c r="E10" s="693">
        <v>809435.46799999999</v>
      </c>
      <c r="F10" s="700"/>
      <c r="G10" s="701">
        <v>6</v>
      </c>
      <c r="H10" s="255" t="s">
        <v>73</v>
      </c>
      <c r="I10" s="710">
        <v>127624.22113138688</v>
      </c>
      <c r="J10" s="698">
        <v>676279.66780487809</v>
      </c>
      <c r="L10" s="19"/>
      <c r="M10" s="724"/>
      <c r="N10" s="19"/>
    </row>
    <row r="11" spans="1:14" ht="15" customHeight="1" x14ac:dyDescent="0.25">
      <c r="A11" s="288">
        <v>7</v>
      </c>
      <c r="B11" s="259" t="s">
        <v>146</v>
      </c>
      <c r="C11" s="682">
        <v>126038.89904802022</v>
      </c>
      <c r="D11" s="257" t="s">
        <v>58</v>
      </c>
      <c r="E11" s="692">
        <v>796767.84938144335</v>
      </c>
      <c r="F11" s="700"/>
      <c r="G11" s="701">
        <v>7</v>
      </c>
      <c r="H11" s="255" t="s">
        <v>146</v>
      </c>
      <c r="I11" s="710">
        <v>126038.89904802022</v>
      </c>
      <c r="J11" s="692">
        <v>820358.24013559322</v>
      </c>
      <c r="L11" s="19"/>
      <c r="M11" s="724"/>
      <c r="N11" s="19"/>
    </row>
    <row r="12" spans="1:14" ht="15" customHeight="1" x14ac:dyDescent="0.25">
      <c r="A12" s="288">
        <v>8</v>
      </c>
      <c r="B12" s="259" t="s">
        <v>27</v>
      </c>
      <c r="C12" s="682">
        <v>117999.17141304347</v>
      </c>
      <c r="D12" s="303" t="s">
        <v>2</v>
      </c>
      <c r="E12" s="692">
        <v>795730.29811320745</v>
      </c>
      <c r="F12" s="700"/>
      <c r="G12" s="701">
        <v>8</v>
      </c>
      <c r="H12" s="255" t="s">
        <v>27</v>
      </c>
      <c r="I12" s="710">
        <v>117999.17141304347</v>
      </c>
      <c r="J12" s="692">
        <v>811044.125</v>
      </c>
      <c r="L12" s="19"/>
      <c r="M12" s="724"/>
      <c r="N12" s="19"/>
    </row>
    <row r="13" spans="1:14" ht="15" customHeight="1" x14ac:dyDescent="0.25">
      <c r="A13" s="288">
        <v>9</v>
      </c>
      <c r="B13" s="259" t="s">
        <v>30</v>
      </c>
      <c r="C13" s="682">
        <v>114125.38344444445</v>
      </c>
      <c r="D13" s="257" t="s">
        <v>41</v>
      </c>
      <c r="E13" s="692">
        <v>788738.22860759497</v>
      </c>
      <c r="F13" s="700"/>
      <c r="G13" s="701">
        <v>9</v>
      </c>
      <c r="H13" s="255" t="s">
        <v>30</v>
      </c>
      <c r="I13" s="710">
        <v>114125.38344444445</v>
      </c>
      <c r="J13" s="687">
        <v>700079.79569892469</v>
      </c>
      <c r="L13" s="19"/>
      <c r="M13" s="724"/>
      <c r="N13" s="19"/>
    </row>
    <row r="14" spans="1:14" ht="15" customHeight="1" thickBot="1" x14ac:dyDescent="0.3">
      <c r="A14" s="289">
        <v>10</v>
      </c>
      <c r="B14" s="265" t="s">
        <v>68</v>
      </c>
      <c r="C14" s="684">
        <v>113725.52151330798</v>
      </c>
      <c r="D14" s="263" t="s">
        <v>77</v>
      </c>
      <c r="E14" s="694">
        <v>761269.44577235775</v>
      </c>
      <c r="F14" s="700"/>
      <c r="G14" s="701">
        <v>10</v>
      </c>
      <c r="H14" s="255" t="s">
        <v>68</v>
      </c>
      <c r="I14" s="710">
        <v>113725.52151330798</v>
      </c>
      <c r="J14" s="687">
        <v>677158.66944000009</v>
      </c>
      <c r="L14" s="19"/>
      <c r="M14" s="724"/>
      <c r="N14" s="19"/>
    </row>
    <row r="15" spans="1:14" ht="15" customHeight="1" thickBot="1" x14ac:dyDescent="0.3">
      <c r="A15" s="288">
        <v>11</v>
      </c>
      <c r="B15" s="267" t="s">
        <v>70</v>
      </c>
      <c r="C15" s="685">
        <v>106813.50822012038</v>
      </c>
      <c r="D15" s="261" t="s">
        <v>32</v>
      </c>
      <c r="E15" s="695">
        <v>751800.29082191782</v>
      </c>
      <c r="F15" s="700"/>
      <c r="G15" s="702">
        <v>11</v>
      </c>
      <c r="H15" s="304" t="s">
        <v>70</v>
      </c>
      <c r="I15" s="711">
        <v>106813.50822012038</v>
      </c>
      <c r="J15" s="696">
        <v>729149.56465517241</v>
      </c>
      <c r="L15" s="19"/>
      <c r="M15" s="724"/>
      <c r="N15" s="19"/>
    </row>
    <row r="16" spans="1:14" ht="15" customHeight="1" x14ac:dyDescent="0.25">
      <c r="A16" s="288">
        <v>12</v>
      </c>
      <c r="B16" s="259" t="s">
        <v>78</v>
      </c>
      <c r="C16" s="686">
        <v>95014.301360730591</v>
      </c>
      <c r="D16" s="257" t="s">
        <v>37</v>
      </c>
      <c r="E16" s="687">
        <v>744110.74468085112</v>
      </c>
      <c r="F16" s="700"/>
      <c r="L16" s="19"/>
      <c r="M16" s="724"/>
      <c r="N16" s="19"/>
    </row>
    <row r="17" spans="1:14" ht="15" customHeight="1" thickBot="1" x14ac:dyDescent="0.3">
      <c r="A17" s="288">
        <v>13</v>
      </c>
      <c r="B17" s="259" t="s">
        <v>1</v>
      </c>
      <c r="C17" s="686">
        <v>93671.088966725045</v>
      </c>
      <c r="D17" s="257" t="s">
        <v>29</v>
      </c>
      <c r="E17" s="687">
        <v>742857.0384615385</v>
      </c>
      <c r="F17" s="700"/>
      <c r="H17" s="715" t="s">
        <v>243</v>
      </c>
      <c r="L17" s="19"/>
      <c r="M17" s="724"/>
      <c r="N17" s="19"/>
    </row>
    <row r="18" spans="1:14" ht="15" customHeight="1" thickBot="1" x14ac:dyDescent="0.3">
      <c r="A18" s="288">
        <v>14</v>
      </c>
      <c r="B18" s="259" t="s">
        <v>190</v>
      </c>
      <c r="C18" s="686">
        <v>86937.942883569107</v>
      </c>
      <c r="D18" s="257" t="s">
        <v>147</v>
      </c>
      <c r="E18" s="687">
        <v>739171.58</v>
      </c>
      <c r="F18" s="700"/>
      <c r="G18" s="713" t="s">
        <v>44</v>
      </c>
      <c r="H18" s="712" t="s">
        <v>49</v>
      </c>
      <c r="I18" s="210" t="s">
        <v>240</v>
      </c>
      <c r="J18" s="211" t="s">
        <v>241</v>
      </c>
      <c r="L18" s="19"/>
      <c r="M18" s="724"/>
      <c r="N18" s="19"/>
    </row>
    <row r="19" spans="1:14" ht="15" customHeight="1" x14ac:dyDescent="0.25">
      <c r="A19" s="288">
        <v>15</v>
      </c>
      <c r="B19" s="259" t="s">
        <v>24</v>
      </c>
      <c r="C19" s="686">
        <v>86030.498555555547</v>
      </c>
      <c r="D19" s="257" t="s">
        <v>10</v>
      </c>
      <c r="E19" s="687">
        <v>738116.62341463414</v>
      </c>
      <c r="F19" s="700"/>
      <c r="G19" s="716">
        <v>1</v>
      </c>
      <c r="H19" s="717" t="s">
        <v>78</v>
      </c>
      <c r="I19" s="718">
        <v>95014.301360730591</v>
      </c>
      <c r="J19" s="719">
        <v>809435.46799999999</v>
      </c>
      <c r="L19" s="19"/>
      <c r="M19" s="724"/>
      <c r="N19" s="19"/>
    </row>
    <row r="20" spans="1:14" ht="15" customHeight="1" x14ac:dyDescent="0.25">
      <c r="A20" s="288">
        <v>16</v>
      </c>
      <c r="B20" s="259" t="s">
        <v>231</v>
      </c>
      <c r="C20" s="686">
        <v>85821.046820276504</v>
      </c>
      <c r="D20" s="257" t="s">
        <v>190</v>
      </c>
      <c r="E20" s="687">
        <v>737569.26757575758</v>
      </c>
      <c r="F20" s="700"/>
      <c r="G20" s="523">
        <v>2</v>
      </c>
      <c r="H20" s="259" t="s">
        <v>1</v>
      </c>
      <c r="I20" s="686">
        <v>93671.088966725045</v>
      </c>
      <c r="J20" s="687">
        <v>670579.02208333334</v>
      </c>
      <c r="L20" s="19"/>
      <c r="M20" s="724"/>
      <c r="N20" s="19"/>
    </row>
    <row r="21" spans="1:14" ht="15" customHeight="1" x14ac:dyDescent="0.25">
      <c r="A21" s="288">
        <v>17</v>
      </c>
      <c r="B21" s="259" t="s">
        <v>69</v>
      </c>
      <c r="C21" s="686">
        <v>82565.00624709978</v>
      </c>
      <c r="D21" s="257" t="s">
        <v>234</v>
      </c>
      <c r="E21" s="687">
        <v>737421.33069767442</v>
      </c>
      <c r="F21" s="700"/>
      <c r="G21" s="523">
        <v>3</v>
      </c>
      <c r="H21" s="259" t="s">
        <v>190</v>
      </c>
      <c r="I21" s="686">
        <v>86937.942883569107</v>
      </c>
      <c r="J21" s="687">
        <v>737569.26757575758</v>
      </c>
      <c r="L21" s="19"/>
      <c r="M21" s="724"/>
      <c r="N21" s="19"/>
    </row>
    <row r="22" spans="1:14" ht="15" customHeight="1" x14ac:dyDescent="0.25">
      <c r="A22" s="288">
        <v>18</v>
      </c>
      <c r="B22" s="259" t="s">
        <v>19</v>
      </c>
      <c r="C22" s="687">
        <v>81306.979734607216</v>
      </c>
      <c r="D22" s="257" t="s">
        <v>18</v>
      </c>
      <c r="E22" s="687">
        <v>730097.22916666663</v>
      </c>
      <c r="F22" s="700"/>
      <c r="G22" s="523">
        <v>4</v>
      </c>
      <c r="H22" s="259" t="s">
        <v>24</v>
      </c>
      <c r="I22" s="686">
        <v>86030.498555555547</v>
      </c>
      <c r="J22" s="687">
        <v>631083.08695652173</v>
      </c>
      <c r="L22" s="19"/>
      <c r="M22" s="724"/>
      <c r="N22" s="19"/>
    </row>
    <row r="23" spans="1:14" ht="15" customHeight="1" x14ac:dyDescent="0.25">
      <c r="A23" s="288">
        <v>19</v>
      </c>
      <c r="B23" s="259" t="s">
        <v>15</v>
      </c>
      <c r="C23" s="686">
        <v>80470.900267260571</v>
      </c>
      <c r="D23" s="257" t="s">
        <v>70</v>
      </c>
      <c r="E23" s="687">
        <v>729149.56465517241</v>
      </c>
      <c r="F23" s="700"/>
      <c r="G23" s="523">
        <v>5</v>
      </c>
      <c r="H23" s="259" t="s">
        <v>231</v>
      </c>
      <c r="I23" s="686">
        <v>85821.046820276504</v>
      </c>
      <c r="J23" s="687">
        <v>624195.33223076921</v>
      </c>
      <c r="L23" s="19"/>
      <c r="M23" s="724"/>
      <c r="N23" s="19"/>
    </row>
    <row r="24" spans="1:14" ht="15" customHeight="1" thickBot="1" x14ac:dyDescent="0.3">
      <c r="A24" s="289">
        <v>20</v>
      </c>
      <c r="B24" s="265" t="s">
        <v>61</v>
      </c>
      <c r="C24" s="688">
        <v>80120.260562587908</v>
      </c>
      <c r="D24" s="263" t="s">
        <v>230</v>
      </c>
      <c r="E24" s="696">
        <v>728429.56779661018</v>
      </c>
      <c r="F24" s="700"/>
      <c r="G24" s="523">
        <v>6</v>
      </c>
      <c r="H24" s="259" t="s">
        <v>69</v>
      </c>
      <c r="I24" s="686">
        <v>82565.00624709978</v>
      </c>
      <c r="J24" s="687">
        <v>651105.70261194033</v>
      </c>
      <c r="L24" s="19"/>
      <c r="M24" s="724"/>
      <c r="N24" s="19"/>
    </row>
    <row r="25" spans="1:14" ht="15" customHeight="1" x14ac:dyDescent="0.25">
      <c r="A25" s="288">
        <v>21</v>
      </c>
      <c r="B25" s="267" t="s">
        <v>58</v>
      </c>
      <c r="C25" s="685">
        <v>79792.717749648378</v>
      </c>
      <c r="D25" s="261" t="s">
        <v>181</v>
      </c>
      <c r="E25" s="695">
        <v>722239.52666666661</v>
      </c>
      <c r="F25" s="700"/>
      <c r="G25" s="523">
        <v>7</v>
      </c>
      <c r="H25" s="259" t="s">
        <v>19</v>
      </c>
      <c r="I25" s="687">
        <v>81306.979734607216</v>
      </c>
      <c r="J25" s="687">
        <v>706551.43076923082</v>
      </c>
      <c r="L25" s="19"/>
      <c r="M25" s="724"/>
      <c r="N25" s="19"/>
    </row>
    <row r="26" spans="1:14" ht="15" customHeight="1" x14ac:dyDescent="0.25">
      <c r="A26" s="288">
        <v>22</v>
      </c>
      <c r="B26" s="259" t="s">
        <v>23</v>
      </c>
      <c r="C26" s="686">
        <v>77066.590484848479</v>
      </c>
      <c r="D26" s="257" t="s">
        <v>63</v>
      </c>
      <c r="E26" s="697">
        <v>719721.54090090096</v>
      </c>
      <c r="F26" s="700"/>
      <c r="G26" s="523">
        <v>8</v>
      </c>
      <c r="H26" s="259" t="s">
        <v>15</v>
      </c>
      <c r="I26" s="686">
        <v>80470.900267260571</v>
      </c>
      <c r="J26" s="706">
        <v>611730.18594594591</v>
      </c>
      <c r="L26" s="19"/>
      <c r="M26" s="724"/>
      <c r="N26" s="19"/>
    </row>
    <row r="27" spans="1:14" ht="15" customHeight="1" x14ac:dyDescent="0.25">
      <c r="A27" s="288">
        <v>23</v>
      </c>
      <c r="B27" s="267" t="s">
        <v>29</v>
      </c>
      <c r="C27" s="685">
        <v>76585.887152209485</v>
      </c>
      <c r="D27" s="261" t="s">
        <v>17</v>
      </c>
      <c r="E27" s="687">
        <v>713959.45652173914</v>
      </c>
      <c r="F27" s="700"/>
      <c r="G27" s="523">
        <v>9</v>
      </c>
      <c r="H27" s="257" t="s">
        <v>61</v>
      </c>
      <c r="I27" s="686">
        <v>80120.260562587908</v>
      </c>
      <c r="J27" s="695">
        <v>573966.10344827583</v>
      </c>
      <c r="L27" s="19"/>
      <c r="M27" s="724"/>
      <c r="N27" s="19"/>
    </row>
    <row r="28" spans="1:14" ht="15" customHeight="1" thickBot="1" x14ac:dyDescent="0.3">
      <c r="A28" s="288">
        <v>24</v>
      </c>
      <c r="B28" s="259" t="s">
        <v>16</v>
      </c>
      <c r="C28" s="686">
        <v>76146.68836575876</v>
      </c>
      <c r="D28" s="257" t="s">
        <v>227</v>
      </c>
      <c r="E28" s="687">
        <v>710383.51351351349</v>
      </c>
      <c r="F28" s="700"/>
      <c r="G28" s="524">
        <v>10</v>
      </c>
      <c r="H28" s="720" t="s">
        <v>58</v>
      </c>
      <c r="I28" s="721">
        <v>79792.717749648378</v>
      </c>
      <c r="J28" s="694">
        <v>796767.84938144335</v>
      </c>
      <c r="L28" s="19"/>
      <c r="M28" s="724"/>
      <c r="N28" s="19"/>
    </row>
    <row r="29" spans="1:14" ht="15" customHeight="1" x14ac:dyDescent="0.25">
      <c r="A29" s="288">
        <v>25</v>
      </c>
      <c r="B29" s="259" t="s">
        <v>97</v>
      </c>
      <c r="C29" s="686">
        <v>72934.121826262635</v>
      </c>
      <c r="D29" s="257" t="s">
        <v>228</v>
      </c>
      <c r="E29" s="687">
        <v>710261.98</v>
      </c>
      <c r="F29" s="700"/>
      <c r="G29" s="703">
        <v>11</v>
      </c>
      <c r="H29" s="267" t="s">
        <v>23</v>
      </c>
      <c r="I29" s="685">
        <v>77066.590484848479</v>
      </c>
      <c r="J29" s="695">
        <v>582697.28571428568</v>
      </c>
      <c r="L29" s="19"/>
      <c r="M29" s="724"/>
      <c r="N29" s="19"/>
    </row>
    <row r="30" spans="1:14" ht="15" customHeight="1" x14ac:dyDescent="0.25">
      <c r="A30" s="288">
        <v>26</v>
      </c>
      <c r="B30" s="259" t="s">
        <v>188</v>
      </c>
      <c r="C30" s="685">
        <v>72593.740903614453</v>
      </c>
      <c r="D30" s="257" t="s">
        <v>79</v>
      </c>
      <c r="E30" s="695">
        <v>709720.47887323948</v>
      </c>
      <c r="F30" s="700"/>
      <c r="G30" s="523">
        <v>12</v>
      </c>
      <c r="H30" s="267" t="s">
        <v>29</v>
      </c>
      <c r="I30" s="685">
        <v>76585.887152209485</v>
      </c>
      <c r="J30" s="687">
        <v>742857.0384615385</v>
      </c>
      <c r="L30" s="19"/>
      <c r="M30" s="724"/>
      <c r="N30" s="19"/>
    </row>
    <row r="31" spans="1:14" ht="15" customHeight="1" x14ac:dyDescent="0.25">
      <c r="A31" s="288">
        <v>27</v>
      </c>
      <c r="B31" s="259" t="s">
        <v>40</v>
      </c>
      <c r="C31" s="686">
        <v>71199.285447368413</v>
      </c>
      <c r="D31" s="257" t="s">
        <v>19</v>
      </c>
      <c r="E31" s="687">
        <v>706551.43076923082</v>
      </c>
      <c r="F31" s="700"/>
      <c r="G31" s="523">
        <v>13</v>
      </c>
      <c r="H31" s="259" t="s">
        <v>16</v>
      </c>
      <c r="I31" s="686">
        <v>76146.68836575876</v>
      </c>
      <c r="J31" s="695">
        <v>610012.93538461544</v>
      </c>
      <c r="L31" s="19"/>
      <c r="M31" s="724"/>
      <c r="N31" s="19"/>
    </row>
    <row r="32" spans="1:14" ht="15" customHeight="1" x14ac:dyDescent="0.25">
      <c r="A32" s="288">
        <v>28</v>
      </c>
      <c r="B32" s="259" t="s">
        <v>12</v>
      </c>
      <c r="C32" s="686">
        <v>71036.81563812602</v>
      </c>
      <c r="D32" s="257" t="s">
        <v>221</v>
      </c>
      <c r="E32" s="687">
        <v>703774.35700000008</v>
      </c>
      <c r="F32" s="700"/>
      <c r="G32" s="523">
        <v>14</v>
      </c>
      <c r="H32" s="259" t="s">
        <v>97</v>
      </c>
      <c r="I32" s="686">
        <v>72934.121826262635</v>
      </c>
      <c r="J32" s="687">
        <v>671428.13490909094</v>
      </c>
      <c r="L32" s="19"/>
      <c r="M32" s="724"/>
      <c r="N32" s="19"/>
    </row>
    <row r="33" spans="1:14" ht="15" customHeight="1" x14ac:dyDescent="0.25">
      <c r="A33" s="288">
        <v>29</v>
      </c>
      <c r="B33" s="259" t="s">
        <v>25</v>
      </c>
      <c r="C33" s="686">
        <v>70824.708388429746</v>
      </c>
      <c r="D33" s="257" t="s">
        <v>30</v>
      </c>
      <c r="E33" s="687">
        <v>700079.79569892469</v>
      </c>
      <c r="F33" s="700"/>
      <c r="G33" s="523">
        <v>15</v>
      </c>
      <c r="H33" s="259" t="s">
        <v>188</v>
      </c>
      <c r="I33" s="685">
        <v>72593.740903614453</v>
      </c>
      <c r="J33" s="687">
        <v>678564.609375</v>
      </c>
      <c r="L33" s="19"/>
      <c r="M33" s="19"/>
      <c r="N33" s="19"/>
    </row>
    <row r="34" spans="1:14" ht="15" customHeight="1" thickBot="1" x14ac:dyDescent="0.3">
      <c r="A34" s="289">
        <v>30</v>
      </c>
      <c r="B34" s="265" t="s">
        <v>80</v>
      </c>
      <c r="C34" s="688">
        <v>70353.459467258595</v>
      </c>
      <c r="D34" s="263" t="s">
        <v>203</v>
      </c>
      <c r="E34" s="696">
        <v>699870.92</v>
      </c>
      <c r="F34" s="700"/>
      <c r="G34" s="523">
        <v>16</v>
      </c>
      <c r="H34" s="259" t="s">
        <v>40</v>
      </c>
      <c r="I34" s="686">
        <v>71199.285447368413</v>
      </c>
      <c r="J34" s="687">
        <v>555200.05000000005</v>
      </c>
    </row>
    <row r="35" spans="1:14" ht="15" customHeight="1" x14ac:dyDescent="0.25">
      <c r="A35" s="288">
        <v>31</v>
      </c>
      <c r="B35" s="267" t="s">
        <v>17</v>
      </c>
      <c r="C35" s="685">
        <v>70104.569918699184</v>
      </c>
      <c r="D35" s="261" t="s">
        <v>20</v>
      </c>
      <c r="E35" s="695">
        <v>698333.47619047621</v>
      </c>
      <c r="F35" s="700"/>
      <c r="G35" s="523">
        <v>17</v>
      </c>
      <c r="H35" s="259" t="s">
        <v>12</v>
      </c>
      <c r="I35" s="686">
        <v>71036.81563812602</v>
      </c>
      <c r="J35" s="687">
        <v>665611.35657894739</v>
      </c>
    </row>
    <row r="36" spans="1:14" ht="15" customHeight="1" x14ac:dyDescent="0.25">
      <c r="A36" s="288">
        <v>32</v>
      </c>
      <c r="B36" s="259" t="s">
        <v>81</v>
      </c>
      <c r="C36" s="686">
        <v>69288.124249201283</v>
      </c>
      <c r="D36" s="257" t="s">
        <v>211</v>
      </c>
      <c r="E36" s="687">
        <v>696542.84538461536</v>
      </c>
      <c r="F36" s="700"/>
      <c r="G36" s="523">
        <v>18</v>
      </c>
      <c r="H36" s="259" t="s">
        <v>25</v>
      </c>
      <c r="I36" s="686">
        <v>70824.708388429746</v>
      </c>
      <c r="J36" s="695">
        <v>563862.39717948716</v>
      </c>
    </row>
    <row r="37" spans="1:14" ht="15" customHeight="1" x14ac:dyDescent="0.25">
      <c r="A37" s="288">
        <v>33</v>
      </c>
      <c r="B37" s="259" t="s">
        <v>208</v>
      </c>
      <c r="C37" s="686">
        <v>69115.8113767209</v>
      </c>
      <c r="D37" s="257" t="s">
        <v>3</v>
      </c>
      <c r="E37" s="687">
        <v>689728.69736842101</v>
      </c>
      <c r="F37" s="700"/>
      <c r="G37" s="523">
        <v>19</v>
      </c>
      <c r="H37" s="257" t="s">
        <v>80</v>
      </c>
      <c r="I37" s="686">
        <v>70353.459467258595</v>
      </c>
      <c r="J37" s="687">
        <v>616703.85268656723</v>
      </c>
    </row>
    <row r="38" spans="1:14" ht="15" customHeight="1" thickBot="1" x14ac:dyDescent="0.3">
      <c r="A38" s="288">
        <v>34</v>
      </c>
      <c r="B38" s="259" t="s">
        <v>9</v>
      </c>
      <c r="C38" s="686">
        <v>69111.400501792115</v>
      </c>
      <c r="D38" s="257" t="s">
        <v>14</v>
      </c>
      <c r="E38" s="687">
        <v>686639.09090909094</v>
      </c>
      <c r="F38" s="700"/>
      <c r="G38" s="524">
        <v>20</v>
      </c>
      <c r="H38" s="720" t="s">
        <v>17</v>
      </c>
      <c r="I38" s="721">
        <v>70104.569918699184</v>
      </c>
      <c r="J38" s="696">
        <v>713959.45652173914</v>
      </c>
    </row>
    <row r="39" spans="1:14" ht="15" customHeight="1" x14ac:dyDescent="0.25">
      <c r="A39" s="288">
        <v>35</v>
      </c>
      <c r="B39" s="259" t="s">
        <v>181</v>
      </c>
      <c r="C39" s="686">
        <v>69036.369222972964</v>
      </c>
      <c r="D39" s="257" t="s">
        <v>212</v>
      </c>
      <c r="E39" s="687">
        <v>683182.80322314042</v>
      </c>
      <c r="F39" s="700"/>
    </row>
    <row r="40" spans="1:14" ht="15" customHeight="1" thickBot="1" x14ac:dyDescent="0.3">
      <c r="A40" s="288">
        <v>36</v>
      </c>
      <c r="B40" s="259" t="s">
        <v>225</v>
      </c>
      <c r="C40" s="686">
        <v>68889.166138952161</v>
      </c>
      <c r="D40" s="257" t="s">
        <v>188</v>
      </c>
      <c r="E40" s="687">
        <v>678564.609375</v>
      </c>
      <c r="F40" s="700"/>
      <c r="H40" s="715" t="s">
        <v>244</v>
      </c>
    </row>
    <row r="41" spans="1:14" ht="15" customHeight="1" thickBot="1" x14ac:dyDescent="0.3">
      <c r="A41" s="288">
        <v>37</v>
      </c>
      <c r="B41" s="259" t="s">
        <v>74</v>
      </c>
      <c r="C41" s="686">
        <v>68857.743991705545</v>
      </c>
      <c r="D41" s="257" t="s">
        <v>210</v>
      </c>
      <c r="E41" s="687">
        <v>678035.09090909094</v>
      </c>
      <c r="F41" s="700"/>
      <c r="G41" s="713" t="s">
        <v>44</v>
      </c>
      <c r="H41" s="712" t="s">
        <v>49</v>
      </c>
      <c r="I41" s="209" t="s">
        <v>240</v>
      </c>
      <c r="J41" s="211" t="s">
        <v>241</v>
      </c>
    </row>
    <row r="42" spans="1:14" ht="15" customHeight="1" x14ac:dyDescent="0.25">
      <c r="A42" s="288">
        <v>38</v>
      </c>
      <c r="B42" s="259" t="s">
        <v>5</v>
      </c>
      <c r="C42" s="686">
        <v>68790.228860045157</v>
      </c>
      <c r="D42" s="257" t="s">
        <v>68</v>
      </c>
      <c r="E42" s="687">
        <v>677158.66944000009</v>
      </c>
      <c r="F42" s="700"/>
      <c r="G42" s="703">
        <v>1</v>
      </c>
      <c r="H42" s="707" t="s">
        <v>81</v>
      </c>
      <c r="I42" s="725">
        <v>69288.124249201283</v>
      </c>
      <c r="J42" s="730">
        <v>599328.88470588229</v>
      </c>
    </row>
    <row r="43" spans="1:14" ht="15" customHeight="1" x14ac:dyDescent="0.25">
      <c r="A43" s="290">
        <v>39</v>
      </c>
      <c r="B43" s="268" t="s">
        <v>32</v>
      </c>
      <c r="C43" s="689">
        <v>68431.274761904773</v>
      </c>
      <c r="D43" s="264" t="s">
        <v>73</v>
      </c>
      <c r="E43" s="697">
        <v>676279.66780487809</v>
      </c>
      <c r="F43" s="700"/>
      <c r="G43" s="523">
        <v>2</v>
      </c>
      <c r="H43" s="255" t="s">
        <v>208</v>
      </c>
      <c r="I43" s="726">
        <v>69115.8113767209</v>
      </c>
      <c r="J43" s="706">
        <v>569011.64838709682</v>
      </c>
    </row>
    <row r="44" spans="1:14" ht="15" customHeight="1" thickBot="1" x14ac:dyDescent="0.3">
      <c r="A44" s="289">
        <v>40</v>
      </c>
      <c r="B44" s="265" t="s">
        <v>207</v>
      </c>
      <c r="C44" s="688">
        <v>68420.669731285991</v>
      </c>
      <c r="D44" s="263" t="s">
        <v>129</v>
      </c>
      <c r="E44" s="696">
        <v>675992.97169230762</v>
      </c>
      <c r="F44" s="700"/>
      <c r="G44" s="523">
        <v>3</v>
      </c>
      <c r="H44" s="255" t="s">
        <v>9</v>
      </c>
      <c r="I44" s="726">
        <v>69111.400501792115</v>
      </c>
      <c r="J44" s="706">
        <v>521451.85714285716</v>
      </c>
    </row>
    <row r="45" spans="1:14" ht="15" customHeight="1" x14ac:dyDescent="0.25">
      <c r="A45" s="288">
        <v>41</v>
      </c>
      <c r="B45" s="267" t="s">
        <v>129</v>
      </c>
      <c r="C45" s="685">
        <v>68234.72156188605</v>
      </c>
      <c r="D45" s="261" t="s">
        <v>197</v>
      </c>
      <c r="E45" s="695">
        <v>673481.67522727279</v>
      </c>
      <c r="F45" s="700"/>
      <c r="G45" s="523">
        <v>4</v>
      </c>
      <c r="H45" s="255" t="s">
        <v>181</v>
      </c>
      <c r="I45" s="726">
        <v>69036.369222972964</v>
      </c>
      <c r="J45" s="730">
        <v>722239.52666666661</v>
      </c>
    </row>
    <row r="46" spans="1:14" ht="15" customHeight="1" x14ac:dyDescent="0.25">
      <c r="A46" s="288">
        <v>42</v>
      </c>
      <c r="B46" s="259" t="s">
        <v>36</v>
      </c>
      <c r="C46" s="686">
        <v>68019.726541935481</v>
      </c>
      <c r="D46" s="257" t="s">
        <v>216</v>
      </c>
      <c r="E46" s="687">
        <v>671574.35692307702</v>
      </c>
      <c r="F46" s="700"/>
      <c r="G46" s="523">
        <v>5</v>
      </c>
      <c r="H46" s="255" t="s">
        <v>225</v>
      </c>
      <c r="I46" s="726">
        <v>68889.166138952161</v>
      </c>
      <c r="J46" s="706">
        <v>515148.25757575757</v>
      </c>
    </row>
    <row r="47" spans="1:14" ht="15" customHeight="1" x14ac:dyDescent="0.25">
      <c r="A47" s="288">
        <v>43</v>
      </c>
      <c r="B47" s="259" t="s">
        <v>128</v>
      </c>
      <c r="C47" s="686">
        <v>67933.938039303262</v>
      </c>
      <c r="D47" s="257" t="s">
        <v>97</v>
      </c>
      <c r="E47" s="687">
        <v>671428.13490909094</v>
      </c>
      <c r="F47" s="700"/>
      <c r="G47" s="523">
        <v>6</v>
      </c>
      <c r="H47" s="255" t="s">
        <v>74</v>
      </c>
      <c r="I47" s="726">
        <v>68857.743991705545</v>
      </c>
      <c r="J47" s="706">
        <v>611833.28671328677</v>
      </c>
    </row>
    <row r="48" spans="1:14" ht="15" customHeight="1" x14ac:dyDescent="0.25">
      <c r="A48" s="288">
        <v>44</v>
      </c>
      <c r="B48" s="259" t="s">
        <v>13</v>
      </c>
      <c r="C48" s="686">
        <v>67756.284301204811</v>
      </c>
      <c r="D48" s="257" t="s">
        <v>1</v>
      </c>
      <c r="E48" s="687">
        <v>670579.02208333334</v>
      </c>
      <c r="F48" s="700"/>
      <c r="G48" s="523">
        <v>7</v>
      </c>
      <c r="H48" s="255" t="s">
        <v>5</v>
      </c>
      <c r="I48" s="726">
        <v>68790.228860045157</v>
      </c>
      <c r="J48" s="730">
        <v>637738.84440677962</v>
      </c>
    </row>
    <row r="49" spans="1:10" ht="15" customHeight="1" x14ac:dyDescent="0.25">
      <c r="A49" s="288">
        <v>45</v>
      </c>
      <c r="B49" s="259" t="s">
        <v>223</v>
      </c>
      <c r="C49" s="686">
        <v>67407.805760649091</v>
      </c>
      <c r="D49" s="257" t="s">
        <v>8</v>
      </c>
      <c r="E49" s="687">
        <v>669016</v>
      </c>
      <c r="F49" s="700"/>
      <c r="G49" s="523">
        <v>8</v>
      </c>
      <c r="H49" s="255" t="s">
        <v>32</v>
      </c>
      <c r="I49" s="726">
        <v>68431.274761904773</v>
      </c>
      <c r="J49" s="730">
        <v>751800.29082191782</v>
      </c>
    </row>
    <row r="50" spans="1:10" ht="15" customHeight="1" x14ac:dyDescent="0.25">
      <c r="A50" s="288">
        <v>46</v>
      </c>
      <c r="B50" s="259" t="s">
        <v>37</v>
      </c>
      <c r="C50" s="686">
        <v>67166.490574850308</v>
      </c>
      <c r="D50" s="257" t="s">
        <v>128</v>
      </c>
      <c r="E50" s="687">
        <v>668505.46340579714</v>
      </c>
      <c r="F50" s="700"/>
      <c r="G50" s="523">
        <v>9</v>
      </c>
      <c r="H50" s="255" t="s">
        <v>207</v>
      </c>
      <c r="I50" s="726">
        <v>68420.669731285991</v>
      </c>
      <c r="J50" s="706">
        <v>612862.10450450447</v>
      </c>
    </row>
    <row r="51" spans="1:10" ht="15" customHeight="1" thickBot="1" x14ac:dyDescent="0.3">
      <c r="A51" s="288">
        <v>47</v>
      </c>
      <c r="B51" s="259" t="s">
        <v>147</v>
      </c>
      <c r="C51" s="686">
        <v>67071.18281622912</v>
      </c>
      <c r="D51" s="257" t="s">
        <v>209</v>
      </c>
      <c r="E51" s="687">
        <v>666193.00596491236</v>
      </c>
      <c r="F51" s="700"/>
      <c r="G51" s="723">
        <v>10</v>
      </c>
      <c r="H51" s="258" t="s">
        <v>129</v>
      </c>
      <c r="I51" s="727">
        <v>68234.72156188605</v>
      </c>
      <c r="J51" s="731">
        <v>675992.97169230762</v>
      </c>
    </row>
    <row r="52" spans="1:10" ht="15" customHeight="1" x14ac:dyDescent="0.25">
      <c r="A52" s="288">
        <v>48</v>
      </c>
      <c r="B52" s="259" t="s">
        <v>76</v>
      </c>
      <c r="C52" s="686">
        <v>67018.610180851058</v>
      </c>
      <c r="D52" s="257" t="s">
        <v>12</v>
      </c>
      <c r="E52" s="687">
        <v>665611.35657894739</v>
      </c>
      <c r="F52" s="700"/>
      <c r="G52" s="716">
        <v>11</v>
      </c>
      <c r="H52" s="722" t="s">
        <v>36</v>
      </c>
      <c r="I52" s="728">
        <v>68019.726541935481</v>
      </c>
      <c r="J52" s="705">
        <v>594594.26148148149</v>
      </c>
    </row>
    <row r="53" spans="1:10" ht="15" customHeight="1" x14ac:dyDescent="0.25">
      <c r="A53" s="288">
        <v>49</v>
      </c>
      <c r="B53" s="259" t="s">
        <v>215</v>
      </c>
      <c r="C53" s="686">
        <v>66994.584467617999</v>
      </c>
      <c r="D53" s="257" t="s">
        <v>222</v>
      </c>
      <c r="E53" s="687">
        <v>662405.37442105263</v>
      </c>
      <c r="F53" s="700"/>
      <c r="G53" s="523">
        <v>12</v>
      </c>
      <c r="H53" s="255" t="s">
        <v>128</v>
      </c>
      <c r="I53" s="726">
        <v>67933.938039303262</v>
      </c>
      <c r="J53" s="706">
        <v>668505.46340579714</v>
      </c>
    </row>
    <row r="54" spans="1:10" ht="15" customHeight="1" thickBot="1" x14ac:dyDescent="0.3">
      <c r="A54" s="289">
        <v>50</v>
      </c>
      <c r="B54" s="265" t="s">
        <v>60</v>
      </c>
      <c r="C54" s="688">
        <v>66596.196744402987</v>
      </c>
      <c r="D54" s="263" t="s">
        <v>229</v>
      </c>
      <c r="E54" s="696">
        <v>659632.14516666671</v>
      </c>
      <c r="F54" s="700"/>
      <c r="G54" s="523">
        <v>13</v>
      </c>
      <c r="H54" s="255" t="s">
        <v>13</v>
      </c>
      <c r="I54" s="726">
        <v>67756.284301204811</v>
      </c>
      <c r="J54" s="706">
        <v>626300.63071428577</v>
      </c>
    </row>
    <row r="55" spans="1:10" ht="15" customHeight="1" x14ac:dyDescent="0.25">
      <c r="A55" s="288">
        <v>51</v>
      </c>
      <c r="B55" s="267" t="s">
        <v>197</v>
      </c>
      <c r="C55" s="685">
        <v>66592.710846262344</v>
      </c>
      <c r="D55" s="261" t="s">
        <v>65</v>
      </c>
      <c r="E55" s="695">
        <v>659204.07499999995</v>
      </c>
      <c r="F55" s="700"/>
      <c r="G55" s="523">
        <v>14</v>
      </c>
      <c r="H55" s="255" t="s">
        <v>223</v>
      </c>
      <c r="I55" s="726">
        <v>67407.805760649091</v>
      </c>
      <c r="J55" s="730">
        <v>621065.84615384613</v>
      </c>
    </row>
    <row r="56" spans="1:10" ht="15" customHeight="1" x14ac:dyDescent="0.25">
      <c r="A56" s="288">
        <v>52</v>
      </c>
      <c r="B56" s="259" t="s">
        <v>42</v>
      </c>
      <c r="C56" s="686">
        <v>66281.901372434018</v>
      </c>
      <c r="D56" s="257" t="s">
        <v>75</v>
      </c>
      <c r="E56" s="687">
        <v>658800.43103448278</v>
      </c>
      <c r="F56" s="700"/>
      <c r="G56" s="523">
        <v>15</v>
      </c>
      <c r="H56" s="255" t="s">
        <v>37</v>
      </c>
      <c r="I56" s="726">
        <v>67166.490574850308</v>
      </c>
      <c r="J56" s="706">
        <v>744110.74468085112</v>
      </c>
    </row>
    <row r="57" spans="1:10" ht="15" customHeight="1" x14ac:dyDescent="0.25">
      <c r="A57" s="288">
        <v>53</v>
      </c>
      <c r="B57" s="259" t="s">
        <v>20</v>
      </c>
      <c r="C57" s="686">
        <v>66214.900724637686</v>
      </c>
      <c r="D57" s="257" t="s">
        <v>26</v>
      </c>
      <c r="E57" s="687">
        <v>658286.07272727275</v>
      </c>
      <c r="F57" s="700"/>
      <c r="G57" s="523">
        <v>16</v>
      </c>
      <c r="H57" s="255" t="s">
        <v>147</v>
      </c>
      <c r="I57" s="726">
        <v>67071.18281622912</v>
      </c>
      <c r="J57" s="706">
        <v>739171.58</v>
      </c>
    </row>
    <row r="58" spans="1:10" ht="15" customHeight="1" x14ac:dyDescent="0.25">
      <c r="A58" s="288">
        <v>54</v>
      </c>
      <c r="B58" s="259" t="s">
        <v>229</v>
      </c>
      <c r="C58" s="686">
        <v>66204.612645875255</v>
      </c>
      <c r="D58" s="257" t="s">
        <v>149</v>
      </c>
      <c r="E58" s="687">
        <v>657928.76227272721</v>
      </c>
      <c r="F58" s="700"/>
      <c r="G58" s="523">
        <v>17</v>
      </c>
      <c r="H58" s="255" t="s">
        <v>76</v>
      </c>
      <c r="I58" s="726">
        <v>67018.610180851058</v>
      </c>
      <c r="J58" s="706">
        <v>585295.25294117653</v>
      </c>
    </row>
    <row r="59" spans="1:10" ht="15" customHeight="1" x14ac:dyDescent="0.25">
      <c r="A59" s="288">
        <v>55</v>
      </c>
      <c r="B59" s="259" t="s">
        <v>233</v>
      </c>
      <c r="C59" s="686">
        <v>66141.846471846045</v>
      </c>
      <c r="D59" s="257" t="s">
        <v>38</v>
      </c>
      <c r="E59" s="687">
        <v>651165.46052631584</v>
      </c>
      <c r="F59" s="700"/>
      <c r="G59" s="523">
        <v>18</v>
      </c>
      <c r="H59" s="255" t="s">
        <v>215</v>
      </c>
      <c r="I59" s="726">
        <v>66994.584467617999</v>
      </c>
      <c r="J59" s="706">
        <v>565566.109375</v>
      </c>
    </row>
    <row r="60" spans="1:10" ht="15" customHeight="1" x14ac:dyDescent="0.25">
      <c r="A60" s="288">
        <v>56</v>
      </c>
      <c r="B60" s="259" t="s">
        <v>79</v>
      </c>
      <c r="C60" s="686">
        <v>65988.28784520668</v>
      </c>
      <c r="D60" s="257" t="s">
        <v>69</v>
      </c>
      <c r="E60" s="687">
        <v>651105.70261194033</v>
      </c>
      <c r="F60" s="700"/>
      <c r="G60" s="523">
        <v>19</v>
      </c>
      <c r="H60" s="255" t="s">
        <v>60</v>
      </c>
      <c r="I60" s="726">
        <v>66596.196744402987</v>
      </c>
      <c r="J60" s="730">
        <v>600707.21780821914</v>
      </c>
    </row>
    <row r="61" spans="1:10" ht="15" customHeight="1" thickBot="1" x14ac:dyDescent="0.3">
      <c r="A61" s="288">
        <v>57</v>
      </c>
      <c r="B61" s="268" t="s">
        <v>35</v>
      </c>
      <c r="C61" s="686">
        <v>65957.743589743593</v>
      </c>
      <c r="D61" s="264" t="s">
        <v>100</v>
      </c>
      <c r="E61" s="687">
        <v>651059.85566176474</v>
      </c>
      <c r="F61" s="700"/>
      <c r="G61" s="524">
        <v>20</v>
      </c>
      <c r="H61" s="304" t="s">
        <v>197</v>
      </c>
      <c r="I61" s="729">
        <v>66592.710846262344</v>
      </c>
      <c r="J61" s="732">
        <v>673481.67522727279</v>
      </c>
    </row>
    <row r="62" spans="1:10" ht="15" customHeight="1" x14ac:dyDescent="0.25">
      <c r="A62" s="288">
        <v>58</v>
      </c>
      <c r="B62" s="259" t="s">
        <v>34</v>
      </c>
      <c r="C62" s="686">
        <v>65495.104949348774</v>
      </c>
      <c r="D62" s="257" t="s">
        <v>71</v>
      </c>
      <c r="E62" s="687">
        <v>645210.34664383566</v>
      </c>
      <c r="F62" s="700"/>
      <c r="G62" s="703">
        <v>21</v>
      </c>
      <c r="H62" s="707" t="s">
        <v>42</v>
      </c>
      <c r="I62" s="725">
        <v>66281.901372434018</v>
      </c>
      <c r="J62" s="730">
        <v>625243.99082568812</v>
      </c>
    </row>
    <row r="63" spans="1:10" ht="15" customHeight="1" x14ac:dyDescent="0.25">
      <c r="A63" s="288">
        <v>59</v>
      </c>
      <c r="B63" s="259" t="s">
        <v>222</v>
      </c>
      <c r="C63" s="686">
        <v>65278.679838501295</v>
      </c>
      <c r="D63" s="257" t="s">
        <v>205</v>
      </c>
      <c r="E63" s="687">
        <v>643574.59877551021</v>
      </c>
      <c r="F63" s="700"/>
      <c r="G63" s="523">
        <v>22</v>
      </c>
      <c r="H63" s="255" t="s">
        <v>20</v>
      </c>
      <c r="I63" s="726">
        <v>66214.900724637686</v>
      </c>
      <c r="J63" s="730">
        <v>698333.47619047621</v>
      </c>
    </row>
    <row r="64" spans="1:10" ht="15" customHeight="1" thickBot="1" x14ac:dyDescent="0.3">
      <c r="A64" s="289">
        <v>60</v>
      </c>
      <c r="B64" s="265" t="s">
        <v>75</v>
      </c>
      <c r="C64" s="688">
        <v>65190.688446389497</v>
      </c>
      <c r="D64" s="263" t="s">
        <v>55</v>
      </c>
      <c r="E64" s="696">
        <v>638174.24</v>
      </c>
      <c r="F64" s="700"/>
      <c r="G64" s="523">
        <v>23</v>
      </c>
      <c r="H64" s="255" t="s">
        <v>229</v>
      </c>
      <c r="I64" s="726">
        <v>66204.612645875255</v>
      </c>
      <c r="J64" s="706">
        <v>659632.14516666671</v>
      </c>
    </row>
    <row r="65" spans="1:10" ht="15" customHeight="1" x14ac:dyDescent="0.25">
      <c r="A65" s="288">
        <v>61</v>
      </c>
      <c r="B65" s="267" t="s">
        <v>10</v>
      </c>
      <c r="C65" s="685">
        <v>64947.194302325581</v>
      </c>
      <c r="D65" s="261" t="s">
        <v>5</v>
      </c>
      <c r="E65" s="695">
        <v>637738.84440677962</v>
      </c>
      <c r="F65" s="700"/>
      <c r="G65" s="523">
        <v>24</v>
      </c>
      <c r="H65" s="255" t="s">
        <v>233</v>
      </c>
      <c r="I65" s="726">
        <v>66141.846471846045</v>
      </c>
      <c r="J65" s="730">
        <v>631051.81707317068</v>
      </c>
    </row>
    <row r="66" spans="1:10" ht="15" customHeight="1" x14ac:dyDescent="0.25">
      <c r="A66" s="288">
        <v>62</v>
      </c>
      <c r="B66" s="259" t="s">
        <v>41</v>
      </c>
      <c r="C66" s="686">
        <v>64927.74925835371</v>
      </c>
      <c r="D66" s="257" t="s">
        <v>199</v>
      </c>
      <c r="E66" s="687">
        <v>635487.1</v>
      </c>
      <c r="F66" s="700"/>
      <c r="G66" s="523">
        <v>25</v>
      </c>
      <c r="H66" s="255" t="s">
        <v>79</v>
      </c>
      <c r="I66" s="726">
        <v>65988.28784520668</v>
      </c>
      <c r="J66" s="730">
        <v>709720.47887323948</v>
      </c>
    </row>
    <row r="67" spans="1:10" ht="15" customHeight="1" x14ac:dyDescent="0.25">
      <c r="A67" s="288">
        <v>63</v>
      </c>
      <c r="B67" s="259" t="s">
        <v>39</v>
      </c>
      <c r="C67" s="686">
        <v>64894.89170084439</v>
      </c>
      <c r="D67" s="257" t="s">
        <v>24</v>
      </c>
      <c r="E67" s="687">
        <v>631083.08695652173</v>
      </c>
      <c r="F67" s="700"/>
      <c r="G67" s="523">
        <v>26</v>
      </c>
      <c r="H67" s="255" t="s">
        <v>35</v>
      </c>
      <c r="I67" s="726">
        <v>65957.743589743593</v>
      </c>
      <c r="J67" s="706">
        <v>502196.74214285711</v>
      </c>
    </row>
    <row r="68" spans="1:10" ht="15" customHeight="1" x14ac:dyDescent="0.25">
      <c r="A68" s="288">
        <v>64</v>
      </c>
      <c r="B68" s="259" t="s">
        <v>130</v>
      </c>
      <c r="C68" s="686">
        <v>64751.707878535781</v>
      </c>
      <c r="D68" s="257" t="s">
        <v>233</v>
      </c>
      <c r="E68" s="687">
        <v>631051.81707317068</v>
      </c>
      <c r="F68" s="700"/>
      <c r="G68" s="523">
        <v>27</v>
      </c>
      <c r="H68" s="255" t="s">
        <v>34</v>
      </c>
      <c r="I68" s="726">
        <v>65495.104949348774</v>
      </c>
      <c r="J68" s="706">
        <v>845467.29411764711</v>
      </c>
    </row>
    <row r="69" spans="1:10" ht="15" customHeight="1" x14ac:dyDescent="0.25">
      <c r="A69" s="288">
        <v>65</v>
      </c>
      <c r="B69" s="259" t="s">
        <v>209</v>
      </c>
      <c r="C69" s="686">
        <v>64675.499507278837</v>
      </c>
      <c r="D69" s="257" t="s">
        <v>204</v>
      </c>
      <c r="E69" s="687">
        <v>630670.58940298506</v>
      </c>
      <c r="F69" s="700"/>
      <c r="G69" s="523">
        <v>28</v>
      </c>
      <c r="H69" s="255" t="s">
        <v>222</v>
      </c>
      <c r="I69" s="726">
        <v>65278.679838501295</v>
      </c>
      <c r="J69" s="706">
        <v>662405.37442105263</v>
      </c>
    </row>
    <row r="70" spans="1:10" ht="15" customHeight="1" x14ac:dyDescent="0.25">
      <c r="A70" s="288">
        <v>66</v>
      </c>
      <c r="B70" s="259" t="s">
        <v>193</v>
      </c>
      <c r="C70" s="686">
        <v>63935.516437500002</v>
      </c>
      <c r="D70" s="257" t="s">
        <v>98</v>
      </c>
      <c r="E70" s="687">
        <v>630657.53535353532</v>
      </c>
      <c r="F70" s="700"/>
      <c r="G70" s="523">
        <v>29</v>
      </c>
      <c r="H70" s="255" t="s">
        <v>75</v>
      </c>
      <c r="I70" s="726">
        <v>65190.688446389497</v>
      </c>
      <c r="J70" s="706">
        <v>658800.43103448278</v>
      </c>
    </row>
    <row r="71" spans="1:10" ht="15" customHeight="1" thickBot="1" x14ac:dyDescent="0.3">
      <c r="A71" s="288">
        <v>67</v>
      </c>
      <c r="B71" s="259" t="s">
        <v>218</v>
      </c>
      <c r="C71" s="686">
        <v>63345.127364532018</v>
      </c>
      <c r="D71" s="257" t="s">
        <v>13</v>
      </c>
      <c r="E71" s="687">
        <v>626300.63071428577</v>
      </c>
      <c r="F71" s="700"/>
      <c r="G71" s="723">
        <v>30</v>
      </c>
      <c r="H71" s="258" t="s">
        <v>10</v>
      </c>
      <c r="I71" s="727">
        <v>64947.194302325581</v>
      </c>
      <c r="J71" s="733">
        <v>738116.62341463414</v>
      </c>
    </row>
    <row r="72" spans="1:10" ht="15" customHeight="1" x14ac:dyDescent="0.25">
      <c r="A72" s="288">
        <v>68</v>
      </c>
      <c r="B72" s="259" t="s">
        <v>183</v>
      </c>
      <c r="C72" s="686">
        <v>63180.768675282721</v>
      </c>
      <c r="D72" s="257" t="s">
        <v>42</v>
      </c>
      <c r="E72" s="687">
        <v>625243.99082568812</v>
      </c>
      <c r="F72" s="700"/>
      <c r="G72" s="716">
        <v>31</v>
      </c>
      <c r="H72" s="722" t="s">
        <v>41</v>
      </c>
      <c r="I72" s="728">
        <v>64927.74925835371</v>
      </c>
      <c r="J72" s="705">
        <v>788738.22860759497</v>
      </c>
    </row>
    <row r="73" spans="1:10" ht="15" customHeight="1" x14ac:dyDescent="0.25">
      <c r="A73" s="288">
        <v>69</v>
      </c>
      <c r="B73" s="259" t="s">
        <v>178</v>
      </c>
      <c r="C73" s="686">
        <v>63001.221780016793</v>
      </c>
      <c r="D73" s="257" t="s">
        <v>231</v>
      </c>
      <c r="E73" s="687">
        <v>624195.33223076921</v>
      </c>
      <c r="F73" s="700"/>
      <c r="G73" s="523">
        <v>32</v>
      </c>
      <c r="H73" s="255" t="s">
        <v>39</v>
      </c>
      <c r="I73" s="726">
        <v>64894.89170084439</v>
      </c>
      <c r="J73" s="706">
        <v>593014.10631578951</v>
      </c>
    </row>
    <row r="74" spans="1:10" ht="15" customHeight="1" thickBot="1" x14ac:dyDescent="0.3">
      <c r="A74" s="289">
        <v>70</v>
      </c>
      <c r="B74" s="265" t="s">
        <v>64</v>
      </c>
      <c r="C74" s="688">
        <v>62988.542461538455</v>
      </c>
      <c r="D74" s="263" t="s">
        <v>148</v>
      </c>
      <c r="E74" s="696">
        <v>621709.07407407404</v>
      </c>
      <c r="F74" s="700"/>
      <c r="G74" s="523">
        <v>33</v>
      </c>
      <c r="H74" s="255" t="s">
        <v>130</v>
      </c>
      <c r="I74" s="726">
        <v>64751.707878535781</v>
      </c>
      <c r="J74" s="706">
        <v>553968.79518072284</v>
      </c>
    </row>
    <row r="75" spans="1:10" ht="15" customHeight="1" x14ac:dyDescent="0.25">
      <c r="A75" s="288">
        <v>71</v>
      </c>
      <c r="B75" s="267" t="s">
        <v>67</v>
      </c>
      <c r="C75" s="685">
        <v>62830.338499999998</v>
      </c>
      <c r="D75" s="261" t="s">
        <v>223</v>
      </c>
      <c r="E75" s="695">
        <v>621065.84615384613</v>
      </c>
      <c r="F75" s="700"/>
      <c r="G75" s="523">
        <v>34</v>
      </c>
      <c r="H75" s="255" t="s">
        <v>209</v>
      </c>
      <c r="I75" s="726">
        <v>64675.499507278837</v>
      </c>
      <c r="J75" s="706">
        <v>666193.00596491236</v>
      </c>
    </row>
    <row r="76" spans="1:10" ht="15" customHeight="1" x14ac:dyDescent="0.25">
      <c r="A76" s="288">
        <v>72</v>
      </c>
      <c r="B76" s="268" t="s">
        <v>228</v>
      </c>
      <c r="C76" s="689">
        <v>62566.293010638299</v>
      </c>
      <c r="D76" s="264" t="s">
        <v>72</v>
      </c>
      <c r="E76" s="697">
        <v>619641.8125</v>
      </c>
      <c r="F76" s="700"/>
      <c r="G76" s="523">
        <v>35</v>
      </c>
      <c r="H76" s="255" t="s">
        <v>193</v>
      </c>
      <c r="I76" s="726">
        <v>63935.516437500002</v>
      </c>
      <c r="J76" s="730">
        <v>550837.95774647885</v>
      </c>
    </row>
    <row r="77" spans="1:10" ht="15" customHeight="1" x14ac:dyDescent="0.25">
      <c r="A77" s="288">
        <v>73</v>
      </c>
      <c r="B77" s="268" t="s">
        <v>56</v>
      </c>
      <c r="C77" s="689">
        <v>62486.426575757578</v>
      </c>
      <c r="D77" s="264" t="s">
        <v>218</v>
      </c>
      <c r="E77" s="697">
        <v>619152.20512820513</v>
      </c>
      <c r="F77" s="700"/>
      <c r="G77" s="523">
        <v>36</v>
      </c>
      <c r="H77" s="255" t="s">
        <v>218</v>
      </c>
      <c r="I77" s="726">
        <v>63345.127364532018</v>
      </c>
      <c r="J77" s="733">
        <v>619152.20512820513</v>
      </c>
    </row>
    <row r="78" spans="1:10" ht="15" customHeight="1" x14ac:dyDescent="0.25">
      <c r="A78" s="288">
        <v>74</v>
      </c>
      <c r="B78" s="259" t="s">
        <v>216</v>
      </c>
      <c r="C78" s="686">
        <v>62087.785036496352</v>
      </c>
      <c r="D78" s="257" t="s">
        <v>59</v>
      </c>
      <c r="E78" s="687">
        <v>617371.12058823521</v>
      </c>
      <c r="F78" s="700"/>
      <c r="G78" s="523">
        <v>37</v>
      </c>
      <c r="H78" s="255" t="s">
        <v>183</v>
      </c>
      <c r="I78" s="726">
        <v>63180.768675282721</v>
      </c>
      <c r="J78" s="706">
        <v>576086.36181818182</v>
      </c>
    </row>
    <row r="79" spans="1:10" ht="15" customHeight="1" x14ac:dyDescent="0.25">
      <c r="A79" s="288">
        <v>75</v>
      </c>
      <c r="B79" s="259" t="s">
        <v>7</v>
      </c>
      <c r="C79" s="686">
        <v>61910.391388044576</v>
      </c>
      <c r="D79" s="257" t="s">
        <v>80</v>
      </c>
      <c r="E79" s="687">
        <v>616703.85268656723</v>
      </c>
      <c r="F79" s="700"/>
      <c r="G79" s="523">
        <v>38</v>
      </c>
      <c r="H79" s="255" t="s">
        <v>178</v>
      </c>
      <c r="I79" s="726">
        <v>63001.221780016793</v>
      </c>
      <c r="J79" s="706">
        <v>604346.56765432097</v>
      </c>
    </row>
    <row r="80" spans="1:10" ht="15" customHeight="1" x14ac:dyDescent="0.25">
      <c r="A80" s="288">
        <v>76</v>
      </c>
      <c r="B80" s="259" t="s">
        <v>38</v>
      </c>
      <c r="C80" s="686">
        <v>61652.426114457827</v>
      </c>
      <c r="D80" s="257" t="s">
        <v>66</v>
      </c>
      <c r="E80" s="687">
        <v>615741.15376623382</v>
      </c>
      <c r="F80" s="700"/>
      <c r="G80" s="523">
        <v>39</v>
      </c>
      <c r="H80" s="255" t="s">
        <v>64</v>
      </c>
      <c r="I80" s="726">
        <v>62988.542461538455</v>
      </c>
      <c r="J80" s="706">
        <v>569360.48571428575</v>
      </c>
    </row>
    <row r="81" spans="1:10" ht="15" customHeight="1" thickBot="1" x14ac:dyDescent="0.3">
      <c r="A81" s="288">
        <v>77</v>
      </c>
      <c r="B81" s="259" t="s">
        <v>62</v>
      </c>
      <c r="C81" s="686">
        <v>61476.097547169811</v>
      </c>
      <c r="D81" s="257" t="s">
        <v>196</v>
      </c>
      <c r="E81" s="687">
        <v>613412.34782608692</v>
      </c>
      <c r="F81" s="700"/>
      <c r="G81" s="524">
        <v>40</v>
      </c>
      <c r="H81" s="304" t="s">
        <v>67</v>
      </c>
      <c r="I81" s="729">
        <v>62830.338499999998</v>
      </c>
      <c r="J81" s="732">
        <v>611109.68999999994</v>
      </c>
    </row>
    <row r="82" spans="1:10" ht="15" customHeight="1" x14ac:dyDescent="0.25">
      <c r="A82" s="288">
        <v>78</v>
      </c>
      <c r="B82" s="259" t="s">
        <v>227</v>
      </c>
      <c r="C82" s="686">
        <v>61435.90017595308</v>
      </c>
      <c r="D82" s="257" t="s">
        <v>207</v>
      </c>
      <c r="E82" s="687">
        <v>612862.10450450447</v>
      </c>
      <c r="F82" s="700"/>
      <c r="G82" s="703">
        <v>41</v>
      </c>
      <c r="H82" s="707" t="s">
        <v>228</v>
      </c>
      <c r="I82" s="725">
        <v>62566.293010638299</v>
      </c>
      <c r="J82" s="730">
        <v>710261.98</v>
      </c>
    </row>
    <row r="83" spans="1:10" ht="15" customHeight="1" x14ac:dyDescent="0.25">
      <c r="A83" s="288">
        <v>79</v>
      </c>
      <c r="B83" s="259" t="s">
        <v>2</v>
      </c>
      <c r="C83" s="686">
        <v>61390.064106019759</v>
      </c>
      <c r="D83" s="257" t="s">
        <v>74</v>
      </c>
      <c r="E83" s="687">
        <v>611833.28671328677</v>
      </c>
      <c r="F83" s="700"/>
      <c r="G83" s="523">
        <v>42</v>
      </c>
      <c r="H83" s="255" t="s">
        <v>56</v>
      </c>
      <c r="I83" s="726">
        <v>62486.426575757578</v>
      </c>
      <c r="J83" s="706">
        <v>536195.28837837838</v>
      </c>
    </row>
    <row r="84" spans="1:10" ht="15" customHeight="1" thickBot="1" x14ac:dyDescent="0.3">
      <c r="A84" s="289">
        <v>80</v>
      </c>
      <c r="B84" s="265" t="s">
        <v>212</v>
      </c>
      <c r="C84" s="688">
        <v>61216.627965779466</v>
      </c>
      <c r="D84" s="263" t="s">
        <v>15</v>
      </c>
      <c r="E84" s="696">
        <v>611730.18594594591</v>
      </c>
      <c r="F84" s="700"/>
      <c r="G84" s="523">
        <v>43</v>
      </c>
      <c r="H84" s="255" t="s">
        <v>216</v>
      </c>
      <c r="I84" s="726">
        <v>62087.785036496352</v>
      </c>
      <c r="J84" s="706">
        <v>671574.35692307702</v>
      </c>
    </row>
    <row r="85" spans="1:10" ht="15" customHeight="1" x14ac:dyDescent="0.25">
      <c r="A85" s="288">
        <v>81</v>
      </c>
      <c r="B85" s="267" t="s">
        <v>65</v>
      </c>
      <c r="C85" s="685">
        <v>61090.50466181818</v>
      </c>
      <c r="D85" s="261" t="s">
        <v>67</v>
      </c>
      <c r="E85" s="695">
        <v>611109.68999999994</v>
      </c>
      <c r="F85" s="700"/>
      <c r="G85" s="523">
        <v>44</v>
      </c>
      <c r="H85" s="255" t="s">
        <v>7</v>
      </c>
      <c r="I85" s="726">
        <v>61910.391388044576</v>
      </c>
      <c r="J85" s="706">
        <v>587514.43333333335</v>
      </c>
    </row>
    <row r="86" spans="1:10" ht="15" customHeight="1" x14ac:dyDescent="0.25">
      <c r="A86" s="288">
        <v>82</v>
      </c>
      <c r="B86" s="259" t="s">
        <v>148</v>
      </c>
      <c r="C86" s="685">
        <v>60353.075480769228</v>
      </c>
      <c r="D86" s="257" t="s">
        <v>16</v>
      </c>
      <c r="E86" s="695">
        <v>610012.93538461544</v>
      </c>
      <c r="F86" s="700"/>
      <c r="G86" s="523">
        <v>45</v>
      </c>
      <c r="H86" s="255" t="s">
        <v>38</v>
      </c>
      <c r="I86" s="726">
        <v>61652.426114457827</v>
      </c>
      <c r="J86" s="730">
        <v>651165.46052631584</v>
      </c>
    </row>
    <row r="87" spans="1:10" ht="15" customHeight="1" x14ac:dyDescent="0.25">
      <c r="A87" s="288">
        <v>83</v>
      </c>
      <c r="B87" s="259" t="s">
        <v>8</v>
      </c>
      <c r="C87" s="686">
        <v>59998.14588292683</v>
      </c>
      <c r="D87" s="257" t="s">
        <v>232</v>
      </c>
      <c r="E87" s="687">
        <v>607752.20437956206</v>
      </c>
      <c r="F87" s="700"/>
      <c r="G87" s="523">
        <v>46</v>
      </c>
      <c r="H87" s="255" t="s">
        <v>62</v>
      </c>
      <c r="I87" s="726">
        <v>61476.097547169811</v>
      </c>
      <c r="J87" s="734">
        <v>555173.7717346939</v>
      </c>
    </row>
    <row r="88" spans="1:10" ht="15" customHeight="1" x14ac:dyDescent="0.25">
      <c r="A88" s="288">
        <v>84</v>
      </c>
      <c r="B88" s="259" t="s">
        <v>221</v>
      </c>
      <c r="C88" s="686">
        <v>59973.164881266486</v>
      </c>
      <c r="D88" s="257" t="s">
        <v>178</v>
      </c>
      <c r="E88" s="687">
        <v>604346.56765432097</v>
      </c>
      <c r="F88" s="700"/>
      <c r="G88" s="523">
        <v>47</v>
      </c>
      <c r="H88" s="255" t="s">
        <v>227</v>
      </c>
      <c r="I88" s="726">
        <v>61435.90017595308</v>
      </c>
      <c r="J88" s="706">
        <v>710383.51351351349</v>
      </c>
    </row>
    <row r="89" spans="1:10" ht="15" customHeight="1" x14ac:dyDescent="0.25">
      <c r="A89" s="288">
        <v>85</v>
      </c>
      <c r="B89" s="259" t="s">
        <v>196</v>
      </c>
      <c r="C89" s="686">
        <v>59965.57911140583</v>
      </c>
      <c r="D89" s="257" t="s">
        <v>60</v>
      </c>
      <c r="E89" s="687">
        <v>600707.21780821914</v>
      </c>
      <c r="F89" s="700"/>
      <c r="G89" s="523">
        <v>48</v>
      </c>
      <c r="H89" s="255" t="s">
        <v>2</v>
      </c>
      <c r="I89" s="726">
        <v>61390.064106019759</v>
      </c>
      <c r="J89" s="706">
        <v>795730.29811320745</v>
      </c>
    </row>
    <row r="90" spans="1:10" ht="15" customHeight="1" x14ac:dyDescent="0.25">
      <c r="A90" s="288">
        <v>86</v>
      </c>
      <c r="B90" s="259" t="s">
        <v>28</v>
      </c>
      <c r="C90" s="686">
        <v>59935.225040369085</v>
      </c>
      <c r="D90" s="257" t="s">
        <v>219</v>
      </c>
      <c r="E90" s="687">
        <v>600158.68920353975</v>
      </c>
      <c r="F90" s="700"/>
      <c r="G90" s="523">
        <v>49</v>
      </c>
      <c r="H90" s="255" t="s">
        <v>212</v>
      </c>
      <c r="I90" s="726">
        <v>61216.627965779466</v>
      </c>
      <c r="J90" s="706">
        <v>683182.80322314042</v>
      </c>
    </row>
    <row r="91" spans="1:10" ht="15" customHeight="1" x14ac:dyDescent="0.25">
      <c r="A91" s="288">
        <v>87</v>
      </c>
      <c r="B91" s="259" t="s">
        <v>55</v>
      </c>
      <c r="C91" s="686">
        <v>59901.88930832356</v>
      </c>
      <c r="D91" s="257" t="s">
        <v>81</v>
      </c>
      <c r="E91" s="687">
        <v>599328.88470588229</v>
      </c>
      <c r="F91" s="700"/>
      <c r="G91" s="523">
        <v>50</v>
      </c>
      <c r="H91" s="255" t="s">
        <v>65</v>
      </c>
      <c r="I91" s="726">
        <v>61090.50466181818</v>
      </c>
      <c r="J91" s="730">
        <v>659204.07499999995</v>
      </c>
    </row>
    <row r="92" spans="1:10" ht="15" customHeight="1" thickBot="1" x14ac:dyDescent="0.3">
      <c r="A92" s="288">
        <v>88</v>
      </c>
      <c r="B92" s="259" t="s">
        <v>210</v>
      </c>
      <c r="C92" s="686">
        <v>59776.426903292187</v>
      </c>
      <c r="D92" s="257" t="s">
        <v>36</v>
      </c>
      <c r="E92" s="687">
        <v>594594.26148148149</v>
      </c>
      <c r="F92" s="700"/>
      <c r="G92" s="524">
        <v>51</v>
      </c>
      <c r="H92" s="304" t="s">
        <v>148</v>
      </c>
      <c r="I92" s="729">
        <v>60353.075480769228</v>
      </c>
      <c r="J92" s="731">
        <v>621709.07407407404</v>
      </c>
    </row>
    <row r="93" spans="1:10" ht="15" customHeight="1" x14ac:dyDescent="0.25">
      <c r="A93" s="288">
        <v>89</v>
      </c>
      <c r="B93" s="259" t="s">
        <v>71</v>
      </c>
      <c r="C93" s="686">
        <v>59677.501351351355</v>
      </c>
      <c r="D93" s="257" t="s">
        <v>39</v>
      </c>
      <c r="E93" s="687">
        <v>593014.10631578951</v>
      </c>
      <c r="F93" s="700"/>
    </row>
    <row r="94" spans="1:10" ht="15" customHeight="1" thickBot="1" x14ac:dyDescent="0.3">
      <c r="A94" s="289">
        <v>90</v>
      </c>
      <c r="B94" s="265" t="s">
        <v>26</v>
      </c>
      <c r="C94" s="688">
        <v>59109.168362512872</v>
      </c>
      <c r="D94" s="263" t="s">
        <v>7</v>
      </c>
      <c r="E94" s="696">
        <v>587514.43333333335</v>
      </c>
      <c r="F94" s="700"/>
      <c r="H94" s="714" t="s">
        <v>245</v>
      </c>
    </row>
    <row r="95" spans="1:10" ht="15" customHeight="1" thickBot="1" x14ac:dyDescent="0.3">
      <c r="A95" s="288">
        <v>91</v>
      </c>
      <c r="B95" s="267" t="s">
        <v>66</v>
      </c>
      <c r="C95" s="685">
        <v>59013.59368136117</v>
      </c>
      <c r="D95" s="261" t="s">
        <v>99</v>
      </c>
      <c r="E95" s="695">
        <v>586860.57142857148</v>
      </c>
      <c r="F95" s="700"/>
      <c r="G95" s="713" t="s">
        <v>44</v>
      </c>
      <c r="H95" s="712" t="s">
        <v>49</v>
      </c>
      <c r="I95" s="209" t="s">
        <v>240</v>
      </c>
      <c r="J95" s="211" t="s">
        <v>241</v>
      </c>
    </row>
    <row r="96" spans="1:10" ht="15" customHeight="1" x14ac:dyDescent="0.25">
      <c r="A96" s="288">
        <v>92</v>
      </c>
      <c r="B96" s="259" t="s">
        <v>199</v>
      </c>
      <c r="C96" s="686">
        <v>58941.044524495672</v>
      </c>
      <c r="D96" s="257" t="s">
        <v>6</v>
      </c>
      <c r="E96" s="687">
        <v>585698.2432432432</v>
      </c>
      <c r="F96" s="700"/>
      <c r="G96" s="716">
        <v>1</v>
      </c>
      <c r="H96" s="722" t="s">
        <v>8</v>
      </c>
      <c r="I96" s="709">
        <v>59998.14588292683</v>
      </c>
      <c r="J96" s="692">
        <v>669016</v>
      </c>
    </row>
    <row r="97" spans="1:10" ht="15" customHeight="1" x14ac:dyDescent="0.25">
      <c r="A97" s="288">
        <v>93</v>
      </c>
      <c r="B97" s="259" t="s">
        <v>98</v>
      </c>
      <c r="C97" s="686">
        <v>58674.928966331951</v>
      </c>
      <c r="D97" s="257" t="s">
        <v>76</v>
      </c>
      <c r="E97" s="687">
        <v>585295.25294117653</v>
      </c>
      <c r="F97" s="700"/>
      <c r="G97" s="523">
        <v>2</v>
      </c>
      <c r="H97" s="255" t="s">
        <v>221</v>
      </c>
      <c r="I97" s="710">
        <v>59973.164881266486</v>
      </c>
      <c r="J97" s="692">
        <v>703774.35700000008</v>
      </c>
    </row>
    <row r="98" spans="1:10" ht="15" customHeight="1" x14ac:dyDescent="0.25">
      <c r="A98" s="288">
        <v>94</v>
      </c>
      <c r="B98" s="259" t="s">
        <v>149</v>
      </c>
      <c r="C98" s="686">
        <v>58567.138578680206</v>
      </c>
      <c r="D98" s="257" t="s">
        <v>23</v>
      </c>
      <c r="E98" s="687">
        <v>582697.28571428568</v>
      </c>
      <c r="F98" s="700"/>
      <c r="G98" s="523">
        <v>3</v>
      </c>
      <c r="H98" s="255" t="s">
        <v>196</v>
      </c>
      <c r="I98" s="710">
        <v>59965.57911140583</v>
      </c>
      <c r="J98" s="692">
        <v>613412.34782608692</v>
      </c>
    </row>
    <row r="99" spans="1:10" ht="15" customHeight="1" x14ac:dyDescent="0.25">
      <c r="A99" s="288">
        <v>95</v>
      </c>
      <c r="B99" s="259" t="s">
        <v>3</v>
      </c>
      <c r="C99" s="686">
        <v>58408.169040639579</v>
      </c>
      <c r="D99" s="257" t="s">
        <v>183</v>
      </c>
      <c r="E99" s="687">
        <v>576086.36181818182</v>
      </c>
      <c r="F99" s="700"/>
      <c r="G99" s="523">
        <v>4</v>
      </c>
      <c r="H99" s="255" t="s">
        <v>28</v>
      </c>
      <c r="I99" s="710">
        <v>59935.225040369085</v>
      </c>
      <c r="J99" s="692">
        <v>573093.81034482759</v>
      </c>
    </row>
    <row r="100" spans="1:10" ht="15" customHeight="1" x14ac:dyDescent="0.25">
      <c r="A100" s="288">
        <v>96</v>
      </c>
      <c r="B100" s="259" t="s">
        <v>6</v>
      </c>
      <c r="C100" s="686">
        <v>58171.760296359018</v>
      </c>
      <c r="D100" s="257" t="s">
        <v>61</v>
      </c>
      <c r="E100" s="687">
        <v>573966.10344827583</v>
      </c>
      <c r="F100" s="700"/>
      <c r="G100" s="523">
        <v>5</v>
      </c>
      <c r="H100" s="255" t="s">
        <v>55</v>
      </c>
      <c r="I100" s="710">
        <v>59901.88930832356</v>
      </c>
      <c r="J100" s="692">
        <v>638174.24</v>
      </c>
    </row>
    <row r="101" spans="1:10" ht="15" customHeight="1" x14ac:dyDescent="0.25">
      <c r="A101" s="288">
        <v>97</v>
      </c>
      <c r="B101" s="259" t="s">
        <v>234</v>
      </c>
      <c r="C101" s="686">
        <v>57235.41716030534</v>
      </c>
      <c r="D101" s="257" t="s">
        <v>28</v>
      </c>
      <c r="E101" s="687">
        <v>573093.81034482759</v>
      </c>
      <c r="F101" s="700"/>
      <c r="G101" s="523">
        <v>6</v>
      </c>
      <c r="H101" s="255" t="s">
        <v>210</v>
      </c>
      <c r="I101" s="710">
        <v>59776.426903292187</v>
      </c>
      <c r="J101" s="693">
        <v>678035.09090909094</v>
      </c>
    </row>
    <row r="102" spans="1:10" ht="15" customHeight="1" x14ac:dyDescent="0.25">
      <c r="A102" s="288">
        <v>98</v>
      </c>
      <c r="B102" s="259" t="s">
        <v>59</v>
      </c>
      <c r="C102" s="686">
        <v>57107.482844777842</v>
      </c>
      <c r="D102" s="257" t="s">
        <v>64</v>
      </c>
      <c r="E102" s="687">
        <v>569360.48571428575</v>
      </c>
      <c r="F102" s="700"/>
      <c r="G102" s="523">
        <v>7</v>
      </c>
      <c r="H102" s="255" t="s">
        <v>71</v>
      </c>
      <c r="I102" s="710">
        <v>59677.501351351355</v>
      </c>
      <c r="J102" s="692">
        <v>645210.34664383566</v>
      </c>
    </row>
    <row r="103" spans="1:10" ht="15" customHeight="1" x14ac:dyDescent="0.25">
      <c r="A103" s="288">
        <v>99</v>
      </c>
      <c r="B103" s="259" t="s">
        <v>18</v>
      </c>
      <c r="C103" s="686">
        <v>57052.730782698251</v>
      </c>
      <c r="D103" s="257" t="s">
        <v>208</v>
      </c>
      <c r="E103" s="687">
        <v>569011.64838709682</v>
      </c>
      <c r="F103" s="700"/>
      <c r="G103" s="523">
        <v>8</v>
      </c>
      <c r="H103" s="255" t="s">
        <v>26</v>
      </c>
      <c r="I103" s="710">
        <v>59109.168362512872</v>
      </c>
      <c r="J103" s="692">
        <v>658286.07272727275</v>
      </c>
    </row>
    <row r="104" spans="1:10" ht="15" customHeight="1" thickBot="1" x14ac:dyDescent="0.3">
      <c r="A104" s="289">
        <v>100</v>
      </c>
      <c r="B104" s="265" t="s">
        <v>219</v>
      </c>
      <c r="C104" s="688">
        <v>56809.110140918579</v>
      </c>
      <c r="D104" s="263" t="s">
        <v>215</v>
      </c>
      <c r="E104" s="696">
        <v>565566.109375</v>
      </c>
      <c r="F104" s="700"/>
      <c r="G104" s="523">
        <v>9</v>
      </c>
      <c r="H104" s="255" t="s">
        <v>66</v>
      </c>
      <c r="I104" s="710">
        <v>59013.59368136117</v>
      </c>
      <c r="J104" s="692">
        <v>615741.15376623382</v>
      </c>
    </row>
    <row r="105" spans="1:10" ht="15" customHeight="1" thickBot="1" x14ac:dyDescent="0.3">
      <c r="A105" s="288">
        <v>101</v>
      </c>
      <c r="B105" s="267" t="s">
        <v>211</v>
      </c>
      <c r="C105" s="685">
        <v>56475.365003417632</v>
      </c>
      <c r="D105" s="261" t="s">
        <v>25</v>
      </c>
      <c r="E105" s="695">
        <v>563862.39717948716</v>
      </c>
      <c r="F105" s="700"/>
      <c r="G105" s="723">
        <v>10</v>
      </c>
      <c r="H105" s="258" t="s">
        <v>199</v>
      </c>
      <c r="I105" s="736">
        <v>58941.044524495672</v>
      </c>
      <c r="J105" s="735">
        <v>635487.1</v>
      </c>
    </row>
    <row r="106" spans="1:10" ht="15" customHeight="1" x14ac:dyDescent="0.25">
      <c r="A106" s="288">
        <v>102</v>
      </c>
      <c r="B106" s="259" t="s">
        <v>204</v>
      </c>
      <c r="C106" s="686">
        <v>56141.230009066188</v>
      </c>
      <c r="D106" s="257" t="s">
        <v>40</v>
      </c>
      <c r="E106" s="687">
        <v>555200.05000000005</v>
      </c>
      <c r="F106" s="700"/>
      <c r="G106" s="716">
        <v>11</v>
      </c>
      <c r="H106" s="722" t="s">
        <v>98</v>
      </c>
      <c r="I106" s="709">
        <v>58674.928966331951</v>
      </c>
      <c r="J106" s="719">
        <v>630657.53535353532</v>
      </c>
    </row>
    <row r="107" spans="1:10" ht="15" customHeight="1" x14ac:dyDescent="0.25">
      <c r="A107" s="288">
        <v>103</v>
      </c>
      <c r="B107" s="259" t="s">
        <v>72</v>
      </c>
      <c r="C107" s="690">
        <v>55698.62274926687</v>
      </c>
      <c r="D107" s="257" t="s">
        <v>62</v>
      </c>
      <c r="E107" s="698">
        <v>555173.7717346939</v>
      </c>
      <c r="F107" s="700"/>
      <c r="G107" s="523">
        <v>12</v>
      </c>
      <c r="H107" s="255" t="s">
        <v>149</v>
      </c>
      <c r="I107" s="710">
        <v>58567.138578680206</v>
      </c>
      <c r="J107" s="692">
        <v>657928.76227272721</v>
      </c>
    </row>
    <row r="108" spans="1:10" ht="15" customHeight="1" x14ac:dyDescent="0.25">
      <c r="A108" s="288">
        <v>104</v>
      </c>
      <c r="B108" s="259" t="s">
        <v>232</v>
      </c>
      <c r="C108" s="686">
        <v>55459.732174442193</v>
      </c>
      <c r="D108" s="257" t="s">
        <v>130</v>
      </c>
      <c r="E108" s="687">
        <v>553968.79518072284</v>
      </c>
      <c r="F108" s="700"/>
      <c r="G108" s="523">
        <v>13</v>
      </c>
      <c r="H108" s="255" t="s">
        <v>3</v>
      </c>
      <c r="I108" s="710">
        <v>58408.169040639579</v>
      </c>
      <c r="J108" s="692">
        <v>689728.69736842101</v>
      </c>
    </row>
    <row r="109" spans="1:10" ht="15" customHeight="1" x14ac:dyDescent="0.25">
      <c r="A109" s="288">
        <v>105</v>
      </c>
      <c r="B109" s="267" t="s">
        <v>205</v>
      </c>
      <c r="C109" s="685">
        <v>53779.835311059906</v>
      </c>
      <c r="D109" s="267" t="s">
        <v>193</v>
      </c>
      <c r="E109" s="695">
        <v>550837.95774647885</v>
      </c>
      <c r="F109" s="700"/>
      <c r="G109" s="523">
        <v>14</v>
      </c>
      <c r="H109" s="255" t="s">
        <v>6</v>
      </c>
      <c r="I109" s="710">
        <v>58171.760296359018</v>
      </c>
      <c r="J109" s="692">
        <v>585698.2432432432</v>
      </c>
    </row>
    <row r="110" spans="1:10" ht="15" customHeight="1" x14ac:dyDescent="0.25">
      <c r="A110" s="288">
        <v>106</v>
      </c>
      <c r="B110" s="259" t="s">
        <v>230</v>
      </c>
      <c r="C110" s="686">
        <v>52905.081105448844</v>
      </c>
      <c r="D110" s="259" t="s">
        <v>56</v>
      </c>
      <c r="E110" s="687">
        <v>536195.28837837838</v>
      </c>
      <c r="F110" s="700"/>
      <c r="G110" s="523">
        <v>15</v>
      </c>
      <c r="H110" s="255" t="s">
        <v>234</v>
      </c>
      <c r="I110" s="710">
        <v>57235.41716030534</v>
      </c>
      <c r="J110" s="692">
        <v>737421.33069767442</v>
      </c>
    </row>
    <row r="111" spans="1:10" ht="15" customHeight="1" x14ac:dyDescent="0.25">
      <c r="A111" s="288">
        <v>107</v>
      </c>
      <c r="B111" s="259" t="s">
        <v>203</v>
      </c>
      <c r="C111" s="686">
        <v>52168.634060370008</v>
      </c>
      <c r="D111" s="259" t="s">
        <v>9</v>
      </c>
      <c r="E111" s="687">
        <v>521451.85714285716</v>
      </c>
      <c r="F111" s="700"/>
      <c r="G111" s="523">
        <v>16</v>
      </c>
      <c r="H111" s="255" t="s">
        <v>59</v>
      </c>
      <c r="I111" s="710">
        <v>57107.482844777842</v>
      </c>
      <c r="J111" s="692">
        <v>617371.12058823521</v>
      </c>
    </row>
    <row r="112" spans="1:10" ht="15" customHeight="1" x14ac:dyDescent="0.25">
      <c r="A112" s="288">
        <v>108</v>
      </c>
      <c r="B112" s="259" t="s">
        <v>99</v>
      </c>
      <c r="C112" s="686">
        <v>51832.926706948638</v>
      </c>
      <c r="D112" s="259" t="s">
        <v>225</v>
      </c>
      <c r="E112" s="687">
        <v>515148.25757575757</v>
      </c>
      <c r="F112" s="700"/>
      <c r="G112" s="523">
        <v>17</v>
      </c>
      <c r="H112" s="255" t="s">
        <v>18</v>
      </c>
      <c r="I112" s="710">
        <v>57052.730782698251</v>
      </c>
      <c r="J112" s="692">
        <v>730097.22916666663</v>
      </c>
    </row>
    <row r="113" spans="1:10" ht="15" customHeight="1" x14ac:dyDescent="0.25">
      <c r="A113" s="288">
        <v>109</v>
      </c>
      <c r="B113" s="259" t="s">
        <v>100</v>
      </c>
      <c r="C113" s="686">
        <v>51589.950924981793</v>
      </c>
      <c r="D113" s="259" t="s">
        <v>35</v>
      </c>
      <c r="E113" s="687">
        <v>502196.74214285711</v>
      </c>
      <c r="F113" s="700"/>
      <c r="G113" s="523">
        <v>18</v>
      </c>
      <c r="H113" s="255" t="s">
        <v>219</v>
      </c>
      <c r="I113" s="710">
        <v>56809.110140918579</v>
      </c>
      <c r="J113" s="692">
        <v>600158.68920353975</v>
      </c>
    </row>
    <row r="114" spans="1:10" ht="15" customHeight="1" thickBot="1" x14ac:dyDescent="0.3">
      <c r="A114" s="534">
        <v>110</v>
      </c>
      <c r="B114" s="265" t="s">
        <v>150</v>
      </c>
      <c r="C114" s="688">
        <v>50484.462151394422</v>
      </c>
      <c r="D114" s="265" t="s">
        <v>150</v>
      </c>
      <c r="E114" s="696">
        <v>501458.38888888888</v>
      </c>
      <c r="F114" s="700"/>
      <c r="G114" s="523">
        <v>19</v>
      </c>
      <c r="H114" s="255" t="s">
        <v>211</v>
      </c>
      <c r="I114" s="710">
        <v>56475.365003417632</v>
      </c>
      <c r="J114" s="692">
        <v>696542.84538461536</v>
      </c>
    </row>
    <row r="115" spans="1:10" ht="15.75" thickBot="1" x14ac:dyDescent="0.3">
      <c r="A115" s="1"/>
      <c r="G115" s="524">
        <v>20</v>
      </c>
      <c r="H115" s="304" t="s">
        <v>204</v>
      </c>
      <c r="I115" s="711">
        <v>56141.230009066188</v>
      </c>
      <c r="J115" s="694">
        <v>630670.58940298506</v>
      </c>
    </row>
    <row r="116" spans="1:10" x14ac:dyDescent="0.25">
      <c r="G116" s="703">
        <v>21</v>
      </c>
      <c r="H116" s="707" t="s">
        <v>72</v>
      </c>
      <c r="I116" s="737">
        <v>55698.62274926687</v>
      </c>
      <c r="J116" s="704">
        <v>619641.8125</v>
      </c>
    </row>
    <row r="117" spans="1:10" x14ac:dyDescent="0.25">
      <c r="G117" s="523">
        <v>22</v>
      </c>
      <c r="H117" s="255" t="s">
        <v>232</v>
      </c>
      <c r="I117" s="710">
        <v>55459.732174442193</v>
      </c>
      <c r="J117" s="692">
        <v>607752.20437956206</v>
      </c>
    </row>
    <row r="118" spans="1:10" x14ac:dyDescent="0.25">
      <c r="G118" s="523">
        <v>23</v>
      </c>
      <c r="H118" s="255" t="s">
        <v>205</v>
      </c>
      <c r="I118" s="710">
        <v>53779.835311059906</v>
      </c>
      <c r="J118" s="692">
        <v>643574.59877551021</v>
      </c>
    </row>
    <row r="119" spans="1:10" x14ac:dyDescent="0.25">
      <c r="G119" s="523">
        <v>24</v>
      </c>
      <c r="H119" s="255" t="s">
        <v>230</v>
      </c>
      <c r="I119" s="710">
        <v>52905.081105448844</v>
      </c>
      <c r="J119" s="692">
        <v>728429.56779661018</v>
      </c>
    </row>
    <row r="120" spans="1:10" x14ac:dyDescent="0.25">
      <c r="G120" s="523">
        <v>25</v>
      </c>
      <c r="H120" s="255" t="s">
        <v>203</v>
      </c>
      <c r="I120" s="710">
        <v>52168.634060370008</v>
      </c>
      <c r="J120" s="692">
        <v>699870.92</v>
      </c>
    </row>
    <row r="121" spans="1:10" x14ac:dyDescent="0.25">
      <c r="G121" s="523">
        <v>26</v>
      </c>
      <c r="H121" s="255" t="s">
        <v>99</v>
      </c>
      <c r="I121" s="710">
        <v>51832.926706948638</v>
      </c>
      <c r="J121" s="693">
        <v>586860.57142857148</v>
      </c>
    </row>
    <row r="122" spans="1:10" x14ac:dyDescent="0.25">
      <c r="G122" s="523">
        <v>27</v>
      </c>
      <c r="H122" s="255" t="s">
        <v>100</v>
      </c>
      <c r="I122" s="710">
        <v>51589.950924981793</v>
      </c>
      <c r="J122" s="692">
        <v>651059.85566176474</v>
      </c>
    </row>
    <row r="123" spans="1:10" ht="15.75" thickBot="1" x14ac:dyDescent="0.3">
      <c r="G123" s="524">
        <v>28</v>
      </c>
      <c r="H123" s="304" t="s">
        <v>150</v>
      </c>
      <c r="I123" s="711">
        <v>50484.462151394422</v>
      </c>
      <c r="J123" s="694">
        <v>501458.38888888888</v>
      </c>
    </row>
  </sheetData>
  <pageMargins left="0.25" right="0.25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8"/>
  <sheetViews>
    <sheetView zoomScale="90" zoomScaleNormal="90" workbookViewId="0">
      <pane xSplit="3" ySplit="5" topLeftCell="D66" activePane="bottomRight" state="frozen"/>
      <selection pane="topRight" activeCell="D1" sqref="D1"/>
      <selection pane="bottomLeft" activeCell="A6" sqref="A6"/>
      <selection pane="bottomRight" activeCell="G103" sqref="G103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2.85546875" style="165" customWidth="1"/>
    <col min="4" max="16384" width="9.140625" style="165"/>
  </cols>
  <sheetData>
    <row r="1" spans="1:3" ht="19.5" customHeight="1" x14ac:dyDescent="0.25">
      <c r="A1" s="119" t="s">
        <v>92</v>
      </c>
      <c r="B1" s="119"/>
      <c r="C1" s="119"/>
    </row>
    <row r="2" spans="1:3" x14ac:dyDescent="0.25">
      <c r="C2" s="120" t="s">
        <v>176</v>
      </c>
    </row>
    <row r="3" spans="1:3" ht="15.75" thickBot="1" x14ac:dyDescent="0.3"/>
    <row r="4" spans="1:3" ht="76.5" customHeight="1" thickBot="1" x14ac:dyDescent="0.3">
      <c r="A4" s="2" t="s">
        <v>44</v>
      </c>
      <c r="B4" s="3" t="s">
        <v>50</v>
      </c>
      <c r="C4" s="4" t="s">
        <v>49</v>
      </c>
    </row>
    <row r="5" spans="1:3" ht="18" customHeight="1" thickBot="1" x14ac:dyDescent="0.3">
      <c r="A5" s="2"/>
      <c r="B5" s="65"/>
      <c r="C5" s="122" t="s">
        <v>101</v>
      </c>
    </row>
    <row r="6" spans="1:3" ht="15.75" thickBot="1" x14ac:dyDescent="0.3">
      <c r="A6" s="428"/>
      <c r="B6" s="62"/>
      <c r="C6" s="63" t="s">
        <v>139</v>
      </c>
    </row>
    <row r="7" spans="1:3" ht="35.25" customHeight="1" x14ac:dyDescent="0.25">
      <c r="A7" s="74">
        <v>1</v>
      </c>
      <c r="B7" s="13">
        <v>10003</v>
      </c>
      <c r="C7" s="168" t="s">
        <v>57</v>
      </c>
    </row>
    <row r="8" spans="1:3" x14ac:dyDescent="0.25">
      <c r="A8" s="74">
        <v>2</v>
      </c>
      <c r="B8" s="13">
        <v>10002</v>
      </c>
      <c r="C8" s="168" t="s">
        <v>178</v>
      </c>
    </row>
    <row r="9" spans="1:3" x14ac:dyDescent="0.25">
      <c r="A9" s="74">
        <v>3</v>
      </c>
      <c r="B9" s="13">
        <v>10090</v>
      </c>
      <c r="C9" s="168" t="s">
        <v>59</v>
      </c>
    </row>
    <row r="10" spans="1:3" x14ac:dyDescent="0.25">
      <c r="A10" s="74">
        <v>4</v>
      </c>
      <c r="B10" s="13">
        <v>10004</v>
      </c>
      <c r="C10" s="169" t="s">
        <v>58</v>
      </c>
    </row>
    <row r="11" spans="1:3" x14ac:dyDescent="0.25">
      <c r="A11" s="74">
        <v>5</v>
      </c>
      <c r="B11" s="16">
        <v>10001</v>
      </c>
      <c r="C11" s="168" t="s">
        <v>55</v>
      </c>
    </row>
    <row r="12" spans="1:3" x14ac:dyDescent="0.25">
      <c r="A12" s="74">
        <v>6</v>
      </c>
      <c r="B12" s="13">
        <v>10120</v>
      </c>
      <c r="C12" s="168" t="s">
        <v>181</v>
      </c>
    </row>
    <row r="13" spans="1:3" x14ac:dyDescent="0.25">
      <c r="A13" s="74">
        <v>7</v>
      </c>
      <c r="B13" s="13">
        <v>10190</v>
      </c>
      <c r="C13" s="168" t="s">
        <v>183</v>
      </c>
    </row>
    <row r="14" spans="1:3" x14ac:dyDescent="0.25">
      <c r="A14" s="74">
        <v>8</v>
      </c>
      <c r="B14" s="13">
        <v>10320</v>
      </c>
      <c r="C14" s="168" t="s">
        <v>56</v>
      </c>
    </row>
    <row r="15" spans="1:3" ht="15.75" thickBot="1" x14ac:dyDescent="0.3">
      <c r="A15" s="128">
        <v>9</v>
      </c>
      <c r="B15" s="13">
        <v>10860</v>
      </c>
      <c r="C15" s="169" t="s">
        <v>147</v>
      </c>
    </row>
    <row r="16" spans="1:3" ht="15.75" thickBot="1" x14ac:dyDescent="0.3">
      <c r="A16" s="448"/>
      <c r="B16" s="62"/>
      <c r="C16" s="63" t="s">
        <v>140</v>
      </c>
    </row>
    <row r="17" spans="1:3" x14ac:dyDescent="0.25">
      <c r="A17" s="74">
        <v>1</v>
      </c>
      <c r="B17" s="12">
        <v>20040</v>
      </c>
      <c r="C17" s="170" t="s">
        <v>60</v>
      </c>
    </row>
    <row r="18" spans="1:3" x14ac:dyDescent="0.25">
      <c r="A18" s="74">
        <v>2</v>
      </c>
      <c r="B18" s="13">
        <v>20061</v>
      </c>
      <c r="C18" s="168" t="s">
        <v>61</v>
      </c>
    </row>
    <row r="19" spans="1:3" x14ac:dyDescent="0.25">
      <c r="A19" s="74">
        <v>3</v>
      </c>
      <c r="B19" s="13">
        <v>21020</v>
      </c>
      <c r="C19" s="168" t="s">
        <v>64</v>
      </c>
    </row>
    <row r="20" spans="1:3" x14ac:dyDescent="0.25">
      <c r="A20" s="74">
        <v>4</v>
      </c>
      <c r="B20" s="13">
        <v>20060</v>
      </c>
      <c r="C20" s="168" t="s">
        <v>69</v>
      </c>
    </row>
    <row r="21" spans="1:3" x14ac:dyDescent="0.25">
      <c r="A21" s="74">
        <v>5</v>
      </c>
      <c r="B21" s="13">
        <v>20400</v>
      </c>
      <c r="C21" s="168" t="s">
        <v>62</v>
      </c>
    </row>
    <row r="22" spans="1:3" x14ac:dyDescent="0.25">
      <c r="A22" s="74">
        <v>6</v>
      </c>
      <c r="B22" s="13">
        <v>20080</v>
      </c>
      <c r="C22" s="168" t="s">
        <v>188</v>
      </c>
    </row>
    <row r="23" spans="1:3" x14ac:dyDescent="0.25">
      <c r="A23" s="74">
        <v>7</v>
      </c>
      <c r="B23" s="13">
        <v>20460</v>
      </c>
      <c r="C23" s="168" t="s">
        <v>8</v>
      </c>
    </row>
    <row r="24" spans="1:3" x14ac:dyDescent="0.25">
      <c r="A24" s="74">
        <v>8</v>
      </c>
      <c r="B24" s="13">
        <v>20550</v>
      </c>
      <c r="C24" s="168" t="s">
        <v>63</v>
      </c>
    </row>
    <row r="25" spans="1:3" x14ac:dyDescent="0.25">
      <c r="A25" s="74">
        <v>9</v>
      </c>
      <c r="B25" s="13">
        <v>20630</v>
      </c>
      <c r="C25" s="168" t="s">
        <v>9</v>
      </c>
    </row>
    <row r="26" spans="1:3" x14ac:dyDescent="0.25">
      <c r="A26" s="74">
        <v>10</v>
      </c>
      <c r="B26" s="13">
        <v>20810</v>
      </c>
      <c r="C26" s="168" t="s">
        <v>190</v>
      </c>
    </row>
    <row r="27" spans="1:3" x14ac:dyDescent="0.25">
      <c r="A27" s="450">
        <v>11</v>
      </c>
      <c r="B27" s="13">
        <v>20900</v>
      </c>
      <c r="C27" s="168" t="s">
        <v>148</v>
      </c>
    </row>
    <row r="28" spans="1:3" ht="15.75" thickBot="1" x14ac:dyDescent="0.3">
      <c r="A28" s="450">
        <v>12</v>
      </c>
      <c r="B28" s="15">
        <v>21350</v>
      </c>
      <c r="C28" s="171" t="s">
        <v>10</v>
      </c>
    </row>
    <row r="29" spans="1:3" ht="15.75" thickBot="1" x14ac:dyDescent="0.3">
      <c r="A29" s="428"/>
      <c r="B29" s="62"/>
      <c r="C29" s="63" t="s">
        <v>141</v>
      </c>
    </row>
    <row r="30" spans="1:3" x14ac:dyDescent="0.25">
      <c r="A30" s="74">
        <v>1</v>
      </c>
      <c r="B30" s="13">
        <v>30070</v>
      </c>
      <c r="C30" s="168" t="s">
        <v>65</v>
      </c>
    </row>
    <row r="31" spans="1:3" x14ac:dyDescent="0.25">
      <c r="A31" s="74">
        <v>2</v>
      </c>
      <c r="B31" s="13">
        <v>30480</v>
      </c>
      <c r="C31" s="168" t="s">
        <v>130</v>
      </c>
    </row>
    <row r="32" spans="1:3" x14ac:dyDescent="0.25">
      <c r="A32" s="74">
        <v>3</v>
      </c>
      <c r="B32" s="13">
        <v>30460</v>
      </c>
      <c r="C32" s="168" t="s">
        <v>66</v>
      </c>
    </row>
    <row r="33" spans="1:3" x14ac:dyDescent="0.25">
      <c r="A33" s="74">
        <v>4</v>
      </c>
      <c r="B33" s="16">
        <v>30030</v>
      </c>
      <c r="C33" s="168" t="s">
        <v>193</v>
      </c>
    </row>
    <row r="34" spans="1:3" x14ac:dyDescent="0.25">
      <c r="A34" s="74">
        <v>5</v>
      </c>
      <c r="B34" s="13">
        <v>31000</v>
      </c>
      <c r="C34" s="168" t="s">
        <v>67</v>
      </c>
    </row>
    <row r="35" spans="1:3" x14ac:dyDescent="0.25">
      <c r="A35" s="74">
        <v>6</v>
      </c>
      <c r="B35" s="13">
        <v>30130</v>
      </c>
      <c r="C35" s="168" t="s">
        <v>1</v>
      </c>
    </row>
    <row r="36" spans="1:3" x14ac:dyDescent="0.25">
      <c r="A36" s="74">
        <v>7</v>
      </c>
      <c r="B36" s="13">
        <v>30160</v>
      </c>
      <c r="C36" s="168" t="s">
        <v>2</v>
      </c>
    </row>
    <row r="37" spans="1:3" x14ac:dyDescent="0.25">
      <c r="A37" s="74">
        <v>8</v>
      </c>
      <c r="B37" s="13">
        <v>30310</v>
      </c>
      <c r="C37" s="168" t="s">
        <v>12</v>
      </c>
    </row>
    <row r="38" spans="1:3" x14ac:dyDescent="0.25">
      <c r="A38" s="74">
        <v>9</v>
      </c>
      <c r="B38" s="13">
        <v>30440</v>
      </c>
      <c r="C38" s="168" t="s">
        <v>13</v>
      </c>
    </row>
    <row r="39" spans="1:3" x14ac:dyDescent="0.25">
      <c r="A39" s="74">
        <v>10</v>
      </c>
      <c r="B39" s="13">
        <v>30500</v>
      </c>
      <c r="C39" s="168" t="s">
        <v>14</v>
      </c>
    </row>
    <row r="40" spans="1:3" x14ac:dyDescent="0.25">
      <c r="A40" s="450">
        <v>11</v>
      </c>
      <c r="B40" s="13">
        <v>30530</v>
      </c>
      <c r="C40" s="168" t="s">
        <v>196</v>
      </c>
    </row>
    <row r="41" spans="1:3" x14ac:dyDescent="0.25">
      <c r="A41" s="450">
        <v>12</v>
      </c>
      <c r="B41" s="13">
        <v>30640</v>
      </c>
      <c r="C41" s="168" t="s">
        <v>18</v>
      </c>
    </row>
    <row r="42" spans="1:3" x14ac:dyDescent="0.25">
      <c r="A42" s="450">
        <v>13</v>
      </c>
      <c r="B42" s="13">
        <v>30650</v>
      </c>
      <c r="C42" s="168" t="s">
        <v>19</v>
      </c>
    </row>
    <row r="43" spans="1:3" x14ac:dyDescent="0.25">
      <c r="A43" s="450">
        <v>14</v>
      </c>
      <c r="B43" s="13">
        <v>30790</v>
      </c>
      <c r="C43" s="168" t="s">
        <v>20</v>
      </c>
    </row>
    <row r="44" spans="1:3" x14ac:dyDescent="0.25">
      <c r="A44" s="450">
        <v>15</v>
      </c>
      <c r="B44" s="13">
        <v>30890</v>
      </c>
      <c r="C44" s="168" t="s">
        <v>197</v>
      </c>
    </row>
    <row r="45" spans="1:3" x14ac:dyDescent="0.25">
      <c r="A45" s="450">
        <v>16</v>
      </c>
      <c r="B45" s="13">
        <v>30940</v>
      </c>
      <c r="C45" s="168" t="s">
        <v>6</v>
      </c>
    </row>
    <row r="46" spans="1:3" ht="15.75" thickBot="1" x14ac:dyDescent="0.3">
      <c r="A46" s="450">
        <v>17</v>
      </c>
      <c r="B46" s="14">
        <v>31480</v>
      </c>
      <c r="C46" s="169" t="s">
        <v>68</v>
      </c>
    </row>
    <row r="47" spans="1:3" ht="15.75" thickBot="1" x14ac:dyDescent="0.3">
      <c r="A47" s="10"/>
      <c r="B47" s="62"/>
      <c r="C47" s="64" t="s">
        <v>142</v>
      </c>
    </row>
    <row r="48" spans="1:3" x14ac:dyDescent="0.25">
      <c r="A48" s="74">
        <v>1</v>
      </c>
      <c r="B48" s="16">
        <v>40010</v>
      </c>
      <c r="C48" s="172" t="s">
        <v>70</v>
      </c>
    </row>
    <row r="49" spans="1:3" x14ac:dyDescent="0.25">
      <c r="A49" s="74">
        <v>2</v>
      </c>
      <c r="B49" s="13">
        <v>40030</v>
      </c>
      <c r="C49" s="168" t="s">
        <v>199</v>
      </c>
    </row>
    <row r="50" spans="1:3" x14ac:dyDescent="0.25">
      <c r="A50" s="74">
        <v>3</v>
      </c>
      <c r="B50" s="13">
        <v>40410</v>
      </c>
      <c r="C50" s="168" t="s">
        <v>74</v>
      </c>
    </row>
    <row r="51" spans="1:3" x14ac:dyDescent="0.25">
      <c r="A51" s="74">
        <v>4</v>
      </c>
      <c r="B51" s="13">
        <v>40011</v>
      </c>
      <c r="C51" s="168" t="s">
        <v>71</v>
      </c>
    </row>
    <row r="52" spans="1:3" x14ac:dyDescent="0.25">
      <c r="A52" s="74">
        <v>5</v>
      </c>
      <c r="B52" s="13">
        <v>40080</v>
      </c>
      <c r="C52" s="168" t="s">
        <v>72</v>
      </c>
    </row>
    <row r="53" spans="1:3" x14ac:dyDescent="0.25">
      <c r="A53" s="74">
        <v>6</v>
      </c>
      <c r="B53" s="13">
        <v>40100</v>
      </c>
      <c r="C53" s="168" t="s">
        <v>73</v>
      </c>
    </row>
    <row r="54" spans="1:3" x14ac:dyDescent="0.25">
      <c r="A54" s="74">
        <v>7</v>
      </c>
      <c r="B54" s="13">
        <v>40020</v>
      </c>
      <c r="C54" s="168" t="s">
        <v>202</v>
      </c>
    </row>
    <row r="55" spans="1:3" x14ac:dyDescent="0.25">
      <c r="A55" s="74">
        <v>8</v>
      </c>
      <c r="B55" s="13">
        <v>40031</v>
      </c>
      <c r="C55" s="168" t="s">
        <v>22</v>
      </c>
    </row>
    <row r="56" spans="1:3" x14ac:dyDescent="0.25">
      <c r="A56" s="74">
        <v>9</v>
      </c>
      <c r="B56" s="13">
        <v>40210</v>
      </c>
      <c r="C56" s="168" t="s">
        <v>23</v>
      </c>
    </row>
    <row r="57" spans="1:3" x14ac:dyDescent="0.25">
      <c r="A57" s="74">
        <v>10</v>
      </c>
      <c r="B57" s="13">
        <v>40300</v>
      </c>
      <c r="C57" s="168" t="s">
        <v>24</v>
      </c>
    </row>
    <row r="58" spans="1:3" x14ac:dyDescent="0.25">
      <c r="A58" s="74">
        <v>11</v>
      </c>
      <c r="B58" s="13">
        <v>40360</v>
      </c>
      <c r="C58" s="168" t="s">
        <v>25</v>
      </c>
    </row>
    <row r="59" spans="1:3" x14ac:dyDescent="0.25">
      <c r="A59" s="74">
        <v>12</v>
      </c>
      <c r="B59" s="13">
        <v>40390</v>
      </c>
      <c r="C59" s="168" t="s">
        <v>26</v>
      </c>
    </row>
    <row r="60" spans="1:3" x14ac:dyDescent="0.25">
      <c r="A60" s="74">
        <v>13</v>
      </c>
      <c r="B60" s="13">
        <v>40720</v>
      </c>
      <c r="C60" s="168" t="s">
        <v>131</v>
      </c>
    </row>
    <row r="61" spans="1:3" x14ac:dyDescent="0.25">
      <c r="A61" s="74">
        <v>14</v>
      </c>
      <c r="B61" s="13">
        <v>40730</v>
      </c>
      <c r="C61" s="168" t="s">
        <v>27</v>
      </c>
    </row>
    <row r="62" spans="1:3" x14ac:dyDescent="0.25">
      <c r="A62" s="460">
        <v>15</v>
      </c>
      <c r="B62" s="13">
        <v>40820</v>
      </c>
      <c r="C62" s="168" t="s">
        <v>205</v>
      </c>
    </row>
    <row r="63" spans="1:3" x14ac:dyDescent="0.25">
      <c r="A63" s="460">
        <v>16</v>
      </c>
      <c r="B63" s="13">
        <v>40840</v>
      </c>
      <c r="C63" s="168" t="s">
        <v>28</v>
      </c>
    </row>
    <row r="64" spans="1:3" x14ac:dyDescent="0.25">
      <c r="A64" s="460">
        <v>17</v>
      </c>
      <c r="B64" s="13">
        <v>40950</v>
      </c>
      <c r="C64" s="168" t="s">
        <v>7</v>
      </c>
    </row>
    <row r="65" spans="1:3" x14ac:dyDescent="0.25">
      <c r="A65" s="461">
        <v>18</v>
      </c>
      <c r="B65" s="13">
        <v>40990</v>
      </c>
      <c r="C65" s="169" t="s">
        <v>29</v>
      </c>
    </row>
    <row r="66" spans="1:3" ht="15.75" thickBot="1" x14ac:dyDescent="0.3">
      <c r="A66" s="461">
        <v>19</v>
      </c>
      <c r="B66" s="13">
        <v>40133</v>
      </c>
      <c r="C66" s="168" t="s">
        <v>30</v>
      </c>
    </row>
    <row r="67" spans="1:3" ht="15.75" thickBot="1" x14ac:dyDescent="0.3">
      <c r="A67" s="448"/>
      <c r="B67" s="62"/>
      <c r="C67" s="63" t="s">
        <v>143</v>
      </c>
    </row>
    <row r="68" spans="1:3" x14ac:dyDescent="0.25">
      <c r="A68" s="74">
        <v>1</v>
      </c>
      <c r="B68" s="13">
        <v>50040</v>
      </c>
      <c r="C68" s="168" t="s">
        <v>78</v>
      </c>
    </row>
    <row r="69" spans="1:3" x14ac:dyDescent="0.25">
      <c r="A69" s="74">
        <v>2</v>
      </c>
      <c r="B69" s="13">
        <v>50003</v>
      </c>
      <c r="C69" s="168" t="s">
        <v>77</v>
      </c>
    </row>
    <row r="70" spans="1:3" x14ac:dyDescent="0.25">
      <c r="A70" s="74">
        <v>3</v>
      </c>
      <c r="B70" s="13">
        <v>50060</v>
      </c>
      <c r="C70" s="168" t="s">
        <v>207</v>
      </c>
    </row>
    <row r="71" spans="1:3" x14ac:dyDescent="0.25">
      <c r="A71" s="74">
        <v>4</v>
      </c>
      <c r="B71" s="13">
        <v>50170</v>
      </c>
      <c r="C71" s="168" t="s">
        <v>208</v>
      </c>
    </row>
    <row r="72" spans="1:3" x14ac:dyDescent="0.25">
      <c r="A72" s="74">
        <v>5</v>
      </c>
      <c r="B72" s="13">
        <v>50230</v>
      </c>
      <c r="C72" s="168" t="s">
        <v>75</v>
      </c>
    </row>
    <row r="73" spans="1:3" x14ac:dyDescent="0.25">
      <c r="A73" s="74">
        <v>6</v>
      </c>
      <c r="B73" s="13">
        <v>50340</v>
      </c>
      <c r="C73" s="168" t="s">
        <v>209</v>
      </c>
    </row>
    <row r="74" spans="1:3" x14ac:dyDescent="0.25">
      <c r="A74" s="74">
        <v>7</v>
      </c>
      <c r="B74" s="13">
        <v>50420</v>
      </c>
      <c r="C74" s="168" t="s">
        <v>210</v>
      </c>
    </row>
    <row r="75" spans="1:3" x14ac:dyDescent="0.25">
      <c r="A75" s="74">
        <v>8</v>
      </c>
      <c r="B75" s="13">
        <v>50450</v>
      </c>
      <c r="C75" s="168" t="s">
        <v>211</v>
      </c>
    </row>
    <row r="76" spans="1:3" x14ac:dyDescent="0.25">
      <c r="A76" s="74">
        <v>9</v>
      </c>
      <c r="B76" s="13">
        <v>50620</v>
      </c>
      <c r="C76" s="168" t="s">
        <v>17</v>
      </c>
    </row>
    <row r="77" spans="1:3" x14ac:dyDescent="0.25">
      <c r="A77" s="74">
        <v>10</v>
      </c>
      <c r="B77" s="13">
        <v>50760</v>
      </c>
      <c r="C77" s="168" t="s">
        <v>212</v>
      </c>
    </row>
    <row r="78" spans="1:3" x14ac:dyDescent="0.25">
      <c r="A78" s="460">
        <v>11</v>
      </c>
      <c r="B78" s="13">
        <v>50780</v>
      </c>
      <c r="C78" s="168" t="s">
        <v>32</v>
      </c>
    </row>
    <row r="79" spans="1:3" x14ac:dyDescent="0.25">
      <c r="A79" s="460">
        <v>12</v>
      </c>
      <c r="B79" s="13">
        <v>50930</v>
      </c>
      <c r="C79" s="168" t="s">
        <v>149</v>
      </c>
    </row>
    <row r="80" spans="1:3" x14ac:dyDescent="0.25">
      <c r="A80" s="461">
        <v>13</v>
      </c>
      <c r="B80" s="14">
        <v>51370</v>
      </c>
      <c r="C80" s="169" t="s">
        <v>76</v>
      </c>
    </row>
    <row r="81" spans="1:3" ht="15.75" thickBot="1" x14ac:dyDescent="0.3">
      <c r="A81" s="461">
        <v>14</v>
      </c>
      <c r="B81" s="14">
        <v>51580</v>
      </c>
      <c r="C81" s="169" t="s">
        <v>150</v>
      </c>
    </row>
    <row r="82" spans="1:3" ht="15.75" thickBot="1" x14ac:dyDescent="0.3">
      <c r="A82" s="428"/>
      <c r="B82" s="62"/>
      <c r="C82" s="64" t="s">
        <v>144</v>
      </c>
    </row>
    <row r="83" spans="1:3" x14ac:dyDescent="0.25">
      <c r="A83" s="74">
        <v>1</v>
      </c>
      <c r="B83" s="16">
        <v>60010</v>
      </c>
      <c r="C83" s="162" t="s">
        <v>215</v>
      </c>
    </row>
    <row r="84" spans="1:3" x14ac:dyDescent="0.25">
      <c r="A84" s="74">
        <v>2</v>
      </c>
      <c r="B84" s="13">
        <v>60020</v>
      </c>
      <c r="C84" s="162" t="s">
        <v>34</v>
      </c>
    </row>
    <row r="85" spans="1:3" x14ac:dyDescent="0.25">
      <c r="A85" s="74">
        <v>3</v>
      </c>
      <c r="B85" s="13">
        <v>60050</v>
      </c>
      <c r="C85" s="162" t="s">
        <v>216</v>
      </c>
    </row>
    <row r="86" spans="1:3" x14ac:dyDescent="0.25">
      <c r="A86" s="74">
        <v>4</v>
      </c>
      <c r="B86" s="13">
        <v>60070</v>
      </c>
      <c r="C86" s="162" t="s">
        <v>218</v>
      </c>
    </row>
    <row r="87" spans="1:3" x14ac:dyDescent="0.25">
      <c r="A87" s="74">
        <v>5</v>
      </c>
      <c r="B87" s="13">
        <v>60180</v>
      </c>
      <c r="C87" s="162" t="s">
        <v>3</v>
      </c>
    </row>
    <row r="88" spans="1:3" x14ac:dyDescent="0.25">
      <c r="A88" s="74">
        <v>6</v>
      </c>
      <c r="B88" s="13">
        <v>60240</v>
      </c>
      <c r="C88" s="162" t="s">
        <v>219</v>
      </c>
    </row>
    <row r="89" spans="1:3" x14ac:dyDescent="0.25">
      <c r="A89" s="74">
        <v>7</v>
      </c>
      <c r="B89" s="13">
        <v>60560</v>
      </c>
      <c r="C89" s="162" t="s">
        <v>16</v>
      </c>
    </row>
    <row r="90" spans="1:3" x14ac:dyDescent="0.25">
      <c r="A90" s="74">
        <v>8</v>
      </c>
      <c r="B90" s="13">
        <v>60660</v>
      </c>
      <c r="C90" s="162" t="s">
        <v>37</v>
      </c>
    </row>
    <row r="91" spans="1:3" x14ac:dyDescent="0.25">
      <c r="A91" s="74">
        <v>9</v>
      </c>
      <c r="B91" s="462">
        <v>60001</v>
      </c>
      <c r="C91" s="162" t="s">
        <v>38</v>
      </c>
    </row>
    <row r="92" spans="1:3" x14ac:dyDescent="0.25">
      <c r="A92" s="460">
        <v>10</v>
      </c>
      <c r="B92" s="13">
        <v>60850</v>
      </c>
      <c r="C92" s="162" t="s">
        <v>221</v>
      </c>
    </row>
    <row r="93" spans="1:3" x14ac:dyDescent="0.25">
      <c r="A93" s="460">
        <v>11</v>
      </c>
      <c r="B93" s="13">
        <v>60910</v>
      </c>
      <c r="C93" s="162" t="s">
        <v>5</v>
      </c>
    </row>
    <row r="94" spans="1:3" x14ac:dyDescent="0.25">
      <c r="A94" s="460">
        <v>12</v>
      </c>
      <c r="B94" s="13">
        <v>60980</v>
      </c>
      <c r="C94" s="162" t="s">
        <v>39</v>
      </c>
    </row>
    <row r="95" spans="1:3" x14ac:dyDescent="0.25">
      <c r="A95" s="460">
        <v>13</v>
      </c>
      <c r="B95" s="13">
        <v>61080</v>
      </c>
      <c r="C95" s="162" t="s">
        <v>222</v>
      </c>
    </row>
    <row r="96" spans="1:3" x14ac:dyDescent="0.25">
      <c r="A96" s="460">
        <v>14</v>
      </c>
      <c r="B96" s="13">
        <v>61150</v>
      </c>
      <c r="C96" s="162" t="s">
        <v>223</v>
      </c>
    </row>
    <row r="97" spans="1:3" x14ac:dyDescent="0.25">
      <c r="A97" s="460">
        <v>15</v>
      </c>
      <c r="B97" s="13">
        <v>61210</v>
      </c>
      <c r="C97" s="162" t="s">
        <v>225</v>
      </c>
    </row>
    <row r="98" spans="1:3" x14ac:dyDescent="0.25">
      <c r="A98" s="460">
        <v>16</v>
      </c>
      <c r="B98" s="13">
        <v>61290</v>
      </c>
      <c r="C98" s="162" t="s">
        <v>40</v>
      </c>
    </row>
    <row r="99" spans="1:3" x14ac:dyDescent="0.25">
      <c r="A99" s="460">
        <v>17</v>
      </c>
      <c r="B99" s="13">
        <v>61340</v>
      </c>
      <c r="C99" s="162" t="s">
        <v>227</v>
      </c>
    </row>
    <row r="100" spans="1:3" x14ac:dyDescent="0.25">
      <c r="A100" s="460">
        <v>18</v>
      </c>
      <c r="B100" s="13">
        <v>61390</v>
      </c>
      <c r="C100" s="162" t="s">
        <v>228</v>
      </c>
    </row>
    <row r="101" spans="1:3" x14ac:dyDescent="0.25">
      <c r="A101" s="460">
        <v>19</v>
      </c>
      <c r="B101" s="13">
        <v>61410</v>
      </c>
      <c r="C101" s="162" t="s">
        <v>229</v>
      </c>
    </row>
    <row r="102" spans="1:3" x14ac:dyDescent="0.25">
      <c r="A102" s="460">
        <v>20</v>
      </c>
      <c r="B102" s="13">
        <v>61430</v>
      </c>
      <c r="C102" s="162" t="s">
        <v>97</v>
      </c>
    </row>
    <row r="103" spans="1:3" x14ac:dyDescent="0.25">
      <c r="A103" s="460">
        <v>21</v>
      </c>
      <c r="B103" s="13">
        <v>61440</v>
      </c>
      <c r="C103" s="162" t="s">
        <v>230</v>
      </c>
    </row>
    <row r="104" spans="1:3" x14ac:dyDescent="0.25">
      <c r="A104" s="460">
        <v>22</v>
      </c>
      <c r="B104" s="13">
        <v>61450</v>
      </c>
      <c r="C104" s="162" t="s">
        <v>98</v>
      </c>
    </row>
    <row r="105" spans="1:3" x14ac:dyDescent="0.25">
      <c r="A105" s="460">
        <v>23</v>
      </c>
      <c r="B105" s="13">
        <v>61470</v>
      </c>
      <c r="C105" s="162" t="s">
        <v>41</v>
      </c>
    </row>
    <row r="106" spans="1:3" x14ac:dyDescent="0.25">
      <c r="A106" s="460">
        <v>24</v>
      </c>
      <c r="B106" s="13">
        <v>61490</v>
      </c>
      <c r="C106" s="162" t="s">
        <v>99</v>
      </c>
    </row>
    <row r="107" spans="1:3" x14ac:dyDescent="0.25">
      <c r="A107" s="460">
        <v>25</v>
      </c>
      <c r="B107" s="13">
        <v>61500</v>
      </c>
      <c r="C107" s="162" t="s">
        <v>100</v>
      </c>
    </row>
    <row r="108" spans="1:3" x14ac:dyDescent="0.25">
      <c r="A108" s="460">
        <v>26</v>
      </c>
      <c r="B108" s="13">
        <v>61510</v>
      </c>
      <c r="C108" s="162" t="s">
        <v>42</v>
      </c>
    </row>
    <row r="109" spans="1:3" ht="14.25" customHeight="1" x14ac:dyDescent="0.25">
      <c r="A109" s="460">
        <v>27</v>
      </c>
      <c r="B109" s="13">
        <v>61520</v>
      </c>
      <c r="C109" s="162" t="s">
        <v>128</v>
      </c>
    </row>
    <row r="110" spans="1:3" x14ac:dyDescent="0.25">
      <c r="A110" s="460">
        <v>28</v>
      </c>
      <c r="B110" s="13">
        <v>61540</v>
      </c>
      <c r="C110" s="162" t="s">
        <v>231</v>
      </c>
    </row>
    <row r="111" spans="1:3" x14ac:dyDescent="0.25">
      <c r="A111" s="464">
        <v>29</v>
      </c>
      <c r="B111" s="13">
        <v>61560</v>
      </c>
      <c r="C111" s="162" t="s">
        <v>232</v>
      </c>
    </row>
    <row r="112" spans="1:3" ht="15.75" thickBot="1" x14ac:dyDescent="0.3">
      <c r="A112" s="466">
        <v>30</v>
      </c>
      <c r="B112" s="15">
        <v>61570</v>
      </c>
      <c r="C112" s="162" t="s">
        <v>233</v>
      </c>
    </row>
    <row r="113" spans="1:3" ht="15.75" thickBot="1" x14ac:dyDescent="0.3">
      <c r="A113" s="448"/>
      <c r="B113" s="62"/>
      <c r="C113" s="63" t="s">
        <v>145</v>
      </c>
    </row>
    <row r="114" spans="1:3" x14ac:dyDescent="0.25">
      <c r="A114" s="468">
        <v>1</v>
      </c>
      <c r="B114" s="12">
        <v>70020</v>
      </c>
      <c r="C114" s="166" t="s">
        <v>79</v>
      </c>
    </row>
    <row r="115" spans="1:3" x14ac:dyDescent="0.25">
      <c r="A115" s="476">
        <v>2</v>
      </c>
      <c r="B115" s="13">
        <v>70110</v>
      </c>
      <c r="C115" s="167" t="s">
        <v>81</v>
      </c>
    </row>
    <row r="116" spans="1:3" x14ac:dyDescent="0.25">
      <c r="A116" s="450">
        <v>3</v>
      </c>
      <c r="B116" s="13">
        <v>70021</v>
      </c>
      <c r="C116" s="167" t="s">
        <v>80</v>
      </c>
    </row>
    <row r="117" spans="1:3" x14ac:dyDescent="0.25">
      <c r="A117" s="450">
        <v>4</v>
      </c>
      <c r="B117" s="13">
        <v>70040</v>
      </c>
      <c r="C117" s="167" t="s">
        <v>35</v>
      </c>
    </row>
    <row r="118" spans="1:3" x14ac:dyDescent="0.25">
      <c r="A118" s="450">
        <v>5</v>
      </c>
      <c r="B118" s="13">
        <v>70100</v>
      </c>
      <c r="C118" s="167" t="s">
        <v>129</v>
      </c>
    </row>
    <row r="119" spans="1:3" x14ac:dyDescent="0.25">
      <c r="A119" s="450">
        <v>6</v>
      </c>
      <c r="B119" s="13">
        <v>70270</v>
      </c>
      <c r="C119" s="167" t="s">
        <v>36</v>
      </c>
    </row>
    <row r="120" spans="1:3" x14ac:dyDescent="0.25">
      <c r="A120" s="450">
        <v>7</v>
      </c>
      <c r="B120" s="13">
        <v>70510</v>
      </c>
      <c r="C120" s="167" t="s">
        <v>15</v>
      </c>
    </row>
    <row r="121" spans="1:3" ht="15" customHeight="1" x14ac:dyDescent="0.25">
      <c r="A121" s="450">
        <v>8</v>
      </c>
      <c r="B121" s="13">
        <v>10880</v>
      </c>
      <c r="C121" s="174" t="s">
        <v>146</v>
      </c>
    </row>
    <row r="122" spans="1:3" ht="15.75" thickBot="1" x14ac:dyDescent="0.3">
      <c r="A122" s="477">
        <v>9</v>
      </c>
      <c r="B122" s="175">
        <v>10890</v>
      </c>
      <c r="C122" s="173" t="s">
        <v>234</v>
      </c>
    </row>
    <row r="123" spans="1:3" ht="16.5" thickBot="1" x14ac:dyDescent="0.3">
      <c r="A123" s="76">
        <f>A15+A28+A46+A66+A81+A112+A122</f>
        <v>110</v>
      </c>
      <c r="B123" s="54"/>
      <c r="C123" s="176" t="s">
        <v>138</v>
      </c>
    </row>
    <row r="124" spans="1:3" ht="18" customHeight="1" x14ac:dyDescent="0.25">
      <c r="A124" s="1"/>
      <c r="B124" s="1"/>
      <c r="C124" s="18" t="s">
        <v>83</v>
      </c>
    </row>
    <row r="125" spans="1:3" ht="18" customHeight="1" x14ac:dyDescent="0.25">
      <c r="A125" s="1"/>
      <c r="B125" s="1"/>
      <c r="C125" s="18" t="s">
        <v>82</v>
      </c>
    </row>
    <row r="126" spans="1:3" ht="15" customHeight="1" x14ac:dyDescent="0.25">
      <c r="A126" s="1"/>
      <c r="B126" s="1"/>
      <c r="C126" s="18" t="s">
        <v>84</v>
      </c>
    </row>
    <row r="127" spans="1:3" x14ac:dyDescent="0.25">
      <c r="A127" s="1"/>
      <c r="B127" s="1"/>
      <c r="C127" s="23" t="s">
        <v>90</v>
      </c>
    </row>
    <row r="128" spans="1:3" x14ac:dyDescent="0.25">
      <c r="C128" s="23" t="s">
        <v>89</v>
      </c>
    </row>
  </sheetData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"/>
  <sheetViews>
    <sheetView zoomScale="90" zoomScaleNormal="90" workbookViewId="0">
      <pane ySplit="1" topLeftCell="A2" activePane="bottomLeft" state="frozen"/>
      <selection pane="bottomLeft" sqref="A1:AB1"/>
    </sheetView>
  </sheetViews>
  <sheetFormatPr defaultRowHeight="15" x14ac:dyDescent="0.25"/>
  <cols>
    <col min="1" max="16384" width="9.140625" style="165"/>
  </cols>
  <sheetData>
    <row r="1" spans="1:28" ht="24.75" customHeight="1" x14ac:dyDescent="0.3">
      <c r="A1" s="743" t="s">
        <v>92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</row>
  </sheetData>
  <mergeCells count="1">
    <mergeCell ref="A1:AB1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10" sqref="P10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6.42578125" style="165" customWidth="1"/>
    <col min="5" max="5" width="15.7109375" style="165" customWidth="1"/>
    <col min="6" max="6" width="12.140625" style="165" customWidth="1"/>
    <col min="7" max="7" width="15.7109375" style="165" customWidth="1"/>
    <col min="8" max="8" width="13.7109375" style="165" customWidth="1"/>
    <col min="9" max="9" width="13" style="165" customWidth="1"/>
    <col min="10" max="10" width="15.7109375" style="165" customWidth="1"/>
    <col min="11" max="11" width="13.7109375" style="165" customWidth="1"/>
    <col min="12" max="12" width="15.140625" style="165" customWidth="1"/>
    <col min="13" max="13" width="15" style="165" customWidth="1"/>
    <col min="14" max="14" width="14.28515625" style="165" customWidth="1"/>
    <col min="15" max="15" width="13.7109375" style="165" customWidth="1"/>
    <col min="16" max="16" width="14.140625" style="165" customWidth="1"/>
    <col min="17" max="17" width="16.28515625" style="165" customWidth="1"/>
    <col min="18" max="18" width="12.85546875" style="165" customWidth="1"/>
    <col min="19" max="19" width="15" style="165" customWidth="1"/>
    <col min="20" max="20" width="69.7109375" style="165" customWidth="1"/>
    <col min="21" max="16384" width="9.140625" style="165"/>
  </cols>
  <sheetData>
    <row r="1" spans="1:20" ht="15.75" x14ac:dyDescent="0.25">
      <c r="B1" s="119" t="s">
        <v>92</v>
      </c>
    </row>
    <row r="2" spans="1:20" x14ac:dyDescent="0.25">
      <c r="C2" s="120" t="s">
        <v>176</v>
      </c>
      <c r="I2" s="60"/>
    </row>
    <row r="3" spans="1:20" ht="11.25" customHeight="1" thickBot="1" x14ac:dyDescent="0.3">
      <c r="B3" s="53"/>
      <c r="C3" s="53"/>
      <c r="D3" s="744"/>
      <c r="E3" s="744"/>
      <c r="F3" s="49"/>
      <c r="G3" s="336"/>
      <c r="H3" s="49"/>
      <c r="I3" s="49"/>
      <c r="J3" s="49"/>
      <c r="K3" s="49"/>
      <c r="L3" s="49"/>
      <c r="M3" s="337"/>
      <c r="N3" s="337"/>
      <c r="O3" s="337"/>
      <c r="P3" s="337"/>
      <c r="Q3" s="337"/>
      <c r="R3" s="337"/>
      <c r="S3" s="337"/>
      <c r="T3" s="337"/>
    </row>
    <row r="4" spans="1:20" ht="85.5" customHeight="1" thickBot="1" x14ac:dyDescent="0.3">
      <c r="A4" s="2" t="s">
        <v>44</v>
      </c>
      <c r="B4" s="3" t="s">
        <v>50</v>
      </c>
      <c r="C4" s="4" t="s">
        <v>49</v>
      </c>
      <c r="D4" s="2" t="s">
        <v>237</v>
      </c>
      <c r="E4" s="3" t="s">
        <v>45</v>
      </c>
      <c r="F4" s="7" t="s">
        <v>105</v>
      </c>
      <c r="G4" s="2" t="s">
        <v>236</v>
      </c>
      <c r="H4" s="5" t="s">
        <v>54</v>
      </c>
      <c r="I4" s="8" t="s">
        <v>104</v>
      </c>
      <c r="J4" s="6" t="s">
        <v>51</v>
      </c>
      <c r="K4" s="5" t="s">
        <v>54</v>
      </c>
      <c r="L4" s="9" t="s">
        <v>103</v>
      </c>
      <c r="M4" s="6" t="s">
        <v>52</v>
      </c>
      <c r="N4" s="5" t="s">
        <v>46</v>
      </c>
      <c r="O4" s="5" t="s">
        <v>54</v>
      </c>
      <c r="P4" s="9" t="s">
        <v>106</v>
      </c>
      <c r="Q4" s="6" t="s">
        <v>53</v>
      </c>
      <c r="R4" s="5" t="s">
        <v>47</v>
      </c>
      <c r="S4" s="9" t="s">
        <v>107</v>
      </c>
      <c r="T4" s="11" t="s">
        <v>48</v>
      </c>
    </row>
    <row r="5" spans="1:20" ht="18" customHeight="1" thickBot="1" x14ac:dyDescent="0.3">
      <c r="A5" s="338"/>
      <c r="B5" s="65"/>
      <c r="C5" s="75" t="s">
        <v>101</v>
      </c>
      <c r="D5" s="141">
        <f>D6+D16+D29+D47+D67+D82+D113</f>
        <v>11838699911.959999</v>
      </c>
      <c r="E5" s="140">
        <f>E6+E16+E29+E47+E67+E82+E113</f>
        <v>9794521995.5499992</v>
      </c>
      <c r="F5" s="185"/>
      <c r="G5" s="141">
        <f>G6+G16+G29+G47+G67+G82+G113</f>
        <v>3069975597.8699999</v>
      </c>
      <c r="H5" s="144">
        <f>H6+H16+H29+H47+H67+H82+H113</f>
        <v>128665</v>
      </c>
      <c r="I5" s="181"/>
      <c r="J5" s="142">
        <f t="shared" ref="J5:K5" si="0">J6+J16+J29+J47+J67+J82+J113</f>
        <v>9125007867.8100014</v>
      </c>
      <c r="K5" s="144">
        <f t="shared" si="0"/>
        <v>128665</v>
      </c>
      <c r="L5" s="143"/>
      <c r="M5" s="192">
        <f t="shared" ref="M5:O5" si="1">M6+M16+M29+M47+M67+M82+M113</f>
        <v>347250003.21999997</v>
      </c>
      <c r="N5" s="193">
        <f t="shared" si="1"/>
        <v>335873758.43000001</v>
      </c>
      <c r="O5" s="144">
        <f t="shared" si="1"/>
        <v>128665</v>
      </c>
      <c r="P5" s="186"/>
      <c r="Q5" s="486">
        <f t="shared" ref="Q5:R5" si="2">Q6+Q16+Q29+Q47+Q67+Q82+Q113</f>
        <v>5621577452.4400005</v>
      </c>
      <c r="R5" s="487">
        <f t="shared" si="2"/>
        <v>8510</v>
      </c>
      <c r="S5" s="187"/>
      <c r="T5" s="11"/>
    </row>
    <row r="6" spans="1:20" ht="15" customHeight="1" thickBot="1" x14ac:dyDescent="0.3">
      <c r="A6" s="339"/>
      <c r="B6" s="340"/>
      <c r="C6" s="341" t="s">
        <v>0</v>
      </c>
      <c r="D6" s="342">
        <f>SUM(D7:D15)</f>
        <v>474529779.13</v>
      </c>
      <c r="E6" s="343">
        <f>SUM(E7:E15)</f>
        <v>338612936.28999996</v>
      </c>
      <c r="F6" s="344"/>
      <c r="G6" s="345">
        <f>SUM(G7:G15)</f>
        <v>227918540</v>
      </c>
      <c r="H6" s="346">
        <f>SUM(H7:H15)</f>
        <v>9368</v>
      </c>
      <c r="I6" s="347"/>
      <c r="J6" s="345">
        <f>SUM(J7:J15)</f>
        <v>645236226.04999995</v>
      </c>
      <c r="K6" s="346">
        <f>SUM(K7:K15)</f>
        <v>9368</v>
      </c>
      <c r="L6" s="348"/>
      <c r="M6" s="342">
        <f>SUM(M7:M15)</f>
        <v>8801661.9299999997</v>
      </c>
      <c r="N6" s="343">
        <f>SUM(N7:N15)</f>
        <v>24576570.23</v>
      </c>
      <c r="O6" s="346">
        <f>SUM(O7:O15)</f>
        <v>9368</v>
      </c>
      <c r="P6" s="348"/>
      <c r="Q6" s="342">
        <f>SUM(Q7:Q15)</f>
        <v>416841540.29000008</v>
      </c>
      <c r="R6" s="346">
        <f>SUM(R7:R15)</f>
        <v>625</v>
      </c>
      <c r="S6" s="348"/>
      <c r="T6" s="349"/>
    </row>
    <row r="7" spans="1:20" ht="15" customHeight="1" x14ac:dyDescent="0.25">
      <c r="A7" s="350">
        <v>1</v>
      </c>
      <c r="B7" s="351">
        <v>10003</v>
      </c>
      <c r="C7" s="352" t="s">
        <v>57</v>
      </c>
      <c r="D7" s="201">
        <v>37483450</v>
      </c>
      <c r="E7" s="205">
        <v>22688111.699999999</v>
      </c>
      <c r="F7" s="353">
        <f>E7/D7</f>
        <v>0.605283443759846</v>
      </c>
      <c r="G7" s="201">
        <v>11061100</v>
      </c>
      <c r="H7" s="354">
        <v>215</v>
      </c>
      <c r="I7" s="353">
        <f>G7/H7</f>
        <v>51446.976744186046</v>
      </c>
      <c r="J7" s="201">
        <v>49083645.920000002</v>
      </c>
      <c r="K7" s="202">
        <v>215</v>
      </c>
      <c r="L7" s="204">
        <f>J7/K7</f>
        <v>228296.02753488373</v>
      </c>
      <c r="M7" s="201">
        <v>1715236.05</v>
      </c>
      <c r="N7" s="205">
        <v>664017.96</v>
      </c>
      <c r="O7" s="202">
        <v>215</v>
      </c>
      <c r="P7" s="204">
        <f>(N7+M7)/O7</f>
        <v>11066.297720930232</v>
      </c>
      <c r="Q7" s="201">
        <v>28750681.760000002</v>
      </c>
      <c r="R7" s="202">
        <v>28</v>
      </c>
      <c r="S7" s="203">
        <f>Q7/R7</f>
        <v>1026810.0628571429</v>
      </c>
      <c r="T7" s="196" t="s">
        <v>177</v>
      </c>
    </row>
    <row r="8" spans="1:20" ht="15" customHeight="1" x14ac:dyDescent="0.25">
      <c r="A8" s="355">
        <v>2</v>
      </c>
      <c r="B8" s="351">
        <v>10002</v>
      </c>
      <c r="C8" s="352" t="s">
        <v>178</v>
      </c>
      <c r="D8" s="201">
        <v>59140193.170000002</v>
      </c>
      <c r="E8" s="205">
        <v>41401746.689999998</v>
      </c>
      <c r="F8" s="353">
        <f t="shared" ref="F8:F64" si="3">E8/D8</f>
        <v>0.70006106626993281</v>
      </c>
      <c r="G8" s="201">
        <v>23676860</v>
      </c>
      <c r="H8" s="354">
        <v>1191</v>
      </c>
      <c r="I8" s="353">
        <f t="shared" ref="I8:I64" si="4">G8/H8</f>
        <v>19879.815281276238</v>
      </c>
      <c r="J8" s="201">
        <v>75034455.140000001</v>
      </c>
      <c r="K8" s="202">
        <v>1191</v>
      </c>
      <c r="L8" s="204">
        <f t="shared" ref="L8:L64" si="5">J8/K8</f>
        <v>63001.221780016793</v>
      </c>
      <c r="M8" s="201">
        <v>843625</v>
      </c>
      <c r="N8" s="205">
        <v>2980934.69</v>
      </c>
      <c r="O8" s="202">
        <v>1191</v>
      </c>
      <c r="P8" s="204">
        <f t="shared" ref="P8:P64" si="6">(N8+M8)/O8</f>
        <v>3211.2172040302266</v>
      </c>
      <c r="Q8" s="201">
        <v>48952071.979999997</v>
      </c>
      <c r="R8" s="202">
        <v>81</v>
      </c>
      <c r="S8" s="203">
        <f t="shared" ref="S8:S64" si="7">Q8/R8</f>
        <v>604346.56765432097</v>
      </c>
      <c r="T8" s="196" t="s">
        <v>179</v>
      </c>
    </row>
    <row r="9" spans="1:20" ht="15" customHeight="1" x14ac:dyDescent="0.25">
      <c r="A9" s="355">
        <v>3</v>
      </c>
      <c r="B9" s="351">
        <v>10090</v>
      </c>
      <c r="C9" s="352" t="s">
        <v>59</v>
      </c>
      <c r="D9" s="201">
        <v>211670344.22999999</v>
      </c>
      <c r="E9" s="205">
        <v>188588400.94999999</v>
      </c>
      <c r="F9" s="353">
        <f>E9/D9</f>
        <v>0.89095334368181844</v>
      </c>
      <c r="G9" s="201">
        <v>51865040</v>
      </c>
      <c r="H9" s="354">
        <v>1733</v>
      </c>
      <c r="I9" s="353">
        <f>G9/H9</f>
        <v>29927.893825735719</v>
      </c>
      <c r="J9" s="201">
        <v>98967267.769999996</v>
      </c>
      <c r="K9" s="202">
        <v>1733</v>
      </c>
      <c r="L9" s="204">
        <f>J9/K9</f>
        <v>57107.482844777842</v>
      </c>
      <c r="M9" s="201">
        <v>946111.12</v>
      </c>
      <c r="N9" s="205">
        <v>4284233.66</v>
      </c>
      <c r="O9" s="202">
        <v>1733</v>
      </c>
      <c r="P9" s="204">
        <f>(N9+M9)/O9</f>
        <v>3018.0870051933066</v>
      </c>
      <c r="Q9" s="201">
        <v>62971854.299999997</v>
      </c>
      <c r="R9" s="202">
        <v>102</v>
      </c>
      <c r="S9" s="203">
        <f>Q9/R9</f>
        <v>617371.12058823521</v>
      </c>
      <c r="T9" s="196" t="s">
        <v>179</v>
      </c>
    </row>
    <row r="10" spans="1:20" ht="15" customHeight="1" x14ac:dyDescent="0.25">
      <c r="A10" s="355">
        <v>4</v>
      </c>
      <c r="B10" s="351">
        <v>10004</v>
      </c>
      <c r="C10" s="356" t="s">
        <v>58</v>
      </c>
      <c r="D10" s="201">
        <v>36146350</v>
      </c>
      <c r="E10" s="205">
        <v>21545589.68</v>
      </c>
      <c r="F10" s="353">
        <f>E10/D10</f>
        <v>0.59606543067280648</v>
      </c>
      <c r="G10" s="201">
        <v>38989250</v>
      </c>
      <c r="H10" s="357">
        <v>1422</v>
      </c>
      <c r="I10" s="353">
        <f>G10/H10</f>
        <v>27418.600562587904</v>
      </c>
      <c r="J10" s="201">
        <v>113465244.64</v>
      </c>
      <c r="K10" s="202">
        <v>1422</v>
      </c>
      <c r="L10" s="204">
        <f>J10/K10</f>
        <v>79792.717749648378</v>
      </c>
      <c r="M10" s="201">
        <v>1358618</v>
      </c>
      <c r="N10" s="205">
        <v>5763734.2199999997</v>
      </c>
      <c r="O10" s="202">
        <v>1422</v>
      </c>
      <c r="P10" s="204">
        <f>(N10+M10)/O10</f>
        <v>5008.686511954993</v>
      </c>
      <c r="Q10" s="201">
        <v>77286481.390000001</v>
      </c>
      <c r="R10" s="159">
        <v>97</v>
      </c>
      <c r="S10" s="203">
        <f>Q10/R10</f>
        <v>796767.84938144335</v>
      </c>
      <c r="T10" s="196" t="s">
        <v>180</v>
      </c>
    </row>
    <row r="11" spans="1:20" ht="15" customHeight="1" x14ac:dyDescent="0.25">
      <c r="A11" s="355">
        <v>5</v>
      </c>
      <c r="B11" s="358">
        <v>10001</v>
      </c>
      <c r="C11" s="352" t="s">
        <v>55</v>
      </c>
      <c r="D11" s="360">
        <v>9712877.6600000001</v>
      </c>
      <c r="E11" s="363">
        <v>335103.93</v>
      </c>
      <c r="F11" s="359">
        <f>E11/D11</f>
        <v>3.4500993601519321E-2</v>
      </c>
      <c r="G11" s="360">
        <v>13820420</v>
      </c>
      <c r="H11" s="202">
        <v>853</v>
      </c>
      <c r="I11" s="359">
        <f>G11/H11</f>
        <v>16202.133645955451</v>
      </c>
      <c r="J11" s="360">
        <v>51096311.579999998</v>
      </c>
      <c r="K11" s="361">
        <v>853</v>
      </c>
      <c r="L11" s="362">
        <f>J11/K11</f>
        <v>59901.88930832356</v>
      </c>
      <c r="M11" s="363">
        <v>570810.57999999996</v>
      </c>
      <c r="N11" s="363">
        <v>1952018.24</v>
      </c>
      <c r="O11" s="361">
        <v>853</v>
      </c>
      <c r="P11" s="362">
        <f>(N11+M11)/O11</f>
        <v>2957.5953341148884</v>
      </c>
      <c r="Q11" s="363">
        <v>32546886.239999998</v>
      </c>
      <c r="R11" s="202">
        <v>51</v>
      </c>
      <c r="S11" s="364">
        <f>Q11/R11</f>
        <v>638174.24</v>
      </c>
      <c r="T11" s="191" t="s">
        <v>179</v>
      </c>
    </row>
    <row r="12" spans="1:20" ht="15" customHeight="1" x14ac:dyDescent="0.25">
      <c r="A12" s="355">
        <v>6</v>
      </c>
      <c r="B12" s="351">
        <v>10120</v>
      </c>
      <c r="C12" s="352" t="s">
        <v>181</v>
      </c>
      <c r="D12" s="201">
        <v>30083486.710000001</v>
      </c>
      <c r="E12" s="205">
        <v>14119857.82</v>
      </c>
      <c r="F12" s="353">
        <f t="shared" si="3"/>
        <v>0.46935576172114524</v>
      </c>
      <c r="G12" s="201">
        <v>24360710</v>
      </c>
      <c r="H12" s="354">
        <v>888</v>
      </c>
      <c r="I12" s="353">
        <f t="shared" si="4"/>
        <v>27433.231981981982</v>
      </c>
      <c r="J12" s="201">
        <v>61304295.869999997</v>
      </c>
      <c r="K12" s="202">
        <v>888</v>
      </c>
      <c r="L12" s="204">
        <f t="shared" si="5"/>
        <v>69036.369222972964</v>
      </c>
      <c r="M12" s="201">
        <v>1483903.89</v>
      </c>
      <c r="N12" s="205">
        <v>1504907.06</v>
      </c>
      <c r="O12" s="202">
        <v>888</v>
      </c>
      <c r="P12" s="204">
        <f t="shared" si="6"/>
        <v>3365.7780968468469</v>
      </c>
      <c r="Q12" s="201">
        <v>39000934.439999998</v>
      </c>
      <c r="R12" s="202">
        <v>54</v>
      </c>
      <c r="S12" s="203">
        <f t="shared" si="7"/>
        <v>722239.52666666661</v>
      </c>
      <c r="T12" s="196" t="s">
        <v>182</v>
      </c>
    </row>
    <row r="13" spans="1:20" ht="15" customHeight="1" x14ac:dyDescent="0.25">
      <c r="A13" s="355">
        <v>7</v>
      </c>
      <c r="B13" s="351">
        <v>10190</v>
      </c>
      <c r="C13" s="352" t="s">
        <v>183</v>
      </c>
      <c r="D13" s="201">
        <v>40139966.710000001</v>
      </c>
      <c r="E13" s="205">
        <v>23425622.34</v>
      </c>
      <c r="F13" s="353">
        <f t="shared" si="3"/>
        <v>0.58359844962611829</v>
      </c>
      <c r="G13" s="201">
        <v>26674200</v>
      </c>
      <c r="H13" s="354">
        <v>1238</v>
      </c>
      <c r="I13" s="353">
        <f t="shared" si="4"/>
        <v>21546.203554119547</v>
      </c>
      <c r="J13" s="201">
        <v>78217791.620000005</v>
      </c>
      <c r="K13" s="202">
        <v>1238</v>
      </c>
      <c r="L13" s="204">
        <f t="shared" si="5"/>
        <v>63180.768675282721</v>
      </c>
      <c r="M13" s="201">
        <v>770577</v>
      </c>
      <c r="N13" s="205">
        <v>2898096.79</v>
      </c>
      <c r="O13" s="202">
        <v>1238</v>
      </c>
      <c r="P13" s="204">
        <f t="shared" si="6"/>
        <v>2963.3875525040389</v>
      </c>
      <c r="Q13" s="201">
        <v>50695599.840000004</v>
      </c>
      <c r="R13" s="202">
        <v>88</v>
      </c>
      <c r="S13" s="203">
        <f t="shared" si="7"/>
        <v>576086.36181818182</v>
      </c>
      <c r="T13" s="196" t="s">
        <v>182</v>
      </c>
    </row>
    <row r="14" spans="1:20" ht="15" customHeight="1" x14ac:dyDescent="0.25">
      <c r="A14" s="355">
        <v>8</v>
      </c>
      <c r="B14" s="351">
        <v>10320</v>
      </c>
      <c r="C14" s="352" t="s">
        <v>56</v>
      </c>
      <c r="D14" s="201">
        <v>33548991.359999999</v>
      </c>
      <c r="E14" s="205">
        <v>19681358.25</v>
      </c>
      <c r="F14" s="353">
        <f t="shared" si="3"/>
        <v>0.5866453044387443</v>
      </c>
      <c r="G14" s="201">
        <v>17965990</v>
      </c>
      <c r="H14" s="354">
        <v>990</v>
      </c>
      <c r="I14" s="353">
        <f t="shared" si="4"/>
        <v>18147.464646464647</v>
      </c>
      <c r="J14" s="201">
        <v>61861562.310000002</v>
      </c>
      <c r="K14" s="202">
        <v>990</v>
      </c>
      <c r="L14" s="204">
        <f t="shared" si="5"/>
        <v>62486.426575757578</v>
      </c>
      <c r="M14" s="201">
        <v>519574.29</v>
      </c>
      <c r="N14" s="205">
        <v>2377557.25</v>
      </c>
      <c r="O14" s="202">
        <v>990</v>
      </c>
      <c r="P14" s="204">
        <f t="shared" si="6"/>
        <v>2926.3954949494951</v>
      </c>
      <c r="Q14" s="201">
        <v>39678451.340000004</v>
      </c>
      <c r="R14" s="202">
        <v>74</v>
      </c>
      <c r="S14" s="203">
        <f t="shared" si="7"/>
        <v>536195.28837837838</v>
      </c>
      <c r="T14" s="196" t="s">
        <v>179</v>
      </c>
    </row>
    <row r="15" spans="1:20" ht="15" customHeight="1" thickBot="1" x14ac:dyDescent="0.3">
      <c r="A15" s="365">
        <v>9</v>
      </c>
      <c r="B15" s="351">
        <v>10860</v>
      </c>
      <c r="C15" s="356" t="s">
        <v>147</v>
      </c>
      <c r="D15" s="201">
        <v>16604119.289999999</v>
      </c>
      <c r="E15" s="205">
        <v>6827144.9299999997</v>
      </c>
      <c r="F15" s="353">
        <f t="shared" si="3"/>
        <v>0.41117175869193601</v>
      </c>
      <c r="G15" s="201">
        <v>19504970</v>
      </c>
      <c r="H15" s="357">
        <v>838</v>
      </c>
      <c r="I15" s="353">
        <f t="shared" si="4"/>
        <v>23275.620525059665</v>
      </c>
      <c r="J15" s="201">
        <v>56205651.200000003</v>
      </c>
      <c r="K15" s="202">
        <v>838</v>
      </c>
      <c r="L15" s="204">
        <f t="shared" si="5"/>
        <v>67071.18281622912</v>
      </c>
      <c r="M15" s="201">
        <v>593206</v>
      </c>
      <c r="N15" s="205">
        <v>2151070.36</v>
      </c>
      <c r="O15" s="202">
        <v>838</v>
      </c>
      <c r="P15" s="204">
        <f t="shared" si="6"/>
        <v>3274.7927923627685</v>
      </c>
      <c r="Q15" s="201">
        <v>36958579</v>
      </c>
      <c r="R15" s="159">
        <v>50</v>
      </c>
      <c r="S15" s="203">
        <f t="shared" si="7"/>
        <v>739171.58</v>
      </c>
      <c r="T15" s="196" t="s">
        <v>184</v>
      </c>
    </row>
    <row r="16" spans="1:20" ht="15" customHeight="1" thickBot="1" x14ac:dyDescent="0.3">
      <c r="A16" s="366"/>
      <c r="B16" s="340"/>
      <c r="C16" s="341" t="s">
        <v>4</v>
      </c>
      <c r="D16" s="342">
        <f>SUM(D17:D28)</f>
        <v>1399901056.02</v>
      </c>
      <c r="E16" s="343">
        <f>SUM(E17:E28)</f>
        <v>1167231575.23</v>
      </c>
      <c r="F16" s="347"/>
      <c r="G16" s="342">
        <f>SUM(G17:G28)</f>
        <v>262028822.95999998</v>
      </c>
      <c r="H16" s="367">
        <f>SUM(H17:H28)</f>
        <v>12516</v>
      </c>
      <c r="I16" s="347"/>
      <c r="J16" s="342">
        <f>SUM(J17:J28)</f>
        <v>956588593.89999998</v>
      </c>
      <c r="K16" s="346">
        <f>SUM(K17:K28)</f>
        <v>12516</v>
      </c>
      <c r="L16" s="348"/>
      <c r="M16" s="342">
        <f>SUM(M17:M28)</f>
        <v>26772696.309999995</v>
      </c>
      <c r="N16" s="343">
        <f>SUM(N17:N28)</f>
        <v>31996209.010000002</v>
      </c>
      <c r="O16" s="346">
        <f>SUM(O17:O28)</f>
        <v>12516</v>
      </c>
      <c r="P16" s="348"/>
      <c r="Q16" s="342">
        <f>SUM(Q17:Q28)</f>
        <v>584567612.93999994</v>
      </c>
      <c r="R16" s="346">
        <f>SUM(R17:R28)</f>
        <v>921</v>
      </c>
      <c r="S16" s="348"/>
      <c r="T16" s="349"/>
    </row>
    <row r="17" spans="1:20" ht="15" customHeight="1" x14ac:dyDescent="0.25">
      <c r="A17" s="350">
        <v>1</v>
      </c>
      <c r="B17" s="368">
        <v>20040</v>
      </c>
      <c r="C17" s="369" t="s">
        <v>60</v>
      </c>
      <c r="D17" s="360">
        <v>112412950.70999999</v>
      </c>
      <c r="E17" s="374">
        <v>93609917.829999998</v>
      </c>
      <c r="F17" s="370">
        <f t="shared" si="3"/>
        <v>0.8327325031391839</v>
      </c>
      <c r="G17" s="360">
        <v>23366440</v>
      </c>
      <c r="H17" s="371">
        <v>1072</v>
      </c>
      <c r="I17" s="370">
        <f t="shared" si="4"/>
        <v>21797.052238805969</v>
      </c>
      <c r="J17" s="360">
        <v>71391122.909999996</v>
      </c>
      <c r="K17" s="372">
        <v>1072</v>
      </c>
      <c r="L17" s="373">
        <f t="shared" si="5"/>
        <v>66596.196744402987</v>
      </c>
      <c r="M17" s="360">
        <v>1127502.74</v>
      </c>
      <c r="N17" s="374">
        <v>2791180</v>
      </c>
      <c r="O17" s="372">
        <v>1072</v>
      </c>
      <c r="P17" s="373">
        <f t="shared" si="6"/>
        <v>3655.4876305970151</v>
      </c>
      <c r="Q17" s="360">
        <v>43851626.899999999</v>
      </c>
      <c r="R17" s="372">
        <v>73</v>
      </c>
      <c r="S17" s="375">
        <f t="shared" si="7"/>
        <v>600707.21780821914</v>
      </c>
      <c r="T17" s="196" t="s">
        <v>182</v>
      </c>
    </row>
    <row r="18" spans="1:20" ht="15" customHeight="1" x14ac:dyDescent="0.25">
      <c r="A18" s="350">
        <v>2</v>
      </c>
      <c r="B18" s="351">
        <v>20061</v>
      </c>
      <c r="C18" s="352" t="s">
        <v>61</v>
      </c>
      <c r="D18" s="201">
        <v>130784696.55</v>
      </c>
      <c r="E18" s="205">
        <v>119360095.27</v>
      </c>
      <c r="F18" s="353">
        <f>E18/D18</f>
        <v>0.91264573316777708</v>
      </c>
      <c r="G18" s="201">
        <v>18137920</v>
      </c>
      <c r="H18" s="354">
        <v>711</v>
      </c>
      <c r="I18" s="353">
        <f>G18/H18</f>
        <v>25510.436005625877</v>
      </c>
      <c r="J18" s="201">
        <v>56965505.259999998</v>
      </c>
      <c r="K18" s="202">
        <v>711</v>
      </c>
      <c r="L18" s="204">
        <f>J18/K18</f>
        <v>80120.260562587908</v>
      </c>
      <c r="M18" s="201">
        <v>4654909.88</v>
      </c>
      <c r="N18" s="205">
        <v>1521980</v>
      </c>
      <c r="O18" s="202">
        <v>711</v>
      </c>
      <c r="P18" s="204">
        <f>(N18+M18)/O18</f>
        <v>8687.6088326300978</v>
      </c>
      <c r="Q18" s="201">
        <v>33290034</v>
      </c>
      <c r="R18" s="202">
        <v>58</v>
      </c>
      <c r="S18" s="203">
        <f>Q18/R18</f>
        <v>573966.10344827583</v>
      </c>
      <c r="T18" s="196" t="s">
        <v>185</v>
      </c>
    </row>
    <row r="19" spans="1:20" ht="15" customHeight="1" x14ac:dyDescent="0.25">
      <c r="A19" s="350">
        <v>3</v>
      </c>
      <c r="B19" s="351">
        <v>21020</v>
      </c>
      <c r="C19" s="352" t="s">
        <v>64</v>
      </c>
      <c r="D19" s="201">
        <v>137760057.81999999</v>
      </c>
      <c r="E19" s="205">
        <v>112191758.78</v>
      </c>
      <c r="F19" s="353">
        <f>E19/D19</f>
        <v>0.81439976547187554</v>
      </c>
      <c r="G19" s="201">
        <v>20011010</v>
      </c>
      <c r="H19" s="354">
        <v>1040</v>
      </c>
      <c r="I19" s="353">
        <f>G19/H19</f>
        <v>19241.35576923077</v>
      </c>
      <c r="J19" s="201">
        <v>65508084.159999996</v>
      </c>
      <c r="K19" s="202">
        <v>1040</v>
      </c>
      <c r="L19" s="204">
        <f>J19/K19</f>
        <v>62988.542461538455</v>
      </c>
      <c r="M19" s="201">
        <v>902404</v>
      </c>
      <c r="N19" s="205">
        <v>1988698.61</v>
      </c>
      <c r="O19" s="202">
        <v>1040</v>
      </c>
      <c r="P19" s="204">
        <f>(N19+M19)/O19</f>
        <v>2779.9063557692311</v>
      </c>
      <c r="Q19" s="201">
        <v>39855234</v>
      </c>
      <c r="R19" s="202">
        <v>70</v>
      </c>
      <c r="S19" s="203">
        <f>Q19/R19</f>
        <v>569360.48571428575</v>
      </c>
      <c r="T19" s="196" t="s">
        <v>186</v>
      </c>
    </row>
    <row r="20" spans="1:20" ht="15" customHeight="1" x14ac:dyDescent="0.25">
      <c r="A20" s="355">
        <v>4</v>
      </c>
      <c r="B20" s="351">
        <v>20060</v>
      </c>
      <c r="C20" s="352" t="s">
        <v>69</v>
      </c>
      <c r="D20" s="201">
        <v>179678020.84999999</v>
      </c>
      <c r="E20" s="205">
        <v>132117685.81</v>
      </c>
      <c r="F20" s="353">
        <f t="shared" si="3"/>
        <v>0.73530243256795091</v>
      </c>
      <c r="G20" s="201">
        <v>35707140</v>
      </c>
      <c r="H20" s="354">
        <v>1724</v>
      </c>
      <c r="I20" s="353">
        <f t="shared" si="4"/>
        <v>20711.798143851509</v>
      </c>
      <c r="J20" s="201">
        <v>142342070.77000001</v>
      </c>
      <c r="K20" s="202">
        <v>1724</v>
      </c>
      <c r="L20" s="204">
        <f t="shared" si="5"/>
        <v>82565.00624709978</v>
      </c>
      <c r="M20" s="201">
        <v>8556582.3100000005</v>
      </c>
      <c r="N20" s="205">
        <v>7374710.4000000004</v>
      </c>
      <c r="O20" s="202">
        <v>1724</v>
      </c>
      <c r="P20" s="204">
        <f t="shared" si="6"/>
        <v>9240.8890429234343</v>
      </c>
      <c r="Q20" s="201">
        <v>87248164.150000006</v>
      </c>
      <c r="R20" s="202">
        <v>134</v>
      </c>
      <c r="S20" s="203">
        <f t="shared" si="7"/>
        <v>651105.70261194033</v>
      </c>
      <c r="T20" s="196" t="s">
        <v>187</v>
      </c>
    </row>
    <row r="21" spans="1:20" ht="15" customHeight="1" x14ac:dyDescent="0.25">
      <c r="A21" s="355">
        <v>5</v>
      </c>
      <c r="B21" s="351">
        <v>20400</v>
      </c>
      <c r="C21" s="352" t="s">
        <v>62</v>
      </c>
      <c r="D21" s="201">
        <v>32933840</v>
      </c>
      <c r="E21" s="205">
        <v>185633.45</v>
      </c>
      <c r="F21" s="353">
        <f>E21/D21</f>
        <v>5.6365565023695999E-3</v>
      </c>
      <c r="G21" s="201">
        <v>14845220</v>
      </c>
      <c r="H21" s="354">
        <v>1431</v>
      </c>
      <c r="I21" s="353">
        <f>G21/H21</f>
        <v>10374.018169112509</v>
      </c>
      <c r="J21" s="201">
        <v>87972295.590000004</v>
      </c>
      <c r="K21" s="202">
        <v>1431</v>
      </c>
      <c r="L21" s="204">
        <f>J21/K21</f>
        <v>61476.097547169811</v>
      </c>
      <c r="M21" s="201">
        <v>1018994</v>
      </c>
      <c r="N21" s="205">
        <v>3555230</v>
      </c>
      <c r="O21" s="202">
        <v>1431</v>
      </c>
      <c r="P21" s="204">
        <f>(N21+M21)/O21</f>
        <v>3196.5227113906358</v>
      </c>
      <c r="Q21" s="201">
        <v>54407029.630000003</v>
      </c>
      <c r="R21" s="202">
        <v>98</v>
      </c>
      <c r="S21" s="203">
        <f>Q21/R21</f>
        <v>555173.7717346939</v>
      </c>
      <c r="T21" s="196" t="s">
        <v>179</v>
      </c>
    </row>
    <row r="22" spans="1:20" ht="15" customHeight="1" x14ac:dyDescent="0.25">
      <c r="A22" s="355">
        <v>6</v>
      </c>
      <c r="B22" s="351">
        <v>20080</v>
      </c>
      <c r="C22" s="352" t="s">
        <v>188</v>
      </c>
      <c r="D22" s="201">
        <v>166935500.49000001</v>
      </c>
      <c r="E22" s="205">
        <v>152599675.02000001</v>
      </c>
      <c r="F22" s="353">
        <f t="shared" si="3"/>
        <v>0.91412356612032464</v>
      </c>
      <c r="G22" s="201">
        <v>27115350</v>
      </c>
      <c r="H22" s="354">
        <v>996</v>
      </c>
      <c r="I22" s="353">
        <f t="shared" si="4"/>
        <v>27224.246987951807</v>
      </c>
      <c r="J22" s="201">
        <v>72303365.939999998</v>
      </c>
      <c r="K22" s="202">
        <v>996</v>
      </c>
      <c r="L22" s="204">
        <f t="shared" si="5"/>
        <v>72593.740903614453</v>
      </c>
      <c r="M22" s="201">
        <v>653962.56000000006</v>
      </c>
      <c r="N22" s="205">
        <v>2246800</v>
      </c>
      <c r="O22" s="202">
        <v>996</v>
      </c>
      <c r="P22" s="204">
        <f t="shared" si="6"/>
        <v>2912.4122088353415</v>
      </c>
      <c r="Q22" s="201">
        <v>43428135</v>
      </c>
      <c r="R22" s="202">
        <v>64</v>
      </c>
      <c r="S22" s="203">
        <f t="shared" si="7"/>
        <v>678564.609375</v>
      </c>
      <c r="T22" s="196" t="s">
        <v>187</v>
      </c>
    </row>
    <row r="23" spans="1:20" ht="15" customHeight="1" x14ac:dyDescent="0.25">
      <c r="A23" s="355">
        <v>7</v>
      </c>
      <c r="B23" s="351">
        <v>20460</v>
      </c>
      <c r="C23" s="352" t="s">
        <v>8</v>
      </c>
      <c r="D23" s="201">
        <v>149070147.34</v>
      </c>
      <c r="E23" s="205">
        <v>131794209.66</v>
      </c>
      <c r="F23" s="353">
        <f t="shared" si="3"/>
        <v>0.88410866972179913</v>
      </c>
      <c r="G23" s="201">
        <v>21031690</v>
      </c>
      <c r="H23" s="354">
        <v>1025</v>
      </c>
      <c r="I23" s="353">
        <f t="shared" si="4"/>
        <v>20518.721951219512</v>
      </c>
      <c r="J23" s="201">
        <v>61498099.530000001</v>
      </c>
      <c r="K23" s="202">
        <v>1025</v>
      </c>
      <c r="L23" s="204">
        <f t="shared" si="5"/>
        <v>59998.14588292683</v>
      </c>
      <c r="M23" s="201">
        <v>533517.56000000006</v>
      </c>
      <c r="N23" s="205">
        <v>2455230</v>
      </c>
      <c r="O23" s="202">
        <v>1025</v>
      </c>
      <c r="P23" s="204">
        <f t="shared" si="6"/>
        <v>2915.8512780487804</v>
      </c>
      <c r="Q23" s="201">
        <v>36795880</v>
      </c>
      <c r="R23" s="202">
        <v>55</v>
      </c>
      <c r="S23" s="203">
        <f t="shared" si="7"/>
        <v>669016</v>
      </c>
      <c r="T23" s="196" t="s">
        <v>189</v>
      </c>
    </row>
    <row r="24" spans="1:20" ht="15" customHeight="1" x14ac:dyDescent="0.25">
      <c r="A24" s="355">
        <v>8</v>
      </c>
      <c r="B24" s="351">
        <v>20550</v>
      </c>
      <c r="C24" s="352" t="s">
        <v>63</v>
      </c>
      <c r="D24" s="201">
        <v>101291792.95</v>
      </c>
      <c r="E24" s="205">
        <v>89882168.090000004</v>
      </c>
      <c r="F24" s="353">
        <f t="shared" si="3"/>
        <v>0.88735884193863512</v>
      </c>
      <c r="G24" s="201">
        <v>16082360</v>
      </c>
      <c r="H24" s="354">
        <v>635</v>
      </c>
      <c r="I24" s="353">
        <f t="shared" si="4"/>
        <v>25326.551181102361</v>
      </c>
      <c r="J24" s="201">
        <v>128999351.56999999</v>
      </c>
      <c r="K24" s="202">
        <v>635</v>
      </c>
      <c r="L24" s="204">
        <f t="shared" si="5"/>
        <v>203148.58514960628</v>
      </c>
      <c r="M24" s="201">
        <v>5028227.5</v>
      </c>
      <c r="N24" s="205">
        <v>1842700</v>
      </c>
      <c r="O24" s="202">
        <v>635</v>
      </c>
      <c r="P24" s="204">
        <f t="shared" si="6"/>
        <v>10820.358267716536</v>
      </c>
      <c r="Q24" s="201">
        <v>79889091.040000007</v>
      </c>
      <c r="R24" s="202">
        <v>111</v>
      </c>
      <c r="S24" s="203">
        <f t="shared" si="7"/>
        <v>719721.54090090096</v>
      </c>
      <c r="T24" s="196" t="s">
        <v>187</v>
      </c>
    </row>
    <row r="25" spans="1:20" ht="15" customHeight="1" x14ac:dyDescent="0.25">
      <c r="A25" s="355">
        <v>9</v>
      </c>
      <c r="B25" s="351">
        <v>20630</v>
      </c>
      <c r="C25" s="352" t="s">
        <v>9</v>
      </c>
      <c r="D25" s="201">
        <v>77520347.760000005</v>
      </c>
      <c r="E25" s="205">
        <v>63481971.93</v>
      </c>
      <c r="F25" s="353">
        <f t="shared" si="3"/>
        <v>0.81890721293637292</v>
      </c>
      <c r="G25" s="201">
        <v>19571724.98</v>
      </c>
      <c r="H25" s="354">
        <v>837</v>
      </c>
      <c r="I25" s="353">
        <f t="shared" si="4"/>
        <v>23383.183966547193</v>
      </c>
      <c r="J25" s="201">
        <v>57846242.219999999</v>
      </c>
      <c r="K25" s="202">
        <v>837</v>
      </c>
      <c r="L25" s="204">
        <f t="shared" si="5"/>
        <v>69111.400501792115</v>
      </c>
      <c r="M25" s="201">
        <v>399912.44</v>
      </c>
      <c r="N25" s="205">
        <v>1921020</v>
      </c>
      <c r="O25" s="202">
        <v>837</v>
      </c>
      <c r="P25" s="204">
        <f t="shared" si="6"/>
        <v>2772.9180884109915</v>
      </c>
      <c r="Q25" s="201">
        <v>36501630</v>
      </c>
      <c r="R25" s="202">
        <v>70</v>
      </c>
      <c r="S25" s="203">
        <f t="shared" si="7"/>
        <v>521451.85714285716</v>
      </c>
      <c r="T25" s="196" t="s">
        <v>187</v>
      </c>
    </row>
    <row r="26" spans="1:20" ht="15" customHeight="1" x14ac:dyDescent="0.25">
      <c r="A26" s="355">
        <v>10</v>
      </c>
      <c r="B26" s="351">
        <v>20810</v>
      </c>
      <c r="C26" s="352" t="s">
        <v>190</v>
      </c>
      <c r="D26" s="201">
        <v>88737685.730000004</v>
      </c>
      <c r="E26" s="205">
        <v>73637362.670000002</v>
      </c>
      <c r="F26" s="353">
        <f t="shared" si="3"/>
        <v>0.8298319035956675</v>
      </c>
      <c r="G26" s="201">
        <v>20450290</v>
      </c>
      <c r="H26" s="354">
        <v>919</v>
      </c>
      <c r="I26" s="353">
        <f t="shared" si="4"/>
        <v>22252.763873775843</v>
      </c>
      <c r="J26" s="201">
        <v>79895969.510000005</v>
      </c>
      <c r="K26" s="202">
        <v>919</v>
      </c>
      <c r="L26" s="204">
        <f t="shared" si="5"/>
        <v>86937.942883569107</v>
      </c>
      <c r="M26" s="201">
        <v>2603519.92</v>
      </c>
      <c r="N26" s="205">
        <v>2154960</v>
      </c>
      <c r="O26" s="202">
        <v>919</v>
      </c>
      <c r="P26" s="204">
        <f t="shared" si="6"/>
        <v>5177.8889227421105</v>
      </c>
      <c r="Q26" s="201">
        <v>48679571.659999996</v>
      </c>
      <c r="R26" s="202">
        <v>66</v>
      </c>
      <c r="S26" s="203">
        <f t="shared" si="7"/>
        <v>737569.26757575758</v>
      </c>
      <c r="T26" s="196" t="s">
        <v>184</v>
      </c>
    </row>
    <row r="27" spans="1:20" ht="15" customHeight="1" x14ac:dyDescent="0.25">
      <c r="A27" s="355">
        <v>11</v>
      </c>
      <c r="B27" s="351">
        <v>20900</v>
      </c>
      <c r="C27" s="352" t="s">
        <v>148</v>
      </c>
      <c r="D27" s="201">
        <v>110967567.31</v>
      </c>
      <c r="E27" s="205">
        <v>103901186.47</v>
      </c>
      <c r="F27" s="353">
        <f t="shared" si="3"/>
        <v>0.93632030501074881</v>
      </c>
      <c r="G27" s="201">
        <v>32223077.98</v>
      </c>
      <c r="H27" s="354">
        <v>1352</v>
      </c>
      <c r="I27" s="353">
        <f t="shared" si="4"/>
        <v>23833.637559171599</v>
      </c>
      <c r="J27" s="201">
        <v>81597358.049999997</v>
      </c>
      <c r="K27" s="202">
        <v>1352</v>
      </c>
      <c r="L27" s="204">
        <f t="shared" si="5"/>
        <v>60353.075480769228</v>
      </c>
      <c r="M27" s="201">
        <v>933444.88</v>
      </c>
      <c r="N27" s="205">
        <v>2216800</v>
      </c>
      <c r="O27" s="202">
        <v>1352</v>
      </c>
      <c r="P27" s="204">
        <f t="shared" si="6"/>
        <v>2330.0627810650885</v>
      </c>
      <c r="Q27" s="201">
        <v>50358435</v>
      </c>
      <c r="R27" s="202">
        <v>81</v>
      </c>
      <c r="S27" s="203">
        <f t="shared" si="7"/>
        <v>621709.07407407404</v>
      </c>
      <c r="T27" s="196" t="s">
        <v>191</v>
      </c>
    </row>
    <row r="28" spans="1:20" ht="15" customHeight="1" thickBot="1" x14ac:dyDescent="0.3">
      <c r="A28" s="376">
        <v>12</v>
      </c>
      <c r="B28" s="161">
        <v>21350</v>
      </c>
      <c r="C28" s="377" t="s">
        <v>10</v>
      </c>
      <c r="D28" s="197">
        <v>111808448.51000001</v>
      </c>
      <c r="E28" s="198">
        <v>94469910.25</v>
      </c>
      <c r="F28" s="182">
        <f t="shared" si="3"/>
        <v>0.84492640322748713</v>
      </c>
      <c r="G28" s="197">
        <v>13486600</v>
      </c>
      <c r="H28" s="357">
        <v>774</v>
      </c>
      <c r="I28" s="182">
        <f t="shared" si="4"/>
        <v>17424.54780361757</v>
      </c>
      <c r="J28" s="197">
        <v>50269128.390000001</v>
      </c>
      <c r="K28" s="159">
        <v>774</v>
      </c>
      <c r="L28" s="178">
        <f t="shared" si="5"/>
        <v>64947.194302325581</v>
      </c>
      <c r="M28" s="197">
        <v>359718.52</v>
      </c>
      <c r="N28" s="198">
        <v>1926900</v>
      </c>
      <c r="O28" s="159">
        <v>774</v>
      </c>
      <c r="P28" s="178">
        <f t="shared" si="6"/>
        <v>2954.2874935400519</v>
      </c>
      <c r="Q28" s="197">
        <v>30262781.559999999</v>
      </c>
      <c r="R28" s="159">
        <v>41</v>
      </c>
      <c r="S28" s="188">
        <f t="shared" si="7"/>
        <v>738116.62341463414</v>
      </c>
      <c r="T28" s="196" t="s">
        <v>182</v>
      </c>
    </row>
    <row r="29" spans="1:20" ht="15" customHeight="1" thickBot="1" x14ac:dyDescent="0.3">
      <c r="A29" s="339"/>
      <c r="B29" s="340"/>
      <c r="C29" s="341" t="s">
        <v>11</v>
      </c>
      <c r="D29" s="342">
        <f>SUM(D30:D46)</f>
        <v>686817864.41999996</v>
      </c>
      <c r="E29" s="343">
        <f>SUM(E30:E46)</f>
        <v>377352374.99000001</v>
      </c>
      <c r="F29" s="347"/>
      <c r="G29" s="342">
        <f>SUM(G30:G46)</f>
        <v>277869985.18999994</v>
      </c>
      <c r="H29" s="367">
        <f>SUM(H30:H46)</f>
        <v>16583</v>
      </c>
      <c r="I29" s="347"/>
      <c r="J29" s="342">
        <f>SUM(J30:J46)</f>
        <v>1171291619.3800001</v>
      </c>
      <c r="K29" s="346">
        <f>SUM(K30:K46)</f>
        <v>16583</v>
      </c>
      <c r="L29" s="348"/>
      <c r="M29" s="342">
        <f>SUM(M30:M46)</f>
        <v>30162583.009999998</v>
      </c>
      <c r="N29" s="343">
        <f>SUM(N30:N46)</f>
        <v>43358840.980000004</v>
      </c>
      <c r="O29" s="346">
        <f>SUM(O30:O46)</f>
        <v>16583</v>
      </c>
      <c r="P29" s="348"/>
      <c r="Q29" s="342">
        <f>SUM(Q30:Q46)</f>
        <v>698536095.12000012</v>
      </c>
      <c r="R29" s="346">
        <f>SUM(R30:R46)</f>
        <v>1082</v>
      </c>
      <c r="S29" s="348"/>
      <c r="T29" s="349"/>
    </row>
    <row r="30" spans="1:20" ht="15" customHeight="1" x14ac:dyDescent="0.25">
      <c r="A30" s="355">
        <v>1</v>
      </c>
      <c r="B30" s="351">
        <v>30070</v>
      </c>
      <c r="C30" s="352" t="s">
        <v>65</v>
      </c>
      <c r="D30" s="201">
        <v>28856523.640000001</v>
      </c>
      <c r="E30" s="205">
        <v>10761205.98</v>
      </c>
      <c r="F30" s="353">
        <f t="shared" si="3"/>
        <v>0.37292108066278495</v>
      </c>
      <c r="G30" s="201">
        <v>38717700</v>
      </c>
      <c r="H30" s="354">
        <v>1375</v>
      </c>
      <c r="I30" s="353">
        <f t="shared" si="4"/>
        <v>28158.327272727274</v>
      </c>
      <c r="J30" s="201">
        <v>83999443.909999996</v>
      </c>
      <c r="K30" s="202">
        <v>1375</v>
      </c>
      <c r="L30" s="204">
        <f t="shared" si="5"/>
        <v>61090.50466181818</v>
      </c>
      <c r="M30" s="201">
        <v>567631</v>
      </c>
      <c r="N30" s="205">
        <v>3911490</v>
      </c>
      <c r="O30" s="202">
        <v>1375</v>
      </c>
      <c r="P30" s="204">
        <f t="shared" si="6"/>
        <v>3257.5425454545452</v>
      </c>
      <c r="Q30" s="201">
        <v>52736326</v>
      </c>
      <c r="R30" s="202">
        <v>80</v>
      </c>
      <c r="S30" s="203">
        <f t="shared" si="7"/>
        <v>659204.07499999995</v>
      </c>
      <c r="T30" s="196" t="s">
        <v>187</v>
      </c>
    </row>
    <row r="31" spans="1:20" ht="15" customHeight="1" x14ac:dyDescent="0.25">
      <c r="A31" s="355">
        <v>2</v>
      </c>
      <c r="B31" s="351">
        <v>30480</v>
      </c>
      <c r="C31" s="352" t="s">
        <v>130</v>
      </c>
      <c r="D31" s="201">
        <v>54018179.82</v>
      </c>
      <c r="E31" s="205">
        <v>35577858.07</v>
      </c>
      <c r="F31" s="353">
        <f>E31/D31</f>
        <v>0.65862748779305313</v>
      </c>
      <c r="G31" s="201">
        <v>15439420</v>
      </c>
      <c r="H31" s="354">
        <v>1202</v>
      </c>
      <c r="I31" s="353">
        <f>G31/H31</f>
        <v>12844.77537437604</v>
      </c>
      <c r="J31" s="201">
        <v>77831552.870000005</v>
      </c>
      <c r="K31" s="202">
        <v>1202</v>
      </c>
      <c r="L31" s="204">
        <f>J31/K31</f>
        <v>64751.707878535781</v>
      </c>
      <c r="M31" s="201">
        <v>795200.65</v>
      </c>
      <c r="N31" s="205">
        <v>3446065.58</v>
      </c>
      <c r="O31" s="202">
        <v>1202</v>
      </c>
      <c r="P31" s="204">
        <f>(N31+M31)/O31</f>
        <v>3528.5076788685528</v>
      </c>
      <c r="Q31" s="201">
        <v>45979410</v>
      </c>
      <c r="R31" s="202">
        <v>83</v>
      </c>
      <c r="S31" s="203">
        <f>Q31/R31</f>
        <v>553968.79518072284</v>
      </c>
      <c r="T31" s="196" t="s">
        <v>192</v>
      </c>
    </row>
    <row r="32" spans="1:20" ht="15" customHeight="1" x14ac:dyDescent="0.25">
      <c r="A32" s="355">
        <v>3</v>
      </c>
      <c r="B32" s="351">
        <v>30460</v>
      </c>
      <c r="C32" s="352" t="s">
        <v>66</v>
      </c>
      <c r="D32" s="201">
        <v>53550709.039999999</v>
      </c>
      <c r="E32" s="205">
        <v>38143086.450000003</v>
      </c>
      <c r="F32" s="353">
        <f>E32/D32</f>
        <v>0.712279764988897</v>
      </c>
      <c r="G32" s="201">
        <v>6648160</v>
      </c>
      <c r="H32" s="354">
        <v>1293</v>
      </c>
      <c r="I32" s="353">
        <f>G32/H32</f>
        <v>5141.6550657385924</v>
      </c>
      <c r="J32" s="201">
        <v>76304576.629999995</v>
      </c>
      <c r="K32" s="202">
        <v>1293</v>
      </c>
      <c r="L32" s="204">
        <f>J32/K32</f>
        <v>59013.59368136117</v>
      </c>
      <c r="M32" s="201">
        <v>1016425</v>
      </c>
      <c r="N32" s="205">
        <v>3213500</v>
      </c>
      <c r="O32" s="202">
        <v>1293</v>
      </c>
      <c r="P32" s="204">
        <f>(N32+M32)/O32</f>
        <v>3271.4037122969839</v>
      </c>
      <c r="Q32" s="201">
        <v>47412068.840000004</v>
      </c>
      <c r="R32" s="202">
        <v>77</v>
      </c>
      <c r="S32" s="203">
        <f>Q32/R32</f>
        <v>615741.15376623382</v>
      </c>
      <c r="T32" s="196" t="s">
        <v>184</v>
      </c>
    </row>
    <row r="33" spans="1:20" ht="15" customHeight="1" x14ac:dyDescent="0.25">
      <c r="A33" s="355">
        <v>4</v>
      </c>
      <c r="B33" s="378">
        <v>30030</v>
      </c>
      <c r="C33" s="352" t="s">
        <v>193</v>
      </c>
      <c r="D33" s="360">
        <v>39589740</v>
      </c>
      <c r="E33" s="374">
        <v>11095023.949999999</v>
      </c>
      <c r="F33" s="370">
        <f>E33/D33</f>
        <v>0.28024998269753726</v>
      </c>
      <c r="G33" s="360">
        <v>15267272.529999999</v>
      </c>
      <c r="H33" s="354">
        <v>960</v>
      </c>
      <c r="I33" s="370">
        <f>G33/H33</f>
        <v>15903.408885416666</v>
      </c>
      <c r="J33" s="360">
        <v>61378095.780000001</v>
      </c>
      <c r="K33" s="372">
        <v>960</v>
      </c>
      <c r="L33" s="373">
        <f>J33/K33</f>
        <v>63935.516437500002</v>
      </c>
      <c r="M33" s="360">
        <v>720514</v>
      </c>
      <c r="N33" s="374">
        <v>2957440</v>
      </c>
      <c r="O33" s="372">
        <v>960</v>
      </c>
      <c r="P33" s="373">
        <f>(N33+M33)/O33</f>
        <v>3831.2020833333331</v>
      </c>
      <c r="Q33" s="360">
        <v>39109495</v>
      </c>
      <c r="R33" s="202">
        <v>71</v>
      </c>
      <c r="S33" s="375">
        <f>Q33/R33</f>
        <v>550837.95774647885</v>
      </c>
      <c r="T33" s="196" t="s">
        <v>194</v>
      </c>
    </row>
    <row r="34" spans="1:20" ht="15" customHeight="1" x14ac:dyDescent="0.25">
      <c r="A34" s="355">
        <v>5</v>
      </c>
      <c r="B34" s="351">
        <v>31000</v>
      </c>
      <c r="C34" s="352" t="s">
        <v>67</v>
      </c>
      <c r="D34" s="201">
        <v>41974060.640000001</v>
      </c>
      <c r="E34" s="205">
        <v>22874956.449999999</v>
      </c>
      <c r="F34" s="353">
        <f>E34/D34</f>
        <v>0.54497840097464534</v>
      </c>
      <c r="G34" s="201">
        <v>17575710</v>
      </c>
      <c r="H34" s="354">
        <v>1000</v>
      </c>
      <c r="I34" s="353">
        <f>G34/H34</f>
        <v>17575.71</v>
      </c>
      <c r="J34" s="201">
        <v>62830338.5</v>
      </c>
      <c r="K34" s="202">
        <v>1000</v>
      </c>
      <c r="L34" s="204">
        <f>J34/K34</f>
        <v>62830.338499999998</v>
      </c>
      <c r="M34" s="201">
        <v>489036</v>
      </c>
      <c r="N34" s="205">
        <v>2547850.52</v>
      </c>
      <c r="O34" s="202">
        <v>1000</v>
      </c>
      <c r="P34" s="204">
        <f>(N34+M34)/O34</f>
        <v>3036.88652</v>
      </c>
      <c r="Q34" s="201">
        <v>39111020.159999996</v>
      </c>
      <c r="R34" s="202">
        <v>64</v>
      </c>
      <c r="S34" s="203">
        <f>Q34/R34</f>
        <v>611109.68999999994</v>
      </c>
      <c r="T34" s="196" t="s">
        <v>182</v>
      </c>
    </row>
    <row r="35" spans="1:20" ht="15" customHeight="1" x14ac:dyDescent="0.25">
      <c r="A35" s="355">
        <v>6</v>
      </c>
      <c r="B35" s="351">
        <v>30130</v>
      </c>
      <c r="C35" s="352" t="s">
        <v>1</v>
      </c>
      <c r="D35" s="201">
        <v>21488807.239999998</v>
      </c>
      <c r="E35" s="205">
        <v>11051270.699999999</v>
      </c>
      <c r="F35" s="353">
        <f t="shared" si="3"/>
        <v>0.51428032168434124</v>
      </c>
      <c r="G35" s="201">
        <v>7017420</v>
      </c>
      <c r="H35" s="354">
        <v>571</v>
      </c>
      <c r="I35" s="353">
        <f t="shared" si="4"/>
        <v>12289.70227670753</v>
      </c>
      <c r="J35" s="201">
        <v>53486191.799999997</v>
      </c>
      <c r="K35" s="202">
        <v>571</v>
      </c>
      <c r="L35" s="204">
        <f t="shared" si="5"/>
        <v>93671.088966725045</v>
      </c>
      <c r="M35" s="201">
        <v>1492758</v>
      </c>
      <c r="N35" s="205">
        <v>1294010</v>
      </c>
      <c r="O35" s="202">
        <v>571</v>
      </c>
      <c r="P35" s="204">
        <f t="shared" si="6"/>
        <v>4880.5043782837129</v>
      </c>
      <c r="Q35" s="201">
        <v>32187793.059999999</v>
      </c>
      <c r="R35" s="202">
        <v>48</v>
      </c>
      <c r="S35" s="203">
        <f t="shared" si="7"/>
        <v>670579.02208333334</v>
      </c>
      <c r="T35" s="196" t="s">
        <v>187</v>
      </c>
    </row>
    <row r="36" spans="1:20" ht="15" customHeight="1" x14ac:dyDescent="0.25">
      <c r="A36" s="355">
        <v>7</v>
      </c>
      <c r="B36" s="351">
        <v>30160</v>
      </c>
      <c r="C36" s="352" t="s">
        <v>2</v>
      </c>
      <c r="D36" s="201">
        <v>40506249.619999997</v>
      </c>
      <c r="E36" s="205">
        <v>12471665.380000001</v>
      </c>
      <c r="F36" s="353">
        <f t="shared" si="3"/>
        <v>0.30789484331430439</v>
      </c>
      <c r="G36" s="201">
        <v>15165044.380000001</v>
      </c>
      <c r="H36" s="354">
        <v>1113</v>
      </c>
      <c r="I36" s="353">
        <f t="shared" si="4"/>
        <v>13625.376801437556</v>
      </c>
      <c r="J36" s="201">
        <v>68327141.349999994</v>
      </c>
      <c r="K36" s="202">
        <v>1113</v>
      </c>
      <c r="L36" s="204">
        <f t="shared" si="5"/>
        <v>61390.064106019759</v>
      </c>
      <c r="M36" s="201">
        <v>441825.37</v>
      </c>
      <c r="N36" s="205">
        <v>2725247.36</v>
      </c>
      <c r="O36" s="202">
        <v>1113</v>
      </c>
      <c r="P36" s="204">
        <f t="shared" si="6"/>
        <v>2845.5280592991912</v>
      </c>
      <c r="Q36" s="201">
        <v>42173705.799999997</v>
      </c>
      <c r="R36" s="202">
        <v>53</v>
      </c>
      <c r="S36" s="203">
        <f t="shared" si="7"/>
        <v>795730.29811320745</v>
      </c>
      <c r="T36" s="196" t="s">
        <v>195</v>
      </c>
    </row>
    <row r="37" spans="1:20" ht="15" customHeight="1" x14ac:dyDescent="0.25">
      <c r="A37" s="355">
        <v>8</v>
      </c>
      <c r="B37" s="351">
        <v>30310</v>
      </c>
      <c r="C37" s="352" t="s">
        <v>12</v>
      </c>
      <c r="D37" s="201">
        <v>38352919.100000001</v>
      </c>
      <c r="E37" s="205">
        <v>21917812.34</v>
      </c>
      <c r="F37" s="353">
        <f t="shared" si="3"/>
        <v>0.57147703106645664</v>
      </c>
      <c r="G37" s="201">
        <v>11141652.17</v>
      </c>
      <c r="H37" s="354">
        <v>619</v>
      </c>
      <c r="I37" s="353">
        <f t="shared" si="4"/>
        <v>17999.438077544426</v>
      </c>
      <c r="J37" s="201">
        <v>43971788.880000003</v>
      </c>
      <c r="K37" s="202">
        <v>619</v>
      </c>
      <c r="L37" s="204">
        <f t="shared" si="5"/>
        <v>71036.81563812602</v>
      </c>
      <c r="M37" s="201">
        <v>329728.13</v>
      </c>
      <c r="N37" s="205">
        <v>1436541.46</v>
      </c>
      <c r="O37" s="202">
        <v>619</v>
      </c>
      <c r="P37" s="204">
        <f t="shared" si="6"/>
        <v>2853.4242164781904</v>
      </c>
      <c r="Q37" s="201">
        <v>25293231.550000001</v>
      </c>
      <c r="R37" s="202">
        <v>38</v>
      </c>
      <c r="S37" s="203">
        <f t="shared" si="7"/>
        <v>665611.35657894739</v>
      </c>
      <c r="T37" s="196" t="s">
        <v>180</v>
      </c>
    </row>
    <row r="38" spans="1:20" ht="15" customHeight="1" x14ac:dyDescent="0.25">
      <c r="A38" s="379">
        <v>9</v>
      </c>
      <c r="B38" s="351">
        <v>30440</v>
      </c>
      <c r="C38" s="352" t="s">
        <v>13</v>
      </c>
      <c r="D38" s="201">
        <v>55459011.530000001</v>
      </c>
      <c r="E38" s="205">
        <v>35389995.759999998</v>
      </c>
      <c r="F38" s="353">
        <f t="shared" si="3"/>
        <v>0.63812885920002616</v>
      </c>
      <c r="G38" s="201">
        <v>14517720</v>
      </c>
      <c r="H38" s="354">
        <v>830</v>
      </c>
      <c r="I38" s="353">
        <f t="shared" si="4"/>
        <v>17491.22891566265</v>
      </c>
      <c r="J38" s="201">
        <v>56237715.969999999</v>
      </c>
      <c r="K38" s="202">
        <v>830</v>
      </c>
      <c r="L38" s="204">
        <f t="shared" si="5"/>
        <v>67756.284301204811</v>
      </c>
      <c r="M38" s="201">
        <v>389984</v>
      </c>
      <c r="N38" s="205">
        <v>2192920</v>
      </c>
      <c r="O38" s="202">
        <v>830</v>
      </c>
      <c r="P38" s="204">
        <f t="shared" si="6"/>
        <v>3111.9325301204817</v>
      </c>
      <c r="Q38" s="201">
        <v>35072835.32</v>
      </c>
      <c r="R38" s="202">
        <v>56</v>
      </c>
      <c r="S38" s="203">
        <f t="shared" si="7"/>
        <v>626300.63071428577</v>
      </c>
      <c r="T38" s="196" t="s">
        <v>184</v>
      </c>
    </row>
    <row r="39" spans="1:20" ht="15" customHeight="1" x14ac:dyDescent="0.25">
      <c r="A39" s="380">
        <v>10</v>
      </c>
      <c r="B39" s="351">
        <v>30500</v>
      </c>
      <c r="C39" s="352" t="s">
        <v>14</v>
      </c>
      <c r="D39" s="201">
        <v>13033526.84</v>
      </c>
      <c r="E39" s="205">
        <v>5357885.21</v>
      </c>
      <c r="F39" s="353">
        <f t="shared" si="3"/>
        <v>0.41108483342794117</v>
      </c>
      <c r="G39" s="201">
        <v>12349930</v>
      </c>
      <c r="H39" s="354">
        <v>304</v>
      </c>
      <c r="I39" s="353">
        <f t="shared" si="4"/>
        <v>40624.769736842107</v>
      </c>
      <c r="J39" s="201">
        <v>53354880.700000003</v>
      </c>
      <c r="K39" s="202">
        <v>304</v>
      </c>
      <c r="L39" s="204">
        <f t="shared" si="5"/>
        <v>175509.47598684212</v>
      </c>
      <c r="M39" s="201">
        <v>286546</v>
      </c>
      <c r="N39" s="205">
        <v>841790</v>
      </c>
      <c r="O39" s="202">
        <v>304</v>
      </c>
      <c r="P39" s="204">
        <f t="shared" si="6"/>
        <v>3711.6315789473683</v>
      </c>
      <c r="Q39" s="201">
        <v>15106060</v>
      </c>
      <c r="R39" s="202">
        <v>22</v>
      </c>
      <c r="S39" s="203">
        <f t="shared" si="7"/>
        <v>686639.09090909094</v>
      </c>
      <c r="T39" s="196" t="s">
        <v>182</v>
      </c>
    </row>
    <row r="40" spans="1:20" ht="15" customHeight="1" x14ac:dyDescent="0.25">
      <c r="A40" s="380">
        <v>11</v>
      </c>
      <c r="B40" s="351">
        <v>30530</v>
      </c>
      <c r="C40" s="352" t="s">
        <v>196</v>
      </c>
      <c r="D40" s="201">
        <v>44967989.600000001</v>
      </c>
      <c r="E40" s="205">
        <v>25046549.350000001</v>
      </c>
      <c r="F40" s="353">
        <f t="shared" si="3"/>
        <v>0.55698619335208177</v>
      </c>
      <c r="G40" s="201">
        <v>23303050</v>
      </c>
      <c r="H40" s="354">
        <v>1508</v>
      </c>
      <c r="I40" s="353">
        <f t="shared" si="4"/>
        <v>15452.950928381963</v>
      </c>
      <c r="J40" s="201">
        <v>90428093.299999997</v>
      </c>
      <c r="K40" s="202">
        <v>1508</v>
      </c>
      <c r="L40" s="204">
        <f t="shared" si="5"/>
        <v>59965.57911140583</v>
      </c>
      <c r="M40" s="201">
        <v>852686</v>
      </c>
      <c r="N40" s="205">
        <v>3591650</v>
      </c>
      <c r="O40" s="202">
        <v>1508</v>
      </c>
      <c r="P40" s="204">
        <f t="shared" si="6"/>
        <v>2947.1724137931033</v>
      </c>
      <c r="Q40" s="201">
        <v>56433936</v>
      </c>
      <c r="R40" s="202">
        <v>92</v>
      </c>
      <c r="S40" s="203">
        <f t="shared" si="7"/>
        <v>613412.34782608692</v>
      </c>
      <c r="T40" s="196" t="s">
        <v>182</v>
      </c>
    </row>
    <row r="41" spans="1:20" ht="15" customHeight="1" x14ac:dyDescent="0.25">
      <c r="A41" s="380">
        <v>12</v>
      </c>
      <c r="B41" s="351">
        <v>30640</v>
      </c>
      <c r="C41" s="352" t="s">
        <v>18</v>
      </c>
      <c r="D41" s="201">
        <v>18650013.079999998</v>
      </c>
      <c r="E41" s="205">
        <v>9600463.25</v>
      </c>
      <c r="F41" s="353">
        <f>E41/D41</f>
        <v>0.51476978642419269</v>
      </c>
      <c r="G41" s="201">
        <v>18133900</v>
      </c>
      <c r="H41" s="354">
        <v>971</v>
      </c>
      <c r="I41" s="353">
        <f t="shared" si="4"/>
        <v>18675.489186405768</v>
      </c>
      <c r="J41" s="201">
        <v>55398201.590000004</v>
      </c>
      <c r="K41" s="202">
        <v>971</v>
      </c>
      <c r="L41" s="204">
        <f t="shared" si="5"/>
        <v>57052.730782698251</v>
      </c>
      <c r="M41" s="201">
        <v>617415</v>
      </c>
      <c r="N41" s="205">
        <v>2659660</v>
      </c>
      <c r="O41" s="202">
        <v>971</v>
      </c>
      <c r="P41" s="204">
        <f t="shared" si="6"/>
        <v>3374.9485066941297</v>
      </c>
      <c r="Q41" s="201">
        <v>35044667</v>
      </c>
      <c r="R41" s="202">
        <v>48</v>
      </c>
      <c r="S41" s="203">
        <f t="shared" si="7"/>
        <v>730097.22916666663</v>
      </c>
      <c r="T41" s="196" t="s">
        <v>187</v>
      </c>
    </row>
    <row r="42" spans="1:20" ht="15" customHeight="1" x14ac:dyDescent="0.25">
      <c r="A42" s="380">
        <v>13</v>
      </c>
      <c r="B42" s="351">
        <v>30650</v>
      </c>
      <c r="C42" s="352" t="s">
        <v>19</v>
      </c>
      <c r="D42" s="201">
        <v>33527415.719999999</v>
      </c>
      <c r="E42" s="205">
        <v>16813419.469999999</v>
      </c>
      <c r="F42" s="353">
        <f t="shared" si="3"/>
        <v>0.50148271523266685</v>
      </c>
      <c r="G42" s="201">
        <v>20460610</v>
      </c>
      <c r="H42" s="354">
        <v>942</v>
      </c>
      <c r="I42" s="353">
        <f t="shared" si="4"/>
        <v>21720.39278131635</v>
      </c>
      <c r="J42" s="201">
        <v>76591174.909999996</v>
      </c>
      <c r="K42" s="202">
        <v>942</v>
      </c>
      <c r="L42" s="204">
        <f t="shared" si="5"/>
        <v>81306.979734607216</v>
      </c>
      <c r="M42" s="201">
        <v>688624</v>
      </c>
      <c r="N42" s="205">
        <v>2160000</v>
      </c>
      <c r="O42" s="202">
        <v>942</v>
      </c>
      <c r="P42" s="204">
        <f t="shared" si="6"/>
        <v>3024.0169851380042</v>
      </c>
      <c r="Q42" s="201">
        <v>45925843</v>
      </c>
      <c r="R42" s="202">
        <v>65</v>
      </c>
      <c r="S42" s="203">
        <f t="shared" si="7"/>
        <v>706551.43076923082</v>
      </c>
      <c r="T42" s="196" t="s">
        <v>187</v>
      </c>
    </row>
    <row r="43" spans="1:20" ht="15" customHeight="1" x14ac:dyDescent="0.25">
      <c r="A43" s="380">
        <v>14</v>
      </c>
      <c r="B43" s="351">
        <v>30790</v>
      </c>
      <c r="C43" s="352" t="s">
        <v>20</v>
      </c>
      <c r="D43" s="201">
        <v>14942802.859999999</v>
      </c>
      <c r="E43" s="205">
        <v>6245931.5800000001</v>
      </c>
      <c r="F43" s="353">
        <f t="shared" si="3"/>
        <v>0.41798929146817376</v>
      </c>
      <c r="G43" s="201">
        <v>5745042.4800000004</v>
      </c>
      <c r="H43" s="354">
        <v>690</v>
      </c>
      <c r="I43" s="353">
        <f t="shared" si="4"/>
        <v>8326.148521739131</v>
      </c>
      <c r="J43" s="201">
        <v>45688281.5</v>
      </c>
      <c r="K43" s="202">
        <v>690</v>
      </c>
      <c r="L43" s="204">
        <f t="shared" si="5"/>
        <v>66214.900724637686</v>
      </c>
      <c r="M43" s="201">
        <v>360116</v>
      </c>
      <c r="N43" s="205">
        <v>1872590</v>
      </c>
      <c r="O43" s="202">
        <v>690</v>
      </c>
      <c r="P43" s="204">
        <f t="shared" si="6"/>
        <v>3235.8057971014491</v>
      </c>
      <c r="Q43" s="201">
        <v>29330006</v>
      </c>
      <c r="R43" s="202">
        <v>42</v>
      </c>
      <c r="S43" s="203">
        <f t="shared" si="7"/>
        <v>698333.47619047621</v>
      </c>
      <c r="T43" s="196" t="s">
        <v>195</v>
      </c>
    </row>
    <row r="44" spans="1:20" ht="15" customHeight="1" x14ac:dyDescent="0.25">
      <c r="A44" s="380">
        <v>15</v>
      </c>
      <c r="B44" s="351">
        <v>30890</v>
      </c>
      <c r="C44" s="352" t="s">
        <v>197</v>
      </c>
      <c r="D44" s="201">
        <v>43654745.030000001</v>
      </c>
      <c r="E44" s="205">
        <v>27709735.559999999</v>
      </c>
      <c r="F44" s="353">
        <f t="shared" si="3"/>
        <v>0.63474739208664666</v>
      </c>
      <c r="G44" s="201">
        <v>10649883.630000001</v>
      </c>
      <c r="H44" s="354">
        <v>709</v>
      </c>
      <c r="I44" s="353">
        <f t="shared" si="4"/>
        <v>15020.992425952047</v>
      </c>
      <c r="J44" s="201">
        <v>47214231.990000002</v>
      </c>
      <c r="K44" s="202">
        <v>709</v>
      </c>
      <c r="L44" s="204">
        <f t="shared" si="5"/>
        <v>66592.710846262344</v>
      </c>
      <c r="M44" s="201">
        <v>444753</v>
      </c>
      <c r="N44" s="205">
        <v>1866180</v>
      </c>
      <c r="O44" s="202">
        <v>709</v>
      </c>
      <c r="P44" s="204">
        <f t="shared" si="6"/>
        <v>3259.4259520451342</v>
      </c>
      <c r="Q44" s="201">
        <v>29633193.710000001</v>
      </c>
      <c r="R44" s="202">
        <v>44</v>
      </c>
      <c r="S44" s="203">
        <f t="shared" si="7"/>
        <v>673481.67522727279</v>
      </c>
      <c r="T44" s="196" t="s">
        <v>187</v>
      </c>
    </row>
    <row r="45" spans="1:20" ht="15" customHeight="1" x14ac:dyDescent="0.25">
      <c r="A45" s="380">
        <v>16</v>
      </c>
      <c r="B45" s="351">
        <v>30940</v>
      </c>
      <c r="C45" s="352" t="s">
        <v>6</v>
      </c>
      <c r="D45" s="201">
        <v>44059512.539999999</v>
      </c>
      <c r="E45" s="205">
        <v>19801343.219999999</v>
      </c>
      <c r="F45" s="353">
        <f t="shared" si="3"/>
        <v>0.44942265763887179</v>
      </c>
      <c r="G45" s="201">
        <v>23035560</v>
      </c>
      <c r="H45" s="354">
        <v>1181</v>
      </c>
      <c r="I45" s="353">
        <f t="shared" si="4"/>
        <v>19505.131244707874</v>
      </c>
      <c r="J45" s="201">
        <v>68700848.909999996</v>
      </c>
      <c r="K45" s="202">
        <v>1181</v>
      </c>
      <c r="L45" s="204">
        <f t="shared" si="5"/>
        <v>58171.760296359018</v>
      </c>
      <c r="M45" s="201">
        <v>825805</v>
      </c>
      <c r="N45" s="205">
        <v>2599674.89</v>
      </c>
      <c r="O45" s="202">
        <v>1181</v>
      </c>
      <c r="P45" s="204">
        <f t="shared" si="6"/>
        <v>2900.4910160880609</v>
      </c>
      <c r="Q45" s="201">
        <v>43341670</v>
      </c>
      <c r="R45" s="202">
        <v>74</v>
      </c>
      <c r="S45" s="203">
        <f t="shared" si="7"/>
        <v>585698.2432432432</v>
      </c>
      <c r="T45" s="196" t="s">
        <v>187</v>
      </c>
    </row>
    <row r="46" spans="1:20" ht="15" customHeight="1" thickBot="1" x14ac:dyDescent="0.3">
      <c r="A46" s="355">
        <v>17</v>
      </c>
      <c r="B46" s="158">
        <v>31480</v>
      </c>
      <c r="C46" s="356" t="s">
        <v>68</v>
      </c>
      <c r="D46" s="197">
        <v>100185658.12</v>
      </c>
      <c r="E46" s="198">
        <v>67494172.269999996</v>
      </c>
      <c r="F46" s="182">
        <f t="shared" si="3"/>
        <v>0.67369096072770296</v>
      </c>
      <c r="G46" s="197">
        <v>22701910</v>
      </c>
      <c r="H46" s="357">
        <v>1315</v>
      </c>
      <c r="I46" s="182">
        <f t="shared" si="4"/>
        <v>17263.809885931558</v>
      </c>
      <c r="J46" s="197">
        <v>149549060.78999999</v>
      </c>
      <c r="K46" s="159">
        <v>1315</v>
      </c>
      <c r="L46" s="178">
        <f t="shared" si="5"/>
        <v>113725.52151330798</v>
      </c>
      <c r="M46" s="197">
        <v>19843535.859999999</v>
      </c>
      <c r="N46" s="198">
        <v>4042231.17</v>
      </c>
      <c r="O46" s="159">
        <v>1315</v>
      </c>
      <c r="P46" s="178">
        <f t="shared" si="6"/>
        <v>18164.081391634983</v>
      </c>
      <c r="Q46" s="197">
        <v>84644833.680000007</v>
      </c>
      <c r="R46" s="159">
        <v>125</v>
      </c>
      <c r="S46" s="188">
        <f t="shared" si="7"/>
        <v>677158.66944000009</v>
      </c>
      <c r="T46" s="196" t="s">
        <v>179</v>
      </c>
    </row>
    <row r="47" spans="1:20" ht="15" customHeight="1" thickBot="1" x14ac:dyDescent="0.3">
      <c r="A47" s="381"/>
      <c r="B47" s="340"/>
      <c r="C47" s="382" t="s">
        <v>21</v>
      </c>
      <c r="D47" s="383">
        <f>SUM(D48:D66)</f>
        <v>690645354.3599999</v>
      </c>
      <c r="E47" s="343">
        <f>SUM(E48:E66)</f>
        <v>325818830.38000005</v>
      </c>
      <c r="F47" s="347"/>
      <c r="G47" s="342">
        <f>SUM(G48:G66)</f>
        <v>481444028.45999998</v>
      </c>
      <c r="H47" s="367">
        <f>SUM(H48:H66)</f>
        <v>19762</v>
      </c>
      <c r="I47" s="347"/>
      <c r="J47" s="342">
        <f>SUM(J48:J66)</f>
        <v>1562201049.8599997</v>
      </c>
      <c r="K47" s="346">
        <f>SUM(K48:K66)</f>
        <v>19762</v>
      </c>
      <c r="L47" s="348"/>
      <c r="M47" s="342">
        <f>SUM(M48:M66)</f>
        <v>90485881.639999986</v>
      </c>
      <c r="N47" s="343">
        <f>SUM(N48:N66)</f>
        <v>54124220.170000002</v>
      </c>
      <c r="O47" s="346">
        <f>SUM(O48:O66)</f>
        <v>19762</v>
      </c>
      <c r="P47" s="348"/>
      <c r="Q47" s="342">
        <f>SUM(Q48:Q66)</f>
        <v>994407173.07000005</v>
      </c>
      <c r="R47" s="346">
        <f>SUM(R48:R66)</f>
        <v>1476</v>
      </c>
      <c r="S47" s="348"/>
      <c r="T47" s="349"/>
    </row>
    <row r="48" spans="1:20" ht="15" customHeight="1" x14ac:dyDescent="0.25">
      <c r="A48" s="384">
        <v>1</v>
      </c>
      <c r="B48" s="378">
        <v>40010</v>
      </c>
      <c r="C48" s="385" t="s">
        <v>70</v>
      </c>
      <c r="D48" s="363">
        <v>187873650</v>
      </c>
      <c r="E48" s="374">
        <v>102172150.78</v>
      </c>
      <c r="F48" s="370">
        <f t="shared" si="3"/>
        <v>0.54383438433223608</v>
      </c>
      <c r="G48" s="360">
        <v>96664410</v>
      </c>
      <c r="H48" s="371">
        <v>2326</v>
      </c>
      <c r="I48" s="370">
        <f t="shared" si="4"/>
        <v>41558.215821152189</v>
      </c>
      <c r="J48" s="360">
        <v>248448220.12</v>
      </c>
      <c r="K48" s="372">
        <v>2326</v>
      </c>
      <c r="L48" s="373">
        <f t="shared" si="5"/>
        <v>106813.50822012038</v>
      </c>
      <c r="M48" s="271">
        <v>41786383.600000001</v>
      </c>
      <c r="N48" s="272">
        <v>7095340</v>
      </c>
      <c r="O48" s="281">
        <v>2326</v>
      </c>
      <c r="P48" s="248">
        <f t="shared" si="6"/>
        <v>21015.358383490973</v>
      </c>
      <c r="Q48" s="360">
        <v>169162699</v>
      </c>
      <c r="R48" s="372">
        <v>232</v>
      </c>
      <c r="S48" s="375">
        <f t="shared" si="7"/>
        <v>729149.56465517241</v>
      </c>
      <c r="T48" s="196" t="s">
        <v>198</v>
      </c>
    </row>
    <row r="49" spans="1:20" ht="15" customHeight="1" x14ac:dyDescent="0.25">
      <c r="A49" s="384">
        <v>2</v>
      </c>
      <c r="B49" s="351">
        <v>40030</v>
      </c>
      <c r="C49" s="352" t="s">
        <v>199</v>
      </c>
      <c r="D49" s="520">
        <v>7852550</v>
      </c>
      <c r="E49" s="520">
        <v>2307398.2200000002</v>
      </c>
      <c r="F49" s="353">
        <f>E49/D49</f>
        <v>0.29384062756684137</v>
      </c>
      <c r="G49" s="201">
        <v>10810200</v>
      </c>
      <c r="H49" s="354">
        <v>694</v>
      </c>
      <c r="I49" s="353">
        <f>G49/H49</f>
        <v>15576.657060518732</v>
      </c>
      <c r="J49" s="201">
        <v>40905084.899999999</v>
      </c>
      <c r="K49" s="202">
        <v>694</v>
      </c>
      <c r="L49" s="204">
        <f>J49/K49</f>
        <v>58941.044524495672</v>
      </c>
      <c r="M49" s="201">
        <v>496905</v>
      </c>
      <c r="N49" s="205">
        <v>1647693.66</v>
      </c>
      <c r="O49" s="202">
        <v>694</v>
      </c>
      <c r="P49" s="204">
        <f>(N49+M49)/O49</f>
        <v>3090.1997982708936</v>
      </c>
      <c r="Q49" s="201">
        <v>25419484</v>
      </c>
      <c r="R49" s="202">
        <v>40</v>
      </c>
      <c r="S49" s="203">
        <f>Q49/R49</f>
        <v>635487.1</v>
      </c>
      <c r="T49" s="196" t="s">
        <v>200</v>
      </c>
    </row>
    <row r="50" spans="1:20" ht="15" customHeight="1" x14ac:dyDescent="0.25">
      <c r="A50" s="384">
        <v>3</v>
      </c>
      <c r="B50" s="351">
        <v>40410</v>
      </c>
      <c r="C50" s="352" t="s">
        <v>74</v>
      </c>
      <c r="D50" s="520">
        <v>88857878.819999993</v>
      </c>
      <c r="E50" s="205">
        <v>41622860.960000001</v>
      </c>
      <c r="F50" s="353">
        <f>E50/D50</f>
        <v>0.46842060054478357</v>
      </c>
      <c r="G50" s="201">
        <v>70137574.730000004</v>
      </c>
      <c r="H50" s="354">
        <v>1929</v>
      </c>
      <c r="I50" s="353">
        <f>G50/H50</f>
        <v>36359.551441161224</v>
      </c>
      <c r="J50" s="201">
        <v>132826588.16</v>
      </c>
      <c r="K50" s="202">
        <v>1929</v>
      </c>
      <c r="L50" s="204">
        <f>J50/K50</f>
        <v>68857.743991705545</v>
      </c>
      <c r="M50" s="201">
        <v>3269733.01</v>
      </c>
      <c r="N50" s="205">
        <v>7762645.0499999998</v>
      </c>
      <c r="O50" s="202">
        <v>1929</v>
      </c>
      <c r="P50" s="204">
        <f>(N50+M50)/O50</f>
        <v>5719.2213893208909</v>
      </c>
      <c r="Q50" s="201">
        <v>87492160</v>
      </c>
      <c r="R50" s="202">
        <v>143</v>
      </c>
      <c r="S50" s="203">
        <f>Q50/R50</f>
        <v>611833.28671328677</v>
      </c>
      <c r="T50" s="196" t="s">
        <v>195</v>
      </c>
    </row>
    <row r="51" spans="1:20" ht="15" customHeight="1" x14ac:dyDescent="0.25">
      <c r="A51" s="386">
        <v>4</v>
      </c>
      <c r="B51" s="351">
        <v>40011</v>
      </c>
      <c r="C51" s="352" t="s">
        <v>71</v>
      </c>
      <c r="D51" s="520">
        <v>129171800</v>
      </c>
      <c r="E51" s="679">
        <v>52440932.859999999</v>
      </c>
      <c r="F51" s="370">
        <f t="shared" si="3"/>
        <v>0.4059781845573105</v>
      </c>
      <c r="G51" s="201">
        <v>50480340</v>
      </c>
      <c r="H51" s="354">
        <v>2442</v>
      </c>
      <c r="I51" s="353">
        <f t="shared" si="4"/>
        <v>20671.719901719902</v>
      </c>
      <c r="J51" s="201">
        <v>145732458.30000001</v>
      </c>
      <c r="K51" s="202">
        <v>2442</v>
      </c>
      <c r="L51" s="204">
        <f t="shared" si="5"/>
        <v>59677.501351351355</v>
      </c>
      <c r="M51" s="201">
        <v>1734099</v>
      </c>
      <c r="N51" s="205">
        <v>5677905</v>
      </c>
      <c r="O51" s="202">
        <v>2442</v>
      </c>
      <c r="P51" s="204">
        <f t="shared" si="6"/>
        <v>3035.2186732186733</v>
      </c>
      <c r="Q51" s="201">
        <v>94200710.609999999</v>
      </c>
      <c r="R51" s="202">
        <v>146</v>
      </c>
      <c r="S51" s="203">
        <f t="shared" si="7"/>
        <v>645210.34664383566</v>
      </c>
      <c r="T51" s="196" t="s">
        <v>201</v>
      </c>
    </row>
    <row r="52" spans="1:20" ht="15" customHeight="1" x14ac:dyDescent="0.25">
      <c r="A52" s="386">
        <v>5</v>
      </c>
      <c r="B52" s="351">
        <v>40080</v>
      </c>
      <c r="C52" s="352" t="s">
        <v>72</v>
      </c>
      <c r="D52" s="520">
        <v>17307342.829999998</v>
      </c>
      <c r="E52" s="205">
        <v>2793461.93</v>
      </c>
      <c r="F52" s="353">
        <f>E52/D52</f>
        <v>0.1614032816844595</v>
      </c>
      <c r="G52" s="201">
        <v>21057499.940000001</v>
      </c>
      <c r="H52" s="354">
        <v>1364</v>
      </c>
      <c r="I52" s="353">
        <f>G52/H52</f>
        <v>15438.049809384165</v>
      </c>
      <c r="J52" s="201">
        <v>75972921.430000007</v>
      </c>
      <c r="K52" s="202">
        <v>1364</v>
      </c>
      <c r="L52" s="204">
        <f>J52/K52</f>
        <v>55698.62274926687</v>
      </c>
      <c r="M52" s="201">
        <v>667040.76</v>
      </c>
      <c r="N52" s="205">
        <v>3799696.91</v>
      </c>
      <c r="O52" s="202">
        <v>1364</v>
      </c>
      <c r="P52" s="204">
        <f>(N52+M52)/O52</f>
        <v>3274.7343621700879</v>
      </c>
      <c r="Q52" s="201">
        <v>49571345</v>
      </c>
      <c r="R52" s="202">
        <v>80</v>
      </c>
      <c r="S52" s="203">
        <f>Q52/R52</f>
        <v>619641.8125</v>
      </c>
      <c r="T52" s="196" t="s">
        <v>184</v>
      </c>
    </row>
    <row r="53" spans="1:20" ht="15" customHeight="1" x14ac:dyDescent="0.25">
      <c r="A53" s="386">
        <v>6</v>
      </c>
      <c r="B53" s="351">
        <v>40100</v>
      </c>
      <c r="C53" s="352" t="s">
        <v>73</v>
      </c>
      <c r="D53" s="520">
        <v>11389762.59</v>
      </c>
      <c r="E53" s="205">
        <v>4830634.04</v>
      </c>
      <c r="F53" s="353">
        <f>E53/D53</f>
        <v>0.42412069626817395</v>
      </c>
      <c r="G53" s="201">
        <v>36569422.840000004</v>
      </c>
      <c r="H53" s="354">
        <v>1096</v>
      </c>
      <c r="I53" s="353">
        <f>G53/H53</f>
        <v>33366.261715328474</v>
      </c>
      <c r="J53" s="201">
        <v>139876146.36000001</v>
      </c>
      <c r="K53" s="202">
        <v>1096</v>
      </c>
      <c r="L53" s="204">
        <f>J53/K53</f>
        <v>127624.22113138688</v>
      </c>
      <c r="M53" s="201">
        <v>14262649.619999999</v>
      </c>
      <c r="N53" s="205">
        <v>3293048.63</v>
      </c>
      <c r="O53" s="202">
        <v>1096</v>
      </c>
      <c r="P53" s="204">
        <f>(N53+M53)/O53</f>
        <v>16017.972855839416</v>
      </c>
      <c r="Q53" s="201">
        <v>83182399.140000001</v>
      </c>
      <c r="R53" s="202">
        <v>123</v>
      </c>
      <c r="S53" s="203">
        <f>Q53/R53</f>
        <v>676279.66780487809</v>
      </c>
      <c r="T53" s="196" t="s">
        <v>195</v>
      </c>
    </row>
    <row r="54" spans="1:20" ht="15" customHeight="1" x14ac:dyDescent="0.25">
      <c r="A54" s="386">
        <v>7</v>
      </c>
      <c r="B54" s="351">
        <v>40020</v>
      </c>
      <c r="C54" s="352" t="s">
        <v>202</v>
      </c>
      <c r="D54" s="520">
        <v>42609109.469999999</v>
      </c>
      <c r="E54" s="205">
        <v>31087794.09</v>
      </c>
      <c r="F54" s="353">
        <f t="shared" si="3"/>
        <v>0.72960440799374449</v>
      </c>
      <c r="G54" s="201">
        <v>43007780</v>
      </c>
      <c r="H54" s="354">
        <v>351</v>
      </c>
      <c r="I54" s="353">
        <f t="shared" si="4"/>
        <v>122529.28774928775</v>
      </c>
      <c r="J54" s="201">
        <v>110998159.98999999</v>
      </c>
      <c r="K54" s="202">
        <v>351</v>
      </c>
      <c r="L54" s="204">
        <f t="shared" si="5"/>
        <v>316234.07404558401</v>
      </c>
      <c r="M54" s="201">
        <v>14176318.42</v>
      </c>
      <c r="N54" s="205">
        <v>1167208</v>
      </c>
      <c r="O54" s="202">
        <v>351</v>
      </c>
      <c r="P54" s="204">
        <f t="shared" si="6"/>
        <v>43713.750484330485</v>
      </c>
      <c r="Q54" s="201">
        <v>64879457.399999999</v>
      </c>
      <c r="R54" s="202">
        <v>68</v>
      </c>
      <c r="S54" s="203">
        <f t="shared" si="7"/>
        <v>954109.66764705884</v>
      </c>
      <c r="T54" s="196" t="s">
        <v>179</v>
      </c>
    </row>
    <row r="55" spans="1:20" ht="15" customHeight="1" x14ac:dyDescent="0.25">
      <c r="A55" s="386">
        <v>8</v>
      </c>
      <c r="B55" s="351">
        <v>40031</v>
      </c>
      <c r="C55" s="352" t="s">
        <v>203</v>
      </c>
      <c r="D55" s="520">
        <v>8759990.1699999999</v>
      </c>
      <c r="E55" s="205">
        <v>4214103.96</v>
      </c>
      <c r="F55" s="353">
        <f>E55/D55</f>
        <v>0.48106263571298047</v>
      </c>
      <c r="G55" s="201">
        <v>9697747.2300000004</v>
      </c>
      <c r="H55" s="354">
        <v>1027</v>
      </c>
      <c r="I55" s="353">
        <f t="shared" si="4"/>
        <v>9442.7918500486867</v>
      </c>
      <c r="J55" s="201">
        <v>53577187.18</v>
      </c>
      <c r="K55" s="202">
        <v>1027</v>
      </c>
      <c r="L55" s="204">
        <f t="shared" si="5"/>
        <v>52168.634060370008</v>
      </c>
      <c r="M55" s="201">
        <v>872066.68</v>
      </c>
      <c r="N55" s="205">
        <v>2327687.9</v>
      </c>
      <c r="O55" s="202">
        <v>1027</v>
      </c>
      <c r="P55" s="204">
        <f t="shared" si="6"/>
        <v>3115.6325024342746</v>
      </c>
      <c r="Q55" s="201">
        <v>34993546</v>
      </c>
      <c r="R55" s="202">
        <v>50</v>
      </c>
      <c r="S55" s="203">
        <f t="shared" si="7"/>
        <v>699870.92</v>
      </c>
      <c r="T55" s="196" t="s">
        <v>195</v>
      </c>
    </row>
    <row r="56" spans="1:20" ht="15" customHeight="1" x14ac:dyDescent="0.25">
      <c r="A56" s="386">
        <v>9</v>
      </c>
      <c r="B56" s="351">
        <v>40210</v>
      </c>
      <c r="C56" s="352" t="s">
        <v>23</v>
      </c>
      <c r="D56" s="520">
        <v>18210888.079999998</v>
      </c>
      <c r="E56" s="205">
        <v>5339157.91</v>
      </c>
      <c r="F56" s="353">
        <f t="shared" si="3"/>
        <v>0.29318492796975121</v>
      </c>
      <c r="G56" s="201">
        <v>9093000.6799999997</v>
      </c>
      <c r="H56" s="354">
        <v>495</v>
      </c>
      <c r="I56" s="353">
        <f t="shared" si="4"/>
        <v>18369.698343434342</v>
      </c>
      <c r="J56" s="201">
        <v>38147962.289999999</v>
      </c>
      <c r="K56" s="202">
        <v>495</v>
      </c>
      <c r="L56" s="204">
        <f t="shared" si="5"/>
        <v>77066.590484848479</v>
      </c>
      <c r="M56" s="201">
        <v>461776.33</v>
      </c>
      <c r="N56" s="205">
        <v>1014772.28</v>
      </c>
      <c r="O56" s="202">
        <v>495</v>
      </c>
      <c r="P56" s="204">
        <f t="shared" si="6"/>
        <v>2982.926484848485</v>
      </c>
      <c r="Q56" s="201">
        <v>24473286</v>
      </c>
      <c r="R56" s="202">
        <v>42</v>
      </c>
      <c r="S56" s="203">
        <f t="shared" si="7"/>
        <v>582697.28571428568</v>
      </c>
      <c r="T56" s="196" t="s">
        <v>184</v>
      </c>
    </row>
    <row r="57" spans="1:20" ht="15" customHeight="1" x14ac:dyDescent="0.25">
      <c r="A57" s="386">
        <v>10</v>
      </c>
      <c r="B57" s="351">
        <v>40300</v>
      </c>
      <c r="C57" s="352" t="s">
        <v>24</v>
      </c>
      <c r="D57" s="520">
        <v>13687520.539999999</v>
      </c>
      <c r="E57" s="205">
        <v>6343344.1900000004</v>
      </c>
      <c r="F57" s="353">
        <f t="shared" si="3"/>
        <v>0.46343997595929826</v>
      </c>
      <c r="G57" s="201">
        <v>5449510</v>
      </c>
      <c r="H57" s="354">
        <v>270</v>
      </c>
      <c r="I57" s="353">
        <f t="shared" si="4"/>
        <v>20183.370370370369</v>
      </c>
      <c r="J57" s="201">
        <v>23228234.609999999</v>
      </c>
      <c r="K57" s="202">
        <v>270</v>
      </c>
      <c r="L57" s="204">
        <f t="shared" si="5"/>
        <v>86030.498555555547</v>
      </c>
      <c r="M57" s="201">
        <v>255034.98</v>
      </c>
      <c r="N57" s="205">
        <v>546613.94999999995</v>
      </c>
      <c r="O57" s="202">
        <v>270</v>
      </c>
      <c r="P57" s="204">
        <f t="shared" si="6"/>
        <v>2969.0701111111107</v>
      </c>
      <c r="Q57" s="201">
        <v>14514911</v>
      </c>
      <c r="R57" s="202">
        <v>23</v>
      </c>
      <c r="S57" s="203">
        <f t="shared" si="7"/>
        <v>631083.08695652173</v>
      </c>
      <c r="T57" s="196" t="s">
        <v>184</v>
      </c>
    </row>
    <row r="58" spans="1:20" ht="15" customHeight="1" x14ac:dyDescent="0.25">
      <c r="A58" s="386">
        <v>11</v>
      </c>
      <c r="B58" s="351">
        <v>40360</v>
      </c>
      <c r="C58" s="352" t="s">
        <v>25</v>
      </c>
      <c r="D58" s="520">
        <v>8603658.8699999992</v>
      </c>
      <c r="E58" s="205">
        <v>1649958.83</v>
      </c>
      <c r="F58" s="353">
        <f t="shared" si="3"/>
        <v>0.19177408762139825</v>
      </c>
      <c r="G58" s="201">
        <v>6498872.7599999998</v>
      </c>
      <c r="H58" s="354">
        <v>484</v>
      </c>
      <c r="I58" s="353">
        <f t="shared" si="4"/>
        <v>13427.42305785124</v>
      </c>
      <c r="J58" s="201">
        <v>34279158.859999999</v>
      </c>
      <c r="K58" s="202">
        <v>484</v>
      </c>
      <c r="L58" s="204">
        <f t="shared" si="5"/>
        <v>70824.708388429746</v>
      </c>
      <c r="M58" s="201">
        <v>309612.86</v>
      </c>
      <c r="N58" s="205">
        <v>1162109.25</v>
      </c>
      <c r="O58" s="202">
        <v>484</v>
      </c>
      <c r="P58" s="204">
        <f t="shared" si="6"/>
        <v>3040.7481611570247</v>
      </c>
      <c r="Q58" s="201">
        <v>21990633.489999998</v>
      </c>
      <c r="R58" s="202">
        <v>39</v>
      </c>
      <c r="S58" s="203">
        <f t="shared" si="7"/>
        <v>563862.39717948716</v>
      </c>
      <c r="T58" s="196" t="s">
        <v>195</v>
      </c>
    </row>
    <row r="59" spans="1:20" ht="15" customHeight="1" x14ac:dyDescent="0.25">
      <c r="A59" s="386">
        <v>12</v>
      </c>
      <c r="B59" s="351">
        <v>40390</v>
      </c>
      <c r="C59" s="352" t="s">
        <v>26</v>
      </c>
      <c r="D59" s="520">
        <v>19410331.170000002</v>
      </c>
      <c r="E59" s="205">
        <v>9858114.5199999996</v>
      </c>
      <c r="F59" s="353">
        <f t="shared" si="3"/>
        <v>0.50787976947226909</v>
      </c>
      <c r="G59" s="201">
        <v>17985290</v>
      </c>
      <c r="H59" s="354">
        <v>971</v>
      </c>
      <c r="I59" s="353">
        <f t="shared" si="4"/>
        <v>18522.44078269825</v>
      </c>
      <c r="J59" s="201">
        <v>57395002.479999997</v>
      </c>
      <c r="K59" s="202">
        <v>971</v>
      </c>
      <c r="L59" s="204">
        <f t="shared" si="5"/>
        <v>59109.168362512872</v>
      </c>
      <c r="M59" s="201">
        <v>1047165.38</v>
      </c>
      <c r="N59" s="205">
        <v>2396886.54</v>
      </c>
      <c r="O59" s="202">
        <v>971</v>
      </c>
      <c r="P59" s="204">
        <f t="shared" si="6"/>
        <v>3546.9123789907312</v>
      </c>
      <c r="Q59" s="201">
        <v>36205734</v>
      </c>
      <c r="R59" s="202">
        <v>55</v>
      </c>
      <c r="S59" s="203">
        <f t="shared" si="7"/>
        <v>658286.07272727275</v>
      </c>
      <c r="T59" s="196" t="s">
        <v>182</v>
      </c>
    </row>
    <row r="60" spans="1:20" ht="15" customHeight="1" x14ac:dyDescent="0.25">
      <c r="A60" s="386">
        <v>13</v>
      </c>
      <c r="B60" s="351">
        <v>40720</v>
      </c>
      <c r="C60" s="352" t="s">
        <v>204</v>
      </c>
      <c r="D60" s="520">
        <v>10576978.800000001</v>
      </c>
      <c r="E60" s="205">
        <v>3687921.55</v>
      </c>
      <c r="F60" s="353">
        <f t="shared" si="3"/>
        <v>0.34867438232929043</v>
      </c>
      <c r="G60" s="201">
        <v>14891952.75</v>
      </c>
      <c r="H60" s="354">
        <v>1103</v>
      </c>
      <c r="I60" s="353">
        <f t="shared" si="4"/>
        <v>13501.317089755214</v>
      </c>
      <c r="J60" s="201">
        <v>61923776.700000003</v>
      </c>
      <c r="K60" s="202">
        <v>1103</v>
      </c>
      <c r="L60" s="204">
        <f t="shared" si="5"/>
        <v>56141.230009066188</v>
      </c>
      <c r="M60" s="201">
        <v>1356275.14</v>
      </c>
      <c r="N60" s="205">
        <v>3290695.32</v>
      </c>
      <c r="O60" s="202">
        <v>1103</v>
      </c>
      <c r="P60" s="204">
        <f t="shared" si="6"/>
        <v>4213.0285222121483</v>
      </c>
      <c r="Q60" s="201">
        <v>42254929.490000002</v>
      </c>
      <c r="R60" s="202">
        <v>67</v>
      </c>
      <c r="S60" s="203">
        <f t="shared" si="7"/>
        <v>630670.58940298506</v>
      </c>
      <c r="T60" s="196" t="s">
        <v>195</v>
      </c>
    </row>
    <row r="61" spans="1:20" ht="15" customHeight="1" x14ac:dyDescent="0.25">
      <c r="A61" s="386">
        <v>14</v>
      </c>
      <c r="B61" s="351">
        <v>40730</v>
      </c>
      <c r="C61" s="352" t="s">
        <v>27</v>
      </c>
      <c r="D61" s="520">
        <v>16564536.08</v>
      </c>
      <c r="E61" s="205">
        <v>6967484.9400000004</v>
      </c>
      <c r="F61" s="353">
        <f t="shared" si="3"/>
        <v>0.42062662705130227</v>
      </c>
      <c r="G61" s="201">
        <v>8329110.0700000003</v>
      </c>
      <c r="H61" s="354">
        <v>276</v>
      </c>
      <c r="I61" s="353">
        <f t="shared" si="4"/>
        <v>30177.935036231884</v>
      </c>
      <c r="J61" s="201">
        <v>32567771.309999999</v>
      </c>
      <c r="K61" s="202">
        <v>276</v>
      </c>
      <c r="L61" s="204">
        <f t="shared" si="5"/>
        <v>117999.17141304347</v>
      </c>
      <c r="M61" s="201">
        <v>305243.32</v>
      </c>
      <c r="N61" s="205">
        <v>739200.25</v>
      </c>
      <c r="O61" s="202">
        <v>276</v>
      </c>
      <c r="P61" s="204">
        <f t="shared" si="6"/>
        <v>3784.2158333333336</v>
      </c>
      <c r="Q61" s="201">
        <v>19465059</v>
      </c>
      <c r="R61" s="202">
        <v>24</v>
      </c>
      <c r="S61" s="203">
        <f t="shared" si="7"/>
        <v>811044.125</v>
      </c>
      <c r="T61" s="196" t="s">
        <v>195</v>
      </c>
    </row>
    <row r="62" spans="1:20" ht="15" customHeight="1" x14ac:dyDescent="0.25">
      <c r="A62" s="386">
        <v>15</v>
      </c>
      <c r="B62" s="351">
        <v>40820</v>
      </c>
      <c r="C62" s="352" t="s">
        <v>205</v>
      </c>
      <c r="D62" s="520">
        <v>9463477.1500000004</v>
      </c>
      <c r="E62" s="205">
        <v>3730091.97</v>
      </c>
      <c r="F62" s="353">
        <f t="shared" si="3"/>
        <v>0.39415659919462054</v>
      </c>
      <c r="G62" s="201">
        <v>12269844.59</v>
      </c>
      <c r="H62" s="354">
        <v>868</v>
      </c>
      <c r="I62" s="353">
        <f t="shared" si="4"/>
        <v>14135.765656682028</v>
      </c>
      <c r="J62" s="201">
        <v>46680897.049999997</v>
      </c>
      <c r="K62" s="202">
        <v>868</v>
      </c>
      <c r="L62" s="204">
        <f t="shared" si="5"/>
        <v>53779.835311059906</v>
      </c>
      <c r="M62" s="201">
        <v>513334.74</v>
      </c>
      <c r="N62" s="205">
        <v>2258150.7799999998</v>
      </c>
      <c r="O62" s="202">
        <v>868</v>
      </c>
      <c r="P62" s="204">
        <f t="shared" si="6"/>
        <v>3192.9556682027646</v>
      </c>
      <c r="Q62" s="387">
        <v>31535155.34</v>
      </c>
      <c r="R62" s="202">
        <v>49</v>
      </c>
      <c r="S62" s="203">
        <f t="shared" si="7"/>
        <v>643574.59877551021</v>
      </c>
      <c r="T62" s="196" t="s">
        <v>184</v>
      </c>
    </row>
    <row r="63" spans="1:20" ht="15" customHeight="1" x14ac:dyDescent="0.25">
      <c r="A63" s="386">
        <v>16</v>
      </c>
      <c r="B63" s="351">
        <v>40840</v>
      </c>
      <c r="C63" s="352" t="s">
        <v>28</v>
      </c>
      <c r="D63" s="520">
        <v>8168157.4900000002</v>
      </c>
      <c r="E63" s="205">
        <v>2452948.9500000002</v>
      </c>
      <c r="F63" s="353">
        <f t="shared" si="3"/>
        <v>0.30030627506914048</v>
      </c>
      <c r="G63" s="201">
        <v>9505766.1099999994</v>
      </c>
      <c r="H63" s="354">
        <v>867</v>
      </c>
      <c r="I63" s="353">
        <f t="shared" si="4"/>
        <v>10963.974752018454</v>
      </c>
      <c r="J63" s="201">
        <v>51963840.109999999</v>
      </c>
      <c r="K63" s="202">
        <v>867</v>
      </c>
      <c r="L63" s="204">
        <f t="shared" si="5"/>
        <v>59935.225040369085</v>
      </c>
      <c r="M63" s="201">
        <v>707123.77</v>
      </c>
      <c r="N63" s="205">
        <v>2014393.98</v>
      </c>
      <c r="O63" s="202">
        <v>867</v>
      </c>
      <c r="P63" s="204">
        <f t="shared" si="6"/>
        <v>3139.0054786620531</v>
      </c>
      <c r="Q63" s="201">
        <v>33239441</v>
      </c>
      <c r="R63" s="202">
        <v>58</v>
      </c>
      <c r="S63" s="203">
        <f t="shared" si="7"/>
        <v>573093.81034482759</v>
      </c>
      <c r="T63" s="196" t="s">
        <v>182</v>
      </c>
    </row>
    <row r="64" spans="1:20" ht="15" customHeight="1" x14ac:dyDescent="0.25">
      <c r="A64" s="386">
        <v>17</v>
      </c>
      <c r="B64" s="351">
        <v>40950</v>
      </c>
      <c r="C64" s="352" t="s">
        <v>7</v>
      </c>
      <c r="D64" s="520">
        <v>12725142.25</v>
      </c>
      <c r="E64" s="205">
        <v>5258656.76</v>
      </c>
      <c r="F64" s="353">
        <f t="shared" si="3"/>
        <v>0.41324934972730853</v>
      </c>
      <c r="G64" s="201">
        <v>14419874.560000001</v>
      </c>
      <c r="H64" s="354">
        <v>987</v>
      </c>
      <c r="I64" s="353">
        <f t="shared" si="4"/>
        <v>14609.801985815604</v>
      </c>
      <c r="J64" s="201">
        <v>61105556.299999997</v>
      </c>
      <c r="K64" s="202">
        <v>987</v>
      </c>
      <c r="L64" s="204">
        <f t="shared" si="5"/>
        <v>61910.391388044576</v>
      </c>
      <c r="M64" s="201">
        <v>736832.93</v>
      </c>
      <c r="N64" s="205">
        <v>2399840.61</v>
      </c>
      <c r="O64" s="202">
        <v>987</v>
      </c>
      <c r="P64" s="204">
        <f t="shared" si="6"/>
        <v>3177.9873758865247</v>
      </c>
      <c r="Q64" s="201">
        <v>38775952.600000001</v>
      </c>
      <c r="R64" s="202">
        <v>66</v>
      </c>
      <c r="S64" s="203">
        <f t="shared" si="7"/>
        <v>587514.43333333335</v>
      </c>
      <c r="T64" s="196" t="s">
        <v>195</v>
      </c>
    </row>
    <row r="65" spans="1:20" ht="15" customHeight="1" x14ac:dyDescent="0.25">
      <c r="A65" s="388">
        <v>18</v>
      </c>
      <c r="B65" s="351">
        <v>40990</v>
      </c>
      <c r="C65" s="356" t="s">
        <v>29</v>
      </c>
      <c r="D65" s="520">
        <v>30413339.649999999</v>
      </c>
      <c r="E65" s="205">
        <v>14348532.93</v>
      </c>
      <c r="F65" s="353">
        <f>E65/D65</f>
        <v>0.47178419388085846</v>
      </c>
      <c r="G65" s="201">
        <v>22077790</v>
      </c>
      <c r="H65" s="357">
        <v>1222</v>
      </c>
      <c r="I65" s="353">
        <f>G65/H65</f>
        <v>18066.931260229132</v>
      </c>
      <c r="J65" s="201">
        <v>93587954.099999994</v>
      </c>
      <c r="K65" s="202">
        <v>1222</v>
      </c>
      <c r="L65" s="204">
        <f>J65/K65</f>
        <v>76585.887152209485</v>
      </c>
      <c r="M65" s="201">
        <v>3012750.47</v>
      </c>
      <c r="N65" s="205">
        <v>3039440.22</v>
      </c>
      <c r="O65" s="202">
        <v>1222</v>
      </c>
      <c r="P65" s="204">
        <f>(N65+M65)/O65</f>
        <v>4952.6928723404262</v>
      </c>
      <c r="Q65" s="201">
        <v>57942849</v>
      </c>
      <c r="R65" s="159">
        <v>78</v>
      </c>
      <c r="S65" s="203">
        <f>Q65/R65</f>
        <v>742857.0384615385</v>
      </c>
      <c r="T65" s="196" t="s">
        <v>195</v>
      </c>
    </row>
    <row r="66" spans="1:20" ht="15" customHeight="1" thickBot="1" x14ac:dyDescent="0.3">
      <c r="A66" s="388">
        <v>19</v>
      </c>
      <c r="B66" s="351">
        <v>40133</v>
      </c>
      <c r="C66" s="352" t="s">
        <v>30</v>
      </c>
      <c r="D66" s="520">
        <v>48999240.399999999</v>
      </c>
      <c r="E66" s="205">
        <v>24713280.989999998</v>
      </c>
      <c r="F66" s="353">
        <f>E66/D66</f>
        <v>0.50436049188223742</v>
      </c>
      <c r="G66" s="201">
        <v>22498042.199999999</v>
      </c>
      <c r="H66" s="354">
        <v>990</v>
      </c>
      <c r="I66" s="353">
        <f>G66/H66</f>
        <v>22725.295151515151</v>
      </c>
      <c r="J66" s="201">
        <v>112984129.61</v>
      </c>
      <c r="K66" s="202">
        <v>990</v>
      </c>
      <c r="L66" s="204">
        <f>J66/K66</f>
        <v>114125.38344444445</v>
      </c>
      <c r="M66" s="201">
        <v>4515535.63</v>
      </c>
      <c r="N66" s="205">
        <v>2490891.84</v>
      </c>
      <c r="O66" s="202">
        <v>990</v>
      </c>
      <c r="P66" s="204">
        <f>(N66+M66)/O66</f>
        <v>7077.1994646464645</v>
      </c>
      <c r="Q66" s="201">
        <v>65107421</v>
      </c>
      <c r="R66" s="202">
        <v>93</v>
      </c>
      <c r="S66" s="203">
        <f>Q66/R66</f>
        <v>700079.79569892469</v>
      </c>
      <c r="T66" s="196" t="s">
        <v>195</v>
      </c>
    </row>
    <row r="67" spans="1:20" ht="15" customHeight="1" thickBot="1" x14ac:dyDescent="0.3">
      <c r="A67" s="366"/>
      <c r="B67" s="340"/>
      <c r="C67" s="341" t="s">
        <v>31</v>
      </c>
      <c r="D67" s="383">
        <f>SUM(D68:D81)</f>
        <v>467059169.31999999</v>
      </c>
      <c r="E67" s="343">
        <f>SUM(E68:E81)</f>
        <v>291353062.22000003</v>
      </c>
      <c r="F67" s="347"/>
      <c r="G67" s="342">
        <f>SUM(G68:G81)</f>
        <v>428289266.84000003</v>
      </c>
      <c r="H67" s="367">
        <f>SUM(H68:H81)</f>
        <v>16140</v>
      </c>
      <c r="I67" s="347"/>
      <c r="J67" s="342">
        <f>SUM(J68:J81)</f>
        <v>1127775869.6600003</v>
      </c>
      <c r="K67" s="367">
        <f>SUM(K68:K81)</f>
        <v>16140</v>
      </c>
      <c r="L67" s="348"/>
      <c r="M67" s="342">
        <f>SUM(M68:M81)</f>
        <v>40506174.49000001</v>
      </c>
      <c r="N67" s="343">
        <f>SUM(N68:N81)</f>
        <v>37681491.320000008</v>
      </c>
      <c r="O67" s="346">
        <f>SUM(O68:O81)</f>
        <v>16140</v>
      </c>
      <c r="P67" s="348"/>
      <c r="Q67" s="342">
        <f>SUM(Q68:Q81)</f>
        <v>704745715.50999999</v>
      </c>
      <c r="R67" s="346">
        <f>SUM(R68:R81)</f>
        <v>1048</v>
      </c>
      <c r="S67" s="348"/>
      <c r="T67" s="349"/>
    </row>
    <row r="68" spans="1:20" ht="15" customHeight="1" x14ac:dyDescent="0.25">
      <c r="A68" s="380">
        <v>1</v>
      </c>
      <c r="B68" s="351">
        <v>50040</v>
      </c>
      <c r="C68" s="352" t="s">
        <v>78</v>
      </c>
      <c r="D68" s="520">
        <v>31888867.190000001</v>
      </c>
      <c r="E68" s="205">
        <v>10820204.439999999</v>
      </c>
      <c r="F68" s="353">
        <f>E68/D68</f>
        <v>0.33930977778329791</v>
      </c>
      <c r="G68" s="201">
        <v>33960620</v>
      </c>
      <c r="H68" s="354">
        <v>1095</v>
      </c>
      <c r="I68" s="353">
        <f>G68/H68</f>
        <v>31014.264840182648</v>
      </c>
      <c r="J68" s="201">
        <v>104040659.98999999</v>
      </c>
      <c r="K68" s="202">
        <v>1095</v>
      </c>
      <c r="L68" s="204">
        <f>J68/K68</f>
        <v>95014.301360730591</v>
      </c>
      <c r="M68" s="201">
        <v>8724344.2699999996</v>
      </c>
      <c r="N68" s="205">
        <v>2648040</v>
      </c>
      <c r="O68" s="202">
        <v>1095</v>
      </c>
      <c r="P68" s="204">
        <f>(N68+M68)/O68</f>
        <v>10385.739059360731</v>
      </c>
      <c r="Q68" s="201">
        <v>64754837.439999998</v>
      </c>
      <c r="R68" s="202">
        <v>80</v>
      </c>
      <c r="S68" s="203">
        <f>Q68/R68</f>
        <v>809435.46799999999</v>
      </c>
      <c r="T68" s="196" t="s">
        <v>187</v>
      </c>
    </row>
    <row r="69" spans="1:20" ht="15" customHeight="1" x14ac:dyDescent="0.25">
      <c r="A69" s="380">
        <v>2</v>
      </c>
      <c r="B69" s="351">
        <v>50003</v>
      </c>
      <c r="C69" s="352" t="s">
        <v>77</v>
      </c>
      <c r="D69" s="520">
        <v>47128284.979999997</v>
      </c>
      <c r="E69" s="205">
        <v>29302455.16</v>
      </c>
      <c r="F69" s="353">
        <f t="shared" ref="F69:F119" si="8">E69/D69</f>
        <v>0.62175942053556987</v>
      </c>
      <c r="G69" s="201">
        <v>782502.46</v>
      </c>
      <c r="H69" s="354">
        <v>1146</v>
      </c>
      <c r="I69" s="353">
        <f t="shared" ref="I69:I119" si="9">G69/H69</f>
        <v>682.81191972076783</v>
      </c>
      <c r="J69" s="201">
        <v>149867182.83000001</v>
      </c>
      <c r="K69" s="202">
        <v>1146</v>
      </c>
      <c r="L69" s="204">
        <f t="shared" ref="L69:L119" si="10">J69/K69</f>
        <v>130774.15604712043</v>
      </c>
      <c r="M69" s="201">
        <v>14272613.720000001</v>
      </c>
      <c r="N69" s="205">
        <v>3408626.64</v>
      </c>
      <c r="O69" s="202">
        <v>1146</v>
      </c>
      <c r="P69" s="204">
        <f t="shared" ref="P69:P119" si="11">(N69+M69)/O69</f>
        <v>15428.656509598602</v>
      </c>
      <c r="Q69" s="201">
        <v>93636141.829999998</v>
      </c>
      <c r="R69" s="202">
        <v>123</v>
      </c>
      <c r="S69" s="203">
        <f t="shared" ref="S69:S119" si="12">Q69/R69</f>
        <v>761269.44577235775</v>
      </c>
      <c r="T69" s="196" t="s">
        <v>206</v>
      </c>
    </row>
    <row r="70" spans="1:20" ht="15" customHeight="1" x14ac:dyDescent="0.25">
      <c r="A70" s="380">
        <v>3</v>
      </c>
      <c r="B70" s="351">
        <v>50060</v>
      </c>
      <c r="C70" s="352" t="s">
        <v>207</v>
      </c>
      <c r="D70" s="520">
        <v>12892006.65</v>
      </c>
      <c r="E70" s="205">
        <v>4475372.72</v>
      </c>
      <c r="F70" s="353">
        <f t="shared" si="8"/>
        <v>0.34714322149376176</v>
      </c>
      <c r="G70" s="201">
        <v>30167780</v>
      </c>
      <c r="H70" s="354">
        <v>1563</v>
      </c>
      <c r="I70" s="353">
        <f t="shared" si="9"/>
        <v>19301.202815099168</v>
      </c>
      <c r="J70" s="201">
        <v>106941506.79000001</v>
      </c>
      <c r="K70" s="202">
        <v>1563</v>
      </c>
      <c r="L70" s="204">
        <f t="shared" si="10"/>
        <v>68420.669731285991</v>
      </c>
      <c r="M70" s="201">
        <v>1146266.2</v>
      </c>
      <c r="N70" s="205">
        <v>4144714.17</v>
      </c>
      <c r="O70" s="202">
        <v>1563</v>
      </c>
      <c r="P70" s="204">
        <f t="shared" si="11"/>
        <v>3385.1441906589894</v>
      </c>
      <c r="Q70" s="201">
        <v>68027693.599999994</v>
      </c>
      <c r="R70" s="202">
        <v>111</v>
      </c>
      <c r="S70" s="203">
        <f t="shared" si="12"/>
        <v>612862.10450450447</v>
      </c>
      <c r="T70" s="196" t="s">
        <v>180</v>
      </c>
    </row>
    <row r="71" spans="1:20" ht="15" customHeight="1" x14ac:dyDescent="0.25">
      <c r="A71" s="380">
        <v>4</v>
      </c>
      <c r="B71" s="351">
        <v>50170</v>
      </c>
      <c r="C71" s="352" t="s">
        <v>208</v>
      </c>
      <c r="D71" s="520">
        <v>11419298.26</v>
      </c>
      <c r="E71" s="205">
        <v>5913380.9100000001</v>
      </c>
      <c r="F71" s="353">
        <f t="shared" si="8"/>
        <v>0.51784100698320845</v>
      </c>
      <c r="G71" s="201">
        <v>20738420</v>
      </c>
      <c r="H71" s="354">
        <v>799</v>
      </c>
      <c r="I71" s="353">
        <f t="shared" si="9"/>
        <v>25955.469336670838</v>
      </c>
      <c r="J71" s="201">
        <v>55223533.289999999</v>
      </c>
      <c r="K71" s="202">
        <v>799</v>
      </c>
      <c r="L71" s="204">
        <f t="shared" si="10"/>
        <v>69115.8113767209</v>
      </c>
      <c r="M71" s="201">
        <v>660560.15</v>
      </c>
      <c r="N71" s="205">
        <v>2025692.4</v>
      </c>
      <c r="O71" s="202">
        <v>799</v>
      </c>
      <c r="P71" s="204">
        <f t="shared" si="11"/>
        <v>3362.0182102628282</v>
      </c>
      <c r="Q71" s="201">
        <v>35278722.200000003</v>
      </c>
      <c r="R71" s="202">
        <v>62</v>
      </c>
      <c r="S71" s="203">
        <f t="shared" si="12"/>
        <v>569011.64838709682</v>
      </c>
      <c r="T71" s="196" t="s">
        <v>179</v>
      </c>
    </row>
    <row r="72" spans="1:20" ht="15" customHeight="1" x14ac:dyDescent="0.25">
      <c r="A72" s="380">
        <v>5</v>
      </c>
      <c r="B72" s="351">
        <v>50230</v>
      </c>
      <c r="C72" s="352" t="s">
        <v>75</v>
      </c>
      <c r="D72" s="520">
        <v>12718727.43</v>
      </c>
      <c r="E72" s="205">
        <v>4232676.32</v>
      </c>
      <c r="F72" s="353">
        <f t="shared" si="8"/>
        <v>0.33279086632647498</v>
      </c>
      <c r="G72" s="201">
        <v>12718724.07</v>
      </c>
      <c r="H72" s="354">
        <v>914</v>
      </c>
      <c r="I72" s="353">
        <f t="shared" si="9"/>
        <v>13915.453030634573</v>
      </c>
      <c r="J72" s="201">
        <v>59584289.240000002</v>
      </c>
      <c r="K72" s="202">
        <v>914</v>
      </c>
      <c r="L72" s="204">
        <f t="shared" si="10"/>
        <v>65190.688446389497</v>
      </c>
      <c r="M72" s="201">
        <v>757014</v>
      </c>
      <c r="N72" s="205">
        <v>1930340</v>
      </c>
      <c r="O72" s="202">
        <v>914</v>
      </c>
      <c r="P72" s="204">
        <f t="shared" si="11"/>
        <v>2940.2122538293215</v>
      </c>
      <c r="Q72" s="201">
        <v>38210425</v>
      </c>
      <c r="R72" s="202">
        <v>58</v>
      </c>
      <c r="S72" s="203">
        <f t="shared" si="12"/>
        <v>658800.43103448278</v>
      </c>
      <c r="T72" s="196" t="s">
        <v>187</v>
      </c>
    </row>
    <row r="73" spans="1:20" ht="15" customHeight="1" x14ac:dyDescent="0.25">
      <c r="A73" s="380">
        <v>6</v>
      </c>
      <c r="B73" s="351">
        <v>50340</v>
      </c>
      <c r="C73" s="352" t="s">
        <v>209</v>
      </c>
      <c r="D73" s="520">
        <v>11609076.33</v>
      </c>
      <c r="E73" s="205">
        <v>4966673.82</v>
      </c>
      <c r="F73" s="353">
        <f t="shared" si="8"/>
        <v>0.42782678645717892</v>
      </c>
      <c r="G73" s="201">
        <v>16693872.51</v>
      </c>
      <c r="H73" s="354">
        <v>893</v>
      </c>
      <c r="I73" s="353">
        <f t="shared" si="9"/>
        <v>18694.146147816347</v>
      </c>
      <c r="J73" s="201">
        <v>57755221.060000002</v>
      </c>
      <c r="K73" s="202">
        <v>893</v>
      </c>
      <c r="L73" s="204">
        <f t="shared" si="10"/>
        <v>64675.499507278837</v>
      </c>
      <c r="M73" s="201">
        <v>1006992.43</v>
      </c>
      <c r="N73" s="205">
        <v>2307207.96</v>
      </c>
      <c r="O73" s="202">
        <v>893</v>
      </c>
      <c r="P73" s="204">
        <f t="shared" si="11"/>
        <v>3711.3106270996641</v>
      </c>
      <c r="Q73" s="201">
        <v>37973001.340000004</v>
      </c>
      <c r="R73" s="202">
        <v>57</v>
      </c>
      <c r="S73" s="203">
        <f t="shared" si="12"/>
        <v>666193.00596491236</v>
      </c>
      <c r="T73" s="196" t="s">
        <v>195</v>
      </c>
    </row>
    <row r="74" spans="1:20" ht="15" customHeight="1" x14ac:dyDescent="0.25">
      <c r="A74" s="380">
        <v>7</v>
      </c>
      <c r="B74" s="351">
        <v>50420</v>
      </c>
      <c r="C74" s="352" t="s">
        <v>210</v>
      </c>
      <c r="D74" s="520">
        <v>10044159.92</v>
      </c>
      <c r="E74" s="205">
        <v>3586669.37</v>
      </c>
      <c r="F74" s="353">
        <f t="shared" si="8"/>
        <v>0.35709003028299058</v>
      </c>
      <c r="G74" s="201">
        <v>8882750</v>
      </c>
      <c r="H74" s="354">
        <v>972</v>
      </c>
      <c r="I74" s="353">
        <f t="shared" si="9"/>
        <v>9138.6316872427979</v>
      </c>
      <c r="J74" s="201">
        <v>58102686.950000003</v>
      </c>
      <c r="K74" s="202">
        <v>972</v>
      </c>
      <c r="L74" s="204">
        <f t="shared" si="10"/>
        <v>59776.426903292187</v>
      </c>
      <c r="M74" s="201">
        <v>782402</v>
      </c>
      <c r="N74" s="205">
        <v>2342300</v>
      </c>
      <c r="O74" s="202">
        <v>972</v>
      </c>
      <c r="P74" s="204">
        <f t="shared" si="11"/>
        <v>3214.7139917695472</v>
      </c>
      <c r="Q74" s="201">
        <v>37291930</v>
      </c>
      <c r="R74" s="202">
        <v>55</v>
      </c>
      <c r="S74" s="203">
        <f t="shared" si="12"/>
        <v>678035.09090909094</v>
      </c>
      <c r="T74" s="196" t="s">
        <v>195</v>
      </c>
    </row>
    <row r="75" spans="1:20" ht="15" customHeight="1" x14ac:dyDescent="0.25">
      <c r="A75" s="380">
        <v>8</v>
      </c>
      <c r="B75" s="351">
        <v>50450</v>
      </c>
      <c r="C75" s="352" t="s">
        <v>211</v>
      </c>
      <c r="D75" s="520">
        <v>9369062.9700000007</v>
      </c>
      <c r="E75" s="205">
        <v>5300117.1500000004</v>
      </c>
      <c r="F75" s="353">
        <f t="shared" si="8"/>
        <v>0.56570408022351037</v>
      </c>
      <c r="G75" s="201">
        <v>51825050</v>
      </c>
      <c r="H75" s="354">
        <v>1463</v>
      </c>
      <c r="I75" s="353">
        <f t="shared" si="9"/>
        <v>35423.820915926182</v>
      </c>
      <c r="J75" s="201">
        <v>82623459</v>
      </c>
      <c r="K75" s="202">
        <v>1463</v>
      </c>
      <c r="L75" s="204">
        <f t="shared" si="10"/>
        <v>56475.365003417632</v>
      </c>
      <c r="M75" s="201">
        <v>908572</v>
      </c>
      <c r="N75" s="205">
        <v>3998090</v>
      </c>
      <c r="O75" s="202">
        <v>1463</v>
      </c>
      <c r="P75" s="204">
        <f t="shared" si="11"/>
        <v>3353.8359535201639</v>
      </c>
      <c r="Q75" s="201">
        <v>54330341.939999998</v>
      </c>
      <c r="R75" s="202">
        <v>78</v>
      </c>
      <c r="S75" s="203">
        <f t="shared" si="12"/>
        <v>696542.84538461536</v>
      </c>
      <c r="T75" s="196" t="s">
        <v>187</v>
      </c>
    </row>
    <row r="76" spans="1:20" ht="15" customHeight="1" x14ac:dyDescent="0.25">
      <c r="A76" s="380">
        <v>9</v>
      </c>
      <c r="B76" s="351">
        <v>50620</v>
      </c>
      <c r="C76" s="352" t="s">
        <v>17</v>
      </c>
      <c r="D76" s="520">
        <v>12398230.390000001</v>
      </c>
      <c r="E76" s="205">
        <v>3629665.66</v>
      </c>
      <c r="F76" s="353">
        <f t="shared" si="8"/>
        <v>0.29275675203838503</v>
      </c>
      <c r="G76" s="201">
        <v>15339240</v>
      </c>
      <c r="H76" s="354">
        <v>738</v>
      </c>
      <c r="I76" s="353">
        <f t="shared" si="9"/>
        <v>20784.878048780487</v>
      </c>
      <c r="J76" s="201">
        <v>51737172.600000001</v>
      </c>
      <c r="K76" s="202">
        <v>738</v>
      </c>
      <c r="L76" s="204">
        <f t="shared" si="10"/>
        <v>70104.569918699184</v>
      </c>
      <c r="M76" s="201"/>
      <c r="N76" s="205">
        <v>1380586</v>
      </c>
      <c r="O76" s="202">
        <v>738</v>
      </c>
      <c r="P76" s="204">
        <f t="shared" si="11"/>
        <v>1870.7127371273714</v>
      </c>
      <c r="Q76" s="201">
        <v>32842135</v>
      </c>
      <c r="R76" s="202">
        <v>46</v>
      </c>
      <c r="S76" s="203">
        <f t="shared" si="12"/>
        <v>713959.45652173914</v>
      </c>
      <c r="T76" s="196" t="s">
        <v>182</v>
      </c>
    </row>
    <row r="77" spans="1:20" ht="15" customHeight="1" x14ac:dyDescent="0.25">
      <c r="A77" s="380">
        <v>10</v>
      </c>
      <c r="B77" s="351">
        <v>50760</v>
      </c>
      <c r="C77" s="352" t="s">
        <v>212</v>
      </c>
      <c r="D77" s="520">
        <v>35948338.060000002</v>
      </c>
      <c r="E77" s="205">
        <v>18501215.140000001</v>
      </c>
      <c r="F77" s="353">
        <f t="shared" si="8"/>
        <v>0.51466120934771242</v>
      </c>
      <c r="G77" s="201">
        <v>39186520.850000001</v>
      </c>
      <c r="H77" s="354">
        <v>2104</v>
      </c>
      <c r="I77" s="353">
        <f t="shared" si="9"/>
        <v>18624.772267110267</v>
      </c>
      <c r="J77" s="201">
        <v>128799785.23999999</v>
      </c>
      <c r="K77" s="202">
        <v>2104</v>
      </c>
      <c r="L77" s="204">
        <f t="shared" si="10"/>
        <v>61216.627965779466</v>
      </c>
      <c r="M77" s="201">
        <v>2275699.58</v>
      </c>
      <c r="N77" s="205">
        <v>4930910</v>
      </c>
      <c r="O77" s="202">
        <v>2104</v>
      </c>
      <c r="P77" s="204">
        <f t="shared" si="11"/>
        <v>3425.1946673003804</v>
      </c>
      <c r="Q77" s="201">
        <v>82665119.189999998</v>
      </c>
      <c r="R77" s="202">
        <v>121</v>
      </c>
      <c r="S77" s="203">
        <f t="shared" si="12"/>
        <v>683182.80322314042</v>
      </c>
      <c r="T77" s="196" t="s">
        <v>195</v>
      </c>
    </row>
    <row r="78" spans="1:20" ht="15" customHeight="1" x14ac:dyDescent="0.25">
      <c r="A78" s="380">
        <v>11</v>
      </c>
      <c r="B78" s="351">
        <v>50780</v>
      </c>
      <c r="C78" s="352" t="s">
        <v>32</v>
      </c>
      <c r="D78" s="520">
        <v>41283016.869999997</v>
      </c>
      <c r="E78" s="205">
        <v>23997391.309999999</v>
      </c>
      <c r="F78" s="353">
        <f t="shared" si="8"/>
        <v>0.58128967138151888</v>
      </c>
      <c r="G78" s="201">
        <v>56300653.060000002</v>
      </c>
      <c r="H78" s="354">
        <v>1470</v>
      </c>
      <c r="I78" s="353">
        <f t="shared" si="9"/>
        <v>38299.763986394559</v>
      </c>
      <c r="J78" s="201">
        <v>100593973.90000001</v>
      </c>
      <c r="K78" s="202">
        <v>1470</v>
      </c>
      <c r="L78" s="204">
        <f t="shared" si="10"/>
        <v>68431.274761904773</v>
      </c>
      <c r="M78" s="201">
        <v>3307606.17</v>
      </c>
      <c r="N78" s="205">
        <v>2953840</v>
      </c>
      <c r="O78" s="202">
        <v>1470</v>
      </c>
      <c r="P78" s="204">
        <f t="shared" si="11"/>
        <v>4259.4871904761903</v>
      </c>
      <c r="Q78" s="201">
        <v>54881421.229999997</v>
      </c>
      <c r="R78" s="202">
        <v>73</v>
      </c>
      <c r="S78" s="203">
        <f t="shared" si="12"/>
        <v>751800.29082191782</v>
      </c>
      <c r="T78" s="196" t="s">
        <v>184</v>
      </c>
    </row>
    <row r="79" spans="1:20" ht="15" customHeight="1" x14ac:dyDescent="0.25">
      <c r="A79" s="386">
        <v>12</v>
      </c>
      <c r="B79" s="351">
        <v>50930</v>
      </c>
      <c r="C79" s="352" t="s">
        <v>149</v>
      </c>
      <c r="D79" s="520">
        <v>13152711.689999999</v>
      </c>
      <c r="E79" s="205">
        <v>4678022.9800000004</v>
      </c>
      <c r="F79" s="353">
        <f t="shared" si="8"/>
        <v>0.35566984894504294</v>
      </c>
      <c r="G79" s="201">
        <v>13627751.890000001</v>
      </c>
      <c r="H79" s="354">
        <v>788</v>
      </c>
      <c r="I79" s="353">
        <f t="shared" si="9"/>
        <v>17294.101383248733</v>
      </c>
      <c r="J79" s="201">
        <v>46150905.200000003</v>
      </c>
      <c r="K79" s="202">
        <v>788</v>
      </c>
      <c r="L79" s="204">
        <f t="shared" si="10"/>
        <v>58567.138578680206</v>
      </c>
      <c r="M79" s="201">
        <v>728359.77</v>
      </c>
      <c r="N79" s="205">
        <v>1707784.99</v>
      </c>
      <c r="O79" s="202">
        <v>788</v>
      </c>
      <c r="P79" s="204">
        <f t="shared" si="11"/>
        <v>3091.5542639593905</v>
      </c>
      <c r="Q79" s="201">
        <v>28948865.539999999</v>
      </c>
      <c r="R79" s="202">
        <v>44</v>
      </c>
      <c r="S79" s="203">
        <f t="shared" si="12"/>
        <v>657928.76227272721</v>
      </c>
      <c r="T79" s="196" t="s">
        <v>187</v>
      </c>
    </row>
    <row r="80" spans="1:20" ht="15" customHeight="1" x14ac:dyDescent="0.25">
      <c r="A80" s="388">
        <v>13</v>
      </c>
      <c r="B80" s="158">
        <v>51370</v>
      </c>
      <c r="C80" s="356" t="s">
        <v>76</v>
      </c>
      <c r="D80" s="201">
        <v>31839008.579999998</v>
      </c>
      <c r="E80" s="205">
        <v>18630124.940000001</v>
      </c>
      <c r="F80" s="182">
        <f>E80/D80</f>
        <v>0.5851352090059333</v>
      </c>
      <c r="G80" s="197">
        <v>20814840</v>
      </c>
      <c r="H80" s="357">
        <v>940</v>
      </c>
      <c r="I80" s="182">
        <f>G80/H80</f>
        <v>22143.446808510638</v>
      </c>
      <c r="J80" s="197">
        <v>62997493.57</v>
      </c>
      <c r="K80" s="159">
        <v>940</v>
      </c>
      <c r="L80" s="178">
        <f>J80/K80</f>
        <v>67018.610180851058</v>
      </c>
      <c r="M80" s="197">
        <v>579840</v>
      </c>
      <c r="N80" s="198">
        <v>2173749.16</v>
      </c>
      <c r="O80" s="159">
        <v>940</v>
      </c>
      <c r="P80" s="178">
        <f>(N80+M80)/O80</f>
        <v>2929.350170212766</v>
      </c>
      <c r="Q80" s="197">
        <v>39800077.200000003</v>
      </c>
      <c r="R80" s="159">
        <v>68</v>
      </c>
      <c r="S80" s="188">
        <f>Q80/R80</f>
        <v>585295.25294117653</v>
      </c>
      <c r="T80" s="196" t="s">
        <v>213</v>
      </c>
    </row>
    <row r="81" spans="1:20" ht="15" customHeight="1" thickBot="1" x14ac:dyDescent="0.3">
      <c r="A81" s="388">
        <v>14</v>
      </c>
      <c r="B81" s="158">
        <v>51580</v>
      </c>
      <c r="C81" s="389" t="s">
        <v>150</v>
      </c>
      <c r="D81" s="194">
        <v>185368380</v>
      </c>
      <c r="E81" s="195">
        <v>153319092.30000001</v>
      </c>
      <c r="F81" s="182">
        <f>E81/D81</f>
        <v>0.82710488326002529</v>
      </c>
      <c r="G81" s="197">
        <v>107250542</v>
      </c>
      <c r="H81" s="357">
        <v>1255</v>
      </c>
      <c r="I81" s="182">
        <f>G81/H81</f>
        <v>85458.599203187245</v>
      </c>
      <c r="J81" s="390">
        <v>63358000</v>
      </c>
      <c r="K81" s="159">
        <v>1255</v>
      </c>
      <c r="L81" s="188">
        <f>J81/K81</f>
        <v>50484.462151394422</v>
      </c>
      <c r="M81" s="390">
        <v>5355904.2</v>
      </c>
      <c r="N81" s="391">
        <v>1729610</v>
      </c>
      <c r="O81" s="159">
        <v>1255</v>
      </c>
      <c r="P81" s="178">
        <f>(N81+M81)/O81</f>
        <v>5645.8280478087654</v>
      </c>
      <c r="Q81" s="390">
        <v>36105004</v>
      </c>
      <c r="R81" s="159">
        <v>72</v>
      </c>
      <c r="S81" s="188">
        <f>Q81/R81</f>
        <v>501458.38888888888</v>
      </c>
      <c r="T81" s="392" t="s">
        <v>214</v>
      </c>
    </row>
    <row r="82" spans="1:20" ht="15" customHeight="1" thickBot="1" x14ac:dyDescent="0.3">
      <c r="A82" s="339"/>
      <c r="B82" s="340"/>
      <c r="C82" s="382" t="s">
        <v>33</v>
      </c>
      <c r="D82" s="342">
        <f>SUM(D83:D112)</f>
        <v>5705214040.1499996</v>
      </c>
      <c r="E82" s="343">
        <f>SUM(E83:E112)</f>
        <v>5184300578.3199997</v>
      </c>
      <c r="F82" s="347"/>
      <c r="G82" s="342">
        <f>SUM(G83:G112)</f>
        <v>965882654.24999988</v>
      </c>
      <c r="H82" s="367">
        <f>SUM(H83:H112)</f>
        <v>42888</v>
      </c>
      <c r="I82" s="348"/>
      <c r="J82" s="342">
        <f>SUM(J83:J112)</f>
        <v>2695104042.96</v>
      </c>
      <c r="K82" s="393">
        <f>SUM(K83:K112)</f>
        <v>42888</v>
      </c>
      <c r="L82" s="348"/>
      <c r="M82" s="342">
        <f>SUM(M83:M112)</f>
        <v>71275724.510000005</v>
      </c>
      <c r="N82" s="343">
        <f>SUM(N83:N112)</f>
        <v>110378533.49000001</v>
      </c>
      <c r="O82" s="346">
        <f>SUM(O83:O112)</f>
        <v>42888</v>
      </c>
      <c r="P82" s="348"/>
      <c r="Q82" s="342">
        <f>SUM(Q83:Q112)</f>
        <v>1657787056.22</v>
      </c>
      <c r="R82" s="346">
        <f>SUM(R83:R112)</f>
        <v>2559</v>
      </c>
      <c r="S82" s="348"/>
      <c r="T82" s="349"/>
    </row>
    <row r="83" spans="1:20" ht="15" customHeight="1" x14ac:dyDescent="0.25">
      <c r="A83" s="384">
        <v>1</v>
      </c>
      <c r="B83" s="378">
        <v>60010</v>
      </c>
      <c r="C83" s="352" t="s">
        <v>215</v>
      </c>
      <c r="D83" s="201">
        <v>24517152.390000001</v>
      </c>
      <c r="E83" s="205">
        <v>14987902.300000001</v>
      </c>
      <c r="F83" s="353">
        <f t="shared" si="8"/>
        <v>0.61132312846059689</v>
      </c>
      <c r="G83" s="201">
        <v>35802520</v>
      </c>
      <c r="H83" s="354">
        <v>911</v>
      </c>
      <c r="I83" s="353">
        <f t="shared" si="9"/>
        <v>39300.241492864981</v>
      </c>
      <c r="J83" s="201">
        <v>61032066.450000003</v>
      </c>
      <c r="K83" s="202">
        <v>911</v>
      </c>
      <c r="L83" s="204">
        <f t="shared" si="10"/>
        <v>66994.584467617999</v>
      </c>
      <c r="M83" s="201">
        <v>617210.19999999995</v>
      </c>
      <c r="N83" s="205">
        <v>2366147</v>
      </c>
      <c r="O83" s="202">
        <v>911</v>
      </c>
      <c r="P83" s="204">
        <f t="shared" si="11"/>
        <v>3274.8158068057082</v>
      </c>
      <c r="Q83" s="201">
        <v>36196231</v>
      </c>
      <c r="R83" s="202">
        <v>64</v>
      </c>
      <c r="S83" s="203">
        <f t="shared" si="12"/>
        <v>565566.109375</v>
      </c>
      <c r="T83" s="196" t="s">
        <v>195</v>
      </c>
    </row>
    <row r="84" spans="1:20" ht="15" customHeight="1" x14ac:dyDescent="0.25">
      <c r="A84" s="386">
        <v>2</v>
      </c>
      <c r="B84" s="351">
        <v>60020</v>
      </c>
      <c r="C84" s="352" t="s">
        <v>34</v>
      </c>
      <c r="D84" s="205">
        <v>2905838.96</v>
      </c>
      <c r="E84" s="205">
        <v>1636786.98</v>
      </c>
      <c r="F84" s="353">
        <f t="shared" si="8"/>
        <v>0.56327518576597235</v>
      </c>
      <c r="G84" s="201">
        <v>12146180</v>
      </c>
      <c r="H84" s="354">
        <v>691</v>
      </c>
      <c r="I84" s="353">
        <f t="shared" si="9"/>
        <v>17577.684515195368</v>
      </c>
      <c r="J84" s="201">
        <v>45257117.520000003</v>
      </c>
      <c r="K84" s="202">
        <v>691</v>
      </c>
      <c r="L84" s="204">
        <f t="shared" si="10"/>
        <v>65495.104949348774</v>
      </c>
      <c r="M84" s="201">
        <v>576791</v>
      </c>
      <c r="N84" s="205">
        <v>1669618</v>
      </c>
      <c r="O84" s="202">
        <v>691</v>
      </c>
      <c r="P84" s="204">
        <f t="shared" si="11"/>
        <v>3250.9536903039075</v>
      </c>
      <c r="Q84" s="201">
        <v>28745888</v>
      </c>
      <c r="R84" s="202">
        <v>34</v>
      </c>
      <c r="S84" s="203">
        <f t="shared" si="12"/>
        <v>845467.29411764711</v>
      </c>
      <c r="T84" s="196" t="s">
        <v>195</v>
      </c>
    </row>
    <row r="85" spans="1:20" ht="15" customHeight="1" x14ac:dyDescent="0.25">
      <c r="A85" s="386">
        <v>3</v>
      </c>
      <c r="B85" s="351">
        <v>60050</v>
      </c>
      <c r="C85" s="352" t="s">
        <v>216</v>
      </c>
      <c r="D85" s="201">
        <v>10847689.32</v>
      </c>
      <c r="E85" s="205">
        <v>3550447.84</v>
      </c>
      <c r="F85" s="353">
        <f t="shared" si="8"/>
        <v>0.32729991938965297</v>
      </c>
      <c r="G85" s="201">
        <v>20406550</v>
      </c>
      <c r="H85" s="354">
        <v>1096</v>
      </c>
      <c r="I85" s="353">
        <f t="shared" si="9"/>
        <v>18619.114963503649</v>
      </c>
      <c r="J85" s="201">
        <v>68048212.400000006</v>
      </c>
      <c r="K85" s="202">
        <v>1096</v>
      </c>
      <c r="L85" s="204">
        <f t="shared" si="10"/>
        <v>62087.785036496352</v>
      </c>
      <c r="M85" s="201">
        <v>1055672.07</v>
      </c>
      <c r="N85" s="205">
        <v>2812526.57</v>
      </c>
      <c r="O85" s="202">
        <v>1096</v>
      </c>
      <c r="P85" s="204">
        <f t="shared" si="11"/>
        <v>3529.3783211678829</v>
      </c>
      <c r="Q85" s="201">
        <v>43652333.200000003</v>
      </c>
      <c r="R85" s="202">
        <v>65</v>
      </c>
      <c r="S85" s="203">
        <f t="shared" si="12"/>
        <v>671574.35692307702</v>
      </c>
      <c r="T85" s="196" t="s">
        <v>217</v>
      </c>
    </row>
    <row r="86" spans="1:20" ht="15" customHeight="1" x14ac:dyDescent="0.25">
      <c r="A86" s="386">
        <v>4</v>
      </c>
      <c r="B86" s="351">
        <v>60070</v>
      </c>
      <c r="C86" s="352" t="s">
        <v>218</v>
      </c>
      <c r="D86" s="201">
        <v>22732949.640000001</v>
      </c>
      <c r="E86" s="205">
        <v>13484312.6</v>
      </c>
      <c r="F86" s="353">
        <f t="shared" si="8"/>
        <v>0.59316159202999053</v>
      </c>
      <c r="G86" s="201">
        <v>23279620.719999999</v>
      </c>
      <c r="H86" s="354">
        <v>1218</v>
      </c>
      <c r="I86" s="353">
        <f t="shared" si="9"/>
        <v>19112.98909688013</v>
      </c>
      <c r="J86" s="201">
        <v>77154365.129999995</v>
      </c>
      <c r="K86" s="202">
        <v>1218</v>
      </c>
      <c r="L86" s="204">
        <f t="shared" si="10"/>
        <v>63345.127364532018</v>
      </c>
      <c r="M86" s="201">
        <v>1055629</v>
      </c>
      <c r="N86" s="205">
        <v>3854893</v>
      </c>
      <c r="O86" s="202">
        <v>1218</v>
      </c>
      <c r="P86" s="204">
        <f t="shared" si="11"/>
        <v>4031.6272577996715</v>
      </c>
      <c r="Q86" s="201">
        <v>48293872</v>
      </c>
      <c r="R86" s="202">
        <v>78</v>
      </c>
      <c r="S86" s="203">
        <f t="shared" si="12"/>
        <v>619152.20512820513</v>
      </c>
      <c r="T86" s="196" t="s">
        <v>182</v>
      </c>
    </row>
    <row r="87" spans="1:20" ht="15" customHeight="1" x14ac:dyDescent="0.25">
      <c r="A87" s="386">
        <v>5</v>
      </c>
      <c r="B87" s="351">
        <v>60180</v>
      </c>
      <c r="C87" s="352" t="s">
        <v>3</v>
      </c>
      <c r="D87" s="201">
        <v>109356440</v>
      </c>
      <c r="E87" s="205">
        <v>85272632.719999999</v>
      </c>
      <c r="F87" s="353">
        <f t="shared" si="8"/>
        <v>0.77976781906945758</v>
      </c>
      <c r="G87" s="201">
        <v>54359173.789999999</v>
      </c>
      <c r="H87" s="354">
        <v>1501</v>
      </c>
      <c r="I87" s="353">
        <f t="shared" si="9"/>
        <v>36215.305656229182</v>
      </c>
      <c r="J87" s="201">
        <v>87670661.730000004</v>
      </c>
      <c r="K87" s="202">
        <v>1501</v>
      </c>
      <c r="L87" s="204">
        <f t="shared" si="10"/>
        <v>58408.169040639579</v>
      </c>
      <c r="M87" s="201">
        <v>1217977</v>
      </c>
      <c r="N87" s="205">
        <v>3866654</v>
      </c>
      <c r="O87" s="202">
        <v>1501</v>
      </c>
      <c r="P87" s="204">
        <f t="shared" si="11"/>
        <v>3387.4956695536307</v>
      </c>
      <c r="Q87" s="201">
        <v>52419381</v>
      </c>
      <c r="R87" s="202">
        <v>76</v>
      </c>
      <c r="S87" s="203">
        <f t="shared" si="12"/>
        <v>689728.69736842101</v>
      </c>
      <c r="T87" s="196" t="s">
        <v>195</v>
      </c>
    </row>
    <row r="88" spans="1:20" ht="15" customHeight="1" x14ac:dyDescent="0.25">
      <c r="A88" s="386">
        <v>6</v>
      </c>
      <c r="B88" s="351">
        <v>60240</v>
      </c>
      <c r="C88" s="352" t="s">
        <v>219</v>
      </c>
      <c r="D88" s="201">
        <v>112897229.12</v>
      </c>
      <c r="E88" s="205">
        <v>89863737.450000003</v>
      </c>
      <c r="F88" s="353">
        <f t="shared" si="8"/>
        <v>0.79597823746836704</v>
      </c>
      <c r="G88" s="201">
        <v>30790304.52</v>
      </c>
      <c r="H88" s="354">
        <v>1916</v>
      </c>
      <c r="I88" s="353">
        <f t="shared" si="9"/>
        <v>16070.096304801669</v>
      </c>
      <c r="J88" s="201">
        <v>108846255.03</v>
      </c>
      <c r="K88" s="202">
        <v>1916</v>
      </c>
      <c r="L88" s="204">
        <f t="shared" si="10"/>
        <v>56809.110140918579</v>
      </c>
      <c r="M88" s="201">
        <v>2527735</v>
      </c>
      <c r="N88" s="205">
        <v>4337119</v>
      </c>
      <c r="O88" s="202">
        <v>1916</v>
      </c>
      <c r="P88" s="204">
        <f t="shared" si="11"/>
        <v>3582.9091858037577</v>
      </c>
      <c r="Q88" s="201">
        <v>67817931.879999995</v>
      </c>
      <c r="R88" s="202">
        <v>113</v>
      </c>
      <c r="S88" s="203">
        <f t="shared" si="12"/>
        <v>600158.68920353975</v>
      </c>
      <c r="T88" s="196" t="s">
        <v>187</v>
      </c>
    </row>
    <row r="89" spans="1:20" ht="15" customHeight="1" x14ac:dyDescent="0.25">
      <c r="A89" s="386">
        <v>7</v>
      </c>
      <c r="B89" s="351">
        <v>60560</v>
      </c>
      <c r="C89" s="352" t="s">
        <v>16</v>
      </c>
      <c r="D89" s="201">
        <v>18349126.77</v>
      </c>
      <c r="E89" s="205">
        <v>7333913.2300000004</v>
      </c>
      <c r="F89" s="353">
        <f t="shared" si="8"/>
        <v>0.39968731601934432</v>
      </c>
      <c r="G89" s="201">
        <v>13717530</v>
      </c>
      <c r="H89" s="354">
        <v>514</v>
      </c>
      <c r="I89" s="353">
        <f t="shared" si="9"/>
        <v>26687.801556420232</v>
      </c>
      <c r="J89" s="201">
        <v>39139397.82</v>
      </c>
      <c r="K89" s="202">
        <v>514</v>
      </c>
      <c r="L89" s="204">
        <f t="shared" si="10"/>
        <v>76146.68836575876</v>
      </c>
      <c r="M89" s="201">
        <v>596981</v>
      </c>
      <c r="N89" s="205">
        <v>1277348</v>
      </c>
      <c r="O89" s="202">
        <v>514</v>
      </c>
      <c r="P89" s="204">
        <f t="shared" si="11"/>
        <v>3646.5544747081713</v>
      </c>
      <c r="Q89" s="201">
        <v>23790504.48</v>
      </c>
      <c r="R89" s="202">
        <v>39</v>
      </c>
      <c r="S89" s="203">
        <f t="shared" si="12"/>
        <v>610012.93538461544</v>
      </c>
      <c r="T89" s="196" t="s">
        <v>220</v>
      </c>
    </row>
    <row r="90" spans="1:20" ht="15" customHeight="1" x14ac:dyDescent="0.25">
      <c r="A90" s="386">
        <v>8</v>
      </c>
      <c r="B90" s="351">
        <v>60660</v>
      </c>
      <c r="C90" s="352" t="s">
        <v>37</v>
      </c>
      <c r="D90" s="201">
        <v>12445219.039999999</v>
      </c>
      <c r="E90" s="205">
        <v>3737451.95</v>
      </c>
      <c r="F90" s="353">
        <f t="shared" si="8"/>
        <v>0.30031226754527257</v>
      </c>
      <c r="G90" s="201">
        <v>24039560</v>
      </c>
      <c r="H90" s="354">
        <v>835</v>
      </c>
      <c r="I90" s="353">
        <f t="shared" si="9"/>
        <v>28789.892215568863</v>
      </c>
      <c r="J90" s="201">
        <v>56084019.630000003</v>
      </c>
      <c r="K90" s="202">
        <v>835</v>
      </c>
      <c r="L90" s="204">
        <f t="shared" si="10"/>
        <v>67166.490574850308</v>
      </c>
      <c r="M90" s="201">
        <v>570863</v>
      </c>
      <c r="N90" s="205">
        <v>2112919</v>
      </c>
      <c r="O90" s="202">
        <v>835</v>
      </c>
      <c r="P90" s="204">
        <f t="shared" si="11"/>
        <v>3214.1101796407183</v>
      </c>
      <c r="Q90" s="201">
        <v>34973205</v>
      </c>
      <c r="R90" s="202">
        <v>47</v>
      </c>
      <c r="S90" s="203">
        <f t="shared" si="12"/>
        <v>744110.74468085112</v>
      </c>
      <c r="T90" s="196" t="s">
        <v>195</v>
      </c>
    </row>
    <row r="91" spans="1:20" ht="15" customHeight="1" x14ac:dyDescent="0.25">
      <c r="A91" s="386">
        <v>9</v>
      </c>
      <c r="B91" s="394">
        <v>60001</v>
      </c>
      <c r="C91" s="352" t="s">
        <v>38</v>
      </c>
      <c r="D91" s="360">
        <v>27419141.550000001</v>
      </c>
      <c r="E91" s="374">
        <v>16714106.449999999</v>
      </c>
      <c r="F91" s="370">
        <f>E91/D91</f>
        <v>0.60957803582293402</v>
      </c>
      <c r="G91" s="360">
        <v>15165580</v>
      </c>
      <c r="H91" s="354">
        <v>996</v>
      </c>
      <c r="I91" s="370">
        <f>G91/H91</f>
        <v>15226.4859437751</v>
      </c>
      <c r="J91" s="360">
        <v>61405816.409999996</v>
      </c>
      <c r="K91" s="372">
        <v>996</v>
      </c>
      <c r="L91" s="373">
        <f>J91/K91</f>
        <v>61652.426114457827</v>
      </c>
      <c r="M91" s="360">
        <v>959851.8</v>
      </c>
      <c r="N91" s="374">
        <v>2584840</v>
      </c>
      <c r="O91" s="372">
        <v>996</v>
      </c>
      <c r="P91" s="373">
        <f>(N91+M91)/O91</f>
        <v>3558.9275100401605</v>
      </c>
      <c r="Q91" s="360">
        <v>37116431.25</v>
      </c>
      <c r="R91" s="202">
        <v>57</v>
      </c>
      <c r="S91" s="375">
        <f>Q91/R91</f>
        <v>651165.46052631584</v>
      </c>
      <c r="T91" s="196" t="s">
        <v>195</v>
      </c>
    </row>
    <row r="92" spans="1:20" ht="15" customHeight="1" x14ac:dyDescent="0.25">
      <c r="A92" s="386">
        <v>10</v>
      </c>
      <c r="B92" s="351">
        <v>60850</v>
      </c>
      <c r="C92" s="352" t="s">
        <v>221</v>
      </c>
      <c r="D92" s="201">
        <v>29598706.609999999</v>
      </c>
      <c r="E92" s="205">
        <v>18172041.18</v>
      </c>
      <c r="F92" s="353">
        <f t="shared" si="8"/>
        <v>0.61394713692862946</v>
      </c>
      <c r="G92" s="201">
        <v>21241440</v>
      </c>
      <c r="H92" s="354">
        <v>1137</v>
      </c>
      <c r="I92" s="353">
        <f t="shared" si="9"/>
        <v>18682.005277044856</v>
      </c>
      <c r="J92" s="201">
        <v>68189488.469999999</v>
      </c>
      <c r="K92" s="202">
        <v>1137</v>
      </c>
      <c r="L92" s="204">
        <f t="shared" si="10"/>
        <v>59973.164881266486</v>
      </c>
      <c r="M92" s="201">
        <v>966903</v>
      </c>
      <c r="N92" s="205">
        <v>2633621</v>
      </c>
      <c r="O92" s="202">
        <v>1137</v>
      </c>
      <c r="P92" s="204">
        <f t="shared" si="11"/>
        <v>3166.6877748460861</v>
      </c>
      <c r="Q92" s="201">
        <v>42226461.420000002</v>
      </c>
      <c r="R92" s="202">
        <v>60</v>
      </c>
      <c r="S92" s="203">
        <f t="shared" si="12"/>
        <v>703774.35700000008</v>
      </c>
      <c r="T92" s="196" t="s">
        <v>198</v>
      </c>
    </row>
    <row r="93" spans="1:20" ht="15" customHeight="1" x14ac:dyDescent="0.25">
      <c r="A93" s="386">
        <v>11</v>
      </c>
      <c r="B93" s="351">
        <v>60910</v>
      </c>
      <c r="C93" s="352" t="s">
        <v>5</v>
      </c>
      <c r="D93" s="201">
        <v>35943952.390000001</v>
      </c>
      <c r="E93" s="205">
        <v>21593666.18</v>
      </c>
      <c r="F93" s="353">
        <f t="shared" si="8"/>
        <v>0.60075936963480936</v>
      </c>
      <c r="G93" s="201">
        <v>17662920</v>
      </c>
      <c r="H93" s="354">
        <v>886</v>
      </c>
      <c r="I93" s="353">
        <f t="shared" si="9"/>
        <v>19935.575620767493</v>
      </c>
      <c r="J93" s="201">
        <v>60948142.770000003</v>
      </c>
      <c r="K93" s="202">
        <v>886</v>
      </c>
      <c r="L93" s="204">
        <f t="shared" si="10"/>
        <v>68790.228860045157</v>
      </c>
      <c r="M93" s="201">
        <v>636233</v>
      </c>
      <c r="N93" s="205">
        <v>2276147.48</v>
      </c>
      <c r="O93" s="202">
        <v>886</v>
      </c>
      <c r="P93" s="204">
        <f t="shared" si="11"/>
        <v>3287.111151241535</v>
      </c>
      <c r="Q93" s="201">
        <v>37626591.82</v>
      </c>
      <c r="R93" s="202">
        <v>59</v>
      </c>
      <c r="S93" s="203">
        <f t="shared" si="12"/>
        <v>637738.84440677962</v>
      </c>
      <c r="T93" s="196" t="s">
        <v>182</v>
      </c>
    </row>
    <row r="94" spans="1:20" ht="15" customHeight="1" x14ac:dyDescent="0.25">
      <c r="A94" s="386">
        <v>12</v>
      </c>
      <c r="B94" s="351">
        <v>60980</v>
      </c>
      <c r="C94" s="352" t="s">
        <v>39</v>
      </c>
      <c r="D94" s="201">
        <v>15465688.949999999</v>
      </c>
      <c r="E94" s="205">
        <v>7676285.0199999996</v>
      </c>
      <c r="F94" s="353">
        <f t="shared" si="8"/>
        <v>0.49634290750429194</v>
      </c>
      <c r="G94" s="201">
        <v>29531791.030000001</v>
      </c>
      <c r="H94" s="354">
        <v>829</v>
      </c>
      <c r="I94" s="353">
        <f t="shared" si="9"/>
        <v>35623.39086851629</v>
      </c>
      <c r="J94" s="201">
        <v>53797865.219999999</v>
      </c>
      <c r="K94" s="202">
        <v>829</v>
      </c>
      <c r="L94" s="204">
        <f t="shared" si="10"/>
        <v>64894.89170084439</v>
      </c>
      <c r="M94" s="201">
        <v>635864</v>
      </c>
      <c r="N94" s="205">
        <v>2264220</v>
      </c>
      <c r="O94" s="202">
        <v>829</v>
      </c>
      <c r="P94" s="204">
        <f t="shared" si="11"/>
        <v>3498.2919179734622</v>
      </c>
      <c r="Q94" s="201">
        <v>33801804.060000002</v>
      </c>
      <c r="R94" s="202">
        <v>57</v>
      </c>
      <c r="S94" s="203">
        <f t="shared" si="12"/>
        <v>593014.10631578951</v>
      </c>
      <c r="T94" s="196" t="s">
        <v>184</v>
      </c>
    </row>
    <row r="95" spans="1:20" ht="15" customHeight="1" x14ac:dyDescent="0.25">
      <c r="A95" s="386">
        <v>13</v>
      </c>
      <c r="B95" s="351">
        <v>61080</v>
      </c>
      <c r="C95" s="352" t="s">
        <v>222</v>
      </c>
      <c r="D95" s="201">
        <v>24752360</v>
      </c>
      <c r="E95" s="205">
        <v>12928702.67</v>
      </c>
      <c r="F95" s="353">
        <f t="shared" si="8"/>
        <v>0.52232201979932413</v>
      </c>
      <c r="G95" s="201">
        <v>28262738.359999999</v>
      </c>
      <c r="H95" s="354">
        <v>1548</v>
      </c>
      <c r="I95" s="353">
        <f t="shared" si="9"/>
        <v>18257.582919896642</v>
      </c>
      <c r="J95" s="201">
        <v>101051396.39</v>
      </c>
      <c r="K95" s="202">
        <v>1548</v>
      </c>
      <c r="L95" s="204">
        <f t="shared" si="10"/>
        <v>65278.679838501295</v>
      </c>
      <c r="M95" s="201">
        <v>1131260</v>
      </c>
      <c r="N95" s="205">
        <v>3568643</v>
      </c>
      <c r="O95" s="202">
        <v>1548</v>
      </c>
      <c r="P95" s="204">
        <f t="shared" si="11"/>
        <v>3036.113049095607</v>
      </c>
      <c r="Q95" s="201">
        <v>62928510.57</v>
      </c>
      <c r="R95" s="202">
        <v>95</v>
      </c>
      <c r="S95" s="203">
        <f t="shared" si="12"/>
        <v>662405.37442105263</v>
      </c>
      <c r="T95" s="196" t="s">
        <v>179</v>
      </c>
    </row>
    <row r="96" spans="1:20" ht="15" customHeight="1" x14ac:dyDescent="0.25">
      <c r="A96" s="386">
        <v>14</v>
      </c>
      <c r="B96" s="351">
        <v>61150</v>
      </c>
      <c r="C96" s="352" t="s">
        <v>223</v>
      </c>
      <c r="D96" s="201">
        <v>42960960</v>
      </c>
      <c r="E96" s="205">
        <v>20272464.09</v>
      </c>
      <c r="F96" s="353">
        <f t="shared" si="8"/>
        <v>0.47188107737815915</v>
      </c>
      <c r="G96" s="201">
        <v>21850270</v>
      </c>
      <c r="H96" s="354">
        <v>986</v>
      </c>
      <c r="I96" s="353">
        <f t="shared" si="9"/>
        <v>22160.517241379312</v>
      </c>
      <c r="J96" s="201">
        <v>66464096.479999997</v>
      </c>
      <c r="K96" s="202">
        <v>986</v>
      </c>
      <c r="L96" s="204">
        <f t="shared" si="10"/>
        <v>67407.805760649091</v>
      </c>
      <c r="M96" s="205">
        <v>1928782</v>
      </c>
      <c r="N96" s="284">
        <v>2345514</v>
      </c>
      <c r="O96" s="202">
        <v>986</v>
      </c>
      <c r="P96" s="204">
        <f t="shared" si="11"/>
        <v>4334.9858012170389</v>
      </c>
      <c r="Q96" s="201">
        <v>40369280</v>
      </c>
      <c r="R96" s="202">
        <v>65</v>
      </c>
      <c r="S96" s="203">
        <f t="shared" si="12"/>
        <v>621065.84615384613</v>
      </c>
      <c r="T96" s="196" t="s">
        <v>224</v>
      </c>
    </row>
    <row r="97" spans="1:20" ht="15" customHeight="1" x14ac:dyDescent="0.25">
      <c r="A97" s="386">
        <v>15</v>
      </c>
      <c r="B97" s="351">
        <v>61210</v>
      </c>
      <c r="C97" s="352" t="s">
        <v>225</v>
      </c>
      <c r="D97" s="201">
        <v>53514356.149999999</v>
      </c>
      <c r="E97" s="205">
        <v>36157260.770000003</v>
      </c>
      <c r="F97" s="353">
        <f t="shared" si="8"/>
        <v>0.67565534505641256</v>
      </c>
      <c r="G97" s="201">
        <v>5074920</v>
      </c>
      <c r="H97" s="354">
        <v>878</v>
      </c>
      <c r="I97" s="353">
        <f t="shared" si="9"/>
        <v>5780.091116173121</v>
      </c>
      <c r="J97" s="201">
        <v>60484687.869999997</v>
      </c>
      <c r="K97" s="202">
        <v>878</v>
      </c>
      <c r="L97" s="204">
        <f t="shared" si="10"/>
        <v>68889.166138952161</v>
      </c>
      <c r="M97" s="201">
        <v>493676</v>
      </c>
      <c r="N97" s="205">
        <v>2133296</v>
      </c>
      <c r="O97" s="202">
        <v>878</v>
      </c>
      <c r="P97" s="204">
        <f t="shared" si="11"/>
        <v>2991.9954441913442</v>
      </c>
      <c r="Q97" s="201">
        <v>33999785</v>
      </c>
      <c r="R97" s="202">
        <v>66</v>
      </c>
      <c r="S97" s="203">
        <f t="shared" si="12"/>
        <v>515148.25757575757</v>
      </c>
      <c r="T97" s="196" t="s">
        <v>226</v>
      </c>
    </row>
    <row r="98" spans="1:20" ht="15" customHeight="1" x14ac:dyDescent="0.25">
      <c r="A98" s="386">
        <v>16</v>
      </c>
      <c r="B98" s="351">
        <v>61290</v>
      </c>
      <c r="C98" s="352" t="s">
        <v>40</v>
      </c>
      <c r="D98" s="201">
        <v>26409300.43</v>
      </c>
      <c r="E98" s="205">
        <v>15838000.83</v>
      </c>
      <c r="F98" s="353">
        <f t="shared" si="8"/>
        <v>0.59971300156094287</v>
      </c>
      <c r="G98" s="201">
        <v>17414279.73</v>
      </c>
      <c r="H98" s="354">
        <v>760</v>
      </c>
      <c r="I98" s="353">
        <f t="shared" si="9"/>
        <v>22913.525960526316</v>
      </c>
      <c r="J98" s="201">
        <v>54111456.939999998</v>
      </c>
      <c r="K98" s="202">
        <v>760</v>
      </c>
      <c r="L98" s="204">
        <f t="shared" si="10"/>
        <v>71199.285447368413</v>
      </c>
      <c r="M98" s="201">
        <v>943257.68</v>
      </c>
      <c r="N98" s="205">
        <v>1671763</v>
      </c>
      <c r="O98" s="202">
        <v>760</v>
      </c>
      <c r="P98" s="204">
        <f t="shared" si="11"/>
        <v>3440.8166842105265</v>
      </c>
      <c r="Q98" s="201">
        <v>33312003</v>
      </c>
      <c r="R98" s="202">
        <v>60</v>
      </c>
      <c r="S98" s="203">
        <f t="shared" si="12"/>
        <v>555200.05000000005</v>
      </c>
      <c r="T98" s="196" t="s">
        <v>195</v>
      </c>
    </row>
    <row r="99" spans="1:20" ht="15" customHeight="1" x14ac:dyDescent="0.25">
      <c r="A99" s="386">
        <v>17</v>
      </c>
      <c r="B99" s="351">
        <v>61340</v>
      </c>
      <c r="C99" s="352" t="s">
        <v>227</v>
      </c>
      <c r="D99" s="201">
        <v>31473142.82</v>
      </c>
      <c r="E99" s="205">
        <v>14701421.07</v>
      </c>
      <c r="F99" s="353">
        <f t="shared" si="8"/>
        <v>0.46711004217404684</v>
      </c>
      <c r="G99" s="201">
        <v>22074139.850000001</v>
      </c>
      <c r="H99" s="354">
        <v>1364</v>
      </c>
      <c r="I99" s="353">
        <f t="shared" si="9"/>
        <v>16183.38698680352</v>
      </c>
      <c r="J99" s="201">
        <v>83798567.840000004</v>
      </c>
      <c r="K99" s="202">
        <v>1364</v>
      </c>
      <c r="L99" s="204">
        <f t="shared" si="10"/>
        <v>61435.90017595308</v>
      </c>
      <c r="M99" s="201">
        <v>931912</v>
      </c>
      <c r="N99" s="205">
        <v>3398786</v>
      </c>
      <c r="O99" s="202">
        <v>1364</v>
      </c>
      <c r="P99" s="204">
        <f t="shared" si="11"/>
        <v>3174.9985337243402</v>
      </c>
      <c r="Q99" s="201">
        <v>52568380</v>
      </c>
      <c r="R99" s="202">
        <v>74</v>
      </c>
      <c r="S99" s="203">
        <f t="shared" si="12"/>
        <v>710383.51351351349</v>
      </c>
      <c r="T99" s="196" t="s">
        <v>180</v>
      </c>
    </row>
    <row r="100" spans="1:20" ht="15" customHeight="1" x14ac:dyDescent="0.25">
      <c r="A100" s="386">
        <v>18</v>
      </c>
      <c r="B100" s="351">
        <v>61390</v>
      </c>
      <c r="C100" s="352" t="s">
        <v>228</v>
      </c>
      <c r="D100" s="201">
        <v>24410123.690000001</v>
      </c>
      <c r="E100" s="205">
        <v>15229540.73</v>
      </c>
      <c r="F100" s="353">
        <f t="shared" si="8"/>
        <v>0.62390264479647128</v>
      </c>
      <c r="G100" s="201">
        <v>18469670</v>
      </c>
      <c r="H100" s="354">
        <v>940</v>
      </c>
      <c r="I100" s="353">
        <f t="shared" si="9"/>
        <v>19648.58510638298</v>
      </c>
      <c r="J100" s="201">
        <v>58812315.43</v>
      </c>
      <c r="K100" s="202">
        <v>940</v>
      </c>
      <c r="L100" s="204">
        <f t="shared" si="10"/>
        <v>62566.293010638299</v>
      </c>
      <c r="M100" s="201">
        <v>553427</v>
      </c>
      <c r="N100" s="205">
        <v>2332177</v>
      </c>
      <c r="O100" s="202">
        <v>940</v>
      </c>
      <c r="P100" s="204">
        <f t="shared" si="11"/>
        <v>3069.7914893617021</v>
      </c>
      <c r="Q100" s="201">
        <v>35513099</v>
      </c>
      <c r="R100" s="202">
        <v>50</v>
      </c>
      <c r="S100" s="203">
        <f t="shared" si="12"/>
        <v>710261.98</v>
      </c>
      <c r="T100" s="196" t="s">
        <v>184</v>
      </c>
    </row>
    <row r="101" spans="1:20" ht="15" customHeight="1" x14ac:dyDescent="0.25">
      <c r="A101" s="386">
        <v>19</v>
      </c>
      <c r="B101" s="351">
        <v>61410</v>
      </c>
      <c r="C101" s="352" t="s">
        <v>229</v>
      </c>
      <c r="D101" s="201">
        <v>37295822.25</v>
      </c>
      <c r="E101" s="205">
        <v>20875015.350000001</v>
      </c>
      <c r="F101" s="353">
        <f t="shared" si="8"/>
        <v>0.55971457634239452</v>
      </c>
      <c r="G101" s="201">
        <v>24783026.510000002</v>
      </c>
      <c r="H101" s="354">
        <v>994</v>
      </c>
      <c r="I101" s="353">
        <f t="shared" si="9"/>
        <v>24932.622243460766</v>
      </c>
      <c r="J101" s="201">
        <v>65807384.969999999</v>
      </c>
      <c r="K101" s="202">
        <v>994</v>
      </c>
      <c r="L101" s="204">
        <f t="shared" si="10"/>
        <v>66204.612645875255</v>
      </c>
      <c r="M101" s="201">
        <v>942153.04</v>
      </c>
      <c r="N101" s="205">
        <v>2358027.7400000002</v>
      </c>
      <c r="O101" s="202">
        <v>994</v>
      </c>
      <c r="P101" s="204">
        <f t="shared" si="11"/>
        <v>3320.1013883299802</v>
      </c>
      <c r="Q101" s="201">
        <v>39577928.710000001</v>
      </c>
      <c r="R101" s="202">
        <v>60</v>
      </c>
      <c r="S101" s="203">
        <f t="shared" si="12"/>
        <v>659632.14516666671</v>
      </c>
      <c r="T101" s="196" t="s">
        <v>179</v>
      </c>
    </row>
    <row r="102" spans="1:20" ht="15" customHeight="1" x14ac:dyDescent="0.25">
      <c r="A102" s="386">
        <v>20</v>
      </c>
      <c r="B102" s="351">
        <v>61430</v>
      </c>
      <c r="C102" s="352" t="s">
        <v>97</v>
      </c>
      <c r="D102" s="201">
        <v>56748029.759999998</v>
      </c>
      <c r="E102" s="205">
        <v>35274520.390000001</v>
      </c>
      <c r="F102" s="353">
        <f t="shared" si="8"/>
        <v>0.62159903241017833</v>
      </c>
      <c r="G102" s="201">
        <v>39173290</v>
      </c>
      <c r="H102" s="354">
        <v>2475</v>
      </c>
      <c r="I102" s="353">
        <f t="shared" si="9"/>
        <v>15827.591919191918</v>
      </c>
      <c r="J102" s="201">
        <v>180511951.52000001</v>
      </c>
      <c r="K102" s="202">
        <v>2475</v>
      </c>
      <c r="L102" s="204">
        <f t="shared" si="10"/>
        <v>72934.121826262635</v>
      </c>
      <c r="M102" s="201">
        <v>14058562.5</v>
      </c>
      <c r="N102" s="205">
        <v>7068997.8899999997</v>
      </c>
      <c r="O102" s="202">
        <v>2475</v>
      </c>
      <c r="P102" s="204">
        <f t="shared" si="11"/>
        <v>8536.3880363636363</v>
      </c>
      <c r="Q102" s="201">
        <v>110785642.26000001</v>
      </c>
      <c r="R102" s="202">
        <v>165</v>
      </c>
      <c r="S102" s="203">
        <f t="shared" si="12"/>
        <v>671428.13490909094</v>
      </c>
      <c r="T102" s="196" t="s">
        <v>217</v>
      </c>
    </row>
    <row r="103" spans="1:20" ht="15" customHeight="1" x14ac:dyDescent="0.25">
      <c r="A103" s="386">
        <v>21</v>
      </c>
      <c r="B103" s="351">
        <v>61440</v>
      </c>
      <c r="C103" s="352" t="s">
        <v>230</v>
      </c>
      <c r="D103" s="201">
        <v>35259638.07</v>
      </c>
      <c r="E103" s="205">
        <v>25121947.199999999</v>
      </c>
      <c r="F103" s="353">
        <f t="shared" si="8"/>
        <v>0.71248454536391104</v>
      </c>
      <c r="G103" s="201">
        <v>78466940</v>
      </c>
      <c r="H103" s="354">
        <v>2551</v>
      </c>
      <c r="I103" s="353">
        <f t="shared" si="9"/>
        <v>30759.286554292434</v>
      </c>
      <c r="J103" s="201">
        <v>134960861.90000001</v>
      </c>
      <c r="K103" s="202">
        <v>2551</v>
      </c>
      <c r="L103" s="204">
        <f t="shared" si="10"/>
        <v>52905.081105448844</v>
      </c>
      <c r="M103" s="201">
        <v>1853227</v>
      </c>
      <c r="N103" s="205">
        <v>7511084</v>
      </c>
      <c r="O103" s="202">
        <v>2551</v>
      </c>
      <c r="P103" s="204">
        <f t="shared" si="11"/>
        <v>3670.8392787142297</v>
      </c>
      <c r="Q103" s="201">
        <v>85954689</v>
      </c>
      <c r="R103" s="202">
        <v>118</v>
      </c>
      <c r="S103" s="203">
        <f t="shared" si="12"/>
        <v>728429.56779661018</v>
      </c>
      <c r="T103" s="196" t="s">
        <v>194</v>
      </c>
    </row>
    <row r="104" spans="1:20" ht="15" customHeight="1" x14ac:dyDescent="0.25">
      <c r="A104" s="386">
        <v>22</v>
      </c>
      <c r="B104" s="351">
        <v>61450</v>
      </c>
      <c r="C104" s="352" t="s">
        <v>98</v>
      </c>
      <c r="D104" s="201">
        <v>44635808.770000003</v>
      </c>
      <c r="E104" s="205">
        <v>31185027.940000001</v>
      </c>
      <c r="F104" s="353">
        <f t="shared" si="8"/>
        <v>0.69865493197828299</v>
      </c>
      <c r="G104" s="201">
        <v>13544762.41</v>
      </c>
      <c r="H104" s="354">
        <v>1693</v>
      </c>
      <c r="I104" s="353">
        <f t="shared" si="9"/>
        <v>8000.4503307737741</v>
      </c>
      <c r="J104" s="201">
        <v>99336654.739999995</v>
      </c>
      <c r="K104" s="202">
        <v>1693</v>
      </c>
      <c r="L104" s="204">
        <f t="shared" si="10"/>
        <v>58674.928966331951</v>
      </c>
      <c r="M104" s="201">
        <v>1517669</v>
      </c>
      <c r="N104" s="205">
        <v>4988977</v>
      </c>
      <c r="O104" s="202">
        <v>1693</v>
      </c>
      <c r="P104" s="204">
        <f t="shared" si="11"/>
        <v>3843.2640283520377</v>
      </c>
      <c r="Q104" s="201">
        <v>62435096</v>
      </c>
      <c r="R104" s="202">
        <v>99</v>
      </c>
      <c r="S104" s="203">
        <f t="shared" si="12"/>
        <v>630657.53535353532</v>
      </c>
      <c r="T104" s="196" t="s">
        <v>184</v>
      </c>
    </row>
    <row r="105" spans="1:20" ht="15" customHeight="1" x14ac:dyDescent="0.25">
      <c r="A105" s="386">
        <v>23</v>
      </c>
      <c r="B105" s="351">
        <v>61470</v>
      </c>
      <c r="C105" s="352" t="s">
        <v>41</v>
      </c>
      <c r="D105" s="201">
        <v>46488906.719999999</v>
      </c>
      <c r="E105" s="205">
        <v>32850877.649999999</v>
      </c>
      <c r="F105" s="353">
        <f t="shared" si="8"/>
        <v>0.70663906655966202</v>
      </c>
      <c r="G105" s="201">
        <v>23859032.84</v>
      </c>
      <c r="H105" s="354">
        <v>1227</v>
      </c>
      <c r="I105" s="353">
        <f t="shared" si="9"/>
        <v>19445.014539527303</v>
      </c>
      <c r="J105" s="201">
        <v>79666348.340000004</v>
      </c>
      <c r="K105" s="202">
        <v>1227</v>
      </c>
      <c r="L105" s="204">
        <f t="shared" si="10"/>
        <v>64927.74925835371</v>
      </c>
      <c r="M105" s="201">
        <v>909467.2</v>
      </c>
      <c r="N105" s="205">
        <v>3395483.8</v>
      </c>
      <c r="O105" s="202">
        <v>1227</v>
      </c>
      <c r="P105" s="204">
        <f t="shared" si="11"/>
        <v>3508.5175224123877</v>
      </c>
      <c r="Q105" s="201">
        <v>62310320.060000002</v>
      </c>
      <c r="R105" s="202">
        <v>79</v>
      </c>
      <c r="S105" s="203">
        <f t="shared" si="12"/>
        <v>788738.22860759497</v>
      </c>
      <c r="T105" s="196" t="s">
        <v>180</v>
      </c>
    </row>
    <row r="106" spans="1:20" ht="15" customHeight="1" x14ac:dyDescent="0.25">
      <c r="A106" s="386">
        <v>24</v>
      </c>
      <c r="B106" s="351">
        <v>61490</v>
      </c>
      <c r="C106" s="352" t="s">
        <v>99</v>
      </c>
      <c r="D106" s="201">
        <v>39216418.560000002</v>
      </c>
      <c r="E106" s="205">
        <v>27628039.440000001</v>
      </c>
      <c r="F106" s="353">
        <f t="shared" si="8"/>
        <v>0.70450185035968771</v>
      </c>
      <c r="G106" s="201">
        <v>59888558.759999998</v>
      </c>
      <c r="H106" s="354">
        <v>2648</v>
      </c>
      <c r="I106" s="353">
        <f t="shared" si="9"/>
        <v>22616.525211480362</v>
      </c>
      <c r="J106" s="201">
        <v>137253589.91999999</v>
      </c>
      <c r="K106" s="202">
        <v>2648</v>
      </c>
      <c r="L106" s="204">
        <f t="shared" si="10"/>
        <v>51832.926706948638</v>
      </c>
      <c r="M106" s="201">
        <v>2055187.08</v>
      </c>
      <c r="N106" s="205">
        <v>6639676.54</v>
      </c>
      <c r="O106" s="202">
        <v>2648</v>
      </c>
      <c r="P106" s="204">
        <f t="shared" si="11"/>
        <v>3283.5587688821756</v>
      </c>
      <c r="Q106" s="201">
        <v>86268504</v>
      </c>
      <c r="R106" s="202">
        <v>147</v>
      </c>
      <c r="S106" s="203">
        <f t="shared" si="12"/>
        <v>586860.57142857148</v>
      </c>
      <c r="T106" s="196" t="s">
        <v>182</v>
      </c>
    </row>
    <row r="107" spans="1:20" ht="15" customHeight="1" x14ac:dyDescent="0.25">
      <c r="A107" s="386">
        <v>25</v>
      </c>
      <c r="B107" s="351">
        <v>61500</v>
      </c>
      <c r="C107" s="352" t="s">
        <v>100</v>
      </c>
      <c r="D107" s="201">
        <v>447396481.42000002</v>
      </c>
      <c r="E107" s="205">
        <v>403636748.58999997</v>
      </c>
      <c r="F107" s="353">
        <f t="shared" si="8"/>
        <v>0.90219026155254911</v>
      </c>
      <c r="G107" s="201">
        <v>58320331.43</v>
      </c>
      <c r="H107" s="354">
        <v>2746</v>
      </c>
      <c r="I107" s="353">
        <f t="shared" si="9"/>
        <v>21238.285298616171</v>
      </c>
      <c r="J107" s="201">
        <v>141666005.24000001</v>
      </c>
      <c r="K107" s="202">
        <v>2746</v>
      </c>
      <c r="L107" s="204">
        <f t="shared" si="10"/>
        <v>51589.950924981793</v>
      </c>
      <c r="M107" s="201">
        <v>2211309.2799999998</v>
      </c>
      <c r="N107" s="205">
        <v>6899537.7999999998</v>
      </c>
      <c r="O107" s="202">
        <v>2746</v>
      </c>
      <c r="P107" s="204">
        <f t="shared" si="11"/>
        <v>3317.8612818645302</v>
      </c>
      <c r="Q107" s="201">
        <v>88544140.370000005</v>
      </c>
      <c r="R107" s="202">
        <v>136</v>
      </c>
      <c r="S107" s="203">
        <f t="shared" si="12"/>
        <v>651059.85566176474</v>
      </c>
      <c r="T107" s="196" t="s">
        <v>180</v>
      </c>
    </row>
    <row r="108" spans="1:20" ht="15" customHeight="1" x14ac:dyDescent="0.25">
      <c r="A108" s="386">
        <v>26</v>
      </c>
      <c r="B108" s="351">
        <v>61510</v>
      </c>
      <c r="C108" s="352" t="s">
        <v>42</v>
      </c>
      <c r="D108" s="201">
        <v>672416658.10000002</v>
      </c>
      <c r="E108" s="205">
        <v>617801519.79999995</v>
      </c>
      <c r="F108" s="353">
        <f t="shared" si="8"/>
        <v>0.91877783269926394</v>
      </c>
      <c r="G108" s="201">
        <v>60537736.909999996</v>
      </c>
      <c r="H108" s="354">
        <v>1705</v>
      </c>
      <c r="I108" s="353">
        <f t="shared" si="9"/>
        <v>35506.004052785924</v>
      </c>
      <c r="J108" s="201">
        <v>113010641.84</v>
      </c>
      <c r="K108" s="202">
        <v>1705</v>
      </c>
      <c r="L108" s="204">
        <f t="shared" si="10"/>
        <v>66281.901372434018</v>
      </c>
      <c r="M108" s="201">
        <v>1406164</v>
      </c>
      <c r="N108" s="205">
        <v>4279575</v>
      </c>
      <c r="O108" s="202">
        <v>1705</v>
      </c>
      <c r="P108" s="204">
        <f t="shared" si="11"/>
        <v>3334.7442815249265</v>
      </c>
      <c r="Q108" s="201">
        <v>68151595</v>
      </c>
      <c r="R108" s="202">
        <v>109</v>
      </c>
      <c r="S108" s="203">
        <f t="shared" si="12"/>
        <v>625243.99082568812</v>
      </c>
      <c r="T108" s="196" t="s">
        <v>179</v>
      </c>
    </row>
    <row r="109" spans="1:20" ht="15" customHeight="1" x14ac:dyDescent="0.25">
      <c r="A109" s="386">
        <v>27</v>
      </c>
      <c r="B109" s="351">
        <v>61520</v>
      </c>
      <c r="C109" s="352" t="s">
        <v>128</v>
      </c>
      <c r="D109" s="201">
        <v>848794560.45000005</v>
      </c>
      <c r="E109" s="205">
        <v>759323322.13999999</v>
      </c>
      <c r="F109" s="353">
        <f t="shared" si="8"/>
        <v>0.89459023127744164</v>
      </c>
      <c r="G109" s="201">
        <v>69921560</v>
      </c>
      <c r="H109" s="354">
        <v>2239</v>
      </c>
      <c r="I109" s="353">
        <f t="shared" si="9"/>
        <v>31228.923626619027</v>
      </c>
      <c r="J109" s="201">
        <v>152104087.27000001</v>
      </c>
      <c r="K109" s="202">
        <v>2239</v>
      </c>
      <c r="L109" s="204">
        <f t="shared" si="10"/>
        <v>67933.938039303262</v>
      </c>
      <c r="M109" s="201">
        <v>3133415.2</v>
      </c>
      <c r="N109" s="205">
        <v>6030100.8700000001</v>
      </c>
      <c r="O109" s="202">
        <v>2239</v>
      </c>
      <c r="P109" s="204">
        <f t="shared" si="11"/>
        <v>4092.682478785172</v>
      </c>
      <c r="Q109" s="201">
        <v>92253753.950000003</v>
      </c>
      <c r="R109" s="202">
        <v>138</v>
      </c>
      <c r="S109" s="203">
        <f t="shared" si="12"/>
        <v>668505.46340579714</v>
      </c>
      <c r="T109" s="196" t="s">
        <v>180</v>
      </c>
    </row>
    <row r="110" spans="1:20" ht="15" customHeight="1" x14ac:dyDescent="0.25">
      <c r="A110" s="386">
        <v>28</v>
      </c>
      <c r="B110" s="351">
        <v>61540</v>
      </c>
      <c r="C110" s="352" t="s">
        <v>231</v>
      </c>
      <c r="D110" s="201">
        <v>792898014.88999999</v>
      </c>
      <c r="E110" s="205">
        <v>791576518.19000006</v>
      </c>
      <c r="F110" s="353">
        <f>E110/D110</f>
        <v>0.99833333332259222</v>
      </c>
      <c r="G110" s="201">
        <v>39297910</v>
      </c>
      <c r="H110" s="354">
        <v>1736</v>
      </c>
      <c r="I110" s="353">
        <f>G110/H110</f>
        <v>22637.044930875578</v>
      </c>
      <c r="J110" s="201">
        <v>148985337.28</v>
      </c>
      <c r="K110" s="202">
        <v>1736</v>
      </c>
      <c r="L110" s="204">
        <f>J110/K110</f>
        <v>85821.046820276504</v>
      </c>
      <c r="M110" s="201">
        <v>22636387.460000001</v>
      </c>
      <c r="N110" s="205">
        <v>4302220.8</v>
      </c>
      <c r="O110" s="202">
        <v>1736</v>
      </c>
      <c r="P110" s="204">
        <f>(N110+M110)/O110</f>
        <v>15517.631486175116</v>
      </c>
      <c r="Q110" s="201">
        <v>81145393.189999998</v>
      </c>
      <c r="R110" s="202">
        <v>130</v>
      </c>
      <c r="S110" s="203">
        <f>Q110/R110</f>
        <v>624195.33223076921</v>
      </c>
      <c r="T110" s="395" t="s">
        <v>184</v>
      </c>
    </row>
    <row r="111" spans="1:20" ht="15" customHeight="1" x14ac:dyDescent="0.25">
      <c r="A111" s="396">
        <v>29</v>
      </c>
      <c r="B111" s="160">
        <v>61560</v>
      </c>
      <c r="C111" s="352" t="s">
        <v>232</v>
      </c>
      <c r="D111" s="194">
        <v>1108884220</v>
      </c>
      <c r="E111" s="195">
        <v>1090696264.24</v>
      </c>
      <c r="F111" s="183">
        <f t="shared" si="8"/>
        <v>0.98359796682831324</v>
      </c>
      <c r="G111" s="194">
        <v>81485307.390000001</v>
      </c>
      <c r="H111" s="354">
        <v>2465</v>
      </c>
      <c r="I111" s="183">
        <f t="shared" si="9"/>
        <v>33056.919833671403</v>
      </c>
      <c r="J111" s="194">
        <v>136708239.81</v>
      </c>
      <c r="K111" s="157">
        <v>2465</v>
      </c>
      <c r="L111" s="179">
        <f t="shared" si="10"/>
        <v>55459.732174442193</v>
      </c>
      <c r="M111" s="194">
        <v>1661041</v>
      </c>
      <c r="N111" s="195">
        <v>6193087</v>
      </c>
      <c r="O111" s="157">
        <v>2465</v>
      </c>
      <c r="P111" s="179">
        <f t="shared" si="11"/>
        <v>3186.258823529412</v>
      </c>
      <c r="Q111" s="194">
        <v>83262052</v>
      </c>
      <c r="R111" s="202">
        <v>137</v>
      </c>
      <c r="S111" s="189">
        <f t="shared" si="12"/>
        <v>607752.20437956206</v>
      </c>
      <c r="T111" s="191" t="s">
        <v>184</v>
      </c>
    </row>
    <row r="112" spans="1:20" ht="15" customHeight="1" thickBot="1" x14ac:dyDescent="0.3">
      <c r="A112" s="397">
        <v>30</v>
      </c>
      <c r="B112" s="161">
        <v>61570</v>
      </c>
      <c r="C112" s="352" t="s">
        <v>233</v>
      </c>
      <c r="D112" s="199">
        <v>949180103.33000004</v>
      </c>
      <c r="E112" s="275">
        <v>949180103.33000004</v>
      </c>
      <c r="F112" s="184">
        <f t="shared" si="8"/>
        <v>1</v>
      </c>
      <c r="G112" s="199">
        <v>5315010</v>
      </c>
      <c r="H112" s="398">
        <v>1403</v>
      </c>
      <c r="I112" s="184">
        <f>G112/H112</f>
        <v>3788.3178902352101</v>
      </c>
      <c r="J112" s="199">
        <v>92797010.599999994</v>
      </c>
      <c r="K112" s="163">
        <v>1403</v>
      </c>
      <c r="L112" s="180">
        <f>J112/K112</f>
        <v>66141.846471846045</v>
      </c>
      <c r="M112" s="199">
        <v>1491117</v>
      </c>
      <c r="N112" s="275">
        <v>3205533</v>
      </c>
      <c r="O112" s="163">
        <v>1403</v>
      </c>
      <c r="P112" s="180">
        <f>(N112+M112)/O112</f>
        <v>3347.5766215253029</v>
      </c>
      <c r="Q112" s="199">
        <v>51746249</v>
      </c>
      <c r="R112" s="157">
        <v>82</v>
      </c>
      <c r="S112" s="180">
        <f>Q112/R112</f>
        <v>631051.81707317068</v>
      </c>
      <c r="T112" s="196" t="s">
        <v>182</v>
      </c>
    </row>
    <row r="113" spans="1:20" ht="15" customHeight="1" thickBot="1" x14ac:dyDescent="0.3">
      <c r="A113" s="366"/>
      <c r="B113" s="340"/>
      <c r="C113" s="341" t="s">
        <v>43</v>
      </c>
      <c r="D113" s="342">
        <f>SUM(D114:D122)</f>
        <v>2414532648.5599999</v>
      </c>
      <c r="E113" s="343">
        <f>SUM(E114:E122)</f>
        <v>2109852638.1199999</v>
      </c>
      <c r="F113" s="347"/>
      <c r="G113" s="342">
        <f>SUM(G114:G122)</f>
        <v>426542300.16999996</v>
      </c>
      <c r="H113" s="367">
        <f>SUM(H114:H122)</f>
        <v>11408</v>
      </c>
      <c r="I113" s="347"/>
      <c r="J113" s="342">
        <f>SUM(J114:J122)</f>
        <v>966810466</v>
      </c>
      <c r="K113" s="367">
        <f>SUM(K114:K122)</f>
        <v>11408</v>
      </c>
      <c r="L113" s="348"/>
      <c r="M113" s="342">
        <f>SUM(M114:M122)</f>
        <v>79245281.329999998</v>
      </c>
      <c r="N113" s="343">
        <f>SUM(N114:N122)</f>
        <v>33757893.229999997</v>
      </c>
      <c r="O113" s="367">
        <f>SUM(O114:O122)</f>
        <v>11408</v>
      </c>
      <c r="P113" s="348"/>
      <c r="Q113" s="342">
        <f>SUM(Q114:Q122)</f>
        <v>564692259.28999996</v>
      </c>
      <c r="R113" s="399">
        <f>SUM(R114:R122)</f>
        <v>799</v>
      </c>
      <c r="S113" s="348"/>
      <c r="T113" s="349"/>
    </row>
    <row r="114" spans="1:20" ht="15" customHeight="1" x14ac:dyDescent="0.25">
      <c r="A114" s="350">
        <v>1</v>
      </c>
      <c r="B114" s="378">
        <v>70020</v>
      </c>
      <c r="C114" s="400" t="s">
        <v>79</v>
      </c>
      <c r="D114" s="271">
        <v>30014381.010000002</v>
      </c>
      <c r="E114" s="272">
        <v>16692158.93</v>
      </c>
      <c r="F114" s="370">
        <f t="shared" si="8"/>
        <v>0.55613870312496572</v>
      </c>
      <c r="G114" s="271">
        <v>29251346.960000001</v>
      </c>
      <c r="H114" s="371">
        <v>1137</v>
      </c>
      <c r="I114" s="370">
        <f t="shared" si="9"/>
        <v>25726.778328935798</v>
      </c>
      <c r="J114" s="271">
        <v>75028683.280000001</v>
      </c>
      <c r="K114" s="372">
        <v>1137</v>
      </c>
      <c r="L114" s="373">
        <f t="shared" si="10"/>
        <v>65988.28784520668</v>
      </c>
      <c r="M114" s="271">
        <v>697660.76</v>
      </c>
      <c r="N114" s="272">
        <v>4460611.3899999997</v>
      </c>
      <c r="O114" s="372">
        <v>1137</v>
      </c>
      <c r="P114" s="373">
        <f t="shared" si="11"/>
        <v>4536.7389182058041</v>
      </c>
      <c r="Q114" s="271">
        <v>50390154</v>
      </c>
      <c r="R114" s="372">
        <v>71</v>
      </c>
      <c r="S114" s="375">
        <f t="shared" si="12"/>
        <v>709720.47887323948</v>
      </c>
      <c r="T114" s="196" t="s">
        <v>187</v>
      </c>
    </row>
    <row r="115" spans="1:20" ht="15" customHeight="1" x14ac:dyDescent="0.25">
      <c r="A115" s="350">
        <v>2</v>
      </c>
      <c r="B115" s="351">
        <v>70110</v>
      </c>
      <c r="C115" s="401" t="s">
        <v>81</v>
      </c>
      <c r="D115" s="201">
        <v>44137785.329999998</v>
      </c>
      <c r="E115" s="205">
        <v>32737598</v>
      </c>
      <c r="F115" s="353">
        <f>E115/D115</f>
        <v>0.74171365317118876</v>
      </c>
      <c r="G115" s="201">
        <v>46115340.670000002</v>
      </c>
      <c r="H115" s="354">
        <v>939</v>
      </c>
      <c r="I115" s="353">
        <f>G115/H115</f>
        <v>49111.118924387651</v>
      </c>
      <c r="J115" s="201">
        <v>65061548.670000002</v>
      </c>
      <c r="K115" s="202">
        <v>939</v>
      </c>
      <c r="L115" s="204">
        <f>J115/K115</f>
        <v>69288.124249201283</v>
      </c>
      <c r="M115" s="201">
        <v>1123781.69</v>
      </c>
      <c r="N115" s="205">
        <v>2095654.63</v>
      </c>
      <c r="O115" s="202">
        <v>939</v>
      </c>
      <c r="P115" s="204">
        <f>(N115+M115)/O115</f>
        <v>3428.5796805111818</v>
      </c>
      <c r="Q115" s="201">
        <v>40754364.159999996</v>
      </c>
      <c r="R115" s="202">
        <v>68</v>
      </c>
      <c r="S115" s="203">
        <f>Q115/R115</f>
        <v>599328.88470588229</v>
      </c>
      <c r="T115" s="196" t="s">
        <v>195</v>
      </c>
    </row>
    <row r="116" spans="1:20" ht="15" customHeight="1" x14ac:dyDescent="0.25">
      <c r="A116" s="355">
        <v>3</v>
      </c>
      <c r="B116" s="351">
        <v>70021</v>
      </c>
      <c r="C116" s="401" t="s">
        <v>80</v>
      </c>
      <c r="D116" s="201">
        <v>18565389.510000002</v>
      </c>
      <c r="E116" s="205">
        <v>4470141.24</v>
      </c>
      <c r="F116" s="353">
        <f t="shared" si="8"/>
        <v>0.24077820923672072</v>
      </c>
      <c r="G116" s="201">
        <v>25685878.510000002</v>
      </c>
      <c r="H116" s="354">
        <v>901</v>
      </c>
      <c r="I116" s="353">
        <f t="shared" si="9"/>
        <v>28508.189245283022</v>
      </c>
      <c r="J116" s="201">
        <v>63388466.979999997</v>
      </c>
      <c r="K116" s="202">
        <v>901</v>
      </c>
      <c r="L116" s="204">
        <f t="shared" si="10"/>
        <v>70353.459467258595</v>
      </c>
      <c r="M116" s="201">
        <v>826427.77</v>
      </c>
      <c r="N116" s="205">
        <v>2918408.08</v>
      </c>
      <c r="O116" s="202">
        <v>901</v>
      </c>
      <c r="P116" s="204">
        <f t="shared" si="11"/>
        <v>4156.3105993340732</v>
      </c>
      <c r="Q116" s="201">
        <v>41319158.130000003</v>
      </c>
      <c r="R116" s="202">
        <v>67</v>
      </c>
      <c r="S116" s="203">
        <f t="shared" si="12"/>
        <v>616703.85268656723</v>
      </c>
      <c r="T116" s="196" t="s">
        <v>180</v>
      </c>
    </row>
    <row r="117" spans="1:20" ht="15" customHeight="1" x14ac:dyDescent="0.25">
      <c r="A117" s="355">
        <v>4</v>
      </c>
      <c r="B117" s="351">
        <v>70040</v>
      </c>
      <c r="C117" s="401" t="s">
        <v>35</v>
      </c>
      <c r="D117" s="201">
        <v>31126416.350000001</v>
      </c>
      <c r="E117" s="205">
        <v>12654596.57</v>
      </c>
      <c r="F117" s="353">
        <f t="shared" si="8"/>
        <v>0.40655488340532975</v>
      </c>
      <c r="G117" s="201">
        <v>22146041.969999999</v>
      </c>
      <c r="H117" s="354">
        <v>663</v>
      </c>
      <c r="I117" s="353">
        <f t="shared" si="9"/>
        <v>33402.778235294114</v>
      </c>
      <c r="J117" s="201">
        <v>43729984</v>
      </c>
      <c r="K117" s="202">
        <v>663</v>
      </c>
      <c r="L117" s="204">
        <f t="shared" si="10"/>
        <v>65957.743589743593</v>
      </c>
      <c r="M117" s="201">
        <v>588057.23</v>
      </c>
      <c r="N117" s="205">
        <v>1453931.48</v>
      </c>
      <c r="O117" s="202">
        <v>663</v>
      </c>
      <c r="P117" s="204">
        <f t="shared" si="11"/>
        <v>3079.9226395173455</v>
      </c>
      <c r="Q117" s="201">
        <v>28123017.559999999</v>
      </c>
      <c r="R117" s="202">
        <v>56</v>
      </c>
      <c r="S117" s="203">
        <f t="shared" si="12"/>
        <v>502196.74214285711</v>
      </c>
      <c r="T117" s="196" t="s">
        <v>195</v>
      </c>
    </row>
    <row r="118" spans="1:20" ht="15" customHeight="1" x14ac:dyDescent="0.25">
      <c r="A118" s="355">
        <v>5</v>
      </c>
      <c r="B118" s="351">
        <v>70100</v>
      </c>
      <c r="C118" s="401" t="s">
        <v>129</v>
      </c>
      <c r="D118" s="201">
        <v>68282441.989999995</v>
      </c>
      <c r="E118" s="205">
        <v>46679017.289999999</v>
      </c>
      <c r="F118" s="353">
        <f t="shared" si="8"/>
        <v>0.68361669456455831</v>
      </c>
      <c r="G118" s="201">
        <v>31449713.18</v>
      </c>
      <c r="H118" s="354">
        <v>1018</v>
      </c>
      <c r="I118" s="353">
        <f t="shared" si="9"/>
        <v>30893.627878192536</v>
      </c>
      <c r="J118" s="201">
        <v>69462946.549999997</v>
      </c>
      <c r="K118" s="202">
        <v>1018</v>
      </c>
      <c r="L118" s="204">
        <f t="shared" si="10"/>
        <v>68234.72156188605</v>
      </c>
      <c r="M118" s="201">
        <v>633811.11</v>
      </c>
      <c r="N118" s="205">
        <v>3780343.79</v>
      </c>
      <c r="O118" s="202">
        <v>1018</v>
      </c>
      <c r="P118" s="204">
        <f t="shared" si="11"/>
        <v>4336.1050098231826</v>
      </c>
      <c r="Q118" s="201">
        <v>43939543.159999996</v>
      </c>
      <c r="R118" s="202">
        <v>65</v>
      </c>
      <c r="S118" s="203">
        <f t="shared" si="12"/>
        <v>675992.97169230762</v>
      </c>
      <c r="T118" s="196" t="s">
        <v>195</v>
      </c>
    </row>
    <row r="119" spans="1:20" ht="15" customHeight="1" x14ac:dyDescent="0.25">
      <c r="A119" s="355">
        <v>6</v>
      </c>
      <c r="B119" s="351">
        <v>70270</v>
      </c>
      <c r="C119" s="401" t="s">
        <v>36</v>
      </c>
      <c r="D119" s="201">
        <v>33432980.600000001</v>
      </c>
      <c r="E119" s="205">
        <v>20262410.109999999</v>
      </c>
      <c r="F119" s="353">
        <f t="shared" si="8"/>
        <v>0.60606053502749913</v>
      </c>
      <c r="G119" s="201">
        <v>16265430</v>
      </c>
      <c r="H119" s="354">
        <v>775</v>
      </c>
      <c r="I119" s="353">
        <f t="shared" si="9"/>
        <v>20987.651612903224</v>
      </c>
      <c r="J119" s="201">
        <v>52715288.07</v>
      </c>
      <c r="K119" s="202">
        <v>775</v>
      </c>
      <c r="L119" s="204">
        <f t="shared" si="10"/>
        <v>68019.726541935481</v>
      </c>
      <c r="M119" s="201">
        <v>482104.74</v>
      </c>
      <c r="N119" s="205">
        <v>2111259.9</v>
      </c>
      <c r="O119" s="202">
        <v>775</v>
      </c>
      <c r="P119" s="204">
        <f t="shared" si="11"/>
        <v>3346.2769548387091</v>
      </c>
      <c r="Q119" s="201">
        <v>32108090.120000001</v>
      </c>
      <c r="R119" s="202">
        <v>54</v>
      </c>
      <c r="S119" s="203">
        <f t="shared" si="12"/>
        <v>594594.26148148149</v>
      </c>
      <c r="T119" s="196" t="s">
        <v>184</v>
      </c>
    </row>
    <row r="120" spans="1:20" ht="15" customHeight="1" x14ac:dyDescent="0.25">
      <c r="A120" s="355">
        <v>7</v>
      </c>
      <c r="B120" s="351">
        <v>70510</v>
      </c>
      <c r="C120" s="401" t="s">
        <v>15</v>
      </c>
      <c r="D120" s="201">
        <v>16712671.560000001</v>
      </c>
      <c r="E120" s="205">
        <v>3627488.66</v>
      </c>
      <c r="F120" s="353">
        <f>E120/D120</f>
        <v>0.21705019732943284</v>
      </c>
      <c r="G120" s="201">
        <v>12598380</v>
      </c>
      <c r="H120" s="357">
        <v>449</v>
      </c>
      <c r="I120" s="353">
        <f>G120/H120</f>
        <v>28058.752783964366</v>
      </c>
      <c r="J120" s="201">
        <v>36131434.219999999</v>
      </c>
      <c r="K120" s="202">
        <v>449</v>
      </c>
      <c r="L120" s="204">
        <f>J120/K120</f>
        <v>80470.900267260571</v>
      </c>
      <c r="M120" s="201">
        <v>385427.22</v>
      </c>
      <c r="N120" s="205">
        <v>1020369.63</v>
      </c>
      <c r="O120" s="202">
        <v>449</v>
      </c>
      <c r="P120" s="204">
        <f>(N120+M120)/O120</f>
        <v>3130.9506681514476</v>
      </c>
      <c r="Q120" s="201">
        <v>22634016.879999999</v>
      </c>
      <c r="R120" s="159">
        <v>37</v>
      </c>
      <c r="S120" s="203">
        <f>Q120/R120</f>
        <v>611730.18594594591</v>
      </c>
      <c r="T120" s="196" t="s">
        <v>184</v>
      </c>
    </row>
    <row r="121" spans="1:20" ht="15" customHeight="1" x14ac:dyDescent="0.25">
      <c r="A121" s="355">
        <v>8</v>
      </c>
      <c r="B121" s="351">
        <v>10880</v>
      </c>
      <c r="C121" s="401" t="s">
        <v>146</v>
      </c>
      <c r="D121" s="201">
        <v>1345030728.9100001</v>
      </c>
      <c r="E121" s="205">
        <v>1150070060</v>
      </c>
      <c r="F121" s="353">
        <f>E121/D121</f>
        <v>0.85505114142039396</v>
      </c>
      <c r="G121" s="201">
        <v>154641588.88</v>
      </c>
      <c r="H121" s="354">
        <v>3561</v>
      </c>
      <c r="I121" s="353">
        <f>G121/H121</f>
        <v>43426.450120752597</v>
      </c>
      <c r="J121" s="201">
        <v>448824519.50999999</v>
      </c>
      <c r="K121" s="202">
        <v>3561</v>
      </c>
      <c r="L121" s="204">
        <f>J121/K121</f>
        <v>126038.89904802022</v>
      </c>
      <c r="M121" s="201">
        <v>72305527.620000005</v>
      </c>
      <c r="N121" s="205">
        <v>11351041.289999999</v>
      </c>
      <c r="O121" s="202">
        <v>3561</v>
      </c>
      <c r="P121" s="204">
        <f>(N121+M121)/O121</f>
        <v>23492.437211457454</v>
      </c>
      <c r="Q121" s="201">
        <v>242005680.84</v>
      </c>
      <c r="R121" s="202">
        <v>295</v>
      </c>
      <c r="S121" s="203">
        <f>Q121/R121</f>
        <v>820358.24013559322</v>
      </c>
      <c r="T121" s="196" t="s">
        <v>182</v>
      </c>
    </row>
    <row r="122" spans="1:20" ht="15" customHeight="1" thickBot="1" x14ac:dyDescent="0.3">
      <c r="A122" s="402">
        <v>9</v>
      </c>
      <c r="B122" s="156">
        <v>10890</v>
      </c>
      <c r="C122" s="403" t="s">
        <v>234</v>
      </c>
      <c r="D122" s="194">
        <v>827229853.29999995</v>
      </c>
      <c r="E122" s="195">
        <v>822659167.32000005</v>
      </c>
      <c r="F122" s="183">
        <f>E122/D122</f>
        <v>0.99447470861724052</v>
      </c>
      <c r="G122" s="194">
        <v>88388580</v>
      </c>
      <c r="H122" s="404">
        <v>1965</v>
      </c>
      <c r="I122" s="183">
        <f>G122/H122</f>
        <v>44981.465648854959</v>
      </c>
      <c r="J122" s="194">
        <v>112467594.72</v>
      </c>
      <c r="K122" s="157">
        <v>1965</v>
      </c>
      <c r="L122" s="179">
        <f>J122/K122</f>
        <v>57235.41716030534</v>
      </c>
      <c r="M122" s="194">
        <v>2202483.19</v>
      </c>
      <c r="N122" s="195">
        <v>4566273.04</v>
      </c>
      <c r="O122" s="157">
        <v>1965</v>
      </c>
      <c r="P122" s="179">
        <f>(N122+M122)/O122</f>
        <v>3444.6596590330792</v>
      </c>
      <c r="Q122" s="194">
        <v>63418234.439999998</v>
      </c>
      <c r="R122" s="405">
        <v>86</v>
      </c>
      <c r="S122" s="189">
        <f>Q122/R122</f>
        <v>737421.33069767442</v>
      </c>
      <c r="T122" s="190" t="s">
        <v>184</v>
      </c>
    </row>
    <row r="123" spans="1:20" ht="15" customHeight="1" thickBot="1" x14ac:dyDescent="0.3">
      <c r="A123" s="406">
        <f>A15+A28+A46+A66+A81+A112+A122</f>
        <v>110</v>
      </c>
      <c r="B123" s="407"/>
      <c r="C123" s="408" t="s">
        <v>102</v>
      </c>
      <c r="D123" s="409"/>
      <c r="E123" s="410"/>
      <c r="F123" s="411">
        <f>AVERAGE(F6:F122)</f>
        <v>0.56902967920439362</v>
      </c>
      <c r="G123" s="409"/>
      <c r="H123" s="412"/>
      <c r="I123" s="411">
        <f>AVERAGE(I6:I122)</f>
        <v>23707.013500698395</v>
      </c>
      <c r="J123" s="413"/>
      <c r="K123" s="414"/>
      <c r="L123" s="415">
        <f>AVERAGE(L6:L122)</f>
        <v>75185.008252838859</v>
      </c>
      <c r="M123" s="416"/>
      <c r="N123" s="417"/>
      <c r="O123" s="414"/>
      <c r="P123" s="415">
        <f>AVERAGE(P6:P122)</f>
        <v>4981.1135876781918</v>
      </c>
      <c r="Q123" s="418"/>
      <c r="R123" s="414"/>
      <c r="S123" s="419">
        <f>AVERAGE(S6:S122)</f>
        <v>659124.82913255133</v>
      </c>
      <c r="T123" s="420"/>
    </row>
    <row r="124" spans="1:20" x14ac:dyDescent="0.25">
      <c r="A124" s="1"/>
      <c r="B124" s="1"/>
    </row>
  </sheetData>
  <mergeCells count="1">
    <mergeCell ref="D3:E3"/>
  </mergeCells>
  <pageMargins left="0" right="0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27" sqref="D27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7" style="165" customWidth="1"/>
    <col min="5" max="5" width="16.7109375" style="165" customWidth="1"/>
    <col min="6" max="6" width="12.7109375" style="165" customWidth="1"/>
    <col min="7" max="16384" width="9.140625" style="165"/>
  </cols>
  <sheetData>
    <row r="1" spans="1:6" ht="15.75" x14ac:dyDescent="0.25">
      <c r="B1" s="119" t="s">
        <v>92</v>
      </c>
    </row>
    <row r="2" spans="1:6" x14ac:dyDescent="0.25">
      <c r="C2" s="120" t="s">
        <v>176</v>
      </c>
    </row>
    <row r="3" spans="1:6" ht="18" customHeight="1" thickBot="1" x14ac:dyDescent="0.3">
      <c r="B3" s="53"/>
      <c r="C3" s="53"/>
      <c r="D3" s="49"/>
      <c r="E3" s="49"/>
      <c r="F3" s="49"/>
    </row>
    <row r="4" spans="1:6" ht="89.25" customHeight="1" thickBot="1" x14ac:dyDescent="0.3">
      <c r="A4" s="2" t="s">
        <v>44</v>
      </c>
      <c r="B4" s="3" t="s">
        <v>50</v>
      </c>
      <c r="C4" s="4" t="s">
        <v>49</v>
      </c>
      <c r="D4" s="2" t="s">
        <v>235</v>
      </c>
      <c r="E4" s="3" t="s">
        <v>45</v>
      </c>
      <c r="F4" s="494" t="s">
        <v>105</v>
      </c>
    </row>
    <row r="5" spans="1:6" ht="15" customHeight="1" x14ac:dyDescent="0.25">
      <c r="A5" s="489">
        <v>1</v>
      </c>
      <c r="B5" s="270">
        <v>61570</v>
      </c>
      <c r="C5" s="500" t="s">
        <v>233</v>
      </c>
      <c r="D5" s="271">
        <v>949180103.33000004</v>
      </c>
      <c r="E5" s="272">
        <v>949180103.33000004</v>
      </c>
      <c r="F5" s="248">
        <v>1</v>
      </c>
    </row>
    <row r="6" spans="1:6" ht="15" customHeight="1" x14ac:dyDescent="0.25">
      <c r="A6" s="490">
        <v>2</v>
      </c>
      <c r="B6" s="200">
        <v>61540</v>
      </c>
      <c r="C6" s="274" t="s">
        <v>231</v>
      </c>
      <c r="D6" s="201">
        <v>792898014.88999999</v>
      </c>
      <c r="E6" s="205">
        <v>791576518.19000006</v>
      </c>
      <c r="F6" s="204">
        <v>0.99833333332259222</v>
      </c>
    </row>
    <row r="7" spans="1:6" ht="15" customHeight="1" x14ac:dyDescent="0.25">
      <c r="A7" s="490">
        <v>3</v>
      </c>
      <c r="B7" s="493">
        <v>10890</v>
      </c>
      <c r="C7" s="501" t="s">
        <v>234</v>
      </c>
      <c r="D7" s="499">
        <v>827229853.29999995</v>
      </c>
      <c r="E7" s="492">
        <v>822659167.32000005</v>
      </c>
      <c r="F7" s="495">
        <v>0.99447470861724052</v>
      </c>
    </row>
    <row r="8" spans="1:6" ht="15" customHeight="1" x14ac:dyDescent="0.25">
      <c r="A8" s="490">
        <v>4</v>
      </c>
      <c r="B8" s="200">
        <v>61560</v>
      </c>
      <c r="C8" s="274" t="s">
        <v>232</v>
      </c>
      <c r="D8" s="201">
        <v>1108884220</v>
      </c>
      <c r="E8" s="205">
        <v>1090696264.24</v>
      </c>
      <c r="F8" s="204">
        <v>0.98359796682831324</v>
      </c>
    </row>
    <row r="9" spans="1:6" ht="15" customHeight="1" x14ac:dyDescent="0.25">
      <c r="A9" s="490">
        <v>5</v>
      </c>
      <c r="B9" s="200">
        <v>20900</v>
      </c>
      <c r="C9" s="274" t="s">
        <v>148</v>
      </c>
      <c r="D9" s="201">
        <v>110967567.31</v>
      </c>
      <c r="E9" s="205">
        <v>103901186.47</v>
      </c>
      <c r="F9" s="204">
        <v>0.93632030501074881</v>
      </c>
    </row>
    <row r="10" spans="1:6" ht="15" customHeight="1" x14ac:dyDescent="0.25">
      <c r="A10" s="490">
        <v>6</v>
      </c>
      <c r="B10" s="200">
        <v>61510</v>
      </c>
      <c r="C10" s="274" t="s">
        <v>42</v>
      </c>
      <c r="D10" s="201">
        <v>672416658.10000002</v>
      </c>
      <c r="E10" s="205">
        <v>617801519.79999995</v>
      </c>
      <c r="F10" s="204">
        <v>0.91877783269926394</v>
      </c>
    </row>
    <row r="11" spans="1:6" ht="15" customHeight="1" x14ac:dyDescent="0.25">
      <c r="A11" s="490">
        <v>7</v>
      </c>
      <c r="B11" s="200">
        <v>20080</v>
      </c>
      <c r="C11" s="274" t="s">
        <v>188</v>
      </c>
      <c r="D11" s="201">
        <v>166935500.49000001</v>
      </c>
      <c r="E11" s="205">
        <v>152599675.02000001</v>
      </c>
      <c r="F11" s="204">
        <v>0.91412356612032464</v>
      </c>
    </row>
    <row r="12" spans="1:6" ht="15" customHeight="1" x14ac:dyDescent="0.25">
      <c r="A12" s="490">
        <v>8</v>
      </c>
      <c r="B12" s="200">
        <v>20061</v>
      </c>
      <c r="C12" s="274" t="s">
        <v>61</v>
      </c>
      <c r="D12" s="201">
        <v>130784696.55</v>
      </c>
      <c r="E12" s="205">
        <v>119360095.27</v>
      </c>
      <c r="F12" s="204">
        <v>0.91264573316777708</v>
      </c>
    </row>
    <row r="13" spans="1:6" ht="15" customHeight="1" x14ac:dyDescent="0.25">
      <c r="A13" s="490">
        <v>9</v>
      </c>
      <c r="B13" s="200">
        <v>61500</v>
      </c>
      <c r="C13" s="274" t="s">
        <v>100</v>
      </c>
      <c r="D13" s="201">
        <v>447396481.42000002</v>
      </c>
      <c r="E13" s="205">
        <v>403636748.58999997</v>
      </c>
      <c r="F13" s="204">
        <v>0.90219026155254911</v>
      </c>
    </row>
    <row r="14" spans="1:6" ht="15" customHeight="1" x14ac:dyDescent="0.25">
      <c r="A14" s="490">
        <v>10</v>
      </c>
      <c r="B14" s="200">
        <v>61520</v>
      </c>
      <c r="C14" s="274" t="s">
        <v>128</v>
      </c>
      <c r="D14" s="201">
        <v>848794560.45000005</v>
      </c>
      <c r="E14" s="205">
        <v>759323322.13999999</v>
      </c>
      <c r="F14" s="204">
        <v>0.89459023127744164</v>
      </c>
    </row>
    <row r="15" spans="1:6" ht="15" customHeight="1" x14ac:dyDescent="0.25">
      <c r="A15" s="490">
        <v>11</v>
      </c>
      <c r="B15" s="200">
        <v>10090</v>
      </c>
      <c r="C15" s="274" t="s">
        <v>59</v>
      </c>
      <c r="D15" s="201">
        <v>211670344.22999999</v>
      </c>
      <c r="E15" s="205">
        <v>188588400.94999999</v>
      </c>
      <c r="F15" s="204">
        <v>0.89095334368181844</v>
      </c>
    </row>
    <row r="16" spans="1:6" ht="15" customHeight="1" x14ac:dyDescent="0.25">
      <c r="A16" s="490">
        <v>12</v>
      </c>
      <c r="B16" s="200">
        <v>20550</v>
      </c>
      <c r="C16" s="274" t="s">
        <v>63</v>
      </c>
      <c r="D16" s="201">
        <v>101291792.95</v>
      </c>
      <c r="E16" s="205">
        <v>89882168.090000004</v>
      </c>
      <c r="F16" s="204">
        <v>0.88735884193863512</v>
      </c>
    </row>
    <row r="17" spans="1:6" ht="15" customHeight="1" x14ac:dyDescent="0.25">
      <c r="A17" s="490">
        <v>13</v>
      </c>
      <c r="B17" s="200">
        <v>20460</v>
      </c>
      <c r="C17" s="274" t="s">
        <v>8</v>
      </c>
      <c r="D17" s="201">
        <v>149070147.34</v>
      </c>
      <c r="E17" s="205">
        <v>131794209.66</v>
      </c>
      <c r="F17" s="204">
        <v>0.88410866972179913</v>
      </c>
    </row>
    <row r="18" spans="1:6" ht="15" customHeight="1" x14ac:dyDescent="0.25">
      <c r="A18" s="490">
        <v>14</v>
      </c>
      <c r="B18" s="493">
        <v>10880</v>
      </c>
      <c r="C18" s="501" t="s">
        <v>146</v>
      </c>
      <c r="D18" s="499">
        <v>1345030728.9100001</v>
      </c>
      <c r="E18" s="492">
        <v>1150070060</v>
      </c>
      <c r="F18" s="495">
        <v>0.85505114142039396</v>
      </c>
    </row>
    <row r="19" spans="1:6" ht="15" customHeight="1" x14ac:dyDescent="0.25">
      <c r="A19" s="490">
        <v>15</v>
      </c>
      <c r="B19" s="200">
        <v>21350</v>
      </c>
      <c r="C19" s="274" t="s">
        <v>10</v>
      </c>
      <c r="D19" s="201">
        <v>111808448.51000001</v>
      </c>
      <c r="E19" s="205">
        <v>94469910.25</v>
      </c>
      <c r="F19" s="204">
        <v>0.84492640322748713</v>
      </c>
    </row>
    <row r="20" spans="1:6" ht="15" customHeight="1" x14ac:dyDescent="0.25">
      <c r="A20" s="490">
        <v>16</v>
      </c>
      <c r="B20" s="200">
        <v>20040</v>
      </c>
      <c r="C20" s="274" t="s">
        <v>60</v>
      </c>
      <c r="D20" s="201">
        <v>112412950.70999999</v>
      </c>
      <c r="E20" s="205">
        <v>93609917.829999998</v>
      </c>
      <c r="F20" s="204">
        <v>0.8327325031391839</v>
      </c>
    </row>
    <row r="21" spans="1:6" ht="15" customHeight="1" x14ac:dyDescent="0.25">
      <c r="A21" s="490">
        <v>17</v>
      </c>
      <c r="B21" s="200">
        <v>20810</v>
      </c>
      <c r="C21" s="274" t="s">
        <v>190</v>
      </c>
      <c r="D21" s="201">
        <v>88737685.730000004</v>
      </c>
      <c r="E21" s="205">
        <v>73637362.670000002</v>
      </c>
      <c r="F21" s="204">
        <v>0.8298319035956675</v>
      </c>
    </row>
    <row r="22" spans="1:6" ht="15" customHeight="1" x14ac:dyDescent="0.25">
      <c r="A22" s="490">
        <v>18</v>
      </c>
      <c r="B22" s="200">
        <v>51580</v>
      </c>
      <c r="C22" s="274" t="s">
        <v>150</v>
      </c>
      <c r="D22" s="201">
        <v>185368380</v>
      </c>
      <c r="E22" s="205">
        <v>153319092.30000001</v>
      </c>
      <c r="F22" s="204">
        <v>0.82710488326002529</v>
      </c>
    </row>
    <row r="23" spans="1:6" ht="15" customHeight="1" x14ac:dyDescent="0.25">
      <c r="A23" s="490">
        <v>19</v>
      </c>
      <c r="B23" s="200">
        <v>20630</v>
      </c>
      <c r="C23" s="274" t="s">
        <v>9</v>
      </c>
      <c r="D23" s="201">
        <v>77520347.760000005</v>
      </c>
      <c r="E23" s="205">
        <v>63481971.93</v>
      </c>
      <c r="F23" s="204">
        <v>0.81890721293637292</v>
      </c>
    </row>
    <row r="24" spans="1:6" ht="15" customHeight="1" x14ac:dyDescent="0.25">
      <c r="A24" s="490">
        <v>20</v>
      </c>
      <c r="B24" s="200">
        <v>21020</v>
      </c>
      <c r="C24" s="274" t="s">
        <v>64</v>
      </c>
      <c r="D24" s="201">
        <v>137760057.81999999</v>
      </c>
      <c r="E24" s="205">
        <v>112191758.78</v>
      </c>
      <c r="F24" s="204">
        <v>0.81439976547187554</v>
      </c>
    </row>
    <row r="25" spans="1:6" ht="15" customHeight="1" x14ac:dyDescent="0.25">
      <c r="A25" s="490">
        <v>21</v>
      </c>
      <c r="B25" s="200">
        <v>60240</v>
      </c>
      <c r="C25" s="274" t="s">
        <v>219</v>
      </c>
      <c r="D25" s="201">
        <v>112897229.12</v>
      </c>
      <c r="E25" s="205">
        <v>89863737.450000003</v>
      </c>
      <c r="F25" s="204">
        <v>0.79597823746836704</v>
      </c>
    </row>
    <row r="26" spans="1:6" ht="15" customHeight="1" x14ac:dyDescent="0.25">
      <c r="A26" s="490">
        <v>22</v>
      </c>
      <c r="B26" s="200">
        <v>60180</v>
      </c>
      <c r="C26" s="274" t="s">
        <v>3</v>
      </c>
      <c r="D26" s="201">
        <v>109356440</v>
      </c>
      <c r="E26" s="205">
        <v>85272632.719999999</v>
      </c>
      <c r="F26" s="204">
        <v>0.77976781906945758</v>
      </c>
    </row>
    <row r="27" spans="1:6" ht="15" customHeight="1" x14ac:dyDescent="0.25">
      <c r="A27" s="490">
        <v>23</v>
      </c>
      <c r="B27" s="200">
        <v>70110</v>
      </c>
      <c r="C27" s="274" t="s">
        <v>81</v>
      </c>
      <c r="D27" s="201">
        <v>44137785.329999998</v>
      </c>
      <c r="E27" s="205">
        <v>32737598</v>
      </c>
      <c r="F27" s="204">
        <v>0.74171365317118876</v>
      </c>
    </row>
    <row r="28" spans="1:6" ht="15" customHeight="1" x14ac:dyDescent="0.25">
      <c r="A28" s="490">
        <v>24</v>
      </c>
      <c r="B28" s="200">
        <v>20060</v>
      </c>
      <c r="C28" s="274" t="s">
        <v>69</v>
      </c>
      <c r="D28" s="201">
        <v>179678020.84999999</v>
      </c>
      <c r="E28" s="205">
        <v>132117685.81</v>
      </c>
      <c r="F28" s="204">
        <v>0.73530243256795091</v>
      </c>
    </row>
    <row r="29" spans="1:6" ht="15" customHeight="1" x14ac:dyDescent="0.25">
      <c r="A29" s="490">
        <v>25</v>
      </c>
      <c r="B29" s="200">
        <v>40020</v>
      </c>
      <c r="C29" s="274" t="s">
        <v>202</v>
      </c>
      <c r="D29" s="201">
        <v>42609109.469999999</v>
      </c>
      <c r="E29" s="205">
        <v>31087794.09</v>
      </c>
      <c r="F29" s="204">
        <v>0.72960440799374449</v>
      </c>
    </row>
    <row r="30" spans="1:6" ht="15" customHeight="1" x14ac:dyDescent="0.25">
      <c r="A30" s="490">
        <v>26</v>
      </c>
      <c r="B30" s="200">
        <v>61440</v>
      </c>
      <c r="C30" s="274" t="s">
        <v>230</v>
      </c>
      <c r="D30" s="201">
        <v>35259638.07</v>
      </c>
      <c r="E30" s="205">
        <v>25121947.199999999</v>
      </c>
      <c r="F30" s="204">
        <v>0.71248454536391104</v>
      </c>
    </row>
    <row r="31" spans="1:6" ht="15" customHeight="1" x14ac:dyDescent="0.25">
      <c r="A31" s="490">
        <v>27</v>
      </c>
      <c r="B31" s="200">
        <v>30460</v>
      </c>
      <c r="C31" s="274" t="s">
        <v>66</v>
      </c>
      <c r="D31" s="201">
        <v>53550709.039999999</v>
      </c>
      <c r="E31" s="205">
        <v>38143086.450000003</v>
      </c>
      <c r="F31" s="204">
        <v>0.712279764988897</v>
      </c>
    </row>
    <row r="32" spans="1:6" ht="15" customHeight="1" x14ac:dyDescent="0.25">
      <c r="A32" s="490">
        <v>28</v>
      </c>
      <c r="B32" s="200">
        <v>61470</v>
      </c>
      <c r="C32" s="274" t="s">
        <v>41</v>
      </c>
      <c r="D32" s="201">
        <v>46488906.719999999</v>
      </c>
      <c r="E32" s="205">
        <v>32850877.649999999</v>
      </c>
      <c r="F32" s="204">
        <v>0.70663906655966202</v>
      </c>
    </row>
    <row r="33" spans="1:6" ht="15" customHeight="1" x14ac:dyDescent="0.25">
      <c r="A33" s="490">
        <v>29</v>
      </c>
      <c r="B33" s="200">
        <v>61490</v>
      </c>
      <c r="C33" s="274" t="s">
        <v>99</v>
      </c>
      <c r="D33" s="201">
        <v>39216418.560000002</v>
      </c>
      <c r="E33" s="205">
        <v>27628039.440000001</v>
      </c>
      <c r="F33" s="204">
        <v>0.70450185035968771</v>
      </c>
    </row>
    <row r="34" spans="1:6" ht="15" customHeight="1" x14ac:dyDescent="0.25">
      <c r="A34" s="490">
        <v>30</v>
      </c>
      <c r="B34" s="200">
        <v>10002</v>
      </c>
      <c r="C34" s="274" t="s">
        <v>178</v>
      </c>
      <c r="D34" s="201">
        <v>59140193.170000002</v>
      </c>
      <c r="E34" s="205">
        <v>41401746.689999998</v>
      </c>
      <c r="F34" s="204">
        <v>0.70006106626993281</v>
      </c>
    </row>
    <row r="35" spans="1:6" ht="15" customHeight="1" x14ac:dyDescent="0.25">
      <c r="A35" s="490">
        <v>31</v>
      </c>
      <c r="B35" s="200">
        <v>61450</v>
      </c>
      <c r="C35" s="274" t="s">
        <v>98</v>
      </c>
      <c r="D35" s="201">
        <v>44635808.770000003</v>
      </c>
      <c r="E35" s="205">
        <v>31185027.940000001</v>
      </c>
      <c r="F35" s="204">
        <v>0.69865493197828299</v>
      </c>
    </row>
    <row r="36" spans="1:6" ht="15" customHeight="1" x14ac:dyDescent="0.25">
      <c r="A36" s="490">
        <v>32</v>
      </c>
      <c r="B36" s="200">
        <v>70100</v>
      </c>
      <c r="C36" s="274" t="s">
        <v>129</v>
      </c>
      <c r="D36" s="201">
        <v>68282441.989999995</v>
      </c>
      <c r="E36" s="205">
        <v>46679017.289999999</v>
      </c>
      <c r="F36" s="204">
        <v>0.68361669456455831</v>
      </c>
    </row>
    <row r="37" spans="1:6" ht="15" customHeight="1" x14ac:dyDescent="0.25">
      <c r="A37" s="490">
        <v>33</v>
      </c>
      <c r="B37" s="200">
        <v>61210</v>
      </c>
      <c r="C37" s="274" t="s">
        <v>225</v>
      </c>
      <c r="D37" s="201">
        <v>53514356.149999999</v>
      </c>
      <c r="E37" s="205">
        <v>36157260.770000003</v>
      </c>
      <c r="F37" s="204">
        <v>0.67565534505641256</v>
      </c>
    </row>
    <row r="38" spans="1:6" ht="15" customHeight="1" x14ac:dyDescent="0.25">
      <c r="A38" s="490">
        <v>34</v>
      </c>
      <c r="B38" s="200">
        <v>31480</v>
      </c>
      <c r="C38" s="274" t="s">
        <v>68</v>
      </c>
      <c r="D38" s="201">
        <v>100185658.12</v>
      </c>
      <c r="E38" s="205">
        <v>67494172.269999996</v>
      </c>
      <c r="F38" s="204">
        <v>0.67369096072770296</v>
      </c>
    </row>
    <row r="39" spans="1:6" ht="15" customHeight="1" x14ac:dyDescent="0.25">
      <c r="A39" s="490">
        <v>35</v>
      </c>
      <c r="B39" s="200">
        <v>30480</v>
      </c>
      <c r="C39" s="274" t="s">
        <v>130</v>
      </c>
      <c r="D39" s="201">
        <v>54018179.82</v>
      </c>
      <c r="E39" s="205">
        <v>35577858.07</v>
      </c>
      <c r="F39" s="204">
        <v>0.65862748779305313</v>
      </c>
    </row>
    <row r="40" spans="1:6" ht="15" customHeight="1" x14ac:dyDescent="0.25">
      <c r="A40" s="490">
        <v>36</v>
      </c>
      <c r="B40" s="200">
        <v>30440</v>
      </c>
      <c r="C40" s="274" t="s">
        <v>13</v>
      </c>
      <c r="D40" s="201">
        <v>55459011.530000001</v>
      </c>
      <c r="E40" s="205">
        <v>35389995.759999998</v>
      </c>
      <c r="F40" s="204">
        <v>0.63812885920002616</v>
      </c>
    </row>
    <row r="41" spans="1:6" ht="15" customHeight="1" x14ac:dyDescent="0.25">
      <c r="A41" s="490">
        <v>37</v>
      </c>
      <c r="B41" s="200">
        <v>30890</v>
      </c>
      <c r="C41" s="274" t="s">
        <v>197</v>
      </c>
      <c r="D41" s="201">
        <v>43654745.030000001</v>
      </c>
      <c r="E41" s="205">
        <v>27709735.559999999</v>
      </c>
      <c r="F41" s="204">
        <v>0.63474739208664666</v>
      </c>
    </row>
    <row r="42" spans="1:6" ht="15" customHeight="1" x14ac:dyDescent="0.25">
      <c r="A42" s="490">
        <v>38</v>
      </c>
      <c r="B42" s="200">
        <v>61390</v>
      </c>
      <c r="C42" s="274" t="s">
        <v>228</v>
      </c>
      <c r="D42" s="201">
        <v>24410123.690000001</v>
      </c>
      <c r="E42" s="205">
        <v>15229540.73</v>
      </c>
      <c r="F42" s="204">
        <v>0.62390264479647128</v>
      </c>
    </row>
    <row r="43" spans="1:6" ht="15" customHeight="1" x14ac:dyDescent="0.25">
      <c r="A43" s="490">
        <v>39</v>
      </c>
      <c r="B43" s="200">
        <v>50003</v>
      </c>
      <c r="C43" s="274" t="s">
        <v>77</v>
      </c>
      <c r="D43" s="201">
        <v>47128284.979999997</v>
      </c>
      <c r="E43" s="205">
        <v>29302455.16</v>
      </c>
      <c r="F43" s="204">
        <v>0.62175942053556987</v>
      </c>
    </row>
    <row r="44" spans="1:6" ht="15" customHeight="1" x14ac:dyDescent="0.25">
      <c r="A44" s="490">
        <v>40</v>
      </c>
      <c r="B44" s="200">
        <v>61430</v>
      </c>
      <c r="C44" s="274" t="s">
        <v>97</v>
      </c>
      <c r="D44" s="201">
        <v>56748029.759999998</v>
      </c>
      <c r="E44" s="205">
        <v>35274520.390000001</v>
      </c>
      <c r="F44" s="204">
        <v>0.62159903241017833</v>
      </c>
    </row>
    <row r="45" spans="1:6" ht="15" customHeight="1" x14ac:dyDescent="0.25">
      <c r="A45" s="490">
        <v>41</v>
      </c>
      <c r="B45" s="200">
        <v>60850</v>
      </c>
      <c r="C45" s="274" t="s">
        <v>221</v>
      </c>
      <c r="D45" s="201">
        <v>29598706.609999999</v>
      </c>
      <c r="E45" s="205">
        <v>18172041.18</v>
      </c>
      <c r="F45" s="204">
        <v>0.61394713692862946</v>
      </c>
    </row>
    <row r="46" spans="1:6" ht="15" customHeight="1" x14ac:dyDescent="0.25">
      <c r="A46" s="490">
        <v>42</v>
      </c>
      <c r="B46" s="200">
        <v>60010</v>
      </c>
      <c r="C46" s="274" t="s">
        <v>215</v>
      </c>
      <c r="D46" s="201">
        <v>24517152.390000001</v>
      </c>
      <c r="E46" s="205">
        <v>14987902.300000001</v>
      </c>
      <c r="F46" s="204">
        <v>0.61132312846059689</v>
      </c>
    </row>
    <row r="47" spans="1:6" ht="15" customHeight="1" x14ac:dyDescent="0.25">
      <c r="A47" s="490">
        <v>43</v>
      </c>
      <c r="B47" s="200">
        <v>60001</v>
      </c>
      <c r="C47" s="274" t="s">
        <v>38</v>
      </c>
      <c r="D47" s="201">
        <v>27419141.550000001</v>
      </c>
      <c r="E47" s="205">
        <v>16714106.449999999</v>
      </c>
      <c r="F47" s="204">
        <v>0.60957803582293402</v>
      </c>
    </row>
    <row r="48" spans="1:6" ht="15" customHeight="1" x14ac:dyDescent="0.25">
      <c r="A48" s="490">
        <v>44</v>
      </c>
      <c r="B48" s="200">
        <v>70270</v>
      </c>
      <c r="C48" s="274" t="s">
        <v>36</v>
      </c>
      <c r="D48" s="201">
        <v>33432980.600000001</v>
      </c>
      <c r="E48" s="205">
        <v>20262410.109999999</v>
      </c>
      <c r="F48" s="203">
        <v>0.60606053502749913</v>
      </c>
    </row>
    <row r="49" spans="1:6" ht="15" customHeight="1" x14ac:dyDescent="0.25">
      <c r="A49" s="490">
        <v>45</v>
      </c>
      <c r="B49" s="200">
        <v>10003</v>
      </c>
      <c r="C49" s="274" t="s">
        <v>57</v>
      </c>
      <c r="D49" s="201">
        <v>37483450</v>
      </c>
      <c r="E49" s="205">
        <v>22688111.699999999</v>
      </c>
      <c r="F49" s="204">
        <v>0.605283443759846</v>
      </c>
    </row>
    <row r="50" spans="1:6" ht="15" customHeight="1" x14ac:dyDescent="0.25">
      <c r="A50" s="490">
        <v>46</v>
      </c>
      <c r="B50" s="200">
        <v>60910</v>
      </c>
      <c r="C50" s="274" t="s">
        <v>5</v>
      </c>
      <c r="D50" s="201">
        <v>35943952.390000001</v>
      </c>
      <c r="E50" s="205">
        <v>21593666.18</v>
      </c>
      <c r="F50" s="204">
        <v>0.60075936963480936</v>
      </c>
    </row>
    <row r="51" spans="1:6" ht="15" customHeight="1" x14ac:dyDescent="0.25">
      <c r="A51" s="490">
        <v>47</v>
      </c>
      <c r="B51" s="200">
        <v>61290</v>
      </c>
      <c r="C51" s="274" t="s">
        <v>40</v>
      </c>
      <c r="D51" s="201">
        <v>26409300.43</v>
      </c>
      <c r="E51" s="205">
        <v>15838000.83</v>
      </c>
      <c r="F51" s="204">
        <v>0.59971300156094287</v>
      </c>
    </row>
    <row r="52" spans="1:6" ht="15" customHeight="1" x14ac:dyDescent="0.25">
      <c r="A52" s="490">
        <v>48</v>
      </c>
      <c r="B52" s="200">
        <v>10004</v>
      </c>
      <c r="C52" s="274" t="s">
        <v>58</v>
      </c>
      <c r="D52" s="201">
        <v>36146350</v>
      </c>
      <c r="E52" s="205">
        <v>21545589.68</v>
      </c>
      <c r="F52" s="204">
        <v>0.59606543067280648</v>
      </c>
    </row>
    <row r="53" spans="1:6" ht="15" customHeight="1" x14ac:dyDescent="0.25">
      <c r="A53" s="490">
        <v>49</v>
      </c>
      <c r="B53" s="200">
        <v>60070</v>
      </c>
      <c r="C53" s="274" t="s">
        <v>218</v>
      </c>
      <c r="D53" s="201">
        <v>22732949.640000001</v>
      </c>
      <c r="E53" s="205">
        <v>13484312.6</v>
      </c>
      <c r="F53" s="204">
        <v>0.59316159202999053</v>
      </c>
    </row>
    <row r="54" spans="1:6" ht="15" customHeight="1" x14ac:dyDescent="0.25">
      <c r="A54" s="490">
        <v>50</v>
      </c>
      <c r="B54" s="200">
        <v>10320</v>
      </c>
      <c r="C54" s="274" t="s">
        <v>56</v>
      </c>
      <c r="D54" s="201">
        <v>33548991.359999999</v>
      </c>
      <c r="E54" s="205">
        <v>19681358.25</v>
      </c>
      <c r="F54" s="204">
        <v>0.5866453044387443</v>
      </c>
    </row>
    <row r="55" spans="1:6" ht="15" customHeight="1" x14ac:dyDescent="0.25">
      <c r="A55" s="490">
        <v>51</v>
      </c>
      <c r="B55" s="200">
        <v>51370</v>
      </c>
      <c r="C55" s="274" t="s">
        <v>76</v>
      </c>
      <c r="D55" s="201">
        <v>31839008.579999998</v>
      </c>
      <c r="E55" s="205">
        <v>18630124.940000001</v>
      </c>
      <c r="F55" s="204">
        <v>0.5851352090059333</v>
      </c>
    </row>
    <row r="56" spans="1:6" ht="15" customHeight="1" x14ac:dyDescent="0.25">
      <c r="A56" s="490">
        <v>52</v>
      </c>
      <c r="B56" s="200">
        <v>10190</v>
      </c>
      <c r="C56" s="274" t="s">
        <v>183</v>
      </c>
      <c r="D56" s="201">
        <v>40139966.710000001</v>
      </c>
      <c r="E56" s="205">
        <v>23425622.34</v>
      </c>
      <c r="F56" s="204">
        <v>0.58359844962611829</v>
      </c>
    </row>
    <row r="57" spans="1:6" ht="15" customHeight="1" x14ac:dyDescent="0.25">
      <c r="A57" s="490">
        <v>53</v>
      </c>
      <c r="B57" s="200">
        <v>50780</v>
      </c>
      <c r="C57" s="274" t="s">
        <v>32</v>
      </c>
      <c r="D57" s="201">
        <v>41283016.869999997</v>
      </c>
      <c r="E57" s="205">
        <v>23997391.309999999</v>
      </c>
      <c r="F57" s="204">
        <v>0.58128967138151888</v>
      </c>
    </row>
    <row r="58" spans="1:6" ht="15" customHeight="1" x14ac:dyDescent="0.25">
      <c r="A58" s="490">
        <v>54</v>
      </c>
      <c r="B58" s="200">
        <v>30310</v>
      </c>
      <c r="C58" s="274" t="s">
        <v>12</v>
      </c>
      <c r="D58" s="201">
        <v>38352919.100000001</v>
      </c>
      <c r="E58" s="205">
        <v>21917812.34</v>
      </c>
      <c r="F58" s="204">
        <v>0.57147703106645664</v>
      </c>
    </row>
    <row r="59" spans="1:6" ht="15" customHeight="1" x14ac:dyDescent="0.25">
      <c r="A59" s="490">
        <v>55</v>
      </c>
      <c r="B59" s="200">
        <v>50450</v>
      </c>
      <c r="C59" s="274" t="s">
        <v>211</v>
      </c>
      <c r="D59" s="201">
        <v>9369062.9700000007</v>
      </c>
      <c r="E59" s="205">
        <v>5300117.1500000004</v>
      </c>
      <c r="F59" s="204">
        <v>0.56570408022351037</v>
      </c>
    </row>
    <row r="60" spans="1:6" ht="15" customHeight="1" x14ac:dyDescent="0.25">
      <c r="A60" s="490">
        <v>56</v>
      </c>
      <c r="B60" s="200">
        <v>60020</v>
      </c>
      <c r="C60" s="274" t="s">
        <v>34</v>
      </c>
      <c r="D60" s="201">
        <v>2905838.96</v>
      </c>
      <c r="E60" s="205">
        <v>1636786.98</v>
      </c>
      <c r="F60" s="204">
        <v>0.56327518576597235</v>
      </c>
    </row>
    <row r="61" spans="1:6" ht="15" customHeight="1" x14ac:dyDescent="0.25">
      <c r="A61" s="490">
        <v>57</v>
      </c>
      <c r="B61" s="200">
        <v>61410</v>
      </c>
      <c r="C61" s="274" t="s">
        <v>229</v>
      </c>
      <c r="D61" s="201">
        <v>37295822.25</v>
      </c>
      <c r="E61" s="205">
        <v>20875015.350000001</v>
      </c>
      <c r="F61" s="204">
        <v>0.55971457634239452</v>
      </c>
    </row>
    <row r="62" spans="1:6" ht="15" customHeight="1" x14ac:dyDescent="0.25">
      <c r="A62" s="490">
        <v>58</v>
      </c>
      <c r="B62" s="200">
        <v>30530</v>
      </c>
      <c r="C62" s="274" t="s">
        <v>196</v>
      </c>
      <c r="D62" s="201">
        <v>44967989.600000001</v>
      </c>
      <c r="E62" s="205">
        <v>25046549.350000001</v>
      </c>
      <c r="F62" s="204">
        <v>0.55698619335208177</v>
      </c>
    </row>
    <row r="63" spans="1:6" ht="15" customHeight="1" x14ac:dyDescent="0.25">
      <c r="A63" s="490">
        <v>59</v>
      </c>
      <c r="B63" s="200">
        <v>70020</v>
      </c>
      <c r="C63" s="274" t="s">
        <v>79</v>
      </c>
      <c r="D63" s="201">
        <v>30014381.010000002</v>
      </c>
      <c r="E63" s="205">
        <v>16692158.93</v>
      </c>
      <c r="F63" s="204">
        <v>0.55613870312496572</v>
      </c>
    </row>
    <row r="64" spans="1:6" ht="15" customHeight="1" x14ac:dyDescent="0.25">
      <c r="A64" s="490">
        <v>60</v>
      </c>
      <c r="B64" s="200">
        <v>31000</v>
      </c>
      <c r="C64" s="274" t="s">
        <v>67</v>
      </c>
      <c r="D64" s="201">
        <v>41974060.640000001</v>
      </c>
      <c r="E64" s="205">
        <v>22874956.449999999</v>
      </c>
      <c r="F64" s="204">
        <v>0.54497840097464534</v>
      </c>
    </row>
    <row r="65" spans="1:6" ht="15" customHeight="1" x14ac:dyDescent="0.25">
      <c r="A65" s="490">
        <v>61</v>
      </c>
      <c r="B65" s="200">
        <v>40010</v>
      </c>
      <c r="C65" s="274" t="s">
        <v>70</v>
      </c>
      <c r="D65" s="201">
        <v>187873650</v>
      </c>
      <c r="E65" s="205">
        <v>102172150.78</v>
      </c>
      <c r="F65" s="204">
        <v>0.54383438433223608</v>
      </c>
    </row>
    <row r="66" spans="1:6" ht="15" customHeight="1" x14ac:dyDescent="0.25">
      <c r="A66" s="490">
        <v>62</v>
      </c>
      <c r="B66" s="200">
        <v>61080</v>
      </c>
      <c r="C66" s="274" t="s">
        <v>222</v>
      </c>
      <c r="D66" s="201">
        <v>24752360</v>
      </c>
      <c r="E66" s="205">
        <v>12928702.67</v>
      </c>
      <c r="F66" s="204">
        <v>0.52232201979932413</v>
      </c>
    </row>
    <row r="67" spans="1:6" ht="15" customHeight="1" x14ac:dyDescent="0.25">
      <c r="A67" s="490">
        <v>63</v>
      </c>
      <c r="B67" s="200">
        <v>50170</v>
      </c>
      <c r="C67" s="274" t="s">
        <v>208</v>
      </c>
      <c r="D67" s="201">
        <v>11419298.26</v>
      </c>
      <c r="E67" s="205">
        <v>5913380.9100000001</v>
      </c>
      <c r="F67" s="204">
        <v>0.51784100698320845</v>
      </c>
    </row>
    <row r="68" spans="1:6" ht="15" customHeight="1" x14ac:dyDescent="0.25">
      <c r="A68" s="490">
        <v>64</v>
      </c>
      <c r="B68" s="200">
        <v>30640</v>
      </c>
      <c r="C68" s="274" t="s">
        <v>18</v>
      </c>
      <c r="D68" s="201">
        <v>18650013.079999998</v>
      </c>
      <c r="E68" s="205">
        <v>9600463.25</v>
      </c>
      <c r="F68" s="204">
        <v>0.51476978642419269</v>
      </c>
    </row>
    <row r="69" spans="1:6" ht="15" customHeight="1" x14ac:dyDescent="0.25">
      <c r="A69" s="490">
        <v>65</v>
      </c>
      <c r="B69" s="200">
        <v>50760</v>
      </c>
      <c r="C69" s="274" t="s">
        <v>212</v>
      </c>
      <c r="D69" s="201">
        <v>35948338.060000002</v>
      </c>
      <c r="E69" s="205">
        <v>18501215.140000001</v>
      </c>
      <c r="F69" s="204">
        <v>0.51466120934771242</v>
      </c>
    </row>
    <row r="70" spans="1:6" ht="15" customHeight="1" x14ac:dyDescent="0.25">
      <c r="A70" s="490">
        <v>66</v>
      </c>
      <c r="B70" s="200">
        <v>30130</v>
      </c>
      <c r="C70" s="274" t="s">
        <v>1</v>
      </c>
      <c r="D70" s="201">
        <v>21488807.239999998</v>
      </c>
      <c r="E70" s="205">
        <v>11051270.699999999</v>
      </c>
      <c r="F70" s="204">
        <v>0.51428032168434124</v>
      </c>
    </row>
    <row r="71" spans="1:6" ht="15" customHeight="1" x14ac:dyDescent="0.25">
      <c r="A71" s="490">
        <v>67</v>
      </c>
      <c r="B71" s="200">
        <v>40390</v>
      </c>
      <c r="C71" s="274" t="s">
        <v>26</v>
      </c>
      <c r="D71" s="201">
        <v>19410331.170000002</v>
      </c>
      <c r="E71" s="205">
        <v>9858114.5199999996</v>
      </c>
      <c r="F71" s="204">
        <v>0.50787976947226909</v>
      </c>
    </row>
    <row r="72" spans="1:6" ht="15" customHeight="1" x14ac:dyDescent="0.25">
      <c r="A72" s="490">
        <v>68</v>
      </c>
      <c r="B72" s="200">
        <v>40133</v>
      </c>
      <c r="C72" s="274" t="s">
        <v>30</v>
      </c>
      <c r="D72" s="201">
        <v>48999240.399999999</v>
      </c>
      <c r="E72" s="205">
        <v>24713280.989999998</v>
      </c>
      <c r="F72" s="204">
        <v>0.50436049188223742</v>
      </c>
    </row>
    <row r="73" spans="1:6" ht="15" customHeight="1" x14ac:dyDescent="0.25">
      <c r="A73" s="490">
        <v>69</v>
      </c>
      <c r="B73" s="200">
        <v>30650</v>
      </c>
      <c r="C73" s="274" t="s">
        <v>19</v>
      </c>
      <c r="D73" s="201">
        <v>33527415.719999999</v>
      </c>
      <c r="E73" s="205">
        <v>16813419.469999999</v>
      </c>
      <c r="F73" s="204">
        <v>0.50148271523266685</v>
      </c>
    </row>
    <row r="74" spans="1:6" ht="15" customHeight="1" x14ac:dyDescent="0.25">
      <c r="A74" s="490">
        <v>70</v>
      </c>
      <c r="B74" s="200">
        <v>60980</v>
      </c>
      <c r="C74" s="274" t="s">
        <v>39</v>
      </c>
      <c r="D74" s="201">
        <v>15465688.949999999</v>
      </c>
      <c r="E74" s="205">
        <v>7676285.0199999996</v>
      </c>
      <c r="F74" s="204">
        <v>0.49634290750429194</v>
      </c>
    </row>
    <row r="75" spans="1:6" ht="15" customHeight="1" x14ac:dyDescent="0.25">
      <c r="A75" s="490">
        <v>71</v>
      </c>
      <c r="B75" s="200">
        <v>40031</v>
      </c>
      <c r="C75" s="274" t="s">
        <v>203</v>
      </c>
      <c r="D75" s="201">
        <v>8759990.1699999999</v>
      </c>
      <c r="E75" s="205">
        <v>4214103.96</v>
      </c>
      <c r="F75" s="204">
        <v>0.48106263571298047</v>
      </c>
    </row>
    <row r="76" spans="1:6" ht="15" customHeight="1" x14ac:dyDescent="0.25">
      <c r="A76" s="490">
        <v>72</v>
      </c>
      <c r="B76" s="200">
        <v>61150</v>
      </c>
      <c r="C76" s="274" t="s">
        <v>223</v>
      </c>
      <c r="D76" s="201">
        <v>42960960</v>
      </c>
      <c r="E76" s="205">
        <v>20272464.09</v>
      </c>
      <c r="F76" s="204">
        <v>0.47188107737815915</v>
      </c>
    </row>
    <row r="77" spans="1:6" ht="15" customHeight="1" x14ac:dyDescent="0.25">
      <c r="A77" s="490">
        <v>73</v>
      </c>
      <c r="B77" s="200">
        <v>40990</v>
      </c>
      <c r="C77" s="274" t="s">
        <v>29</v>
      </c>
      <c r="D77" s="201">
        <v>30413339.649999999</v>
      </c>
      <c r="E77" s="205">
        <v>14348532.93</v>
      </c>
      <c r="F77" s="204">
        <v>0.47178419388085846</v>
      </c>
    </row>
    <row r="78" spans="1:6" ht="15" customHeight="1" x14ac:dyDescent="0.25">
      <c r="A78" s="490">
        <v>74</v>
      </c>
      <c r="B78" s="200">
        <v>10120</v>
      </c>
      <c r="C78" s="274" t="s">
        <v>181</v>
      </c>
      <c r="D78" s="201">
        <v>30083486.710000001</v>
      </c>
      <c r="E78" s="205">
        <v>14119857.82</v>
      </c>
      <c r="F78" s="204">
        <v>0.46935576172114524</v>
      </c>
    </row>
    <row r="79" spans="1:6" ht="15" customHeight="1" x14ac:dyDescent="0.25">
      <c r="A79" s="490">
        <v>75</v>
      </c>
      <c r="B79" s="200">
        <v>40410</v>
      </c>
      <c r="C79" s="274" t="s">
        <v>74</v>
      </c>
      <c r="D79" s="201">
        <v>88857878.819999993</v>
      </c>
      <c r="E79" s="205">
        <v>41622860.960000001</v>
      </c>
      <c r="F79" s="204">
        <v>0.46842060054478357</v>
      </c>
    </row>
    <row r="80" spans="1:6" ht="15" customHeight="1" x14ac:dyDescent="0.25">
      <c r="A80" s="490">
        <v>76</v>
      </c>
      <c r="B80" s="200">
        <v>61340</v>
      </c>
      <c r="C80" s="274" t="s">
        <v>227</v>
      </c>
      <c r="D80" s="201">
        <v>31473142.82</v>
      </c>
      <c r="E80" s="205">
        <v>14701421.07</v>
      </c>
      <c r="F80" s="204">
        <v>0.46711004217404684</v>
      </c>
    </row>
    <row r="81" spans="1:6" ht="15" customHeight="1" x14ac:dyDescent="0.25">
      <c r="A81" s="490">
        <v>77</v>
      </c>
      <c r="B81" s="200">
        <v>40300</v>
      </c>
      <c r="C81" s="274" t="s">
        <v>24</v>
      </c>
      <c r="D81" s="201">
        <v>13687520.539999999</v>
      </c>
      <c r="E81" s="205">
        <v>6343344.1900000004</v>
      </c>
      <c r="F81" s="204">
        <v>0.46343997595929826</v>
      </c>
    </row>
    <row r="82" spans="1:6" ht="15" customHeight="1" x14ac:dyDescent="0.25">
      <c r="A82" s="490">
        <v>78</v>
      </c>
      <c r="B82" s="200">
        <v>30940</v>
      </c>
      <c r="C82" s="274" t="s">
        <v>6</v>
      </c>
      <c r="D82" s="201">
        <v>44059512.539999999</v>
      </c>
      <c r="E82" s="205">
        <v>19801343.219999999</v>
      </c>
      <c r="F82" s="204">
        <v>0.44942265763887179</v>
      </c>
    </row>
    <row r="83" spans="1:6" ht="15" customHeight="1" x14ac:dyDescent="0.25">
      <c r="A83" s="490">
        <v>79</v>
      </c>
      <c r="B83" s="200">
        <v>50340</v>
      </c>
      <c r="C83" s="274" t="s">
        <v>209</v>
      </c>
      <c r="D83" s="201">
        <v>11609076.33</v>
      </c>
      <c r="E83" s="205">
        <v>4966673.82</v>
      </c>
      <c r="F83" s="204">
        <v>0.42782678645717892</v>
      </c>
    </row>
    <row r="84" spans="1:6" ht="15" customHeight="1" x14ac:dyDescent="0.25">
      <c r="A84" s="490">
        <v>80</v>
      </c>
      <c r="B84" s="200">
        <v>40100</v>
      </c>
      <c r="C84" s="274" t="s">
        <v>73</v>
      </c>
      <c r="D84" s="201">
        <v>11389762.59</v>
      </c>
      <c r="E84" s="205">
        <v>4830634.04</v>
      </c>
      <c r="F84" s="204">
        <v>0.42412069626817395</v>
      </c>
    </row>
    <row r="85" spans="1:6" ht="15" customHeight="1" x14ac:dyDescent="0.25">
      <c r="A85" s="490">
        <v>81</v>
      </c>
      <c r="B85" s="200">
        <v>40730</v>
      </c>
      <c r="C85" s="274" t="s">
        <v>27</v>
      </c>
      <c r="D85" s="201">
        <v>16564536.08</v>
      </c>
      <c r="E85" s="205">
        <v>6967484.9400000004</v>
      </c>
      <c r="F85" s="204">
        <v>0.42062662705130227</v>
      </c>
    </row>
    <row r="86" spans="1:6" ht="15" customHeight="1" x14ac:dyDescent="0.25">
      <c r="A86" s="490">
        <v>82</v>
      </c>
      <c r="B86" s="200">
        <v>30790</v>
      </c>
      <c r="C86" s="274" t="s">
        <v>20</v>
      </c>
      <c r="D86" s="201">
        <v>14942802.859999999</v>
      </c>
      <c r="E86" s="205">
        <v>6245931.5800000001</v>
      </c>
      <c r="F86" s="204">
        <v>0.41798929146817376</v>
      </c>
    </row>
    <row r="87" spans="1:6" ht="15" customHeight="1" x14ac:dyDescent="0.25">
      <c r="A87" s="490">
        <v>83</v>
      </c>
      <c r="B87" s="200">
        <v>40950</v>
      </c>
      <c r="C87" s="274" t="s">
        <v>7</v>
      </c>
      <c r="D87" s="201">
        <v>12725142.25</v>
      </c>
      <c r="E87" s="205">
        <v>5258656.76</v>
      </c>
      <c r="F87" s="204">
        <v>0.41324934972730853</v>
      </c>
    </row>
    <row r="88" spans="1:6" ht="15" customHeight="1" x14ac:dyDescent="0.25">
      <c r="A88" s="490">
        <v>84</v>
      </c>
      <c r="B88" s="200">
        <v>10860</v>
      </c>
      <c r="C88" s="274" t="s">
        <v>147</v>
      </c>
      <c r="D88" s="201">
        <v>16604119.289999999</v>
      </c>
      <c r="E88" s="205">
        <v>6827144.9299999997</v>
      </c>
      <c r="F88" s="204">
        <v>0.41117175869193601</v>
      </c>
    </row>
    <row r="89" spans="1:6" ht="15" customHeight="1" x14ac:dyDescent="0.25">
      <c r="A89" s="490">
        <v>85</v>
      </c>
      <c r="B89" s="200">
        <v>30500</v>
      </c>
      <c r="C89" s="274" t="s">
        <v>14</v>
      </c>
      <c r="D89" s="201">
        <v>13033526.84</v>
      </c>
      <c r="E89" s="205">
        <v>5357885.21</v>
      </c>
      <c r="F89" s="204">
        <v>0.41108483342794117</v>
      </c>
    </row>
    <row r="90" spans="1:6" ht="15" customHeight="1" x14ac:dyDescent="0.25">
      <c r="A90" s="490">
        <v>86</v>
      </c>
      <c r="B90" s="278">
        <v>70040</v>
      </c>
      <c r="C90" s="274" t="s">
        <v>35</v>
      </c>
      <c r="D90" s="201">
        <v>31126416.350000001</v>
      </c>
      <c r="E90" s="205">
        <v>12654596.57</v>
      </c>
      <c r="F90" s="204">
        <v>0.40655488340532975</v>
      </c>
    </row>
    <row r="91" spans="1:6" ht="15" customHeight="1" x14ac:dyDescent="0.25">
      <c r="A91" s="490">
        <v>87</v>
      </c>
      <c r="B91" s="200">
        <v>40011</v>
      </c>
      <c r="C91" s="274" t="s">
        <v>71</v>
      </c>
      <c r="D91" s="201">
        <v>129171800</v>
      </c>
      <c r="E91" s="205">
        <v>52440932.859999999</v>
      </c>
      <c r="F91" s="204">
        <v>0.4059781845573105</v>
      </c>
    </row>
    <row r="92" spans="1:6" ht="15" customHeight="1" x14ac:dyDescent="0.25">
      <c r="A92" s="490">
        <v>88</v>
      </c>
      <c r="B92" s="200">
        <v>60560</v>
      </c>
      <c r="C92" s="274" t="s">
        <v>16</v>
      </c>
      <c r="D92" s="201">
        <v>18349126.77</v>
      </c>
      <c r="E92" s="205">
        <v>7333913.2300000004</v>
      </c>
      <c r="F92" s="204">
        <v>0.39968731601934432</v>
      </c>
    </row>
    <row r="93" spans="1:6" ht="15" customHeight="1" x14ac:dyDescent="0.25">
      <c r="A93" s="490">
        <v>89</v>
      </c>
      <c r="B93" s="200">
        <v>40820</v>
      </c>
      <c r="C93" s="274" t="s">
        <v>205</v>
      </c>
      <c r="D93" s="201">
        <v>9463477.1500000004</v>
      </c>
      <c r="E93" s="205">
        <v>3730091.97</v>
      </c>
      <c r="F93" s="204">
        <v>0.39415659919462054</v>
      </c>
    </row>
    <row r="94" spans="1:6" ht="15" customHeight="1" x14ac:dyDescent="0.25">
      <c r="A94" s="490">
        <v>90</v>
      </c>
      <c r="B94" s="200">
        <v>30070</v>
      </c>
      <c r="C94" s="274" t="s">
        <v>65</v>
      </c>
      <c r="D94" s="201">
        <v>28856523.640000001</v>
      </c>
      <c r="E94" s="205">
        <v>10761205.98</v>
      </c>
      <c r="F94" s="204">
        <v>0.37292108066278495</v>
      </c>
    </row>
    <row r="95" spans="1:6" ht="15" customHeight="1" x14ac:dyDescent="0.25">
      <c r="A95" s="490">
        <v>91</v>
      </c>
      <c r="B95" s="200">
        <v>50420</v>
      </c>
      <c r="C95" s="274" t="s">
        <v>210</v>
      </c>
      <c r="D95" s="201">
        <v>10044159.92</v>
      </c>
      <c r="E95" s="205">
        <v>3586669.37</v>
      </c>
      <c r="F95" s="204">
        <v>0.35709003028299058</v>
      </c>
    </row>
    <row r="96" spans="1:6" ht="15" customHeight="1" x14ac:dyDescent="0.25">
      <c r="A96" s="490">
        <v>92</v>
      </c>
      <c r="B96" s="200">
        <v>50930</v>
      </c>
      <c r="C96" s="274" t="s">
        <v>149</v>
      </c>
      <c r="D96" s="201">
        <v>13152711.689999999</v>
      </c>
      <c r="E96" s="205">
        <v>4678022.9800000004</v>
      </c>
      <c r="F96" s="204">
        <v>0.35566984894504294</v>
      </c>
    </row>
    <row r="97" spans="1:6" ht="15" customHeight="1" x14ac:dyDescent="0.25">
      <c r="A97" s="490">
        <v>93</v>
      </c>
      <c r="B97" s="200">
        <v>40720</v>
      </c>
      <c r="C97" s="274" t="s">
        <v>204</v>
      </c>
      <c r="D97" s="201">
        <v>10576978.800000001</v>
      </c>
      <c r="E97" s="205">
        <v>3687921.55</v>
      </c>
      <c r="F97" s="204">
        <v>0.34867438232929043</v>
      </c>
    </row>
    <row r="98" spans="1:6" ht="15" customHeight="1" x14ac:dyDescent="0.25">
      <c r="A98" s="490">
        <v>94</v>
      </c>
      <c r="B98" s="200">
        <v>50060</v>
      </c>
      <c r="C98" s="274" t="s">
        <v>207</v>
      </c>
      <c r="D98" s="201">
        <v>12892006.65</v>
      </c>
      <c r="E98" s="205">
        <v>4475372.72</v>
      </c>
      <c r="F98" s="204">
        <v>0.34714322149376176</v>
      </c>
    </row>
    <row r="99" spans="1:6" ht="15" customHeight="1" x14ac:dyDescent="0.25">
      <c r="A99" s="490">
        <v>95</v>
      </c>
      <c r="B99" s="200">
        <v>50040</v>
      </c>
      <c r="C99" s="274" t="s">
        <v>78</v>
      </c>
      <c r="D99" s="201">
        <v>31888867.190000001</v>
      </c>
      <c r="E99" s="205">
        <v>10820204.439999999</v>
      </c>
      <c r="F99" s="204">
        <v>0.33930977778329791</v>
      </c>
    </row>
    <row r="100" spans="1:6" ht="15" customHeight="1" x14ac:dyDescent="0.25">
      <c r="A100" s="490">
        <v>96</v>
      </c>
      <c r="B100" s="200">
        <v>50230</v>
      </c>
      <c r="C100" s="274" t="s">
        <v>75</v>
      </c>
      <c r="D100" s="201">
        <v>12718727.43</v>
      </c>
      <c r="E100" s="205">
        <v>4232676.32</v>
      </c>
      <c r="F100" s="204">
        <v>0.33279086632647498</v>
      </c>
    </row>
    <row r="101" spans="1:6" ht="15" customHeight="1" x14ac:dyDescent="0.25">
      <c r="A101" s="490">
        <v>97</v>
      </c>
      <c r="B101" s="200">
        <v>60050</v>
      </c>
      <c r="C101" s="274" t="s">
        <v>216</v>
      </c>
      <c r="D101" s="201">
        <v>10847689.32</v>
      </c>
      <c r="E101" s="205">
        <v>3550447.84</v>
      </c>
      <c r="F101" s="204">
        <v>0.32729991938965297</v>
      </c>
    </row>
    <row r="102" spans="1:6" ht="15" customHeight="1" x14ac:dyDescent="0.25">
      <c r="A102" s="490">
        <v>98</v>
      </c>
      <c r="B102" s="200">
        <v>30160</v>
      </c>
      <c r="C102" s="274" t="s">
        <v>2</v>
      </c>
      <c r="D102" s="201">
        <v>40506249.619999997</v>
      </c>
      <c r="E102" s="205">
        <v>12471665.380000001</v>
      </c>
      <c r="F102" s="204">
        <v>0.30789484331430439</v>
      </c>
    </row>
    <row r="103" spans="1:6" ht="15" customHeight="1" x14ac:dyDescent="0.25">
      <c r="A103" s="490">
        <v>99</v>
      </c>
      <c r="B103" s="200">
        <v>60660</v>
      </c>
      <c r="C103" s="274" t="s">
        <v>37</v>
      </c>
      <c r="D103" s="201">
        <v>12445219.039999999</v>
      </c>
      <c r="E103" s="205">
        <v>3737451.95</v>
      </c>
      <c r="F103" s="204">
        <v>0.30031226754527257</v>
      </c>
    </row>
    <row r="104" spans="1:6" ht="15" customHeight="1" x14ac:dyDescent="0.25">
      <c r="A104" s="490">
        <v>100</v>
      </c>
      <c r="B104" s="200">
        <v>40840</v>
      </c>
      <c r="C104" s="274" t="s">
        <v>28</v>
      </c>
      <c r="D104" s="201">
        <v>8168157.4900000002</v>
      </c>
      <c r="E104" s="205">
        <v>2452948.9500000002</v>
      </c>
      <c r="F104" s="204">
        <v>0.30030627506914048</v>
      </c>
    </row>
    <row r="105" spans="1:6" ht="15" customHeight="1" x14ac:dyDescent="0.25">
      <c r="A105" s="490">
        <v>101</v>
      </c>
      <c r="B105" s="277">
        <v>40030</v>
      </c>
      <c r="C105" s="274" t="s">
        <v>199</v>
      </c>
      <c r="D105" s="201">
        <v>7852550</v>
      </c>
      <c r="E105" s="205">
        <v>2307398.2200000002</v>
      </c>
      <c r="F105" s="204">
        <v>0.29384062756684137</v>
      </c>
    </row>
    <row r="106" spans="1:6" ht="15" customHeight="1" x14ac:dyDescent="0.25">
      <c r="A106" s="490">
        <v>102</v>
      </c>
      <c r="B106" s="200">
        <v>40210</v>
      </c>
      <c r="C106" s="274" t="s">
        <v>23</v>
      </c>
      <c r="D106" s="201">
        <v>18210888.079999998</v>
      </c>
      <c r="E106" s="205">
        <v>5339157.91</v>
      </c>
      <c r="F106" s="204">
        <v>0.29318492796975121</v>
      </c>
    </row>
    <row r="107" spans="1:6" ht="15" customHeight="1" x14ac:dyDescent="0.25">
      <c r="A107" s="490">
        <v>103</v>
      </c>
      <c r="B107" s="200">
        <v>50620</v>
      </c>
      <c r="C107" s="274" t="s">
        <v>17</v>
      </c>
      <c r="D107" s="201">
        <v>12398230.390000001</v>
      </c>
      <c r="E107" s="205">
        <v>3629665.66</v>
      </c>
      <c r="F107" s="204">
        <v>0.29275675203838503</v>
      </c>
    </row>
    <row r="108" spans="1:6" ht="15" customHeight="1" x14ac:dyDescent="0.25">
      <c r="A108" s="490">
        <v>104</v>
      </c>
      <c r="B108" s="200">
        <v>30030</v>
      </c>
      <c r="C108" s="274" t="s">
        <v>193</v>
      </c>
      <c r="D108" s="201">
        <v>39589740</v>
      </c>
      <c r="E108" s="205">
        <v>11095023.949999999</v>
      </c>
      <c r="F108" s="204">
        <v>0.28024998269753726</v>
      </c>
    </row>
    <row r="109" spans="1:6" ht="15" customHeight="1" x14ac:dyDescent="0.25">
      <c r="A109" s="490">
        <v>105</v>
      </c>
      <c r="B109" s="200">
        <v>70021</v>
      </c>
      <c r="C109" s="274" t="s">
        <v>80</v>
      </c>
      <c r="D109" s="201">
        <v>18565389.510000002</v>
      </c>
      <c r="E109" s="205">
        <v>4470141.24</v>
      </c>
      <c r="F109" s="204">
        <v>0.24077820923672072</v>
      </c>
    </row>
    <row r="110" spans="1:6" ht="15" customHeight="1" x14ac:dyDescent="0.25">
      <c r="A110" s="490">
        <v>106</v>
      </c>
      <c r="B110" s="491">
        <v>70510</v>
      </c>
      <c r="C110" s="501" t="s">
        <v>15</v>
      </c>
      <c r="D110" s="499">
        <v>16712671.560000001</v>
      </c>
      <c r="E110" s="492">
        <v>3627488.66</v>
      </c>
      <c r="F110" s="495">
        <v>0.21705019732943284</v>
      </c>
    </row>
    <row r="111" spans="1:6" ht="15" customHeight="1" x14ac:dyDescent="0.25">
      <c r="A111" s="273">
        <v>107</v>
      </c>
      <c r="B111" s="200">
        <v>40360</v>
      </c>
      <c r="C111" s="274" t="s">
        <v>25</v>
      </c>
      <c r="D111" s="201">
        <v>8603658.8699999992</v>
      </c>
      <c r="E111" s="205">
        <v>1649958.83</v>
      </c>
      <c r="F111" s="204">
        <v>0.19177408762139825</v>
      </c>
    </row>
    <row r="112" spans="1:6" x14ac:dyDescent="0.25">
      <c r="A112" s="496">
        <v>108</v>
      </c>
      <c r="B112" s="200">
        <v>40080</v>
      </c>
      <c r="C112" s="274" t="s">
        <v>72</v>
      </c>
      <c r="D112" s="201">
        <v>17307342.829999998</v>
      </c>
      <c r="E112" s="205">
        <v>2793461.93</v>
      </c>
      <c r="F112" s="204">
        <v>0.1614032816844595</v>
      </c>
    </row>
    <row r="113" spans="1:6" x14ac:dyDescent="0.25">
      <c r="A113" s="497">
        <v>109</v>
      </c>
      <c r="B113" s="200">
        <v>10001</v>
      </c>
      <c r="C113" s="274" t="s">
        <v>55</v>
      </c>
      <c r="D113" s="201">
        <v>9712877.6600000001</v>
      </c>
      <c r="E113" s="205">
        <v>335103.93</v>
      </c>
      <c r="F113" s="204">
        <v>3.4500993601519321E-2</v>
      </c>
    </row>
    <row r="114" spans="1:6" ht="15.75" thickBot="1" x14ac:dyDescent="0.3">
      <c r="A114" s="498">
        <v>110</v>
      </c>
      <c r="B114" s="156">
        <v>20400</v>
      </c>
      <c r="C114" s="502" t="s">
        <v>62</v>
      </c>
      <c r="D114" s="199">
        <v>32933840</v>
      </c>
      <c r="E114" s="275">
        <v>185633.45</v>
      </c>
      <c r="F114" s="279">
        <v>5.6365565023695999E-3</v>
      </c>
    </row>
    <row r="115" spans="1:6" x14ac:dyDescent="0.25">
      <c r="E115" s="680">
        <f>AVERAGE(E5:E114)</f>
        <v>89041109.050454557</v>
      </c>
    </row>
  </sheetData>
  <sortState ref="A5:F117">
    <sortCondition descending="1" ref="F117"/>
  </sortState>
  <pageMargins left="0" right="0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5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6" sqref="A6"/>
      <selection pane="bottomRight" activeCell="D115" sqref="D115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5.7109375" style="165" customWidth="1"/>
    <col min="5" max="5" width="13.7109375" style="165" customWidth="1"/>
    <col min="6" max="6" width="13" style="165" customWidth="1"/>
    <col min="7" max="16384" width="9.140625" style="165"/>
  </cols>
  <sheetData>
    <row r="1" spans="1:6" ht="15.75" x14ac:dyDescent="0.25">
      <c r="B1" s="119" t="s">
        <v>92</v>
      </c>
    </row>
    <row r="2" spans="1:6" x14ac:dyDescent="0.25">
      <c r="C2" s="120" t="s">
        <v>176</v>
      </c>
    </row>
    <row r="3" spans="1:6" ht="11.25" customHeight="1" thickBot="1" x14ac:dyDescent="0.3">
      <c r="B3" s="53"/>
      <c r="C3" s="53"/>
      <c r="D3" s="49"/>
      <c r="E3" s="49"/>
      <c r="F3" s="49"/>
    </row>
    <row r="4" spans="1:6" ht="90" customHeight="1" thickBot="1" x14ac:dyDescent="0.3">
      <c r="A4" s="2" t="s">
        <v>44</v>
      </c>
      <c r="B4" s="3" t="s">
        <v>50</v>
      </c>
      <c r="C4" s="4" t="s">
        <v>49</v>
      </c>
      <c r="D4" s="249" t="s">
        <v>236</v>
      </c>
      <c r="E4" s="250" t="s">
        <v>54</v>
      </c>
      <c r="F4" s="187" t="s">
        <v>170</v>
      </c>
    </row>
    <row r="5" spans="1:6" ht="15" customHeight="1" x14ac:dyDescent="0.25">
      <c r="A5" s="506">
        <v>1</v>
      </c>
      <c r="B5" s="510">
        <v>40020</v>
      </c>
      <c r="C5" s="511" t="s">
        <v>202</v>
      </c>
      <c r="D5" s="513">
        <v>43007780</v>
      </c>
      <c r="E5" s="514">
        <v>351</v>
      </c>
      <c r="F5" s="507">
        <v>122529.28774928775</v>
      </c>
    </row>
    <row r="6" spans="1:6" ht="15" customHeight="1" x14ac:dyDescent="0.25">
      <c r="A6" s="280">
        <v>2</v>
      </c>
      <c r="B6" s="200">
        <v>51580</v>
      </c>
      <c r="C6" s="274" t="s">
        <v>150</v>
      </c>
      <c r="D6" s="201">
        <v>107250542</v>
      </c>
      <c r="E6" s="202">
        <v>1255</v>
      </c>
      <c r="F6" s="204">
        <v>85458.599203187245</v>
      </c>
    </row>
    <row r="7" spans="1:6" ht="15" customHeight="1" x14ac:dyDescent="0.25">
      <c r="A7" s="280">
        <v>3</v>
      </c>
      <c r="B7" s="277">
        <v>10003</v>
      </c>
      <c r="C7" s="512" t="s">
        <v>57</v>
      </c>
      <c r="D7" s="282">
        <v>11061100</v>
      </c>
      <c r="E7" s="283">
        <v>215</v>
      </c>
      <c r="F7" s="204">
        <v>51446.976744186046</v>
      </c>
    </row>
    <row r="8" spans="1:6" ht="15" customHeight="1" x14ac:dyDescent="0.25">
      <c r="A8" s="280">
        <v>4</v>
      </c>
      <c r="B8" s="200">
        <v>70110</v>
      </c>
      <c r="C8" s="274" t="s">
        <v>81</v>
      </c>
      <c r="D8" s="201">
        <v>46115340.670000002</v>
      </c>
      <c r="E8" s="202">
        <v>939</v>
      </c>
      <c r="F8" s="204">
        <v>49111.118924387651</v>
      </c>
    </row>
    <row r="9" spans="1:6" ht="15" customHeight="1" x14ac:dyDescent="0.25">
      <c r="A9" s="280">
        <v>5</v>
      </c>
      <c r="B9" s="493">
        <v>10890</v>
      </c>
      <c r="C9" s="501" t="s">
        <v>234</v>
      </c>
      <c r="D9" s="499">
        <v>88388580</v>
      </c>
      <c r="E9" s="493">
        <v>1965</v>
      </c>
      <c r="F9" s="508">
        <v>44981.465648854959</v>
      </c>
    </row>
    <row r="10" spans="1:6" ht="15" customHeight="1" x14ac:dyDescent="0.25">
      <c r="A10" s="280">
        <v>6</v>
      </c>
      <c r="B10" s="493">
        <v>10880</v>
      </c>
      <c r="C10" s="501" t="s">
        <v>146</v>
      </c>
      <c r="D10" s="499">
        <v>154641588.88</v>
      </c>
      <c r="E10" s="493">
        <v>3561</v>
      </c>
      <c r="F10" s="508">
        <v>43426.450120752597</v>
      </c>
    </row>
    <row r="11" spans="1:6" ht="15" customHeight="1" x14ac:dyDescent="0.25">
      <c r="A11" s="280">
        <v>7</v>
      </c>
      <c r="B11" s="200">
        <v>40010</v>
      </c>
      <c r="C11" s="274" t="s">
        <v>70</v>
      </c>
      <c r="D11" s="201">
        <v>96664410</v>
      </c>
      <c r="E11" s="202">
        <v>2326</v>
      </c>
      <c r="F11" s="204">
        <v>41558.215821152189</v>
      </c>
    </row>
    <row r="12" spans="1:6" ht="15" customHeight="1" x14ac:dyDescent="0.25">
      <c r="A12" s="280">
        <v>8</v>
      </c>
      <c r="B12" s="200">
        <v>30500</v>
      </c>
      <c r="C12" s="274" t="s">
        <v>14</v>
      </c>
      <c r="D12" s="201">
        <v>12349930</v>
      </c>
      <c r="E12" s="202">
        <v>304</v>
      </c>
      <c r="F12" s="204">
        <v>40624.769736842107</v>
      </c>
    </row>
    <row r="13" spans="1:6" ht="15" customHeight="1" x14ac:dyDescent="0.25">
      <c r="A13" s="280">
        <v>9</v>
      </c>
      <c r="B13" s="200">
        <v>60010</v>
      </c>
      <c r="C13" s="274" t="s">
        <v>215</v>
      </c>
      <c r="D13" s="201">
        <v>35802520</v>
      </c>
      <c r="E13" s="202">
        <v>911</v>
      </c>
      <c r="F13" s="204">
        <v>39300.241492864981</v>
      </c>
    </row>
    <row r="14" spans="1:6" ht="15" customHeight="1" x14ac:dyDescent="0.25">
      <c r="A14" s="280">
        <v>10</v>
      </c>
      <c r="B14" s="200">
        <v>50780</v>
      </c>
      <c r="C14" s="274" t="s">
        <v>32</v>
      </c>
      <c r="D14" s="201">
        <v>56300653.060000002</v>
      </c>
      <c r="E14" s="202">
        <v>1470</v>
      </c>
      <c r="F14" s="204">
        <v>38299.763986394559</v>
      </c>
    </row>
    <row r="15" spans="1:6" ht="15" customHeight="1" x14ac:dyDescent="0.25">
      <c r="A15" s="280">
        <v>11</v>
      </c>
      <c r="B15" s="200">
        <v>40410</v>
      </c>
      <c r="C15" s="274" t="s">
        <v>74</v>
      </c>
      <c r="D15" s="201">
        <v>70137574.730000004</v>
      </c>
      <c r="E15" s="202">
        <v>1929</v>
      </c>
      <c r="F15" s="204">
        <v>36359.551441161224</v>
      </c>
    </row>
    <row r="16" spans="1:6" ht="15" customHeight="1" x14ac:dyDescent="0.25">
      <c r="A16" s="280">
        <v>12</v>
      </c>
      <c r="B16" s="200">
        <v>60180</v>
      </c>
      <c r="C16" s="274" t="s">
        <v>3</v>
      </c>
      <c r="D16" s="201">
        <v>54359173.789999999</v>
      </c>
      <c r="E16" s="202">
        <v>1501</v>
      </c>
      <c r="F16" s="204">
        <v>36215.305656229182</v>
      </c>
    </row>
    <row r="17" spans="1:6" ht="15" customHeight="1" x14ac:dyDescent="0.25">
      <c r="A17" s="280">
        <v>13</v>
      </c>
      <c r="B17" s="200">
        <v>60980</v>
      </c>
      <c r="C17" s="274" t="s">
        <v>39</v>
      </c>
      <c r="D17" s="201">
        <v>29531791.030000001</v>
      </c>
      <c r="E17" s="202">
        <v>829</v>
      </c>
      <c r="F17" s="204">
        <v>35623.39086851629</v>
      </c>
    </row>
    <row r="18" spans="1:6" ht="15" customHeight="1" x14ac:dyDescent="0.25">
      <c r="A18" s="280">
        <v>14</v>
      </c>
      <c r="B18" s="200">
        <v>61510</v>
      </c>
      <c r="C18" s="274" t="s">
        <v>42</v>
      </c>
      <c r="D18" s="201">
        <v>60537736.909999996</v>
      </c>
      <c r="E18" s="202">
        <v>1705</v>
      </c>
      <c r="F18" s="204">
        <v>35506.004052785924</v>
      </c>
    </row>
    <row r="19" spans="1:6" ht="15" customHeight="1" x14ac:dyDescent="0.25">
      <c r="A19" s="280">
        <v>15</v>
      </c>
      <c r="B19" s="200">
        <v>50450</v>
      </c>
      <c r="C19" s="274" t="s">
        <v>211</v>
      </c>
      <c r="D19" s="201">
        <v>51825050</v>
      </c>
      <c r="E19" s="202">
        <v>1463</v>
      </c>
      <c r="F19" s="204">
        <v>35423.820915926182</v>
      </c>
    </row>
    <row r="20" spans="1:6" ht="15" customHeight="1" x14ac:dyDescent="0.25">
      <c r="A20" s="280">
        <v>16</v>
      </c>
      <c r="B20" s="200">
        <v>70040</v>
      </c>
      <c r="C20" s="274" t="s">
        <v>35</v>
      </c>
      <c r="D20" s="201">
        <v>22146041.969999999</v>
      </c>
      <c r="E20" s="202">
        <v>663</v>
      </c>
      <c r="F20" s="204">
        <v>33402.778235294114</v>
      </c>
    </row>
    <row r="21" spans="1:6" ht="15" customHeight="1" x14ac:dyDescent="0.25">
      <c r="A21" s="280">
        <v>17</v>
      </c>
      <c r="B21" s="200">
        <v>40100</v>
      </c>
      <c r="C21" s="274" t="s">
        <v>73</v>
      </c>
      <c r="D21" s="201">
        <v>36569422.840000004</v>
      </c>
      <c r="E21" s="202">
        <v>1096</v>
      </c>
      <c r="F21" s="204">
        <v>33366.261715328474</v>
      </c>
    </row>
    <row r="22" spans="1:6" ht="15" customHeight="1" x14ac:dyDescent="0.25">
      <c r="A22" s="280">
        <v>18</v>
      </c>
      <c r="B22" s="200">
        <v>61560</v>
      </c>
      <c r="C22" s="274" t="s">
        <v>232</v>
      </c>
      <c r="D22" s="201">
        <v>81485307.390000001</v>
      </c>
      <c r="E22" s="202">
        <v>2465</v>
      </c>
      <c r="F22" s="204">
        <v>33056.919833671403</v>
      </c>
    </row>
    <row r="23" spans="1:6" ht="15" customHeight="1" x14ac:dyDescent="0.25">
      <c r="A23" s="280">
        <v>19</v>
      </c>
      <c r="B23" s="277">
        <v>61520</v>
      </c>
      <c r="C23" s="274" t="s">
        <v>128</v>
      </c>
      <c r="D23" s="201">
        <v>69921560</v>
      </c>
      <c r="E23" s="202">
        <v>2239</v>
      </c>
      <c r="F23" s="204">
        <v>31228.923626619027</v>
      </c>
    </row>
    <row r="24" spans="1:6" ht="15" customHeight="1" x14ac:dyDescent="0.25">
      <c r="A24" s="280">
        <v>20</v>
      </c>
      <c r="B24" s="200">
        <v>50040</v>
      </c>
      <c r="C24" s="274" t="s">
        <v>78</v>
      </c>
      <c r="D24" s="201">
        <v>33960620</v>
      </c>
      <c r="E24" s="202">
        <v>1095</v>
      </c>
      <c r="F24" s="204">
        <v>31014.264840182648</v>
      </c>
    </row>
    <row r="25" spans="1:6" ht="15" customHeight="1" x14ac:dyDescent="0.25">
      <c r="A25" s="280">
        <v>21</v>
      </c>
      <c r="B25" s="200">
        <v>70100</v>
      </c>
      <c r="C25" s="274" t="s">
        <v>129</v>
      </c>
      <c r="D25" s="201">
        <v>31449713.18</v>
      </c>
      <c r="E25" s="202">
        <v>1018</v>
      </c>
      <c r="F25" s="203">
        <v>30893.627878192536</v>
      </c>
    </row>
    <row r="26" spans="1:6" ht="15" customHeight="1" x14ac:dyDescent="0.25">
      <c r="A26" s="280">
        <v>22</v>
      </c>
      <c r="B26" s="200">
        <v>61440</v>
      </c>
      <c r="C26" s="274" t="s">
        <v>230</v>
      </c>
      <c r="D26" s="201">
        <v>78466940</v>
      </c>
      <c r="E26" s="202">
        <v>2551</v>
      </c>
      <c r="F26" s="204">
        <v>30759.286554292434</v>
      </c>
    </row>
    <row r="27" spans="1:6" ht="15" customHeight="1" x14ac:dyDescent="0.25">
      <c r="A27" s="280">
        <v>23</v>
      </c>
      <c r="B27" s="200">
        <v>40730</v>
      </c>
      <c r="C27" s="274" t="s">
        <v>27</v>
      </c>
      <c r="D27" s="201">
        <v>8329110.0700000003</v>
      </c>
      <c r="E27" s="202">
        <v>276</v>
      </c>
      <c r="F27" s="204">
        <v>30177.935036231884</v>
      </c>
    </row>
    <row r="28" spans="1:6" ht="15" customHeight="1" x14ac:dyDescent="0.25">
      <c r="A28" s="280">
        <v>24</v>
      </c>
      <c r="B28" s="200">
        <v>10090</v>
      </c>
      <c r="C28" s="274" t="s">
        <v>59</v>
      </c>
      <c r="D28" s="201">
        <v>51865040</v>
      </c>
      <c r="E28" s="202">
        <v>1733</v>
      </c>
      <c r="F28" s="204">
        <v>29927.893825735719</v>
      </c>
    </row>
    <row r="29" spans="1:6" ht="15" customHeight="1" x14ac:dyDescent="0.25">
      <c r="A29" s="280">
        <v>25</v>
      </c>
      <c r="B29" s="200">
        <v>60660</v>
      </c>
      <c r="C29" s="274" t="s">
        <v>37</v>
      </c>
      <c r="D29" s="201">
        <v>24039560</v>
      </c>
      <c r="E29" s="202">
        <v>835</v>
      </c>
      <c r="F29" s="204">
        <v>28789.892215568863</v>
      </c>
    </row>
    <row r="30" spans="1:6" ht="15" customHeight="1" x14ac:dyDescent="0.25">
      <c r="A30" s="280">
        <v>26</v>
      </c>
      <c r="B30" s="200">
        <v>70021</v>
      </c>
      <c r="C30" s="274" t="s">
        <v>80</v>
      </c>
      <c r="D30" s="201">
        <v>25685878.510000002</v>
      </c>
      <c r="E30" s="202">
        <v>901</v>
      </c>
      <c r="F30" s="204">
        <v>28508.189245283022</v>
      </c>
    </row>
    <row r="31" spans="1:6" ht="15" customHeight="1" x14ac:dyDescent="0.25">
      <c r="A31" s="280">
        <v>27</v>
      </c>
      <c r="B31" s="200">
        <v>30070</v>
      </c>
      <c r="C31" s="274" t="s">
        <v>65</v>
      </c>
      <c r="D31" s="201">
        <v>38717700</v>
      </c>
      <c r="E31" s="202">
        <v>1375</v>
      </c>
      <c r="F31" s="204">
        <v>28158.327272727274</v>
      </c>
    </row>
    <row r="32" spans="1:6" ht="15" customHeight="1" x14ac:dyDescent="0.25">
      <c r="A32" s="280">
        <v>28</v>
      </c>
      <c r="B32" s="505">
        <v>70510</v>
      </c>
      <c r="C32" s="501" t="s">
        <v>15</v>
      </c>
      <c r="D32" s="499">
        <v>12598380</v>
      </c>
      <c r="E32" s="493">
        <v>449</v>
      </c>
      <c r="F32" s="508">
        <v>28058.752783964366</v>
      </c>
    </row>
    <row r="33" spans="1:6" ht="15" customHeight="1" x14ac:dyDescent="0.25">
      <c r="A33" s="280">
        <v>29</v>
      </c>
      <c r="B33" s="200">
        <v>10120</v>
      </c>
      <c r="C33" s="274" t="s">
        <v>181</v>
      </c>
      <c r="D33" s="201">
        <v>24360710</v>
      </c>
      <c r="E33" s="202">
        <v>888</v>
      </c>
      <c r="F33" s="204">
        <v>27433.231981981982</v>
      </c>
    </row>
    <row r="34" spans="1:6" ht="15" customHeight="1" x14ac:dyDescent="0.25">
      <c r="A34" s="280">
        <v>30</v>
      </c>
      <c r="B34" s="200">
        <v>10004</v>
      </c>
      <c r="C34" s="274" t="s">
        <v>58</v>
      </c>
      <c r="D34" s="201">
        <v>38989250</v>
      </c>
      <c r="E34" s="202">
        <v>1422</v>
      </c>
      <c r="F34" s="204">
        <v>27418.600562587904</v>
      </c>
    </row>
    <row r="35" spans="1:6" ht="15" customHeight="1" x14ac:dyDescent="0.25">
      <c r="A35" s="280">
        <v>31</v>
      </c>
      <c r="B35" s="200">
        <v>20080</v>
      </c>
      <c r="C35" s="274" t="s">
        <v>188</v>
      </c>
      <c r="D35" s="201">
        <v>27115350</v>
      </c>
      <c r="E35" s="202">
        <v>996</v>
      </c>
      <c r="F35" s="204">
        <v>27224.246987951807</v>
      </c>
    </row>
    <row r="36" spans="1:6" ht="15" customHeight="1" x14ac:dyDescent="0.25">
      <c r="A36" s="280">
        <v>32</v>
      </c>
      <c r="B36" s="200">
        <v>60560</v>
      </c>
      <c r="C36" s="274" t="s">
        <v>16</v>
      </c>
      <c r="D36" s="201">
        <v>13717530</v>
      </c>
      <c r="E36" s="202">
        <v>514</v>
      </c>
      <c r="F36" s="204">
        <v>26687.801556420232</v>
      </c>
    </row>
    <row r="37" spans="1:6" ht="15" customHeight="1" x14ac:dyDescent="0.25">
      <c r="A37" s="280">
        <v>33</v>
      </c>
      <c r="B37" s="200">
        <v>50170</v>
      </c>
      <c r="C37" s="274" t="s">
        <v>208</v>
      </c>
      <c r="D37" s="201">
        <v>20738420</v>
      </c>
      <c r="E37" s="202">
        <v>799</v>
      </c>
      <c r="F37" s="204">
        <v>25955.469336670838</v>
      </c>
    </row>
    <row r="38" spans="1:6" ht="15" customHeight="1" x14ac:dyDescent="0.25">
      <c r="A38" s="280">
        <v>34</v>
      </c>
      <c r="B38" s="200">
        <v>70020</v>
      </c>
      <c r="C38" s="274" t="s">
        <v>79</v>
      </c>
      <c r="D38" s="201">
        <v>29251346.960000001</v>
      </c>
      <c r="E38" s="202">
        <v>1137</v>
      </c>
      <c r="F38" s="204">
        <v>25726.778328935798</v>
      </c>
    </row>
    <row r="39" spans="1:6" ht="15" customHeight="1" x14ac:dyDescent="0.25">
      <c r="A39" s="280">
        <v>35</v>
      </c>
      <c r="B39" s="200">
        <v>20061</v>
      </c>
      <c r="C39" s="274" t="s">
        <v>61</v>
      </c>
      <c r="D39" s="201">
        <v>18137920</v>
      </c>
      <c r="E39" s="202">
        <v>711</v>
      </c>
      <c r="F39" s="204">
        <v>25510.436005625877</v>
      </c>
    </row>
    <row r="40" spans="1:6" ht="15" customHeight="1" x14ac:dyDescent="0.25">
      <c r="A40" s="280">
        <v>36</v>
      </c>
      <c r="B40" s="200">
        <v>20550</v>
      </c>
      <c r="C40" s="274" t="s">
        <v>63</v>
      </c>
      <c r="D40" s="201">
        <v>16082360</v>
      </c>
      <c r="E40" s="202">
        <v>635</v>
      </c>
      <c r="F40" s="204">
        <v>25326.551181102361</v>
      </c>
    </row>
    <row r="41" spans="1:6" ht="15" customHeight="1" x14ac:dyDescent="0.25">
      <c r="A41" s="280">
        <v>37</v>
      </c>
      <c r="B41" s="200">
        <v>61410</v>
      </c>
      <c r="C41" s="274" t="s">
        <v>229</v>
      </c>
      <c r="D41" s="201">
        <v>24783026.510000002</v>
      </c>
      <c r="E41" s="202">
        <v>994</v>
      </c>
      <c r="F41" s="204">
        <v>24932.622243460766</v>
      </c>
    </row>
    <row r="42" spans="1:6" ht="15" customHeight="1" x14ac:dyDescent="0.25">
      <c r="A42" s="280">
        <v>38</v>
      </c>
      <c r="B42" s="200">
        <v>20900</v>
      </c>
      <c r="C42" s="274" t="s">
        <v>148</v>
      </c>
      <c r="D42" s="201">
        <v>32223077.98</v>
      </c>
      <c r="E42" s="202">
        <v>1352</v>
      </c>
      <c r="F42" s="204">
        <v>23833.637559171599</v>
      </c>
    </row>
    <row r="43" spans="1:6" ht="15" customHeight="1" x14ac:dyDescent="0.25">
      <c r="A43" s="280">
        <v>39</v>
      </c>
      <c r="B43" s="200">
        <v>20630</v>
      </c>
      <c r="C43" s="274" t="s">
        <v>9</v>
      </c>
      <c r="D43" s="201">
        <v>19571724.98</v>
      </c>
      <c r="E43" s="202">
        <v>837</v>
      </c>
      <c r="F43" s="204">
        <v>23383.183966547193</v>
      </c>
    </row>
    <row r="44" spans="1:6" ht="15" customHeight="1" x14ac:dyDescent="0.25">
      <c r="A44" s="280">
        <v>40</v>
      </c>
      <c r="B44" s="200">
        <v>10860</v>
      </c>
      <c r="C44" s="274" t="s">
        <v>147</v>
      </c>
      <c r="D44" s="201">
        <v>19504970</v>
      </c>
      <c r="E44" s="202">
        <v>838</v>
      </c>
      <c r="F44" s="204">
        <v>23275.620525059665</v>
      </c>
    </row>
    <row r="45" spans="1:6" ht="15" customHeight="1" x14ac:dyDescent="0.25">
      <c r="A45" s="280">
        <v>41</v>
      </c>
      <c r="B45" s="200">
        <v>61290</v>
      </c>
      <c r="C45" s="274" t="s">
        <v>40</v>
      </c>
      <c r="D45" s="201">
        <v>17414279.73</v>
      </c>
      <c r="E45" s="202">
        <v>760</v>
      </c>
      <c r="F45" s="204">
        <v>22913.525960526316</v>
      </c>
    </row>
    <row r="46" spans="1:6" ht="15" customHeight="1" x14ac:dyDescent="0.25">
      <c r="A46" s="280">
        <v>42</v>
      </c>
      <c r="B46" s="200">
        <v>40133</v>
      </c>
      <c r="C46" s="274" t="s">
        <v>30</v>
      </c>
      <c r="D46" s="201">
        <v>22498042.199999999</v>
      </c>
      <c r="E46" s="202">
        <v>990</v>
      </c>
      <c r="F46" s="204">
        <v>22725.295151515151</v>
      </c>
    </row>
    <row r="47" spans="1:6" ht="15" customHeight="1" x14ac:dyDescent="0.25">
      <c r="A47" s="280">
        <v>43</v>
      </c>
      <c r="B47" s="200">
        <v>61540</v>
      </c>
      <c r="C47" s="274" t="s">
        <v>231</v>
      </c>
      <c r="D47" s="201">
        <v>39297910</v>
      </c>
      <c r="E47" s="202">
        <v>1736</v>
      </c>
      <c r="F47" s="204">
        <v>22637.044930875578</v>
      </c>
    </row>
    <row r="48" spans="1:6" ht="15" customHeight="1" x14ac:dyDescent="0.25">
      <c r="A48" s="280">
        <v>44</v>
      </c>
      <c r="B48" s="200">
        <v>61490</v>
      </c>
      <c r="C48" s="274" t="s">
        <v>99</v>
      </c>
      <c r="D48" s="201">
        <v>59888558.759999998</v>
      </c>
      <c r="E48" s="202">
        <v>2648</v>
      </c>
      <c r="F48" s="204">
        <v>22616.525211480362</v>
      </c>
    </row>
    <row r="49" spans="1:6" ht="15" customHeight="1" x14ac:dyDescent="0.25">
      <c r="A49" s="280">
        <v>45</v>
      </c>
      <c r="B49" s="200">
        <v>20810</v>
      </c>
      <c r="C49" s="274" t="s">
        <v>190</v>
      </c>
      <c r="D49" s="201">
        <v>20450290</v>
      </c>
      <c r="E49" s="202">
        <v>919</v>
      </c>
      <c r="F49" s="204">
        <v>22252.763873775843</v>
      </c>
    </row>
    <row r="50" spans="1:6" ht="15" customHeight="1" x14ac:dyDescent="0.25">
      <c r="A50" s="280">
        <v>46</v>
      </c>
      <c r="B50" s="200">
        <v>61150</v>
      </c>
      <c r="C50" s="274" t="s">
        <v>223</v>
      </c>
      <c r="D50" s="201">
        <v>21850270</v>
      </c>
      <c r="E50" s="202">
        <v>986</v>
      </c>
      <c r="F50" s="204">
        <v>22160.517241379312</v>
      </c>
    </row>
    <row r="51" spans="1:6" ht="15" customHeight="1" x14ac:dyDescent="0.25">
      <c r="A51" s="280">
        <v>47</v>
      </c>
      <c r="B51" s="200">
        <v>51370</v>
      </c>
      <c r="C51" s="274" t="s">
        <v>76</v>
      </c>
      <c r="D51" s="201">
        <v>20814840</v>
      </c>
      <c r="E51" s="202">
        <v>940</v>
      </c>
      <c r="F51" s="204">
        <v>22143.446808510638</v>
      </c>
    </row>
    <row r="52" spans="1:6" ht="15" customHeight="1" x14ac:dyDescent="0.25">
      <c r="A52" s="280">
        <v>48</v>
      </c>
      <c r="B52" s="200">
        <v>20040</v>
      </c>
      <c r="C52" s="274" t="s">
        <v>60</v>
      </c>
      <c r="D52" s="201">
        <v>23366440</v>
      </c>
      <c r="E52" s="202">
        <v>1072</v>
      </c>
      <c r="F52" s="204">
        <v>21797.052238805969</v>
      </c>
    </row>
    <row r="53" spans="1:6" ht="15" customHeight="1" x14ac:dyDescent="0.25">
      <c r="A53" s="280">
        <v>49</v>
      </c>
      <c r="B53" s="200">
        <v>30650</v>
      </c>
      <c r="C53" s="274" t="s">
        <v>19</v>
      </c>
      <c r="D53" s="201">
        <v>20460610</v>
      </c>
      <c r="E53" s="202">
        <v>942</v>
      </c>
      <c r="F53" s="204">
        <v>21720.39278131635</v>
      </c>
    </row>
    <row r="54" spans="1:6" ht="15" customHeight="1" x14ac:dyDescent="0.25">
      <c r="A54" s="280">
        <v>50</v>
      </c>
      <c r="B54" s="200">
        <v>10190</v>
      </c>
      <c r="C54" s="274" t="s">
        <v>183</v>
      </c>
      <c r="D54" s="201">
        <v>26674200</v>
      </c>
      <c r="E54" s="202">
        <v>1238</v>
      </c>
      <c r="F54" s="204">
        <v>21546.203554119547</v>
      </c>
    </row>
    <row r="55" spans="1:6" ht="15" customHeight="1" x14ac:dyDescent="0.25">
      <c r="A55" s="280">
        <v>51</v>
      </c>
      <c r="B55" s="200">
        <v>61500</v>
      </c>
      <c r="C55" s="274" t="s">
        <v>100</v>
      </c>
      <c r="D55" s="201">
        <v>58320331.43</v>
      </c>
      <c r="E55" s="202">
        <v>2746</v>
      </c>
      <c r="F55" s="204">
        <v>21238.285298616171</v>
      </c>
    </row>
    <row r="56" spans="1:6" ht="15" customHeight="1" x14ac:dyDescent="0.25">
      <c r="A56" s="280">
        <v>52</v>
      </c>
      <c r="B56" s="200">
        <v>70270</v>
      </c>
      <c r="C56" s="274" t="s">
        <v>36</v>
      </c>
      <c r="D56" s="201">
        <v>16265430</v>
      </c>
      <c r="E56" s="202">
        <v>775</v>
      </c>
      <c r="F56" s="203">
        <v>20987.651612903224</v>
      </c>
    </row>
    <row r="57" spans="1:6" ht="15" customHeight="1" x14ac:dyDescent="0.25">
      <c r="A57" s="280">
        <v>53</v>
      </c>
      <c r="B57" s="200">
        <v>50620</v>
      </c>
      <c r="C57" s="274" t="s">
        <v>17</v>
      </c>
      <c r="D57" s="201">
        <v>15339240</v>
      </c>
      <c r="E57" s="202">
        <v>738</v>
      </c>
      <c r="F57" s="204">
        <v>20784.878048780487</v>
      </c>
    </row>
    <row r="58" spans="1:6" ht="15" customHeight="1" x14ac:dyDescent="0.25">
      <c r="A58" s="280">
        <v>54</v>
      </c>
      <c r="B58" s="200">
        <v>20060</v>
      </c>
      <c r="C58" s="274" t="s">
        <v>69</v>
      </c>
      <c r="D58" s="201">
        <v>35707140</v>
      </c>
      <c r="E58" s="202">
        <v>1724</v>
      </c>
      <c r="F58" s="204">
        <v>20711.798143851509</v>
      </c>
    </row>
    <row r="59" spans="1:6" ht="15" customHeight="1" x14ac:dyDescent="0.25">
      <c r="A59" s="280">
        <v>55</v>
      </c>
      <c r="B59" s="200">
        <v>40011</v>
      </c>
      <c r="C59" s="274" t="s">
        <v>71</v>
      </c>
      <c r="D59" s="201">
        <v>50480340</v>
      </c>
      <c r="E59" s="202">
        <v>2442</v>
      </c>
      <c r="F59" s="204">
        <v>20671.719901719902</v>
      </c>
    </row>
    <row r="60" spans="1:6" ht="15" customHeight="1" x14ac:dyDescent="0.25">
      <c r="A60" s="280">
        <v>56</v>
      </c>
      <c r="B60" s="200">
        <v>20460</v>
      </c>
      <c r="C60" s="274" t="s">
        <v>8</v>
      </c>
      <c r="D60" s="201">
        <v>21031690</v>
      </c>
      <c r="E60" s="202">
        <v>1025</v>
      </c>
      <c r="F60" s="204">
        <v>20518.721951219512</v>
      </c>
    </row>
    <row r="61" spans="1:6" ht="15" customHeight="1" x14ac:dyDescent="0.25">
      <c r="A61" s="280">
        <v>57</v>
      </c>
      <c r="B61" s="200">
        <v>40300</v>
      </c>
      <c r="C61" s="274" t="s">
        <v>24</v>
      </c>
      <c r="D61" s="201">
        <v>5449510</v>
      </c>
      <c r="E61" s="202">
        <v>270</v>
      </c>
      <c r="F61" s="204">
        <v>20183.370370370369</v>
      </c>
    </row>
    <row r="62" spans="1:6" ht="15" customHeight="1" x14ac:dyDescent="0.25">
      <c r="A62" s="280">
        <v>58</v>
      </c>
      <c r="B62" s="200">
        <v>60910</v>
      </c>
      <c r="C62" s="274" t="s">
        <v>5</v>
      </c>
      <c r="D62" s="201">
        <v>17662920</v>
      </c>
      <c r="E62" s="202">
        <v>886</v>
      </c>
      <c r="F62" s="204">
        <v>19935.575620767493</v>
      </c>
    </row>
    <row r="63" spans="1:6" ht="15" customHeight="1" x14ac:dyDescent="0.25">
      <c r="A63" s="280">
        <v>59</v>
      </c>
      <c r="B63" s="200">
        <v>10002</v>
      </c>
      <c r="C63" s="274" t="s">
        <v>178</v>
      </c>
      <c r="D63" s="201">
        <v>23676860</v>
      </c>
      <c r="E63" s="202">
        <v>1191</v>
      </c>
      <c r="F63" s="204">
        <v>19879.815281276238</v>
      </c>
    </row>
    <row r="64" spans="1:6" ht="15" customHeight="1" x14ac:dyDescent="0.25">
      <c r="A64" s="280">
        <v>60</v>
      </c>
      <c r="B64" s="200">
        <v>61390</v>
      </c>
      <c r="C64" s="274" t="s">
        <v>228</v>
      </c>
      <c r="D64" s="201">
        <v>18469670</v>
      </c>
      <c r="E64" s="202">
        <v>940</v>
      </c>
      <c r="F64" s="204">
        <v>19648.58510638298</v>
      </c>
    </row>
    <row r="65" spans="1:6" ht="15" customHeight="1" x14ac:dyDescent="0.25">
      <c r="A65" s="280">
        <v>61</v>
      </c>
      <c r="B65" s="200">
        <v>30940</v>
      </c>
      <c r="C65" s="274" t="s">
        <v>6</v>
      </c>
      <c r="D65" s="201">
        <v>23035560</v>
      </c>
      <c r="E65" s="202">
        <v>1181</v>
      </c>
      <c r="F65" s="204">
        <v>19505.131244707874</v>
      </c>
    </row>
    <row r="66" spans="1:6" ht="15" customHeight="1" x14ac:dyDescent="0.25">
      <c r="A66" s="280">
        <v>62</v>
      </c>
      <c r="B66" s="200">
        <v>61470</v>
      </c>
      <c r="C66" s="274" t="s">
        <v>41</v>
      </c>
      <c r="D66" s="201">
        <v>23859032.84</v>
      </c>
      <c r="E66" s="202">
        <v>1227</v>
      </c>
      <c r="F66" s="204">
        <v>19445.014539527303</v>
      </c>
    </row>
    <row r="67" spans="1:6" ht="15" customHeight="1" x14ac:dyDescent="0.25">
      <c r="A67" s="280">
        <v>63</v>
      </c>
      <c r="B67" s="200">
        <v>50060</v>
      </c>
      <c r="C67" s="274" t="s">
        <v>207</v>
      </c>
      <c r="D67" s="201">
        <v>30167780</v>
      </c>
      <c r="E67" s="202">
        <v>1563</v>
      </c>
      <c r="F67" s="204">
        <v>19301.202815099168</v>
      </c>
    </row>
    <row r="68" spans="1:6" ht="15" customHeight="1" x14ac:dyDescent="0.25">
      <c r="A68" s="280">
        <v>64</v>
      </c>
      <c r="B68" s="200">
        <v>21020</v>
      </c>
      <c r="C68" s="274" t="s">
        <v>64</v>
      </c>
      <c r="D68" s="201">
        <v>20011010</v>
      </c>
      <c r="E68" s="202">
        <v>1040</v>
      </c>
      <c r="F68" s="204">
        <v>19241.35576923077</v>
      </c>
    </row>
    <row r="69" spans="1:6" ht="15" customHeight="1" x14ac:dyDescent="0.25">
      <c r="A69" s="280">
        <v>65</v>
      </c>
      <c r="B69" s="200">
        <v>60070</v>
      </c>
      <c r="C69" s="274" t="s">
        <v>218</v>
      </c>
      <c r="D69" s="201">
        <v>23279620.719999999</v>
      </c>
      <c r="E69" s="202">
        <v>1218</v>
      </c>
      <c r="F69" s="204">
        <v>19112.98909688013</v>
      </c>
    </row>
    <row r="70" spans="1:6" ht="15" customHeight="1" x14ac:dyDescent="0.25">
      <c r="A70" s="280">
        <v>66</v>
      </c>
      <c r="B70" s="200">
        <v>50340</v>
      </c>
      <c r="C70" s="274" t="s">
        <v>209</v>
      </c>
      <c r="D70" s="201">
        <v>16693872.51</v>
      </c>
      <c r="E70" s="202">
        <v>893</v>
      </c>
      <c r="F70" s="204">
        <v>18694.146147816347</v>
      </c>
    </row>
    <row r="71" spans="1:6" ht="15" customHeight="1" x14ac:dyDescent="0.25">
      <c r="A71" s="280">
        <v>67</v>
      </c>
      <c r="B71" s="200">
        <v>60850</v>
      </c>
      <c r="C71" s="274" t="s">
        <v>221</v>
      </c>
      <c r="D71" s="201">
        <v>21241440</v>
      </c>
      <c r="E71" s="202">
        <v>1137</v>
      </c>
      <c r="F71" s="204">
        <v>18682.005277044856</v>
      </c>
    </row>
    <row r="72" spans="1:6" ht="15" customHeight="1" x14ac:dyDescent="0.25">
      <c r="A72" s="280">
        <v>68</v>
      </c>
      <c r="B72" s="200">
        <v>30640</v>
      </c>
      <c r="C72" s="274" t="s">
        <v>18</v>
      </c>
      <c r="D72" s="201">
        <v>18133900</v>
      </c>
      <c r="E72" s="202">
        <v>971</v>
      </c>
      <c r="F72" s="204">
        <v>18675.489186405768</v>
      </c>
    </row>
    <row r="73" spans="1:6" ht="15" customHeight="1" x14ac:dyDescent="0.25">
      <c r="A73" s="280">
        <v>69</v>
      </c>
      <c r="B73" s="200">
        <v>50760</v>
      </c>
      <c r="C73" s="274" t="s">
        <v>212</v>
      </c>
      <c r="D73" s="201">
        <v>39186520.850000001</v>
      </c>
      <c r="E73" s="202">
        <v>2104</v>
      </c>
      <c r="F73" s="204">
        <v>18624.772267110267</v>
      </c>
    </row>
    <row r="74" spans="1:6" ht="15" customHeight="1" x14ac:dyDescent="0.25">
      <c r="A74" s="280">
        <v>70</v>
      </c>
      <c r="B74" s="200">
        <v>60050</v>
      </c>
      <c r="C74" s="274" t="s">
        <v>216</v>
      </c>
      <c r="D74" s="201">
        <v>20406550</v>
      </c>
      <c r="E74" s="202">
        <v>1096</v>
      </c>
      <c r="F74" s="204">
        <v>18619.114963503649</v>
      </c>
    </row>
    <row r="75" spans="1:6" ht="15" customHeight="1" x14ac:dyDescent="0.25">
      <c r="A75" s="280">
        <v>71</v>
      </c>
      <c r="B75" s="200">
        <v>40390</v>
      </c>
      <c r="C75" s="274" t="s">
        <v>26</v>
      </c>
      <c r="D75" s="201">
        <v>17985290</v>
      </c>
      <c r="E75" s="202">
        <v>971</v>
      </c>
      <c r="F75" s="204">
        <v>18522.44078269825</v>
      </c>
    </row>
    <row r="76" spans="1:6" ht="15" customHeight="1" x14ac:dyDescent="0.25">
      <c r="A76" s="280">
        <v>72</v>
      </c>
      <c r="B76" s="200">
        <v>40210</v>
      </c>
      <c r="C76" s="274" t="s">
        <v>23</v>
      </c>
      <c r="D76" s="201">
        <v>9093000.6799999997</v>
      </c>
      <c r="E76" s="202">
        <v>495</v>
      </c>
      <c r="F76" s="204">
        <v>18369.698343434342</v>
      </c>
    </row>
    <row r="77" spans="1:6" ht="15" customHeight="1" x14ac:dyDescent="0.25">
      <c r="A77" s="280">
        <v>73</v>
      </c>
      <c r="B77" s="200">
        <v>61080</v>
      </c>
      <c r="C77" s="274" t="s">
        <v>222</v>
      </c>
      <c r="D77" s="201">
        <v>28262738.359999999</v>
      </c>
      <c r="E77" s="202">
        <v>1548</v>
      </c>
      <c r="F77" s="204">
        <v>18257.582919896642</v>
      </c>
    </row>
    <row r="78" spans="1:6" ht="15" customHeight="1" x14ac:dyDescent="0.25">
      <c r="A78" s="280">
        <v>74</v>
      </c>
      <c r="B78" s="200">
        <v>10320</v>
      </c>
      <c r="C78" s="274" t="s">
        <v>56</v>
      </c>
      <c r="D78" s="201">
        <v>17965990</v>
      </c>
      <c r="E78" s="202">
        <v>990</v>
      </c>
      <c r="F78" s="204">
        <v>18147.464646464647</v>
      </c>
    </row>
    <row r="79" spans="1:6" ht="15" customHeight="1" x14ac:dyDescent="0.25">
      <c r="A79" s="280">
        <v>75</v>
      </c>
      <c r="B79" s="200">
        <v>40990</v>
      </c>
      <c r="C79" s="274" t="s">
        <v>29</v>
      </c>
      <c r="D79" s="201">
        <v>22077790</v>
      </c>
      <c r="E79" s="202">
        <v>1222</v>
      </c>
      <c r="F79" s="204">
        <v>18066.931260229132</v>
      </c>
    </row>
    <row r="80" spans="1:6" ht="15" customHeight="1" x14ac:dyDescent="0.25">
      <c r="A80" s="280">
        <v>76</v>
      </c>
      <c r="B80" s="200">
        <v>30310</v>
      </c>
      <c r="C80" s="274" t="s">
        <v>12</v>
      </c>
      <c r="D80" s="201">
        <v>11141652.17</v>
      </c>
      <c r="E80" s="202">
        <v>619</v>
      </c>
      <c r="F80" s="204">
        <v>17999.438077544426</v>
      </c>
    </row>
    <row r="81" spans="1:6" ht="15" customHeight="1" x14ac:dyDescent="0.25">
      <c r="A81" s="280">
        <v>77</v>
      </c>
      <c r="B81" s="200">
        <v>60020</v>
      </c>
      <c r="C81" s="274" t="s">
        <v>34</v>
      </c>
      <c r="D81" s="201">
        <v>12146180</v>
      </c>
      <c r="E81" s="202">
        <v>691</v>
      </c>
      <c r="F81" s="204">
        <v>17577.684515195368</v>
      </c>
    </row>
    <row r="82" spans="1:6" ht="15" customHeight="1" x14ac:dyDescent="0.25">
      <c r="A82" s="280">
        <v>78</v>
      </c>
      <c r="B82" s="200">
        <v>31000</v>
      </c>
      <c r="C82" s="274" t="s">
        <v>67</v>
      </c>
      <c r="D82" s="201">
        <v>17575710</v>
      </c>
      <c r="E82" s="202">
        <v>1000</v>
      </c>
      <c r="F82" s="204">
        <v>17575.71</v>
      </c>
    </row>
    <row r="83" spans="1:6" ht="15" customHeight="1" x14ac:dyDescent="0.25">
      <c r="A83" s="280">
        <v>79</v>
      </c>
      <c r="B83" s="200">
        <v>30440</v>
      </c>
      <c r="C83" s="274" t="s">
        <v>13</v>
      </c>
      <c r="D83" s="201">
        <v>14517720</v>
      </c>
      <c r="E83" s="202">
        <v>830</v>
      </c>
      <c r="F83" s="204">
        <v>17491.22891566265</v>
      </c>
    </row>
    <row r="84" spans="1:6" ht="15" customHeight="1" x14ac:dyDescent="0.25">
      <c r="A84" s="280">
        <v>80</v>
      </c>
      <c r="B84" s="200">
        <v>21350</v>
      </c>
      <c r="C84" s="274" t="s">
        <v>10</v>
      </c>
      <c r="D84" s="201">
        <v>13486600</v>
      </c>
      <c r="E84" s="202">
        <v>774</v>
      </c>
      <c r="F84" s="204">
        <v>17424.54780361757</v>
      </c>
    </row>
    <row r="85" spans="1:6" ht="15" customHeight="1" x14ac:dyDescent="0.25">
      <c r="A85" s="280">
        <v>81</v>
      </c>
      <c r="B85" s="200">
        <v>50930</v>
      </c>
      <c r="C85" s="274" t="s">
        <v>149</v>
      </c>
      <c r="D85" s="201">
        <v>13627751.890000001</v>
      </c>
      <c r="E85" s="202">
        <v>788</v>
      </c>
      <c r="F85" s="204">
        <v>17294.101383248733</v>
      </c>
    </row>
    <row r="86" spans="1:6" ht="15" customHeight="1" x14ac:dyDescent="0.25">
      <c r="A86" s="280">
        <v>82</v>
      </c>
      <c r="B86" s="200">
        <v>31480</v>
      </c>
      <c r="C86" s="274" t="s">
        <v>68</v>
      </c>
      <c r="D86" s="201">
        <v>22701910</v>
      </c>
      <c r="E86" s="202">
        <v>1315</v>
      </c>
      <c r="F86" s="204">
        <v>17263.809885931558</v>
      </c>
    </row>
    <row r="87" spans="1:6" ht="15" customHeight="1" x14ac:dyDescent="0.25">
      <c r="A87" s="280">
        <v>83</v>
      </c>
      <c r="B87" s="200">
        <v>10001</v>
      </c>
      <c r="C87" s="274" t="s">
        <v>55</v>
      </c>
      <c r="D87" s="201">
        <v>13820420</v>
      </c>
      <c r="E87" s="202">
        <v>853</v>
      </c>
      <c r="F87" s="204">
        <v>16202.133645955451</v>
      </c>
    </row>
    <row r="88" spans="1:6" ht="15" customHeight="1" x14ac:dyDescent="0.25">
      <c r="A88" s="280">
        <v>84</v>
      </c>
      <c r="B88" s="200">
        <v>61340</v>
      </c>
      <c r="C88" s="274" t="s">
        <v>227</v>
      </c>
      <c r="D88" s="201">
        <v>22074139.850000001</v>
      </c>
      <c r="E88" s="202">
        <v>1364</v>
      </c>
      <c r="F88" s="204">
        <v>16183.38698680352</v>
      </c>
    </row>
    <row r="89" spans="1:6" ht="15" customHeight="1" x14ac:dyDescent="0.25">
      <c r="A89" s="280">
        <v>85</v>
      </c>
      <c r="B89" s="278">
        <v>60240</v>
      </c>
      <c r="C89" s="274" t="s">
        <v>219</v>
      </c>
      <c r="D89" s="201">
        <v>30790304.52</v>
      </c>
      <c r="E89" s="202">
        <v>1916</v>
      </c>
      <c r="F89" s="204">
        <v>16070.096304801669</v>
      </c>
    </row>
    <row r="90" spans="1:6" ht="15" customHeight="1" x14ac:dyDescent="0.25">
      <c r="A90" s="280">
        <v>86</v>
      </c>
      <c r="B90" s="200">
        <v>30030</v>
      </c>
      <c r="C90" s="274" t="s">
        <v>193</v>
      </c>
      <c r="D90" s="201">
        <v>15267272.529999999</v>
      </c>
      <c r="E90" s="202">
        <v>960</v>
      </c>
      <c r="F90" s="204">
        <v>15903.408885416666</v>
      </c>
    </row>
    <row r="91" spans="1:6" ht="15" customHeight="1" x14ac:dyDescent="0.25">
      <c r="A91" s="280">
        <v>87</v>
      </c>
      <c r="B91" s="200">
        <v>61430</v>
      </c>
      <c r="C91" s="274" t="s">
        <v>97</v>
      </c>
      <c r="D91" s="201">
        <v>39173290</v>
      </c>
      <c r="E91" s="202">
        <v>2475</v>
      </c>
      <c r="F91" s="204">
        <v>15827.591919191918</v>
      </c>
    </row>
    <row r="92" spans="1:6" ht="15" customHeight="1" x14ac:dyDescent="0.25">
      <c r="A92" s="280">
        <v>88</v>
      </c>
      <c r="B92" s="200">
        <v>40030</v>
      </c>
      <c r="C92" s="274" t="s">
        <v>199</v>
      </c>
      <c r="D92" s="201">
        <v>10810200</v>
      </c>
      <c r="E92" s="202">
        <v>694</v>
      </c>
      <c r="F92" s="204">
        <v>15576.657060518732</v>
      </c>
    </row>
    <row r="93" spans="1:6" ht="15" customHeight="1" x14ac:dyDescent="0.25">
      <c r="A93" s="280">
        <v>89</v>
      </c>
      <c r="B93" s="200">
        <v>30530</v>
      </c>
      <c r="C93" s="274" t="s">
        <v>196</v>
      </c>
      <c r="D93" s="201">
        <v>23303050</v>
      </c>
      <c r="E93" s="202">
        <v>1508</v>
      </c>
      <c r="F93" s="204">
        <v>15452.950928381963</v>
      </c>
    </row>
    <row r="94" spans="1:6" ht="15" customHeight="1" x14ac:dyDescent="0.25">
      <c r="A94" s="280">
        <v>90</v>
      </c>
      <c r="B94" s="200">
        <v>40080</v>
      </c>
      <c r="C94" s="274" t="s">
        <v>72</v>
      </c>
      <c r="D94" s="201">
        <v>21057499.940000001</v>
      </c>
      <c r="E94" s="202">
        <v>1364</v>
      </c>
      <c r="F94" s="204">
        <v>15438.049809384165</v>
      </c>
    </row>
    <row r="95" spans="1:6" ht="15" customHeight="1" x14ac:dyDescent="0.25">
      <c r="A95" s="280">
        <v>91</v>
      </c>
      <c r="B95" s="200">
        <v>60001</v>
      </c>
      <c r="C95" s="274" t="s">
        <v>38</v>
      </c>
      <c r="D95" s="201">
        <v>15165580</v>
      </c>
      <c r="E95" s="202">
        <v>996</v>
      </c>
      <c r="F95" s="204">
        <v>15226.4859437751</v>
      </c>
    </row>
    <row r="96" spans="1:6" ht="15" customHeight="1" x14ac:dyDescent="0.25">
      <c r="A96" s="280">
        <v>92</v>
      </c>
      <c r="B96" s="200">
        <v>30890</v>
      </c>
      <c r="C96" s="274" t="s">
        <v>197</v>
      </c>
      <c r="D96" s="201">
        <v>10649883.630000001</v>
      </c>
      <c r="E96" s="202">
        <v>709</v>
      </c>
      <c r="F96" s="204">
        <v>15020.992425952047</v>
      </c>
    </row>
    <row r="97" spans="1:6" ht="15" customHeight="1" x14ac:dyDescent="0.25">
      <c r="A97" s="280">
        <v>93</v>
      </c>
      <c r="B97" s="200">
        <v>40950</v>
      </c>
      <c r="C97" s="274" t="s">
        <v>7</v>
      </c>
      <c r="D97" s="201">
        <v>14419874.560000001</v>
      </c>
      <c r="E97" s="202">
        <v>987</v>
      </c>
      <c r="F97" s="204">
        <v>14609.801985815604</v>
      </c>
    </row>
    <row r="98" spans="1:6" ht="15" customHeight="1" x14ac:dyDescent="0.25">
      <c r="A98" s="280">
        <v>94</v>
      </c>
      <c r="B98" s="200">
        <v>40820</v>
      </c>
      <c r="C98" s="274" t="s">
        <v>205</v>
      </c>
      <c r="D98" s="201">
        <v>12269844.59</v>
      </c>
      <c r="E98" s="202">
        <v>868</v>
      </c>
      <c r="F98" s="204">
        <v>14135.765656682028</v>
      </c>
    </row>
    <row r="99" spans="1:6" ht="15" customHeight="1" x14ac:dyDescent="0.25">
      <c r="A99" s="280">
        <v>95</v>
      </c>
      <c r="B99" s="200">
        <v>50230</v>
      </c>
      <c r="C99" s="274" t="s">
        <v>75</v>
      </c>
      <c r="D99" s="201">
        <v>12718724.07</v>
      </c>
      <c r="E99" s="202">
        <v>914</v>
      </c>
      <c r="F99" s="204">
        <v>13915.453030634573</v>
      </c>
    </row>
    <row r="100" spans="1:6" ht="15" customHeight="1" x14ac:dyDescent="0.25">
      <c r="A100" s="280">
        <v>96</v>
      </c>
      <c r="B100" s="200">
        <v>30160</v>
      </c>
      <c r="C100" s="274" t="s">
        <v>2</v>
      </c>
      <c r="D100" s="201">
        <v>15165044.380000001</v>
      </c>
      <c r="E100" s="202">
        <v>1113</v>
      </c>
      <c r="F100" s="204">
        <v>13625.376801437556</v>
      </c>
    </row>
    <row r="101" spans="1:6" ht="15" customHeight="1" x14ac:dyDescent="0.25">
      <c r="A101" s="280">
        <v>97</v>
      </c>
      <c r="B101" s="200">
        <v>40720</v>
      </c>
      <c r="C101" s="274" t="s">
        <v>204</v>
      </c>
      <c r="D101" s="201">
        <v>14891952.75</v>
      </c>
      <c r="E101" s="202">
        <v>1103</v>
      </c>
      <c r="F101" s="204">
        <v>13501.317089755214</v>
      </c>
    </row>
    <row r="102" spans="1:6" ht="15" customHeight="1" x14ac:dyDescent="0.25">
      <c r="A102" s="280">
        <v>98</v>
      </c>
      <c r="B102" s="200">
        <v>40360</v>
      </c>
      <c r="C102" s="274" t="s">
        <v>25</v>
      </c>
      <c r="D102" s="201">
        <v>6498872.7599999998</v>
      </c>
      <c r="E102" s="202">
        <v>484</v>
      </c>
      <c r="F102" s="204">
        <v>13427.42305785124</v>
      </c>
    </row>
    <row r="103" spans="1:6" ht="15" customHeight="1" x14ac:dyDescent="0.25">
      <c r="A103" s="280">
        <v>99</v>
      </c>
      <c r="B103" s="200">
        <v>30480</v>
      </c>
      <c r="C103" s="274" t="s">
        <v>130</v>
      </c>
      <c r="D103" s="201">
        <v>15439420</v>
      </c>
      <c r="E103" s="202">
        <v>1202</v>
      </c>
      <c r="F103" s="204">
        <v>12844.77537437604</v>
      </c>
    </row>
    <row r="104" spans="1:6" ht="15" customHeight="1" x14ac:dyDescent="0.25">
      <c r="A104" s="280">
        <v>100</v>
      </c>
      <c r="B104" s="200">
        <v>30130</v>
      </c>
      <c r="C104" s="274" t="s">
        <v>1</v>
      </c>
      <c r="D104" s="201">
        <v>7017420</v>
      </c>
      <c r="E104" s="202">
        <v>571</v>
      </c>
      <c r="F104" s="204">
        <v>12289.70227670753</v>
      </c>
    </row>
    <row r="105" spans="1:6" ht="15" customHeight="1" x14ac:dyDescent="0.25">
      <c r="A105" s="280">
        <v>101</v>
      </c>
      <c r="B105" s="200">
        <v>40840</v>
      </c>
      <c r="C105" s="274" t="s">
        <v>28</v>
      </c>
      <c r="D105" s="201">
        <v>9505766.1099999994</v>
      </c>
      <c r="E105" s="202">
        <v>867</v>
      </c>
      <c r="F105" s="204">
        <v>10963.974752018454</v>
      </c>
    </row>
    <row r="106" spans="1:6" ht="15" customHeight="1" x14ac:dyDescent="0.25">
      <c r="A106" s="280">
        <v>102</v>
      </c>
      <c r="B106" s="200">
        <v>20400</v>
      </c>
      <c r="C106" s="274" t="s">
        <v>62</v>
      </c>
      <c r="D106" s="201">
        <v>14845220</v>
      </c>
      <c r="E106" s="202">
        <v>1431</v>
      </c>
      <c r="F106" s="204">
        <v>10374.018169112509</v>
      </c>
    </row>
    <row r="107" spans="1:6" ht="15" customHeight="1" x14ac:dyDescent="0.25">
      <c r="A107" s="280">
        <v>103</v>
      </c>
      <c r="B107" s="200">
        <v>40031</v>
      </c>
      <c r="C107" s="274" t="s">
        <v>203</v>
      </c>
      <c r="D107" s="201">
        <v>9697747.2300000004</v>
      </c>
      <c r="E107" s="202">
        <v>1027</v>
      </c>
      <c r="F107" s="204">
        <v>9442.7918500486867</v>
      </c>
    </row>
    <row r="108" spans="1:6" ht="15" customHeight="1" x14ac:dyDescent="0.25">
      <c r="A108" s="280">
        <v>104</v>
      </c>
      <c r="B108" s="200">
        <v>50420</v>
      </c>
      <c r="C108" s="274" t="s">
        <v>210</v>
      </c>
      <c r="D108" s="201">
        <v>8882750</v>
      </c>
      <c r="E108" s="202">
        <v>972</v>
      </c>
      <c r="F108" s="204">
        <v>9138.6316872427979</v>
      </c>
    </row>
    <row r="109" spans="1:6" ht="15" customHeight="1" x14ac:dyDescent="0.25">
      <c r="A109" s="280">
        <v>105</v>
      </c>
      <c r="B109" s="200">
        <v>30790</v>
      </c>
      <c r="C109" s="274" t="s">
        <v>20</v>
      </c>
      <c r="D109" s="201">
        <v>5745042.4800000004</v>
      </c>
      <c r="E109" s="202">
        <v>690</v>
      </c>
      <c r="F109" s="204">
        <v>8326.148521739131</v>
      </c>
    </row>
    <row r="110" spans="1:6" ht="15" customHeight="1" x14ac:dyDescent="0.25">
      <c r="A110" s="280">
        <v>106</v>
      </c>
      <c r="B110" s="200">
        <v>61450</v>
      </c>
      <c r="C110" s="274" t="s">
        <v>98</v>
      </c>
      <c r="D110" s="201">
        <v>13544762.41</v>
      </c>
      <c r="E110" s="202">
        <v>1693</v>
      </c>
      <c r="F110" s="204">
        <v>8000.4503307737741</v>
      </c>
    </row>
    <row r="111" spans="1:6" ht="15" customHeight="1" x14ac:dyDescent="0.25">
      <c r="A111" s="503">
        <v>107</v>
      </c>
      <c r="B111" s="504">
        <v>61210</v>
      </c>
      <c r="C111" s="509" t="s">
        <v>225</v>
      </c>
      <c r="D111" s="197">
        <v>5074920</v>
      </c>
      <c r="E111" s="159">
        <v>878</v>
      </c>
      <c r="F111" s="178">
        <v>5780.091116173121</v>
      </c>
    </row>
    <row r="112" spans="1:6" x14ac:dyDescent="0.25">
      <c r="A112" s="496">
        <v>108</v>
      </c>
      <c r="B112" s="200">
        <v>30460</v>
      </c>
      <c r="C112" s="274" t="s">
        <v>66</v>
      </c>
      <c r="D112" s="201">
        <v>6648160</v>
      </c>
      <c r="E112" s="202">
        <v>1293</v>
      </c>
      <c r="F112" s="204">
        <v>5141.6550657385924</v>
      </c>
    </row>
    <row r="113" spans="1:6" x14ac:dyDescent="0.25">
      <c r="A113" s="497">
        <v>109</v>
      </c>
      <c r="B113" s="200">
        <v>61570</v>
      </c>
      <c r="C113" s="274" t="s">
        <v>233</v>
      </c>
      <c r="D113" s="201">
        <v>5315010</v>
      </c>
      <c r="E113" s="202">
        <v>1403</v>
      </c>
      <c r="F113" s="204">
        <v>3788.3178902352101</v>
      </c>
    </row>
    <row r="114" spans="1:6" ht="15.75" thickBot="1" x14ac:dyDescent="0.3">
      <c r="A114" s="498">
        <v>110</v>
      </c>
      <c r="B114" s="156">
        <v>50003</v>
      </c>
      <c r="C114" s="502" t="s">
        <v>77</v>
      </c>
      <c r="D114" s="199">
        <v>782502.46</v>
      </c>
      <c r="E114" s="163">
        <v>1146</v>
      </c>
      <c r="F114" s="279">
        <v>682.81191972076783</v>
      </c>
    </row>
    <row r="115" spans="1:6" x14ac:dyDescent="0.25">
      <c r="D115" s="680">
        <f>AVERAGE(D5:D114)</f>
        <v>27908869.071545463</v>
      </c>
    </row>
  </sheetData>
  <sortState ref="A5:F117">
    <sortCondition descending="1" ref="F117"/>
  </sortState>
  <pageMargins left="0" right="0" top="0" bottom="0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"/>
  <sheetViews>
    <sheetView zoomScale="90" zoomScaleNormal="90" workbookViewId="0">
      <pane xSplit="3" ySplit="4" topLeftCell="D20" activePane="bottomRight" state="frozen"/>
      <selection pane="topRight" activeCell="D1" sqref="D1"/>
      <selection pane="bottomLeft" activeCell="A6" sqref="A6"/>
      <selection pane="bottomRight" activeCell="D21" sqref="D21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6.7109375" style="165" customWidth="1"/>
    <col min="5" max="5" width="13.7109375" style="165" customWidth="1"/>
    <col min="6" max="6" width="15.140625" style="165" customWidth="1"/>
    <col min="7" max="16384" width="9.140625" style="165"/>
  </cols>
  <sheetData>
    <row r="1" spans="1:6" ht="15.75" x14ac:dyDescent="0.25">
      <c r="B1" s="119" t="s">
        <v>92</v>
      </c>
    </row>
    <row r="2" spans="1:6" x14ac:dyDescent="0.25">
      <c r="C2" s="120" t="s">
        <v>176</v>
      </c>
    </row>
    <row r="3" spans="1:6" ht="11.25" customHeight="1" thickBot="1" x14ac:dyDescent="0.3">
      <c r="B3" s="53"/>
      <c r="C3" s="53"/>
      <c r="D3" s="49"/>
      <c r="E3" s="49"/>
      <c r="F3" s="49"/>
    </row>
    <row r="4" spans="1:6" ht="57.75" customHeight="1" thickBot="1" x14ac:dyDescent="0.3">
      <c r="A4" s="245" t="s">
        <v>44</v>
      </c>
      <c r="B4" s="246" t="s">
        <v>50</v>
      </c>
      <c r="C4" s="247" t="s">
        <v>49</v>
      </c>
      <c r="D4" s="70" t="s">
        <v>51</v>
      </c>
      <c r="E4" s="251" t="s">
        <v>54</v>
      </c>
      <c r="F4" s="252" t="s">
        <v>238</v>
      </c>
    </row>
    <row r="5" spans="1:6" ht="15" customHeight="1" x14ac:dyDescent="0.25">
      <c r="A5" s="276">
        <v>1</v>
      </c>
      <c r="B5" s="270">
        <v>40020</v>
      </c>
      <c r="C5" s="500" t="s">
        <v>202</v>
      </c>
      <c r="D5" s="271">
        <v>110998159.98999999</v>
      </c>
      <c r="E5" s="281">
        <v>351</v>
      </c>
      <c r="F5" s="248">
        <v>316234.07404558401</v>
      </c>
    </row>
    <row r="6" spans="1:6" ht="15" customHeight="1" x14ac:dyDescent="0.25">
      <c r="A6" s="273">
        <v>2</v>
      </c>
      <c r="B6" s="200">
        <v>10003</v>
      </c>
      <c r="C6" s="274" t="s">
        <v>57</v>
      </c>
      <c r="D6" s="201">
        <v>49083645.920000002</v>
      </c>
      <c r="E6" s="202">
        <v>215</v>
      </c>
      <c r="F6" s="204">
        <v>228296.02753488373</v>
      </c>
    </row>
    <row r="7" spans="1:6" ht="15" customHeight="1" x14ac:dyDescent="0.25">
      <c r="A7" s="273">
        <v>3</v>
      </c>
      <c r="B7" s="200">
        <v>20550</v>
      </c>
      <c r="C7" s="274" t="s">
        <v>63</v>
      </c>
      <c r="D7" s="201">
        <v>128999351.56999999</v>
      </c>
      <c r="E7" s="202">
        <v>635</v>
      </c>
      <c r="F7" s="203">
        <v>203148.58514960628</v>
      </c>
    </row>
    <row r="8" spans="1:6" ht="15" customHeight="1" x14ac:dyDescent="0.25">
      <c r="A8" s="273">
        <v>4</v>
      </c>
      <c r="B8" s="200">
        <v>30500</v>
      </c>
      <c r="C8" s="274" t="s">
        <v>14</v>
      </c>
      <c r="D8" s="201">
        <v>53354880.700000003</v>
      </c>
      <c r="E8" s="202">
        <v>304</v>
      </c>
      <c r="F8" s="204">
        <v>175509.47598684212</v>
      </c>
    </row>
    <row r="9" spans="1:6" ht="15" customHeight="1" x14ac:dyDescent="0.25">
      <c r="A9" s="273">
        <v>5</v>
      </c>
      <c r="B9" s="200">
        <v>50003</v>
      </c>
      <c r="C9" s="274" t="s">
        <v>77</v>
      </c>
      <c r="D9" s="201">
        <v>149867182.83000001</v>
      </c>
      <c r="E9" s="202">
        <v>1146</v>
      </c>
      <c r="F9" s="204">
        <v>130774.15604712043</v>
      </c>
    </row>
    <row r="10" spans="1:6" ht="15" customHeight="1" x14ac:dyDescent="0.25">
      <c r="A10" s="273">
        <v>6</v>
      </c>
      <c r="B10" s="200">
        <v>40100</v>
      </c>
      <c r="C10" s="274" t="s">
        <v>73</v>
      </c>
      <c r="D10" s="201">
        <v>139876146.36000001</v>
      </c>
      <c r="E10" s="202">
        <v>1096</v>
      </c>
      <c r="F10" s="204">
        <v>127624.22113138688</v>
      </c>
    </row>
    <row r="11" spans="1:6" ht="15" customHeight="1" x14ac:dyDescent="0.25">
      <c r="A11" s="273">
        <v>7</v>
      </c>
      <c r="B11" s="517">
        <v>10880</v>
      </c>
      <c r="C11" s="521" t="s">
        <v>146</v>
      </c>
      <c r="D11" s="518">
        <v>448824519.50999999</v>
      </c>
      <c r="E11" s="517">
        <v>3561</v>
      </c>
      <c r="F11" s="519">
        <v>126038.89904802022</v>
      </c>
    </row>
    <row r="12" spans="1:6" ht="15" customHeight="1" x14ac:dyDescent="0.25">
      <c r="A12" s="273">
        <v>8</v>
      </c>
      <c r="B12" s="200">
        <v>40730</v>
      </c>
      <c r="C12" s="274" t="s">
        <v>27</v>
      </c>
      <c r="D12" s="201">
        <v>32567771.309999999</v>
      </c>
      <c r="E12" s="202">
        <v>276</v>
      </c>
      <c r="F12" s="204">
        <v>117999.17141304347</v>
      </c>
    </row>
    <row r="13" spans="1:6" ht="15" customHeight="1" x14ac:dyDescent="0.25">
      <c r="A13" s="273">
        <v>9</v>
      </c>
      <c r="B13" s="200">
        <v>40133</v>
      </c>
      <c r="C13" s="274" t="s">
        <v>30</v>
      </c>
      <c r="D13" s="201">
        <v>112984129.61</v>
      </c>
      <c r="E13" s="202">
        <v>990</v>
      </c>
      <c r="F13" s="204">
        <v>114125.38344444445</v>
      </c>
    </row>
    <row r="14" spans="1:6" ht="15" customHeight="1" x14ac:dyDescent="0.25">
      <c r="A14" s="273">
        <v>10</v>
      </c>
      <c r="B14" s="200">
        <v>31480</v>
      </c>
      <c r="C14" s="274" t="s">
        <v>68</v>
      </c>
      <c r="D14" s="201">
        <v>149549060.78999999</v>
      </c>
      <c r="E14" s="202">
        <v>1315</v>
      </c>
      <c r="F14" s="204">
        <v>113725.52151330798</v>
      </c>
    </row>
    <row r="15" spans="1:6" ht="15" customHeight="1" x14ac:dyDescent="0.25">
      <c r="A15" s="273">
        <v>11</v>
      </c>
      <c r="B15" s="200">
        <v>40010</v>
      </c>
      <c r="C15" s="274" t="s">
        <v>70</v>
      </c>
      <c r="D15" s="201">
        <v>248448220.12</v>
      </c>
      <c r="E15" s="202">
        <v>2326</v>
      </c>
      <c r="F15" s="204">
        <v>106813.50822012038</v>
      </c>
    </row>
    <row r="16" spans="1:6" ht="15" customHeight="1" x14ac:dyDescent="0.25">
      <c r="A16" s="273">
        <v>12</v>
      </c>
      <c r="B16" s="200">
        <v>50040</v>
      </c>
      <c r="C16" s="274" t="s">
        <v>78</v>
      </c>
      <c r="D16" s="201">
        <v>104040659.98999999</v>
      </c>
      <c r="E16" s="202">
        <v>1095</v>
      </c>
      <c r="F16" s="204">
        <v>95014.301360730591</v>
      </c>
    </row>
    <row r="17" spans="1:6" ht="15" customHeight="1" x14ac:dyDescent="0.25">
      <c r="A17" s="273">
        <v>13</v>
      </c>
      <c r="B17" s="200">
        <v>30130</v>
      </c>
      <c r="C17" s="274" t="s">
        <v>1</v>
      </c>
      <c r="D17" s="201">
        <v>53486191.799999997</v>
      </c>
      <c r="E17" s="202">
        <v>571</v>
      </c>
      <c r="F17" s="204">
        <v>93671.088966725045</v>
      </c>
    </row>
    <row r="18" spans="1:6" ht="15" customHeight="1" x14ac:dyDescent="0.25">
      <c r="A18" s="273">
        <v>14</v>
      </c>
      <c r="B18" s="200">
        <v>20810</v>
      </c>
      <c r="C18" s="274" t="s">
        <v>190</v>
      </c>
      <c r="D18" s="201">
        <v>79895969.510000005</v>
      </c>
      <c r="E18" s="202">
        <v>919</v>
      </c>
      <c r="F18" s="204">
        <v>86937.942883569107</v>
      </c>
    </row>
    <row r="19" spans="1:6" ht="15" customHeight="1" x14ac:dyDescent="0.25">
      <c r="A19" s="273">
        <v>15</v>
      </c>
      <c r="B19" s="200">
        <v>40300</v>
      </c>
      <c r="C19" s="274" t="s">
        <v>24</v>
      </c>
      <c r="D19" s="201">
        <v>23228234.609999999</v>
      </c>
      <c r="E19" s="202">
        <v>270</v>
      </c>
      <c r="F19" s="204">
        <v>86030.498555555547</v>
      </c>
    </row>
    <row r="20" spans="1:6" ht="15" customHeight="1" x14ac:dyDescent="0.25">
      <c r="A20" s="273">
        <v>16</v>
      </c>
      <c r="B20" s="200">
        <v>61540</v>
      </c>
      <c r="C20" s="274" t="s">
        <v>231</v>
      </c>
      <c r="D20" s="201">
        <v>148985337.28</v>
      </c>
      <c r="E20" s="202">
        <v>1736</v>
      </c>
      <c r="F20" s="204">
        <v>85821.046820276504</v>
      </c>
    </row>
    <row r="21" spans="1:6" ht="15" customHeight="1" x14ac:dyDescent="0.25">
      <c r="A21" s="273">
        <v>17</v>
      </c>
      <c r="B21" s="200">
        <v>20060</v>
      </c>
      <c r="C21" s="274" t="s">
        <v>69</v>
      </c>
      <c r="D21" s="201">
        <v>142342070.77000001</v>
      </c>
      <c r="E21" s="202">
        <v>1724</v>
      </c>
      <c r="F21" s="204">
        <v>82565.00624709978</v>
      </c>
    </row>
    <row r="22" spans="1:6" ht="15" customHeight="1" x14ac:dyDescent="0.25">
      <c r="A22" s="273">
        <v>18</v>
      </c>
      <c r="B22" s="200">
        <v>30650</v>
      </c>
      <c r="C22" s="274" t="s">
        <v>19</v>
      </c>
      <c r="D22" s="201">
        <v>76591174.909999996</v>
      </c>
      <c r="E22" s="202">
        <v>942</v>
      </c>
      <c r="F22" s="204">
        <v>81306.979734607216</v>
      </c>
    </row>
    <row r="23" spans="1:6" ht="15" customHeight="1" x14ac:dyDescent="0.25">
      <c r="A23" s="273">
        <v>19</v>
      </c>
      <c r="B23" s="516">
        <v>70510</v>
      </c>
      <c r="C23" s="521" t="s">
        <v>15</v>
      </c>
      <c r="D23" s="518">
        <v>36131434.219999999</v>
      </c>
      <c r="E23" s="517">
        <v>449</v>
      </c>
      <c r="F23" s="519">
        <v>80470.900267260571</v>
      </c>
    </row>
    <row r="24" spans="1:6" ht="15" customHeight="1" x14ac:dyDescent="0.25">
      <c r="A24" s="273">
        <v>20</v>
      </c>
      <c r="B24" s="200">
        <v>20061</v>
      </c>
      <c r="C24" s="274" t="s">
        <v>61</v>
      </c>
      <c r="D24" s="201">
        <v>56965505.259999998</v>
      </c>
      <c r="E24" s="202">
        <v>711</v>
      </c>
      <c r="F24" s="204">
        <v>80120.260562587908</v>
      </c>
    </row>
    <row r="25" spans="1:6" ht="15" customHeight="1" x14ac:dyDescent="0.25">
      <c r="A25" s="273">
        <v>21</v>
      </c>
      <c r="B25" s="277">
        <v>10004</v>
      </c>
      <c r="C25" s="512" t="s">
        <v>58</v>
      </c>
      <c r="D25" s="282">
        <v>113465244.64</v>
      </c>
      <c r="E25" s="283">
        <v>1422</v>
      </c>
      <c r="F25" s="204">
        <v>79792.717749648378</v>
      </c>
    </row>
    <row r="26" spans="1:6" ht="15" customHeight="1" x14ac:dyDescent="0.25">
      <c r="A26" s="273">
        <v>22</v>
      </c>
      <c r="B26" s="200">
        <v>40210</v>
      </c>
      <c r="C26" s="274" t="s">
        <v>23</v>
      </c>
      <c r="D26" s="201">
        <v>38147962.289999999</v>
      </c>
      <c r="E26" s="202">
        <v>495</v>
      </c>
      <c r="F26" s="204">
        <v>77066.590484848479</v>
      </c>
    </row>
    <row r="27" spans="1:6" ht="15" customHeight="1" x14ac:dyDescent="0.25">
      <c r="A27" s="273">
        <v>23</v>
      </c>
      <c r="B27" s="200">
        <v>40990</v>
      </c>
      <c r="C27" s="274" t="s">
        <v>29</v>
      </c>
      <c r="D27" s="201">
        <v>93587954.099999994</v>
      </c>
      <c r="E27" s="202">
        <v>1222</v>
      </c>
      <c r="F27" s="204">
        <v>76585.887152209485</v>
      </c>
    </row>
    <row r="28" spans="1:6" ht="15" customHeight="1" x14ac:dyDescent="0.25">
      <c r="A28" s="273">
        <v>24</v>
      </c>
      <c r="B28" s="200">
        <v>60560</v>
      </c>
      <c r="C28" s="274" t="s">
        <v>16</v>
      </c>
      <c r="D28" s="201">
        <v>39139397.82</v>
      </c>
      <c r="E28" s="202">
        <v>514</v>
      </c>
      <c r="F28" s="204">
        <v>76146.68836575876</v>
      </c>
    </row>
    <row r="29" spans="1:6" ht="15" customHeight="1" x14ac:dyDescent="0.25">
      <c r="A29" s="273">
        <v>25</v>
      </c>
      <c r="B29" s="200">
        <v>61430</v>
      </c>
      <c r="C29" s="274" t="s">
        <v>97</v>
      </c>
      <c r="D29" s="201">
        <v>180511951.52000001</v>
      </c>
      <c r="E29" s="202">
        <v>2475</v>
      </c>
      <c r="F29" s="204">
        <v>72934.121826262635</v>
      </c>
    </row>
    <row r="30" spans="1:6" ht="15" customHeight="1" x14ac:dyDescent="0.25">
      <c r="A30" s="273">
        <v>26</v>
      </c>
      <c r="B30" s="200">
        <v>20080</v>
      </c>
      <c r="C30" s="274" t="s">
        <v>188</v>
      </c>
      <c r="D30" s="201">
        <v>72303365.939999998</v>
      </c>
      <c r="E30" s="202">
        <v>996</v>
      </c>
      <c r="F30" s="204">
        <v>72593.740903614453</v>
      </c>
    </row>
    <row r="31" spans="1:6" ht="15" customHeight="1" x14ac:dyDescent="0.25">
      <c r="A31" s="273">
        <v>27</v>
      </c>
      <c r="B31" s="200">
        <v>61290</v>
      </c>
      <c r="C31" s="274" t="s">
        <v>40</v>
      </c>
      <c r="D31" s="201">
        <v>54111456.939999998</v>
      </c>
      <c r="E31" s="202">
        <v>760</v>
      </c>
      <c r="F31" s="204">
        <v>71199.285447368413</v>
      </c>
    </row>
    <row r="32" spans="1:6" ht="15" customHeight="1" x14ac:dyDescent="0.25">
      <c r="A32" s="273">
        <v>28</v>
      </c>
      <c r="B32" s="200">
        <v>30310</v>
      </c>
      <c r="C32" s="274" t="s">
        <v>12</v>
      </c>
      <c r="D32" s="201">
        <v>43971788.880000003</v>
      </c>
      <c r="E32" s="202">
        <v>619</v>
      </c>
      <c r="F32" s="204">
        <v>71036.81563812602</v>
      </c>
    </row>
    <row r="33" spans="1:6" ht="15" customHeight="1" x14ac:dyDescent="0.25">
      <c r="A33" s="273">
        <v>29</v>
      </c>
      <c r="B33" s="200">
        <v>40360</v>
      </c>
      <c r="C33" s="274" t="s">
        <v>25</v>
      </c>
      <c r="D33" s="201">
        <v>34279158.859999999</v>
      </c>
      <c r="E33" s="202">
        <v>484</v>
      </c>
      <c r="F33" s="204">
        <v>70824.708388429746</v>
      </c>
    </row>
    <row r="34" spans="1:6" ht="15" customHeight="1" x14ac:dyDescent="0.25">
      <c r="A34" s="273">
        <v>30</v>
      </c>
      <c r="B34" s="200">
        <v>70021</v>
      </c>
      <c r="C34" s="274" t="s">
        <v>80</v>
      </c>
      <c r="D34" s="201">
        <v>63388466.979999997</v>
      </c>
      <c r="E34" s="202">
        <v>901</v>
      </c>
      <c r="F34" s="204">
        <v>70353.459467258595</v>
      </c>
    </row>
    <row r="35" spans="1:6" ht="15" customHeight="1" x14ac:dyDescent="0.25">
      <c r="A35" s="273">
        <v>31</v>
      </c>
      <c r="B35" s="200">
        <v>50620</v>
      </c>
      <c r="C35" s="274" t="s">
        <v>17</v>
      </c>
      <c r="D35" s="201">
        <v>51737172.600000001</v>
      </c>
      <c r="E35" s="202">
        <v>738</v>
      </c>
      <c r="F35" s="204">
        <v>70104.569918699184</v>
      </c>
    </row>
    <row r="36" spans="1:6" ht="15" customHeight="1" x14ac:dyDescent="0.25">
      <c r="A36" s="273">
        <v>32</v>
      </c>
      <c r="B36" s="200">
        <v>70110</v>
      </c>
      <c r="C36" s="274" t="s">
        <v>81</v>
      </c>
      <c r="D36" s="201">
        <v>65061548.670000002</v>
      </c>
      <c r="E36" s="202">
        <v>939</v>
      </c>
      <c r="F36" s="204">
        <v>69288.124249201283</v>
      </c>
    </row>
    <row r="37" spans="1:6" ht="15" customHeight="1" x14ac:dyDescent="0.25">
      <c r="A37" s="273">
        <v>33</v>
      </c>
      <c r="B37" s="200">
        <v>50170</v>
      </c>
      <c r="C37" s="274" t="s">
        <v>208</v>
      </c>
      <c r="D37" s="201">
        <v>55223533.289999999</v>
      </c>
      <c r="E37" s="202">
        <v>799</v>
      </c>
      <c r="F37" s="204">
        <v>69115.8113767209</v>
      </c>
    </row>
    <row r="38" spans="1:6" ht="15" customHeight="1" x14ac:dyDescent="0.25">
      <c r="A38" s="273">
        <v>34</v>
      </c>
      <c r="B38" s="200">
        <v>20630</v>
      </c>
      <c r="C38" s="274" t="s">
        <v>9</v>
      </c>
      <c r="D38" s="201">
        <v>57846242.219999999</v>
      </c>
      <c r="E38" s="202">
        <v>837</v>
      </c>
      <c r="F38" s="204">
        <v>69111.400501792115</v>
      </c>
    </row>
    <row r="39" spans="1:6" ht="15" customHeight="1" x14ac:dyDescent="0.25">
      <c r="A39" s="273">
        <v>35</v>
      </c>
      <c r="B39" s="200">
        <v>10120</v>
      </c>
      <c r="C39" s="274" t="s">
        <v>181</v>
      </c>
      <c r="D39" s="201">
        <v>61304295.869999997</v>
      </c>
      <c r="E39" s="202">
        <v>888</v>
      </c>
      <c r="F39" s="204">
        <v>69036.369222972964</v>
      </c>
    </row>
    <row r="40" spans="1:6" ht="15" customHeight="1" x14ac:dyDescent="0.25">
      <c r="A40" s="273">
        <v>36</v>
      </c>
      <c r="B40" s="200">
        <v>61210</v>
      </c>
      <c r="C40" s="274" t="s">
        <v>225</v>
      </c>
      <c r="D40" s="201">
        <v>60484687.869999997</v>
      </c>
      <c r="E40" s="202">
        <v>878</v>
      </c>
      <c r="F40" s="204">
        <v>68889.166138952161</v>
      </c>
    </row>
    <row r="41" spans="1:6" ht="15" customHeight="1" x14ac:dyDescent="0.25">
      <c r="A41" s="273">
        <v>37</v>
      </c>
      <c r="B41" s="200">
        <v>40410</v>
      </c>
      <c r="C41" s="274" t="s">
        <v>74</v>
      </c>
      <c r="D41" s="201">
        <v>132826588.16</v>
      </c>
      <c r="E41" s="202">
        <v>1929</v>
      </c>
      <c r="F41" s="204">
        <v>68857.743991705545</v>
      </c>
    </row>
    <row r="42" spans="1:6" ht="15" customHeight="1" x14ac:dyDescent="0.25">
      <c r="A42" s="273">
        <v>38</v>
      </c>
      <c r="B42" s="200">
        <v>60910</v>
      </c>
      <c r="C42" s="274" t="s">
        <v>5</v>
      </c>
      <c r="D42" s="201">
        <v>60948142.770000003</v>
      </c>
      <c r="E42" s="202">
        <v>886</v>
      </c>
      <c r="F42" s="204">
        <v>68790.228860045157</v>
      </c>
    </row>
    <row r="43" spans="1:6" ht="15" customHeight="1" x14ac:dyDescent="0.25">
      <c r="A43" s="273">
        <v>39</v>
      </c>
      <c r="B43" s="200">
        <v>50780</v>
      </c>
      <c r="C43" s="274" t="s">
        <v>32</v>
      </c>
      <c r="D43" s="201">
        <v>100593973.90000001</v>
      </c>
      <c r="E43" s="202">
        <v>1470</v>
      </c>
      <c r="F43" s="204">
        <v>68431.274761904773</v>
      </c>
    </row>
    <row r="44" spans="1:6" ht="15" customHeight="1" x14ac:dyDescent="0.25">
      <c r="A44" s="273">
        <v>40</v>
      </c>
      <c r="B44" s="200">
        <v>50060</v>
      </c>
      <c r="C44" s="274" t="s">
        <v>207</v>
      </c>
      <c r="D44" s="201">
        <v>106941506.79000001</v>
      </c>
      <c r="E44" s="202">
        <v>1563</v>
      </c>
      <c r="F44" s="204">
        <v>68420.669731285991</v>
      </c>
    </row>
    <row r="45" spans="1:6" ht="15" customHeight="1" x14ac:dyDescent="0.25">
      <c r="A45" s="273">
        <v>41</v>
      </c>
      <c r="B45" s="200">
        <v>70100</v>
      </c>
      <c r="C45" s="274" t="s">
        <v>129</v>
      </c>
      <c r="D45" s="201">
        <v>69462946.549999997</v>
      </c>
      <c r="E45" s="202">
        <v>1018</v>
      </c>
      <c r="F45" s="204">
        <v>68234.72156188605</v>
      </c>
    </row>
    <row r="46" spans="1:6" ht="15" customHeight="1" x14ac:dyDescent="0.25">
      <c r="A46" s="273">
        <v>42</v>
      </c>
      <c r="B46" s="200">
        <v>70270</v>
      </c>
      <c r="C46" s="274" t="s">
        <v>36</v>
      </c>
      <c r="D46" s="201">
        <v>52715288.07</v>
      </c>
      <c r="E46" s="202">
        <v>775</v>
      </c>
      <c r="F46" s="203">
        <v>68019.726541935481</v>
      </c>
    </row>
    <row r="47" spans="1:6" ht="15" customHeight="1" x14ac:dyDescent="0.25">
      <c r="A47" s="273">
        <v>43</v>
      </c>
      <c r="B47" s="278">
        <v>61520</v>
      </c>
      <c r="C47" s="274" t="s">
        <v>128</v>
      </c>
      <c r="D47" s="201">
        <v>152104087.27000001</v>
      </c>
      <c r="E47" s="202">
        <v>2239</v>
      </c>
      <c r="F47" s="204">
        <v>67933.938039303262</v>
      </c>
    </row>
    <row r="48" spans="1:6" ht="15" customHeight="1" x14ac:dyDescent="0.25">
      <c r="A48" s="273">
        <v>44</v>
      </c>
      <c r="B48" s="200">
        <v>30440</v>
      </c>
      <c r="C48" s="274" t="s">
        <v>13</v>
      </c>
      <c r="D48" s="201">
        <v>56237715.969999999</v>
      </c>
      <c r="E48" s="202">
        <v>830</v>
      </c>
      <c r="F48" s="204">
        <v>67756.284301204811</v>
      </c>
    </row>
    <row r="49" spans="1:6" ht="15" customHeight="1" x14ac:dyDescent="0.25">
      <c r="A49" s="273">
        <v>45</v>
      </c>
      <c r="B49" s="200">
        <v>61150</v>
      </c>
      <c r="C49" s="274" t="s">
        <v>223</v>
      </c>
      <c r="D49" s="201">
        <v>66464096.479999997</v>
      </c>
      <c r="E49" s="202">
        <v>986</v>
      </c>
      <c r="F49" s="204">
        <v>67407.805760649091</v>
      </c>
    </row>
    <row r="50" spans="1:6" ht="15" customHeight="1" x14ac:dyDescent="0.25">
      <c r="A50" s="273">
        <v>46</v>
      </c>
      <c r="B50" s="200">
        <v>60660</v>
      </c>
      <c r="C50" s="274" t="s">
        <v>37</v>
      </c>
      <c r="D50" s="201">
        <v>56084019.630000003</v>
      </c>
      <c r="E50" s="202">
        <v>835</v>
      </c>
      <c r="F50" s="204">
        <v>67166.490574850308</v>
      </c>
    </row>
    <row r="51" spans="1:6" ht="15" customHeight="1" x14ac:dyDescent="0.25">
      <c r="A51" s="273">
        <v>47</v>
      </c>
      <c r="B51" s="200">
        <v>10860</v>
      </c>
      <c r="C51" s="274" t="s">
        <v>147</v>
      </c>
      <c r="D51" s="201">
        <v>56205651.200000003</v>
      </c>
      <c r="E51" s="202">
        <v>838</v>
      </c>
      <c r="F51" s="204">
        <v>67071.18281622912</v>
      </c>
    </row>
    <row r="52" spans="1:6" ht="15" customHeight="1" x14ac:dyDescent="0.25">
      <c r="A52" s="273">
        <v>48</v>
      </c>
      <c r="B52" s="200">
        <v>51370</v>
      </c>
      <c r="C52" s="274" t="s">
        <v>76</v>
      </c>
      <c r="D52" s="201">
        <v>62997493.57</v>
      </c>
      <c r="E52" s="202">
        <v>940</v>
      </c>
      <c r="F52" s="204">
        <v>67018.610180851058</v>
      </c>
    </row>
    <row r="53" spans="1:6" ht="15" customHeight="1" x14ac:dyDescent="0.25">
      <c r="A53" s="273">
        <v>49</v>
      </c>
      <c r="B53" s="200">
        <v>60010</v>
      </c>
      <c r="C53" s="274" t="s">
        <v>215</v>
      </c>
      <c r="D53" s="201">
        <v>61032066.450000003</v>
      </c>
      <c r="E53" s="202">
        <v>911</v>
      </c>
      <c r="F53" s="204">
        <v>66994.584467617999</v>
      </c>
    </row>
    <row r="54" spans="1:6" ht="15" customHeight="1" x14ac:dyDescent="0.25">
      <c r="A54" s="273">
        <v>50</v>
      </c>
      <c r="B54" s="200">
        <v>20040</v>
      </c>
      <c r="C54" s="274" t="s">
        <v>60</v>
      </c>
      <c r="D54" s="201">
        <v>71391122.909999996</v>
      </c>
      <c r="E54" s="202">
        <v>1072</v>
      </c>
      <c r="F54" s="204">
        <v>66596.196744402987</v>
      </c>
    </row>
    <row r="55" spans="1:6" ht="15" customHeight="1" x14ac:dyDescent="0.25">
      <c r="A55" s="273">
        <v>51</v>
      </c>
      <c r="B55" s="200">
        <v>30890</v>
      </c>
      <c r="C55" s="274" t="s">
        <v>197</v>
      </c>
      <c r="D55" s="201">
        <v>47214231.990000002</v>
      </c>
      <c r="E55" s="202">
        <v>709</v>
      </c>
      <c r="F55" s="204">
        <v>66592.710846262344</v>
      </c>
    </row>
    <row r="56" spans="1:6" ht="15" customHeight="1" x14ac:dyDescent="0.25">
      <c r="A56" s="273">
        <v>52</v>
      </c>
      <c r="B56" s="200">
        <v>61510</v>
      </c>
      <c r="C56" s="274" t="s">
        <v>42</v>
      </c>
      <c r="D56" s="201">
        <v>113010641.84</v>
      </c>
      <c r="E56" s="202">
        <v>1705</v>
      </c>
      <c r="F56" s="204">
        <v>66281.901372434018</v>
      </c>
    </row>
    <row r="57" spans="1:6" ht="15" customHeight="1" x14ac:dyDescent="0.25">
      <c r="A57" s="273">
        <v>53</v>
      </c>
      <c r="B57" s="200">
        <v>30790</v>
      </c>
      <c r="C57" s="274" t="s">
        <v>20</v>
      </c>
      <c r="D57" s="201">
        <v>45688281.5</v>
      </c>
      <c r="E57" s="202">
        <v>690</v>
      </c>
      <c r="F57" s="204">
        <v>66214.900724637686</v>
      </c>
    </row>
    <row r="58" spans="1:6" ht="15" customHeight="1" x14ac:dyDescent="0.25">
      <c r="A58" s="273">
        <v>54</v>
      </c>
      <c r="B58" s="200">
        <v>61410</v>
      </c>
      <c r="C58" s="274" t="s">
        <v>229</v>
      </c>
      <c r="D58" s="201">
        <v>65807384.969999999</v>
      </c>
      <c r="E58" s="202">
        <v>994</v>
      </c>
      <c r="F58" s="204">
        <v>66204.612645875255</v>
      </c>
    </row>
    <row r="59" spans="1:6" ht="15" customHeight="1" x14ac:dyDescent="0.25">
      <c r="A59" s="273">
        <v>55</v>
      </c>
      <c r="B59" s="200">
        <v>61570</v>
      </c>
      <c r="C59" s="274" t="s">
        <v>233</v>
      </c>
      <c r="D59" s="201">
        <v>92797010.599999994</v>
      </c>
      <c r="E59" s="202">
        <v>1403</v>
      </c>
      <c r="F59" s="204">
        <v>66141.846471846045</v>
      </c>
    </row>
    <row r="60" spans="1:6" ht="15" customHeight="1" x14ac:dyDescent="0.25">
      <c r="A60" s="273">
        <v>56</v>
      </c>
      <c r="B60" s="200">
        <v>70020</v>
      </c>
      <c r="C60" s="274" t="s">
        <v>79</v>
      </c>
      <c r="D60" s="201">
        <v>75028683.280000001</v>
      </c>
      <c r="E60" s="202">
        <v>1137</v>
      </c>
      <c r="F60" s="204">
        <v>65988.28784520668</v>
      </c>
    </row>
    <row r="61" spans="1:6" ht="15" customHeight="1" x14ac:dyDescent="0.25">
      <c r="A61" s="273">
        <v>57</v>
      </c>
      <c r="B61" s="200">
        <v>70040</v>
      </c>
      <c r="C61" s="274" t="s">
        <v>35</v>
      </c>
      <c r="D61" s="201">
        <v>43729984</v>
      </c>
      <c r="E61" s="202">
        <v>663</v>
      </c>
      <c r="F61" s="204">
        <v>65957.743589743593</v>
      </c>
    </row>
    <row r="62" spans="1:6" ht="15" customHeight="1" x14ac:dyDescent="0.25">
      <c r="A62" s="273">
        <v>58</v>
      </c>
      <c r="B62" s="200">
        <v>60020</v>
      </c>
      <c r="C62" s="274" t="s">
        <v>34</v>
      </c>
      <c r="D62" s="201">
        <v>45257117.520000003</v>
      </c>
      <c r="E62" s="202">
        <v>691</v>
      </c>
      <c r="F62" s="204">
        <v>65495.104949348774</v>
      </c>
    </row>
    <row r="63" spans="1:6" ht="15" customHeight="1" x14ac:dyDescent="0.25">
      <c r="A63" s="273">
        <v>59</v>
      </c>
      <c r="B63" s="200">
        <v>61080</v>
      </c>
      <c r="C63" s="274" t="s">
        <v>222</v>
      </c>
      <c r="D63" s="201">
        <v>101051396.39</v>
      </c>
      <c r="E63" s="202">
        <v>1548</v>
      </c>
      <c r="F63" s="204">
        <v>65278.679838501295</v>
      </c>
    </row>
    <row r="64" spans="1:6" ht="15" customHeight="1" x14ac:dyDescent="0.25">
      <c r="A64" s="273">
        <v>60</v>
      </c>
      <c r="B64" s="277">
        <v>50230</v>
      </c>
      <c r="C64" s="274" t="s">
        <v>75</v>
      </c>
      <c r="D64" s="201">
        <v>59584289.240000002</v>
      </c>
      <c r="E64" s="202">
        <v>914</v>
      </c>
      <c r="F64" s="204">
        <v>65190.688446389497</v>
      </c>
    </row>
    <row r="65" spans="1:6" ht="15" customHeight="1" x14ac:dyDescent="0.25">
      <c r="A65" s="273">
        <v>61</v>
      </c>
      <c r="B65" s="200">
        <v>21350</v>
      </c>
      <c r="C65" s="274" t="s">
        <v>10</v>
      </c>
      <c r="D65" s="201">
        <v>50269128.390000001</v>
      </c>
      <c r="E65" s="202">
        <v>774</v>
      </c>
      <c r="F65" s="204">
        <v>64947.194302325581</v>
      </c>
    </row>
    <row r="66" spans="1:6" ht="15" customHeight="1" x14ac:dyDescent="0.25">
      <c r="A66" s="273">
        <v>62</v>
      </c>
      <c r="B66" s="200">
        <v>61470</v>
      </c>
      <c r="C66" s="274" t="s">
        <v>41</v>
      </c>
      <c r="D66" s="201">
        <v>79666348.340000004</v>
      </c>
      <c r="E66" s="202">
        <v>1227</v>
      </c>
      <c r="F66" s="204">
        <v>64927.74925835371</v>
      </c>
    </row>
    <row r="67" spans="1:6" ht="15" customHeight="1" x14ac:dyDescent="0.25">
      <c r="A67" s="273">
        <v>63</v>
      </c>
      <c r="B67" s="200">
        <v>60980</v>
      </c>
      <c r="C67" s="274" t="s">
        <v>39</v>
      </c>
      <c r="D67" s="201">
        <v>53797865.219999999</v>
      </c>
      <c r="E67" s="202">
        <v>829</v>
      </c>
      <c r="F67" s="204">
        <v>64894.89170084439</v>
      </c>
    </row>
    <row r="68" spans="1:6" ht="15" customHeight="1" x14ac:dyDescent="0.25">
      <c r="A68" s="273">
        <v>64</v>
      </c>
      <c r="B68" s="200">
        <v>30480</v>
      </c>
      <c r="C68" s="274" t="s">
        <v>130</v>
      </c>
      <c r="D68" s="201">
        <v>77831552.870000005</v>
      </c>
      <c r="E68" s="202">
        <v>1202</v>
      </c>
      <c r="F68" s="204">
        <v>64751.707878535781</v>
      </c>
    </row>
    <row r="69" spans="1:6" ht="15" customHeight="1" x14ac:dyDescent="0.25">
      <c r="A69" s="273">
        <v>65</v>
      </c>
      <c r="B69" s="200">
        <v>50340</v>
      </c>
      <c r="C69" s="274" t="s">
        <v>209</v>
      </c>
      <c r="D69" s="201">
        <v>57755221.060000002</v>
      </c>
      <c r="E69" s="202">
        <v>893</v>
      </c>
      <c r="F69" s="204">
        <v>64675.499507278837</v>
      </c>
    </row>
    <row r="70" spans="1:6" ht="15" customHeight="1" x14ac:dyDescent="0.25">
      <c r="A70" s="273">
        <v>66</v>
      </c>
      <c r="B70" s="200">
        <v>30030</v>
      </c>
      <c r="C70" s="274" t="s">
        <v>193</v>
      </c>
      <c r="D70" s="201">
        <v>61378095.780000001</v>
      </c>
      <c r="E70" s="202">
        <v>960</v>
      </c>
      <c r="F70" s="204">
        <v>63935.516437500002</v>
      </c>
    </row>
    <row r="71" spans="1:6" ht="15" customHeight="1" x14ac:dyDescent="0.25">
      <c r="A71" s="273">
        <v>67</v>
      </c>
      <c r="B71" s="200">
        <v>60070</v>
      </c>
      <c r="C71" s="274" t="s">
        <v>218</v>
      </c>
      <c r="D71" s="201">
        <v>77154365.129999995</v>
      </c>
      <c r="E71" s="202">
        <v>1218</v>
      </c>
      <c r="F71" s="204">
        <v>63345.127364532018</v>
      </c>
    </row>
    <row r="72" spans="1:6" ht="15" customHeight="1" x14ac:dyDescent="0.25">
      <c r="A72" s="273">
        <v>68</v>
      </c>
      <c r="B72" s="200">
        <v>10190</v>
      </c>
      <c r="C72" s="274" t="s">
        <v>183</v>
      </c>
      <c r="D72" s="201">
        <v>78217791.620000005</v>
      </c>
      <c r="E72" s="202">
        <v>1238</v>
      </c>
      <c r="F72" s="204">
        <v>63180.768675282721</v>
      </c>
    </row>
    <row r="73" spans="1:6" ht="15" customHeight="1" x14ac:dyDescent="0.25">
      <c r="A73" s="273">
        <v>69</v>
      </c>
      <c r="B73" s="200">
        <v>10002</v>
      </c>
      <c r="C73" s="274" t="s">
        <v>178</v>
      </c>
      <c r="D73" s="201">
        <v>75034455.140000001</v>
      </c>
      <c r="E73" s="202">
        <v>1191</v>
      </c>
      <c r="F73" s="204">
        <v>63001.221780016793</v>
      </c>
    </row>
    <row r="74" spans="1:6" ht="15" customHeight="1" x14ac:dyDescent="0.25">
      <c r="A74" s="273">
        <v>70</v>
      </c>
      <c r="B74" s="200">
        <v>21020</v>
      </c>
      <c r="C74" s="274" t="s">
        <v>64</v>
      </c>
      <c r="D74" s="201">
        <v>65508084.159999996</v>
      </c>
      <c r="E74" s="202">
        <v>1040</v>
      </c>
      <c r="F74" s="204">
        <v>62988.542461538455</v>
      </c>
    </row>
    <row r="75" spans="1:6" ht="15" customHeight="1" x14ac:dyDescent="0.25">
      <c r="A75" s="273">
        <v>71</v>
      </c>
      <c r="B75" s="200">
        <v>31000</v>
      </c>
      <c r="C75" s="274" t="s">
        <v>67</v>
      </c>
      <c r="D75" s="201">
        <v>62830338.5</v>
      </c>
      <c r="E75" s="202">
        <v>1000</v>
      </c>
      <c r="F75" s="204">
        <v>62830.338499999998</v>
      </c>
    </row>
    <row r="76" spans="1:6" ht="15" customHeight="1" x14ac:dyDescent="0.25">
      <c r="A76" s="273">
        <v>72</v>
      </c>
      <c r="B76" s="200">
        <v>61390</v>
      </c>
      <c r="C76" s="274" t="s">
        <v>228</v>
      </c>
      <c r="D76" s="201">
        <v>58812315.43</v>
      </c>
      <c r="E76" s="202">
        <v>940</v>
      </c>
      <c r="F76" s="204">
        <v>62566.293010638299</v>
      </c>
    </row>
    <row r="77" spans="1:6" ht="15" customHeight="1" x14ac:dyDescent="0.25">
      <c r="A77" s="273">
        <v>73</v>
      </c>
      <c r="B77" s="200">
        <v>10320</v>
      </c>
      <c r="C77" s="274" t="s">
        <v>56</v>
      </c>
      <c r="D77" s="201">
        <v>61861562.310000002</v>
      </c>
      <c r="E77" s="202">
        <v>990</v>
      </c>
      <c r="F77" s="204">
        <v>62486.426575757578</v>
      </c>
    </row>
    <row r="78" spans="1:6" ht="15" customHeight="1" x14ac:dyDescent="0.25">
      <c r="A78" s="273">
        <v>74</v>
      </c>
      <c r="B78" s="200">
        <v>60050</v>
      </c>
      <c r="C78" s="274" t="s">
        <v>216</v>
      </c>
      <c r="D78" s="201">
        <v>68048212.400000006</v>
      </c>
      <c r="E78" s="202">
        <v>1096</v>
      </c>
      <c r="F78" s="204">
        <v>62087.785036496352</v>
      </c>
    </row>
    <row r="79" spans="1:6" ht="15" customHeight="1" x14ac:dyDescent="0.25">
      <c r="A79" s="273">
        <v>75</v>
      </c>
      <c r="B79" s="200">
        <v>40950</v>
      </c>
      <c r="C79" s="274" t="s">
        <v>7</v>
      </c>
      <c r="D79" s="201">
        <v>61105556.299999997</v>
      </c>
      <c r="E79" s="202">
        <v>987</v>
      </c>
      <c r="F79" s="204">
        <v>61910.391388044576</v>
      </c>
    </row>
    <row r="80" spans="1:6" ht="15" customHeight="1" x14ac:dyDescent="0.25">
      <c r="A80" s="273">
        <v>76</v>
      </c>
      <c r="B80" s="200">
        <v>60001</v>
      </c>
      <c r="C80" s="274" t="s">
        <v>38</v>
      </c>
      <c r="D80" s="201">
        <v>61405816.409999996</v>
      </c>
      <c r="E80" s="202">
        <v>996</v>
      </c>
      <c r="F80" s="204">
        <v>61652.426114457827</v>
      </c>
    </row>
    <row r="81" spans="1:6" ht="15" customHeight="1" x14ac:dyDescent="0.25">
      <c r="A81" s="273">
        <v>77</v>
      </c>
      <c r="B81" s="200">
        <v>20400</v>
      </c>
      <c r="C81" s="274" t="s">
        <v>62</v>
      </c>
      <c r="D81" s="201">
        <v>87972295.590000004</v>
      </c>
      <c r="E81" s="202">
        <v>1431</v>
      </c>
      <c r="F81" s="204">
        <v>61476.097547169811</v>
      </c>
    </row>
    <row r="82" spans="1:6" ht="15" customHeight="1" x14ac:dyDescent="0.25">
      <c r="A82" s="273">
        <v>78</v>
      </c>
      <c r="B82" s="200">
        <v>61340</v>
      </c>
      <c r="C82" s="274" t="s">
        <v>227</v>
      </c>
      <c r="D82" s="201">
        <v>83798567.840000004</v>
      </c>
      <c r="E82" s="202">
        <v>1364</v>
      </c>
      <c r="F82" s="204">
        <v>61435.90017595308</v>
      </c>
    </row>
    <row r="83" spans="1:6" ht="15" customHeight="1" x14ac:dyDescent="0.25">
      <c r="A83" s="273">
        <v>79</v>
      </c>
      <c r="B83" s="200">
        <v>30160</v>
      </c>
      <c r="C83" s="274" t="s">
        <v>2</v>
      </c>
      <c r="D83" s="201">
        <v>68327141.349999994</v>
      </c>
      <c r="E83" s="202">
        <v>1113</v>
      </c>
      <c r="F83" s="204">
        <v>61390.064106019759</v>
      </c>
    </row>
    <row r="84" spans="1:6" ht="15" customHeight="1" x14ac:dyDescent="0.25">
      <c r="A84" s="273">
        <v>80</v>
      </c>
      <c r="B84" s="200">
        <v>50760</v>
      </c>
      <c r="C84" s="274" t="s">
        <v>212</v>
      </c>
      <c r="D84" s="201">
        <v>128799785.23999999</v>
      </c>
      <c r="E84" s="202">
        <v>2104</v>
      </c>
      <c r="F84" s="204">
        <v>61216.627965779466</v>
      </c>
    </row>
    <row r="85" spans="1:6" ht="15" customHeight="1" x14ac:dyDescent="0.25">
      <c r="A85" s="273">
        <v>81</v>
      </c>
      <c r="B85" s="200">
        <v>30070</v>
      </c>
      <c r="C85" s="274" t="s">
        <v>65</v>
      </c>
      <c r="D85" s="201">
        <v>83999443.909999996</v>
      </c>
      <c r="E85" s="202">
        <v>1375</v>
      </c>
      <c r="F85" s="204">
        <v>61090.50466181818</v>
      </c>
    </row>
    <row r="86" spans="1:6" ht="15" customHeight="1" x14ac:dyDescent="0.25">
      <c r="A86" s="273">
        <v>82</v>
      </c>
      <c r="B86" s="200">
        <v>20900</v>
      </c>
      <c r="C86" s="274" t="s">
        <v>148</v>
      </c>
      <c r="D86" s="201">
        <v>81597358.049999997</v>
      </c>
      <c r="E86" s="202">
        <v>1352</v>
      </c>
      <c r="F86" s="204">
        <v>60353.075480769228</v>
      </c>
    </row>
    <row r="87" spans="1:6" ht="15" customHeight="1" x14ac:dyDescent="0.25">
      <c r="A87" s="273">
        <v>83</v>
      </c>
      <c r="B87" s="200">
        <v>20460</v>
      </c>
      <c r="C87" s="274" t="s">
        <v>8</v>
      </c>
      <c r="D87" s="201">
        <v>61498099.530000001</v>
      </c>
      <c r="E87" s="202">
        <v>1025</v>
      </c>
      <c r="F87" s="204">
        <v>59998.14588292683</v>
      </c>
    </row>
    <row r="88" spans="1:6" ht="15" customHeight="1" x14ac:dyDescent="0.25">
      <c r="A88" s="273">
        <v>84</v>
      </c>
      <c r="B88" s="200">
        <v>60850</v>
      </c>
      <c r="C88" s="274" t="s">
        <v>221</v>
      </c>
      <c r="D88" s="201">
        <v>68189488.469999999</v>
      </c>
      <c r="E88" s="202">
        <v>1137</v>
      </c>
      <c r="F88" s="204">
        <v>59973.164881266486</v>
      </c>
    </row>
    <row r="89" spans="1:6" ht="15" customHeight="1" x14ac:dyDescent="0.25">
      <c r="A89" s="273">
        <v>85</v>
      </c>
      <c r="B89" s="200">
        <v>30530</v>
      </c>
      <c r="C89" s="274" t="s">
        <v>196</v>
      </c>
      <c r="D89" s="201">
        <v>90428093.299999997</v>
      </c>
      <c r="E89" s="202">
        <v>1508</v>
      </c>
      <c r="F89" s="204">
        <v>59965.57911140583</v>
      </c>
    </row>
    <row r="90" spans="1:6" ht="15" customHeight="1" x14ac:dyDescent="0.25">
      <c r="A90" s="273">
        <v>86</v>
      </c>
      <c r="B90" s="200">
        <v>40840</v>
      </c>
      <c r="C90" s="274" t="s">
        <v>28</v>
      </c>
      <c r="D90" s="201">
        <v>51963840.109999999</v>
      </c>
      <c r="E90" s="202">
        <v>867</v>
      </c>
      <c r="F90" s="204">
        <v>59935.225040369085</v>
      </c>
    </row>
    <row r="91" spans="1:6" ht="15" customHeight="1" x14ac:dyDescent="0.25">
      <c r="A91" s="273">
        <v>87</v>
      </c>
      <c r="B91" s="200">
        <v>10001</v>
      </c>
      <c r="C91" s="274" t="s">
        <v>55</v>
      </c>
      <c r="D91" s="201">
        <v>51096311.579999998</v>
      </c>
      <c r="E91" s="202">
        <v>853</v>
      </c>
      <c r="F91" s="204">
        <v>59901.88930832356</v>
      </c>
    </row>
    <row r="92" spans="1:6" ht="15" customHeight="1" x14ac:dyDescent="0.25">
      <c r="A92" s="273">
        <v>88</v>
      </c>
      <c r="B92" s="200">
        <v>50420</v>
      </c>
      <c r="C92" s="274" t="s">
        <v>210</v>
      </c>
      <c r="D92" s="201">
        <v>58102686.950000003</v>
      </c>
      <c r="E92" s="202">
        <v>972</v>
      </c>
      <c r="F92" s="204">
        <v>59776.426903292187</v>
      </c>
    </row>
    <row r="93" spans="1:6" ht="15" customHeight="1" x14ac:dyDescent="0.25">
      <c r="A93" s="273">
        <v>89</v>
      </c>
      <c r="B93" s="200">
        <v>40011</v>
      </c>
      <c r="C93" s="274" t="s">
        <v>71</v>
      </c>
      <c r="D93" s="201">
        <v>145732458.30000001</v>
      </c>
      <c r="E93" s="202">
        <v>2442</v>
      </c>
      <c r="F93" s="204">
        <v>59677.501351351355</v>
      </c>
    </row>
    <row r="94" spans="1:6" ht="15" customHeight="1" x14ac:dyDescent="0.25">
      <c r="A94" s="273">
        <v>90</v>
      </c>
      <c r="B94" s="200">
        <v>40390</v>
      </c>
      <c r="C94" s="274" t="s">
        <v>26</v>
      </c>
      <c r="D94" s="201">
        <v>57395002.479999997</v>
      </c>
      <c r="E94" s="202">
        <v>971</v>
      </c>
      <c r="F94" s="204">
        <v>59109.168362512872</v>
      </c>
    </row>
    <row r="95" spans="1:6" ht="15" customHeight="1" x14ac:dyDescent="0.25">
      <c r="A95" s="273">
        <v>91</v>
      </c>
      <c r="B95" s="200">
        <v>30460</v>
      </c>
      <c r="C95" s="274" t="s">
        <v>66</v>
      </c>
      <c r="D95" s="201">
        <v>76304576.629999995</v>
      </c>
      <c r="E95" s="202">
        <v>1293</v>
      </c>
      <c r="F95" s="204">
        <v>59013.59368136117</v>
      </c>
    </row>
    <row r="96" spans="1:6" ht="15" customHeight="1" x14ac:dyDescent="0.25">
      <c r="A96" s="273">
        <v>92</v>
      </c>
      <c r="B96" s="200">
        <v>40030</v>
      </c>
      <c r="C96" s="274" t="s">
        <v>199</v>
      </c>
      <c r="D96" s="201">
        <v>40905084.899999999</v>
      </c>
      <c r="E96" s="202">
        <v>694</v>
      </c>
      <c r="F96" s="204">
        <v>58941.044524495672</v>
      </c>
    </row>
    <row r="97" spans="1:6" ht="15" customHeight="1" x14ac:dyDescent="0.25">
      <c r="A97" s="273">
        <v>93</v>
      </c>
      <c r="B97" s="200">
        <v>61450</v>
      </c>
      <c r="C97" s="274" t="s">
        <v>98</v>
      </c>
      <c r="D97" s="201">
        <v>99336654.739999995</v>
      </c>
      <c r="E97" s="202">
        <v>1693</v>
      </c>
      <c r="F97" s="204">
        <v>58674.928966331951</v>
      </c>
    </row>
    <row r="98" spans="1:6" ht="15" customHeight="1" x14ac:dyDescent="0.25">
      <c r="A98" s="273">
        <v>94</v>
      </c>
      <c r="B98" s="200">
        <v>50930</v>
      </c>
      <c r="C98" s="274" t="s">
        <v>149</v>
      </c>
      <c r="D98" s="201">
        <v>46150905.200000003</v>
      </c>
      <c r="E98" s="202">
        <v>788</v>
      </c>
      <c r="F98" s="204">
        <v>58567.138578680206</v>
      </c>
    </row>
    <row r="99" spans="1:6" ht="15" customHeight="1" x14ac:dyDescent="0.25">
      <c r="A99" s="273">
        <v>95</v>
      </c>
      <c r="B99" s="200">
        <v>60180</v>
      </c>
      <c r="C99" s="274" t="s">
        <v>3</v>
      </c>
      <c r="D99" s="201">
        <v>87670661.730000004</v>
      </c>
      <c r="E99" s="202">
        <v>1501</v>
      </c>
      <c r="F99" s="204">
        <v>58408.169040639579</v>
      </c>
    </row>
    <row r="100" spans="1:6" ht="15" customHeight="1" x14ac:dyDescent="0.25">
      <c r="A100" s="273">
        <v>96</v>
      </c>
      <c r="B100" s="200">
        <v>30940</v>
      </c>
      <c r="C100" s="274" t="s">
        <v>6</v>
      </c>
      <c r="D100" s="201">
        <v>68700848.909999996</v>
      </c>
      <c r="E100" s="202">
        <v>1181</v>
      </c>
      <c r="F100" s="204">
        <v>58171.760296359018</v>
      </c>
    </row>
    <row r="101" spans="1:6" ht="15" customHeight="1" x14ac:dyDescent="0.25">
      <c r="A101" s="273">
        <v>97</v>
      </c>
      <c r="B101" s="517">
        <v>10890</v>
      </c>
      <c r="C101" s="521" t="s">
        <v>234</v>
      </c>
      <c r="D101" s="518">
        <v>112467594.72</v>
      </c>
      <c r="E101" s="517">
        <v>1965</v>
      </c>
      <c r="F101" s="519">
        <v>57235.41716030534</v>
      </c>
    </row>
    <row r="102" spans="1:6" ht="15" customHeight="1" x14ac:dyDescent="0.25">
      <c r="A102" s="273">
        <v>98</v>
      </c>
      <c r="B102" s="200">
        <v>10090</v>
      </c>
      <c r="C102" s="274" t="s">
        <v>59</v>
      </c>
      <c r="D102" s="201">
        <v>98967267.769999996</v>
      </c>
      <c r="E102" s="202">
        <v>1733</v>
      </c>
      <c r="F102" s="204">
        <v>57107.482844777842</v>
      </c>
    </row>
    <row r="103" spans="1:6" ht="15" customHeight="1" x14ac:dyDescent="0.25">
      <c r="A103" s="273">
        <v>99</v>
      </c>
      <c r="B103" s="200">
        <v>30640</v>
      </c>
      <c r="C103" s="274" t="s">
        <v>18</v>
      </c>
      <c r="D103" s="201">
        <v>55398201.590000004</v>
      </c>
      <c r="E103" s="202">
        <v>971</v>
      </c>
      <c r="F103" s="204">
        <v>57052.730782698251</v>
      </c>
    </row>
    <row r="104" spans="1:6" ht="15" customHeight="1" x14ac:dyDescent="0.25">
      <c r="A104" s="273">
        <v>100</v>
      </c>
      <c r="B104" s="200">
        <v>60240</v>
      </c>
      <c r="C104" s="274" t="s">
        <v>219</v>
      </c>
      <c r="D104" s="201">
        <v>108846255.03</v>
      </c>
      <c r="E104" s="202">
        <v>1916</v>
      </c>
      <c r="F104" s="204">
        <v>56809.110140918579</v>
      </c>
    </row>
    <row r="105" spans="1:6" ht="15" customHeight="1" x14ac:dyDescent="0.25">
      <c r="A105" s="273">
        <v>101</v>
      </c>
      <c r="B105" s="200">
        <v>50450</v>
      </c>
      <c r="C105" s="274" t="s">
        <v>211</v>
      </c>
      <c r="D105" s="201">
        <v>82623459</v>
      </c>
      <c r="E105" s="202">
        <v>1463</v>
      </c>
      <c r="F105" s="204">
        <v>56475.365003417632</v>
      </c>
    </row>
    <row r="106" spans="1:6" ht="15" customHeight="1" x14ac:dyDescent="0.25">
      <c r="A106" s="273">
        <v>102</v>
      </c>
      <c r="B106" s="200">
        <v>40720</v>
      </c>
      <c r="C106" s="274" t="s">
        <v>204</v>
      </c>
      <c r="D106" s="201">
        <v>61923776.700000003</v>
      </c>
      <c r="E106" s="202">
        <v>1103</v>
      </c>
      <c r="F106" s="204">
        <v>56141.230009066188</v>
      </c>
    </row>
    <row r="107" spans="1:6" ht="15" customHeight="1" x14ac:dyDescent="0.25">
      <c r="A107" s="273">
        <v>103</v>
      </c>
      <c r="B107" s="200">
        <v>40080</v>
      </c>
      <c r="C107" s="274" t="s">
        <v>72</v>
      </c>
      <c r="D107" s="201">
        <v>75972921.430000007</v>
      </c>
      <c r="E107" s="202">
        <v>1364</v>
      </c>
      <c r="F107" s="204">
        <v>55698.62274926687</v>
      </c>
    </row>
    <row r="108" spans="1:6" ht="15" customHeight="1" x14ac:dyDescent="0.25">
      <c r="A108" s="273">
        <v>104</v>
      </c>
      <c r="B108" s="200">
        <v>61560</v>
      </c>
      <c r="C108" s="274" t="s">
        <v>232</v>
      </c>
      <c r="D108" s="201">
        <v>136708239.81</v>
      </c>
      <c r="E108" s="202">
        <v>2465</v>
      </c>
      <c r="F108" s="204">
        <v>55459.732174442193</v>
      </c>
    </row>
    <row r="109" spans="1:6" ht="15" customHeight="1" x14ac:dyDescent="0.25">
      <c r="A109" s="273">
        <v>105</v>
      </c>
      <c r="B109" s="200">
        <v>40820</v>
      </c>
      <c r="C109" s="274" t="s">
        <v>205</v>
      </c>
      <c r="D109" s="201">
        <v>46680897.049999997</v>
      </c>
      <c r="E109" s="202">
        <v>868</v>
      </c>
      <c r="F109" s="204">
        <v>53779.835311059906</v>
      </c>
    </row>
    <row r="110" spans="1:6" ht="15" customHeight="1" x14ac:dyDescent="0.25">
      <c r="A110" s="273">
        <v>106</v>
      </c>
      <c r="B110" s="200">
        <v>61440</v>
      </c>
      <c r="C110" s="274" t="s">
        <v>230</v>
      </c>
      <c r="D110" s="201">
        <v>134960861.90000001</v>
      </c>
      <c r="E110" s="202">
        <v>2551</v>
      </c>
      <c r="F110" s="204">
        <v>52905.081105448844</v>
      </c>
    </row>
    <row r="111" spans="1:6" ht="15" customHeight="1" x14ac:dyDescent="0.25">
      <c r="A111" s="515">
        <v>107</v>
      </c>
      <c r="B111" s="504">
        <v>40031</v>
      </c>
      <c r="C111" s="509" t="s">
        <v>203</v>
      </c>
      <c r="D111" s="197">
        <v>53577187.18</v>
      </c>
      <c r="E111" s="159">
        <v>1027</v>
      </c>
      <c r="F111" s="178">
        <v>52168.634060370008</v>
      </c>
    </row>
    <row r="112" spans="1:6" x14ac:dyDescent="0.25">
      <c r="A112" s="522">
        <v>108</v>
      </c>
      <c r="B112" s="200">
        <v>61490</v>
      </c>
      <c r="C112" s="274" t="s">
        <v>99</v>
      </c>
      <c r="D112" s="201">
        <v>137253589.91999999</v>
      </c>
      <c r="E112" s="202">
        <v>2648</v>
      </c>
      <c r="F112" s="204">
        <v>51832.926706948638</v>
      </c>
    </row>
    <row r="113" spans="1:6" x14ac:dyDescent="0.25">
      <c r="A113" s="523">
        <v>109</v>
      </c>
      <c r="B113" s="200">
        <v>61500</v>
      </c>
      <c r="C113" s="274" t="s">
        <v>100</v>
      </c>
      <c r="D113" s="201">
        <v>141666005.24000001</v>
      </c>
      <c r="E113" s="202">
        <v>2746</v>
      </c>
      <c r="F113" s="204">
        <v>51589.950924981793</v>
      </c>
    </row>
    <row r="114" spans="1:6" ht="15.75" thickBot="1" x14ac:dyDescent="0.3">
      <c r="A114" s="524">
        <v>110</v>
      </c>
      <c r="B114" s="156">
        <v>51580</v>
      </c>
      <c r="C114" s="502" t="s">
        <v>150</v>
      </c>
      <c r="D114" s="199">
        <v>63358000</v>
      </c>
      <c r="E114" s="163">
        <v>1255</v>
      </c>
      <c r="F114" s="279">
        <v>50484.462151394422</v>
      </c>
    </row>
  </sheetData>
  <sortState ref="A5:F117">
    <sortCondition descending="1" ref="F5"/>
  </sortState>
  <pageMargins left="0" right="0" top="0" bottom="0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4"/>
  <sheetViews>
    <sheetView zoomScale="90" zoomScaleNormal="90" workbookViewId="0">
      <pane xSplit="3" ySplit="4" topLeftCell="D26" activePane="bottomRight" state="frozen"/>
      <selection pane="topRight" activeCell="D1" sqref="D1"/>
      <selection pane="bottomLeft" activeCell="A6" sqref="A6"/>
      <selection pane="bottomRight" activeCell="C4" sqref="C4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5.5703125" style="165" customWidth="1"/>
    <col min="5" max="5" width="14.7109375" style="165" customWidth="1"/>
    <col min="6" max="6" width="13.7109375" style="165" customWidth="1"/>
    <col min="7" max="7" width="14.140625" style="165" customWidth="1"/>
    <col min="8" max="16384" width="9.140625" style="165"/>
  </cols>
  <sheetData>
    <row r="1" spans="1:7" ht="15.75" x14ac:dyDescent="0.25">
      <c r="B1" s="119" t="s">
        <v>92</v>
      </c>
    </row>
    <row r="2" spans="1:7" x14ac:dyDescent="0.25">
      <c r="C2" s="120" t="s">
        <v>176</v>
      </c>
    </row>
    <row r="3" spans="1:7" ht="11.25" customHeight="1" thickBot="1" x14ac:dyDescent="0.3">
      <c r="B3" s="53"/>
      <c r="C3" s="53"/>
      <c r="D3" s="17"/>
      <c r="E3" s="17"/>
      <c r="F3" s="17"/>
      <c r="G3" s="17"/>
    </row>
    <row r="4" spans="1:7" ht="82.5" customHeight="1" thickBot="1" x14ac:dyDescent="0.3">
      <c r="A4" s="245" t="s">
        <v>44</v>
      </c>
      <c r="B4" s="246" t="s">
        <v>50</v>
      </c>
      <c r="C4" s="247" t="s">
        <v>49</v>
      </c>
      <c r="D4" s="70" t="s">
        <v>52</v>
      </c>
      <c r="E4" s="251" t="s">
        <v>46</v>
      </c>
      <c r="F4" s="251" t="s">
        <v>54</v>
      </c>
      <c r="G4" s="252" t="s">
        <v>106</v>
      </c>
    </row>
    <row r="5" spans="1:7" ht="15" customHeight="1" x14ac:dyDescent="0.25">
      <c r="A5" s="285">
        <v>1</v>
      </c>
      <c r="B5" s="270">
        <v>40020</v>
      </c>
      <c r="C5" s="500" t="s">
        <v>202</v>
      </c>
      <c r="D5" s="271">
        <v>14176318.42</v>
      </c>
      <c r="E5" s="272">
        <v>1167208</v>
      </c>
      <c r="F5" s="281">
        <v>351</v>
      </c>
      <c r="G5" s="248">
        <v>43713.750484330485</v>
      </c>
    </row>
    <row r="6" spans="1:7" ht="15" customHeight="1" x14ac:dyDescent="0.25">
      <c r="A6" s="273">
        <v>2</v>
      </c>
      <c r="B6" s="517">
        <v>10880</v>
      </c>
      <c r="C6" s="521" t="s">
        <v>146</v>
      </c>
      <c r="D6" s="525">
        <v>72305527.620000005</v>
      </c>
      <c r="E6" s="517">
        <v>11351041.289999999</v>
      </c>
      <c r="F6" s="517">
        <v>3561</v>
      </c>
      <c r="G6" s="519">
        <v>23492.437211457454</v>
      </c>
    </row>
    <row r="7" spans="1:7" ht="15" customHeight="1" x14ac:dyDescent="0.25">
      <c r="A7" s="273">
        <v>3</v>
      </c>
      <c r="B7" s="200">
        <v>40010</v>
      </c>
      <c r="C7" s="274" t="s">
        <v>70</v>
      </c>
      <c r="D7" s="201">
        <v>41786383.600000001</v>
      </c>
      <c r="E7" s="284">
        <v>7095340</v>
      </c>
      <c r="F7" s="202">
        <v>2326</v>
      </c>
      <c r="G7" s="204">
        <v>21015.358383490973</v>
      </c>
    </row>
    <row r="8" spans="1:7" ht="15" customHeight="1" x14ac:dyDescent="0.25">
      <c r="A8" s="273">
        <v>4</v>
      </c>
      <c r="B8" s="200">
        <v>31480</v>
      </c>
      <c r="C8" s="274" t="s">
        <v>68</v>
      </c>
      <c r="D8" s="201">
        <v>19843535.859999999</v>
      </c>
      <c r="E8" s="205">
        <v>4042231.17</v>
      </c>
      <c r="F8" s="202">
        <v>1315</v>
      </c>
      <c r="G8" s="204">
        <v>18164.081391634983</v>
      </c>
    </row>
    <row r="9" spans="1:7" ht="15" customHeight="1" x14ac:dyDescent="0.25">
      <c r="A9" s="273">
        <v>5</v>
      </c>
      <c r="B9" s="200">
        <v>40100</v>
      </c>
      <c r="C9" s="274" t="s">
        <v>73</v>
      </c>
      <c r="D9" s="201">
        <v>14262649.619999999</v>
      </c>
      <c r="E9" s="205">
        <v>3293048.63</v>
      </c>
      <c r="F9" s="202">
        <v>1096</v>
      </c>
      <c r="G9" s="204">
        <v>16017.972855839416</v>
      </c>
    </row>
    <row r="10" spans="1:7" ht="15" customHeight="1" x14ac:dyDescent="0.25">
      <c r="A10" s="273">
        <v>6</v>
      </c>
      <c r="B10" s="200">
        <v>61540</v>
      </c>
      <c r="C10" s="274" t="s">
        <v>231</v>
      </c>
      <c r="D10" s="201">
        <v>22636387.460000001</v>
      </c>
      <c r="E10" s="205">
        <v>4302220.8</v>
      </c>
      <c r="F10" s="202">
        <v>1736</v>
      </c>
      <c r="G10" s="204">
        <v>15517.631486175116</v>
      </c>
    </row>
    <row r="11" spans="1:7" ht="15" customHeight="1" x14ac:dyDescent="0.25">
      <c r="A11" s="273">
        <v>7</v>
      </c>
      <c r="B11" s="200">
        <v>50003</v>
      </c>
      <c r="C11" s="274" t="s">
        <v>77</v>
      </c>
      <c r="D11" s="201">
        <v>14272613.720000001</v>
      </c>
      <c r="E11" s="205">
        <v>3408626.64</v>
      </c>
      <c r="F11" s="202">
        <v>1146</v>
      </c>
      <c r="G11" s="204">
        <v>15428.656509598602</v>
      </c>
    </row>
    <row r="12" spans="1:7" ht="15" customHeight="1" x14ac:dyDescent="0.25">
      <c r="A12" s="273">
        <v>8</v>
      </c>
      <c r="B12" s="200">
        <v>10003</v>
      </c>
      <c r="C12" s="274" t="s">
        <v>57</v>
      </c>
      <c r="D12" s="201">
        <v>1715236.05</v>
      </c>
      <c r="E12" s="205">
        <v>664017.96</v>
      </c>
      <c r="F12" s="202">
        <v>215</v>
      </c>
      <c r="G12" s="204">
        <v>11066.297720930232</v>
      </c>
    </row>
    <row r="13" spans="1:7" ht="15" customHeight="1" x14ac:dyDescent="0.25">
      <c r="A13" s="273">
        <v>9</v>
      </c>
      <c r="B13" s="277">
        <v>20550</v>
      </c>
      <c r="C13" s="274" t="s">
        <v>63</v>
      </c>
      <c r="D13" s="201">
        <v>5028227.5</v>
      </c>
      <c r="E13" s="205">
        <v>1842700</v>
      </c>
      <c r="F13" s="202">
        <v>635</v>
      </c>
      <c r="G13" s="204">
        <v>10820.358267716536</v>
      </c>
    </row>
    <row r="14" spans="1:7" ht="15" customHeight="1" x14ac:dyDescent="0.25">
      <c r="A14" s="273">
        <v>10</v>
      </c>
      <c r="B14" s="200">
        <v>50040</v>
      </c>
      <c r="C14" s="274" t="s">
        <v>78</v>
      </c>
      <c r="D14" s="201">
        <v>8724344.2699999996</v>
      </c>
      <c r="E14" s="205">
        <v>2648040</v>
      </c>
      <c r="F14" s="202">
        <v>1095</v>
      </c>
      <c r="G14" s="204">
        <v>10385.739059360731</v>
      </c>
    </row>
    <row r="15" spans="1:7" ht="15" customHeight="1" x14ac:dyDescent="0.25">
      <c r="A15" s="273">
        <v>11</v>
      </c>
      <c r="B15" s="200">
        <v>20060</v>
      </c>
      <c r="C15" s="274" t="s">
        <v>69</v>
      </c>
      <c r="D15" s="201">
        <v>8556582.3100000005</v>
      </c>
      <c r="E15" s="205">
        <v>7374710.4000000004</v>
      </c>
      <c r="F15" s="202">
        <v>1724</v>
      </c>
      <c r="G15" s="204">
        <v>9240.8890429234343</v>
      </c>
    </row>
    <row r="16" spans="1:7" ht="15" customHeight="1" x14ac:dyDescent="0.25">
      <c r="A16" s="273">
        <v>12</v>
      </c>
      <c r="B16" s="200">
        <v>20061</v>
      </c>
      <c r="C16" s="274" t="s">
        <v>61</v>
      </c>
      <c r="D16" s="201">
        <v>4654909.88</v>
      </c>
      <c r="E16" s="205">
        <v>1521980</v>
      </c>
      <c r="F16" s="202">
        <v>711</v>
      </c>
      <c r="G16" s="204">
        <v>8687.6088326300978</v>
      </c>
    </row>
    <row r="17" spans="1:7" ht="15" customHeight="1" x14ac:dyDescent="0.25">
      <c r="A17" s="273">
        <v>13</v>
      </c>
      <c r="B17" s="200">
        <v>61430</v>
      </c>
      <c r="C17" s="274" t="s">
        <v>97</v>
      </c>
      <c r="D17" s="201">
        <v>14058562.5</v>
      </c>
      <c r="E17" s="205">
        <v>7068997.8899999997</v>
      </c>
      <c r="F17" s="202">
        <v>2475</v>
      </c>
      <c r="G17" s="204">
        <v>8536.3880363636363</v>
      </c>
    </row>
    <row r="18" spans="1:7" ht="15" customHeight="1" x14ac:dyDescent="0.25">
      <c r="A18" s="273">
        <v>14</v>
      </c>
      <c r="B18" s="200">
        <v>40133</v>
      </c>
      <c r="C18" s="274" t="s">
        <v>30</v>
      </c>
      <c r="D18" s="201">
        <v>4515535.63</v>
      </c>
      <c r="E18" s="205">
        <v>2490891.84</v>
      </c>
      <c r="F18" s="202">
        <v>990</v>
      </c>
      <c r="G18" s="204">
        <v>7077.1994646464645</v>
      </c>
    </row>
    <row r="19" spans="1:7" ht="15" customHeight="1" x14ac:dyDescent="0.25">
      <c r="A19" s="273">
        <v>15</v>
      </c>
      <c r="B19" s="200">
        <v>40410</v>
      </c>
      <c r="C19" s="274" t="s">
        <v>74</v>
      </c>
      <c r="D19" s="201">
        <v>3269733.01</v>
      </c>
      <c r="E19" s="205">
        <v>7762645.0499999998</v>
      </c>
      <c r="F19" s="202">
        <v>1929</v>
      </c>
      <c r="G19" s="204">
        <v>5719.2213893208909</v>
      </c>
    </row>
    <row r="20" spans="1:7" ht="15" customHeight="1" x14ac:dyDescent="0.25">
      <c r="A20" s="273">
        <v>16</v>
      </c>
      <c r="B20" s="200">
        <v>51580</v>
      </c>
      <c r="C20" s="274" t="s">
        <v>150</v>
      </c>
      <c r="D20" s="201">
        <v>5355904.2</v>
      </c>
      <c r="E20" s="205">
        <v>1729610</v>
      </c>
      <c r="F20" s="202">
        <v>1255</v>
      </c>
      <c r="G20" s="204">
        <v>5645.8280478087654</v>
      </c>
    </row>
    <row r="21" spans="1:7" ht="15" customHeight="1" x14ac:dyDescent="0.25">
      <c r="A21" s="273">
        <v>17</v>
      </c>
      <c r="B21" s="200">
        <v>20810</v>
      </c>
      <c r="C21" s="274" t="s">
        <v>190</v>
      </c>
      <c r="D21" s="201">
        <v>2603519.92</v>
      </c>
      <c r="E21" s="205">
        <v>2154960</v>
      </c>
      <c r="F21" s="202">
        <v>919</v>
      </c>
      <c r="G21" s="204">
        <v>5177.8889227421105</v>
      </c>
    </row>
    <row r="22" spans="1:7" ht="15" customHeight="1" x14ac:dyDescent="0.25">
      <c r="A22" s="273">
        <v>18</v>
      </c>
      <c r="B22" s="200">
        <v>10004</v>
      </c>
      <c r="C22" s="274" t="s">
        <v>58</v>
      </c>
      <c r="D22" s="201">
        <v>1358618</v>
      </c>
      <c r="E22" s="205">
        <v>5763734.2199999997</v>
      </c>
      <c r="F22" s="202">
        <v>1422</v>
      </c>
      <c r="G22" s="204">
        <v>5008.686511954993</v>
      </c>
    </row>
    <row r="23" spans="1:7" ht="15" customHeight="1" x14ac:dyDescent="0.25">
      <c r="A23" s="273">
        <v>19</v>
      </c>
      <c r="B23" s="200">
        <v>40990</v>
      </c>
      <c r="C23" s="274" t="s">
        <v>29</v>
      </c>
      <c r="D23" s="201">
        <v>3012750.47</v>
      </c>
      <c r="E23" s="205">
        <v>3039440.22</v>
      </c>
      <c r="F23" s="202">
        <v>1222</v>
      </c>
      <c r="G23" s="204">
        <v>4952.6928723404262</v>
      </c>
    </row>
    <row r="24" spans="1:7" ht="15" customHeight="1" x14ac:dyDescent="0.25">
      <c r="A24" s="273">
        <v>20</v>
      </c>
      <c r="B24" s="200">
        <v>30130</v>
      </c>
      <c r="C24" s="274" t="s">
        <v>1</v>
      </c>
      <c r="D24" s="201">
        <v>1492758</v>
      </c>
      <c r="E24" s="205">
        <v>1294010</v>
      </c>
      <c r="F24" s="202">
        <v>571</v>
      </c>
      <c r="G24" s="204">
        <v>4880.5043782837129</v>
      </c>
    </row>
    <row r="25" spans="1:7" ht="15" customHeight="1" x14ac:dyDescent="0.25">
      <c r="A25" s="273">
        <v>21</v>
      </c>
      <c r="B25" s="200">
        <v>70020</v>
      </c>
      <c r="C25" s="274" t="s">
        <v>79</v>
      </c>
      <c r="D25" s="201">
        <v>697660.76</v>
      </c>
      <c r="E25" s="205">
        <v>4460611.3899999997</v>
      </c>
      <c r="F25" s="202">
        <v>1137</v>
      </c>
      <c r="G25" s="204">
        <v>4536.7389182058041</v>
      </c>
    </row>
    <row r="26" spans="1:7" ht="15" customHeight="1" x14ac:dyDescent="0.25">
      <c r="A26" s="273">
        <v>22</v>
      </c>
      <c r="B26" s="200">
        <v>70100</v>
      </c>
      <c r="C26" s="274" t="s">
        <v>129</v>
      </c>
      <c r="D26" s="201">
        <v>633811.11</v>
      </c>
      <c r="E26" s="205">
        <v>3780343.79</v>
      </c>
      <c r="F26" s="202">
        <v>1018</v>
      </c>
      <c r="G26" s="204">
        <v>4336.1050098231826</v>
      </c>
    </row>
    <row r="27" spans="1:7" ht="15" customHeight="1" x14ac:dyDescent="0.25">
      <c r="A27" s="273">
        <v>23</v>
      </c>
      <c r="B27" s="200">
        <v>61150</v>
      </c>
      <c r="C27" s="274" t="s">
        <v>223</v>
      </c>
      <c r="D27" s="201">
        <v>1928782</v>
      </c>
      <c r="E27" s="205">
        <v>2345514</v>
      </c>
      <c r="F27" s="202">
        <v>986</v>
      </c>
      <c r="G27" s="204">
        <v>4334.9858012170389</v>
      </c>
    </row>
    <row r="28" spans="1:7" ht="15" customHeight="1" x14ac:dyDescent="0.25">
      <c r="A28" s="273">
        <v>24</v>
      </c>
      <c r="B28" s="200">
        <v>50780</v>
      </c>
      <c r="C28" s="274" t="s">
        <v>32</v>
      </c>
      <c r="D28" s="201">
        <v>3307606.17</v>
      </c>
      <c r="E28" s="205">
        <v>2953840</v>
      </c>
      <c r="F28" s="202">
        <v>1470</v>
      </c>
      <c r="G28" s="204">
        <v>4259.4871904761903</v>
      </c>
    </row>
    <row r="29" spans="1:7" ht="15" customHeight="1" x14ac:dyDescent="0.25">
      <c r="A29" s="273">
        <v>25</v>
      </c>
      <c r="B29" s="200">
        <v>40720</v>
      </c>
      <c r="C29" s="274" t="s">
        <v>204</v>
      </c>
      <c r="D29" s="201">
        <v>1356275.14</v>
      </c>
      <c r="E29" s="205">
        <v>3290695.32</v>
      </c>
      <c r="F29" s="202">
        <v>1103</v>
      </c>
      <c r="G29" s="204">
        <v>4213.0285222121483</v>
      </c>
    </row>
    <row r="30" spans="1:7" ht="15" customHeight="1" x14ac:dyDescent="0.25">
      <c r="A30" s="273">
        <v>26</v>
      </c>
      <c r="B30" s="200">
        <v>70021</v>
      </c>
      <c r="C30" s="274" t="s">
        <v>80</v>
      </c>
      <c r="D30" s="201">
        <v>826427.77</v>
      </c>
      <c r="E30" s="205">
        <v>2918408.08</v>
      </c>
      <c r="F30" s="202">
        <v>901</v>
      </c>
      <c r="G30" s="204">
        <v>4156.3105993340732</v>
      </c>
    </row>
    <row r="31" spans="1:7" ht="15" customHeight="1" x14ac:dyDescent="0.25">
      <c r="A31" s="273">
        <v>27</v>
      </c>
      <c r="B31" s="200">
        <v>61520</v>
      </c>
      <c r="C31" s="274" t="s">
        <v>128</v>
      </c>
      <c r="D31" s="201">
        <v>3133415.2</v>
      </c>
      <c r="E31" s="205">
        <v>6030100.8700000001</v>
      </c>
      <c r="F31" s="202">
        <v>2239</v>
      </c>
      <c r="G31" s="204">
        <v>4092.682478785172</v>
      </c>
    </row>
    <row r="32" spans="1:7" ht="15" customHeight="1" x14ac:dyDescent="0.25">
      <c r="A32" s="273">
        <v>28</v>
      </c>
      <c r="B32" s="200">
        <v>60070</v>
      </c>
      <c r="C32" s="274" t="s">
        <v>218</v>
      </c>
      <c r="D32" s="201">
        <v>1055629</v>
      </c>
      <c r="E32" s="205">
        <v>3854893</v>
      </c>
      <c r="F32" s="202">
        <v>1218</v>
      </c>
      <c r="G32" s="204">
        <v>4031.6272577996715</v>
      </c>
    </row>
    <row r="33" spans="1:7" ht="15" customHeight="1" x14ac:dyDescent="0.25">
      <c r="A33" s="273">
        <v>29</v>
      </c>
      <c r="B33" s="200">
        <v>61450</v>
      </c>
      <c r="C33" s="274" t="s">
        <v>98</v>
      </c>
      <c r="D33" s="201">
        <v>1517669</v>
      </c>
      <c r="E33" s="205">
        <v>4988977</v>
      </c>
      <c r="F33" s="202">
        <v>1693</v>
      </c>
      <c r="G33" s="204">
        <v>3843.2640283520377</v>
      </c>
    </row>
    <row r="34" spans="1:7" ht="15" customHeight="1" x14ac:dyDescent="0.25">
      <c r="A34" s="273">
        <v>30</v>
      </c>
      <c r="B34" s="200">
        <v>30030</v>
      </c>
      <c r="C34" s="274" t="s">
        <v>193</v>
      </c>
      <c r="D34" s="201">
        <v>720514</v>
      </c>
      <c r="E34" s="205">
        <v>2957440</v>
      </c>
      <c r="F34" s="202">
        <v>960</v>
      </c>
      <c r="G34" s="204">
        <v>3831.2020833333331</v>
      </c>
    </row>
    <row r="35" spans="1:7" ht="15" customHeight="1" x14ac:dyDescent="0.25">
      <c r="A35" s="273">
        <v>31</v>
      </c>
      <c r="B35" s="200">
        <v>40730</v>
      </c>
      <c r="C35" s="274" t="s">
        <v>27</v>
      </c>
      <c r="D35" s="201">
        <v>305243.32</v>
      </c>
      <c r="E35" s="205">
        <v>739200.25</v>
      </c>
      <c r="F35" s="202">
        <v>276</v>
      </c>
      <c r="G35" s="204">
        <v>3784.2158333333336</v>
      </c>
    </row>
    <row r="36" spans="1:7" ht="15" customHeight="1" x14ac:dyDescent="0.25">
      <c r="A36" s="273">
        <v>32</v>
      </c>
      <c r="B36" s="200">
        <v>30500</v>
      </c>
      <c r="C36" s="274" t="s">
        <v>14</v>
      </c>
      <c r="D36" s="201">
        <v>286546</v>
      </c>
      <c r="E36" s="205">
        <v>841790</v>
      </c>
      <c r="F36" s="202">
        <v>304</v>
      </c>
      <c r="G36" s="204">
        <v>3711.6315789473683</v>
      </c>
    </row>
    <row r="37" spans="1:7" ht="15" customHeight="1" x14ac:dyDescent="0.25">
      <c r="A37" s="273">
        <v>33</v>
      </c>
      <c r="B37" s="200">
        <v>50340</v>
      </c>
      <c r="C37" s="274" t="s">
        <v>209</v>
      </c>
      <c r="D37" s="201">
        <v>1006992.43</v>
      </c>
      <c r="E37" s="205">
        <v>2307207.96</v>
      </c>
      <c r="F37" s="202">
        <v>893</v>
      </c>
      <c r="G37" s="204">
        <v>3711.3106270996641</v>
      </c>
    </row>
    <row r="38" spans="1:7" ht="15" customHeight="1" x14ac:dyDescent="0.25">
      <c r="A38" s="273">
        <v>34</v>
      </c>
      <c r="B38" s="200">
        <v>61440</v>
      </c>
      <c r="C38" s="274" t="s">
        <v>230</v>
      </c>
      <c r="D38" s="201">
        <v>1853227</v>
      </c>
      <c r="E38" s="205">
        <v>7511084</v>
      </c>
      <c r="F38" s="202">
        <v>2551</v>
      </c>
      <c r="G38" s="204">
        <v>3670.8392787142297</v>
      </c>
    </row>
    <row r="39" spans="1:7" ht="15" customHeight="1" x14ac:dyDescent="0.25">
      <c r="A39" s="273">
        <v>35</v>
      </c>
      <c r="B39" s="200">
        <v>20040</v>
      </c>
      <c r="C39" s="274" t="s">
        <v>60</v>
      </c>
      <c r="D39" s="201">
        <v>1127502.74</v>
      </c>
      <c r="E39" s="205">
        <v>2791180</v>
      </c>
      <c r="F39" s="202">
        <v>1072</v>
      </c>
      <c r="G39" s="204">
        <v>3655.4876305970151</v>
      </c>
    </row>
    <row r="40" spans="1:7" ht="15" customHeight="1" x14ac:dyDescent="0.25">
      <c r="A40" s="273">
        <v>36</v>
      </c>
      <c r="B40" s="200">
        <v>60560</v>
      </c>
      <c r="C40" s="274" t="s">
        <v>16</v>
      </c>
      <c r="D40" s="201">
        <v>596981</v>
      </c>
      <c r="E40" s="205">
        <v>1277348</v>
      </c>
      <c r="F40" s="202">
        <v>514</v>
      </c>
      <c r="G40" s="204">
        <v>3646.5544747081713</v>
      </c>
    </row>
    <row r="41" spans="1:7" ht="15" customHeight="1" x14ac:dyDescent="0.25">
      <c r="A41" s="273">
        <v>37</v>
      </c>
      <c r="B41" s="200">
        <v>60240</v>
      </c>
      <c r="C41" s="274" t="s">
        <v>219</v>
      </c>
      <c r="D41" s="201">
        <v>2527735</v>
      </c>
      <c r="E41" s="205">
        <v>4337119</v>
      </c>
      <c r="F41" s="202">
        <v>1916</v>
      </c>
      <c r="G41" s="204">
        <v>3582.9091858037577</v>
      </c>
    </row>
    <row r="42" spans="1:7" ht="15" customHeight="1" x14ac:dyDescent="0.25">
      <c r="A42" s="273">
        <v>38</v>
      </c>
      <c r="B42" s="200">
        <v>60001</v>
      </c>
      <c r="C42" s="274" t="s">
        <v>38</v>
      </c>
      <c r="D42" s="201">
        <v>959851.8</v>
      </c>
      <c r="E42" s="205">
        <v>2584840</v>
      </c>
      <c r="F42" s="202">
        <v>996</v>
      </c>
      <c r="G42" s="204">
        <v>3558.9275100401605</v>
      </c>
    </row>
    <row r="43" spans="1:7" ht="15" customHeight="1" x14ac:dyDescent="0.25">
      <c r="A43" s="273">
        <v>39</v>
      </c>
      <c r="B43" s="200">
        <v>40390</v>
      </c>
      <c r="C43" s="274" t="s">
        <v>26</v>
      </c>
      <c r="D43" s="201">
        <v>1047165.38</v>
      </c>
      <c r="E43" s="205">
        <v>2396886.54</v>
      </c>
      <c r="F43" s="202">
        <v>971</v>
      </c>
      <c r="G43" s="204">
        <v>3546.9123789907312</v>
      </c>
    </row>
    <row r="44" spans="1:7" ht="15" customHeight="1" x14ac:dyDescent="0.25">
      <c r="A44" s="273">
        <v>40</v>
      </c>
      <c r="B44" s="200">
        <v>60050</v>
      </c>
      <c r="C44" s="274" t="s">
        <v>216</v>
      </c>
      <c r="D44" s="201">
        <v>1055672.07</v>
      </c>
      <c r="E44" s="205">
        <v>2812526.57</v>
      </c>
      <c r="F44" s="202">
        <v>1096</v>
      </c>
      <c r="G44" s="204">
        <v>3529.3783211678829</v>
      </c>
    </row>
    <row r="45" spans="1:7" ht="15" customHeight="1" x14ac:dyDescent="0.25">
      <c r="A45" s="273">
        <v>41</v>
      </c>
      <c r="B45" s="200">
        <v>30480</v>
      </c>
      <c r="C45" s="274" t="s">
        <v>130</v>
      </c>
      <c r="D45" s="201">
        <v>795200.65</v>
      </c>
      <c r="E45" s="205">
        <v>3446065.58</v>
      </c>
      <c r="F45" s="202">
        <v>1202</v>
      </c>
      <c r="G45" s="204">
        <v>3528.5076788685528</v>
      </c>
    </row>
    <row r="46" spans="1:7" ht="15" customHeight="1" x14ac:dyDescent="0.25">
      <c r="A46" s="273">
        <v>42</v>
      </c>
      <c r="B46" s="200">
        <v>61470</v>
      </c>
      <c r="C46" s="274" t="s">
        <v>41</v>
      </c>
      <c r="D46" s="201">
        <v>909467.2</v>
      </c>
      <c r="E46" s="205">
        <v>3395483.8</v>
      </c>
      <c r="F46" s="202">
        <v>1227</v>
      </c>
      <c r="G46" s="204">
        <v>3508.5175224123877</v>
      </c>
    </row>
    <row r="47" spans="1:7" ht="15" customHeight="1" x14ac:dyDescent="0.25">
      <c r="A47" s="273">
        <v>43</v>
      </c>
      <c r="B47" s="200">
        <v>60980</v>
      </c>
      <c r="C47" s="274" t="s">
        <v>39</v>
      </c>
      <c r="D47" s="201">
        <v>635864</v>
      </c>
      <c r="E47" s="205">
        <v>2264220</v>
      </c>
      <c r="F47" s="202">
        <v>829</v>
      </c>
      <c r="G47" s="204">
        <v>3498.2919179734622</v>
      </c>
    </row>
    <row r="48" spans="1:7" ht="15" customHeight="1" x14ac:dyDescent="0.25">
      <c r="A48" s="273">
        <v>44</v>
      </c>
      <c r="B48" s="517">
        <v>10890</v>
      </c>
      <c r="C48" s="521" t="s">
        <v>234</v>
      </c>
      <c r="D48" s="525">
        <v>2202483.19</v>
      </c>
      <c r="E48" s="517">
        <v>4566273.04</v>
      </c>
      <c r="F48" s="517">
        <v>1965</v>
      </c>
      <c r="G48" s="519">
        <v>3444.6596590330792</v>
      </c>
    </row>
    <row r="49" spans="1:7" ht="15" customHeight="1" x14ac:dyDescent="0.25">
      <c r="A49" s="273">
        <v>45</v>
      </c>
      <c r="B49" s="200">
        <v>61290</v>
      </c>
      <c r="C49" s="274" t="s">
        <v>40</v>
      </c>
      <c r="D49" s="201">
        <v>943257.68</v>
      </c>
      <c r="E49" s="205">
        <v>1671763</v>
      </c>
      <c r="F49" s="202">
        <v>760</v>
      </c>
      <c r="G49" s="204">
        <v>3440.8166842105265</v>
      </c>
    </row>
    <row r="50" spans="1:7" ht="15" customHeight="1" x14ac:dyDescent="0.25">
      <c r="A50" s="273">
        <v>46</v>
      </c>
      <c r="B50" s="200">
        <v>70110</v>
      </c>
      <c r="C50" s="274" t="s">
        <v>81</v>
      </c>
      <c r="D50" s="201">
        <v>1123781.69</v>
      </c>
      <c r="E50" s="205">
        <v>2095654.63</v>
      </c>
      <c r="F50" s="202">
        <v>939</v>
      </c>
      <c r="G50" s="204">
        <v>3428.5796805111818</v>
      </c>
    </row>
    <row r="51" spans="1:7" ht="15" customHeight="1" x14ac:dyDescent="0.25">
      <c r="A51" s="273">
        <v>47</v>
      </c>
      <c r="B51" s="200">
        <v>50760</v>
      </c>
      <c r="C51" s="274" t="s">
        <v>212</v>
      </c>
      <c r="D51" s="201">
        <v>2275699.58</v>
      </c>
      <c r="E51" s="205">
        <v>4930910</v>
      </c>
      <c r="F51" s="202">
        <v>2104</v>
      </c>
      <c r="G51" s="204">
        <v>3425.1946673003804</v>
      </c>
    </row>
    <row r="52" spans="1:7" ht="15" customHeight="1" x14ac:dyDescent="0.25">
      <c r="A52" s="273">
        <v>48</v>
      </c>
      <c r="B52" s="200">
        <v>60180</v>
      </c>
      <c r="C52" s="274" t="s">
        <v>3</v>
      </c>
      <c r="D52" s="201">
        <v>1217977</v>
      </c>
      <c r="E52" s="205">
        <v>3866654</v>
      </c>
      <c r="F52" s="202">
        <v>1501</v>
      </c>
      <c r="G52" s="204">
        <v>3387.4956695536307</v>
      </c>
    </row>
    <row r="53" spans="1:7" ht="15" customHeight="1" x14ac:dyDescent="0.25">
      <c r="A53" s="273">
        <v>49</v>
      </c>
      <c r="B53" s="200">
        <v>50060</v>
      </c>
      <c r="C53" s="274" t="s">
        <v>207</v>
      </c>
      <c r="D53" s="201">
        <v>1146266.2</v>
      </c>
      <c r="E53" s="205">
        <v>4144714.17</v>
      </c>
      <c r="F53" s="202">
        <v>1563</v>
      </c>
      <c r="G53" s="204">
        <v>3385.1441906589894</v>
      </c>
    </row>
    <row r="54" spans="1:7" ht="15" customHeight="1" x14ac:dyDescent="0.25">
      <c r="A54" s="273">
        <v>50</v>
      </c>
      <c r="B54" s="200">
        <v>30640</v>
      </c>
      <c r="C54" s="274" t="s">
        <v>18</v>
      </c>
      <c r="D54" s="201">
        <v>617415</v>
      </c>
      <c r="E54" s="205">
        <v>2659660</v>
      </c>
      <c r="F54" s="202">
        <v>971</v>
      </c>
      <c r="G54" s="204">
        <v>3374.9485066941297</v>
      </c>
    </row>
    <row r="55" spans="1:7" ht="15" customHeight="1" x14ac:dyDescent="0.25">
      <c r="A55" s="273">
        <v>51</v>
      </c>
      <c r="B55" s="200">
        <v>10120</v>
      </c>
      <c r="C55" s="274" t="s">
        <v>181</v>
      </c>
      <c r="D55" s="201">
        <v>1483903.89</v>
      </c>
      <c r="E55" s="205">
        <v>1504907.06</v>
      </c>
      <c r="F55" s="202">
        <v>888</v>
      </c>
      <c r="G55" s="204">
        <v>3365.7780968468469</v>
      </c>
    </row>
    <row r="56" spans="1:7" ht="15" customHeight="1" x14ac:dyDescent="0.25">
      <c r="A56" s="273">
        <v>52</v>
      </c>
      <c r="B56" s="200">
        <v>50170</v>
      </c>
      <c r="C56" s="274" t="s">
        <v>208</v>
      </c>
      <c r="D56" s="201">
        <v>660560.15</v>
      </c>
      <c r="E56" s="205">
        <v>2025692.4</v>
      </c>
      <c r="F56" s="202">
        <v>799</v>
      </c>
      <c r="G56" s="204">
        <v>3362.0182102628282</v>
      </c>
    </row>
    <row r="57" spans="1:7" ht="15" customHeight="1" x14ac:dyDescent="0.25">
      <c r="A57" s="273">
        <v>53</v>
      </c>
      <c r="B57" s="200">
        <v>50450</v>
      </c>
      <c r="C57" s="274" t="s">
        <v>211</v>
      </c>
      <c r="D57" s="201">
        <v>908572</v>
      </c>
      <c r="E57" s="205">
        <v>3998090</v>
      </c>
      <c r="F57" s="202">
        <v>1463</v>
      </c>
      <c r="G57" s="204">
        <v>3353.8359535201639</v>
      </c>
    </row>
    <row r="58" spans="1:7" ht="15" customHeight="1" x14ac:dyDescent="0.25">
      <c r="A58" s="273">
        <v>54</v>
      </c>
      <c r="B58" s="200">
        <v>61570</v>
      </c>
      <c r="C58" s="274" t="s">
        <v>233</v>
      </c>
      <c r="D58" s="201">
        <v>1491117</v>
      </c>
      <c r="E58" s="205">
        <v>3205533</v>
      </c>
      <c r="F58" s="202">
        <v>1403</v>
      </c>
      <c r="G58" s="204">
        <v>3347.5766215253029</v>
      </c>
    </row>
    <row r="59" spans="1:7" ht="15" customHeight="1" x14ac:dyDescent="0.25">
      <c r="A59" s="273">
        <v>55</v>
      </c>
      <c r="B59" s="200">
        <v>70270</v>
      </c>
      <c r="C59" s="274" t="s">
        <v>36</v>
      </c>
      <c r="D59" s="201">
        <v>482104.74</v>
      </c>
      <c r="E59" s="205">
        <v>2111259.9</v>
      </c>
      <c r="F59" s="202">
        <v>775</v>
      </c>
      <c r="G59" s="204">
        <v>3346.2769548387091</v>
      </c>
    </row>
    <row r="60" spans="1:7" ht="15" customHeight="1" x14ac:dyDescent="0.25">
      <c r="A60" s="273">
        <v>56</v>
      </c>
      <c r="B60" s="200">
        <v>61510</v>
      </c>
      <c r="C60" s="274" t="s">
        <v>42</v>
      </c>
      <c r="D60" s="201">
        <v>1406164</v>
      </c>
      <c r="E60" s="205">
        <v>4279575</v>
      </c>
      <c r="F60" s="202">
        <v>1705</v>
      </c>
      <c r="G60" s="204">
        <v>3334.7442815249265</v>
      </c>
    </row>
    <row r="61" spans="1:7" ht="15" customHeight="1" x14ac:dyDescent="0.25">
      <c r="A61" s="273">
        <v>57</v>
      </c>
      <c r="B61" s="200">
        <v>61410</v>
      </c>
      <c r="C61" s="274" t="s">
        <v>229</v>
      </c>
      <c r="D61" s="201">
        <v>942153.04</v>
      </c>
      <c r="E61" s="205">
        <v>2358027.7400000002</v>
      </c>
      <c r="F61" s="202">
        <v>994</v>
      </c>
      <c r="G61" s="204">
        <v>3320.1013883299802</v>
      </c>
    </row>
    <row r="62" spans="1:7" ht="15" customHeight="1" x14ac:dyDescent="0.25">
      <c r="A62" s="273">
        <v>58</v>
      </c>
      <c r="B62" s="200">
        <v>61500</v>
      </c>
      <c r="C62" s="274" t="s">
        <v>100</v>
      </c>
      <c r="D62" s="201">
        <v>2211309.2799999998</v>
      </c>
      <c r="E62" s="205">
        <v>6899537.7999999998</v>
      </c>
      <c r="F62" s="202">
        <v>2746</v>
      </c>
      <c r="G62" s="204">
        <v>3317.8612818645302</v>
      </c>
    </row>
    <row r="63" spans="1:7" ht="15" customHeight="1" x14ac:dyDescent="0.25">
      <c r="A63" s="273">
        <v>59</v>
      </c>
      <c r="B63" s="200">
        <v>60910</v>
      </c>
      <c r="C63" s="274" t="s">
        <v>5</v>
      </c>
      <c r="D63" s="201">
        <v>636233</v>
      </c>
      <c r="E63" s="205">
        <v>2276147.48</v>
      </c>
      <c r="F63" s="202">
        <v>886</v>
      </c>
      <c r="G63" s="204">
        <v>3287.111151241535</v>
      </c>
    </row>
    <row r="64" spans="1:7" ht="15" customHeight="1" x14ac:dyDescent="0.25">
      <c r="A64" s="273">
        <v>60</v>
      </c>
      <c r="B64" s="200">
        <v>61490</v>
      </c>
      <c r="C64" s="274" t="s">
        <v>99</v>
      </c>
      <c r="D64" s="201">
        <v>2055187.08</v>
      </c>
      <c r="E64" s="205">
        <v>6639676.54</v>
      </c>
      <c r="F64" s="202">
        <v>2648</v>
      </c>
      <c r="G64" s="204">
        <v>3283.5587688821756</v>
      </c>
    </row>
    <row r="65" spans="1:7" ht="15" customHeight="1" x14ac:dyDescent="0.25">
      <c r="A65" s="273">
        <v>61</v>
      </c>
      <c r="B65" s="200">
        <v>60010</v>
      </c>
      <c r="C65" s="274" t="s">
        <v>215</v>
      </c>
      <c r="D65" s="201">
        <v>617210.19999999995</v>
      </c>
      <c r="E65" s="205">
        <v>2366147</v>
      </c>
      <c r="F65" s="202">
        <v>911</v>
      </c>
      <c r="G65" s="204">
        <v>3274.8158068057082</v>
      </c>
    </row>
    <row r="66" spans="1:7" ht="15" customHeight="1" x14ac:dyDescent="0.25">
      <c r="A66" s="273">
        <v>62</v>
      </c>
      <c r="B66" s="200">
        <v>10860</v>
      </c>
      <c r="C66" s="274" t="s">
        <v>147</v>
      </c>
      <c r="D66" s="201">
        <v>593206</v>
      </c>
      <c r="E66" s="205">
        <v>2151070.36</v>
      </c>
      <c r="F66" s="202">
        <v>838</v>
      </c>
      <c r="G66" s="204">
        <v>3274.7927923627685</v>
      </c>
    </row>
    <row r="67" spans="1:7" ht="15" customHeight="1" x14ac:dyDescent="0.25">
      <c r="A67" s="273">
        <v>63</v>
      </c>
      <c r="B67" s="200">
        <v>40080</v>
      </c>
      <c r="C67" s="274" t="s">
        <v>72</v>
      </c>
      <c r="D67" s="201">
        <v>667040.76</v>
      </c>
      <c r="E67" s="205">
        <v>3799696.91</v>
      </c>
      <c r="F67" s="202">
        <v>1364</v>
      </c>
      <c r="G67" s="204">
        <v>3274.7343621700879</v>
      </c>
    </row>
    <row r="68" spans="1:7" ht="15" customHeight="1" x14ac:dyDescent="0.25">
      <c r="A68" s="273">
        <v>64</v>
      </c>
      <c r="B68" s="200">
        <v>30460</v>
      </c>
      <c r="C68" s="274" t="s">
        <v>66</v>
      </c>
      <c r="D68" s="201">
        <v>1016425</v>
      </c>
      <c r="E68" s="205">
        <v>3213500</v>
      </c>
      <c r="F68" s="202">
        <v>1293</v>
      </c>
      <c r="G68" s="204">
        <v>3271.4037122969839</v>
      </c>
    </row>
    <row r="69" spans="1:7" ht="15" customHeight="1" x14ac:dyDescent="0.25">
      <c r="A69" s="273">
        <v>65</v>
      </c>
      <c r="B69" s="200">
        <v>30890</v>
      </c>
      <c r="C69" s="274" t="s">
        <v>197</v>
      </c>
      <c r="D69" s="201">
        <v>444753</v>
      </c>
      <c r="E69" s="205">
        <v>1866180</v>
      </c>
      <c r="F69" s="202">
        <v>709</v>
      </c>
      <c r="G69" s="204">
        <v>3259.4259520451342</v>
      </c>
    </row>
    <row r="70" spans="1:7" ht="15" customHeight="1" x14ac:dyDescent="0.25">
      <c r="A70" s="273">
        <v>66</v>
      </c>
      <c r="B70" s="200">
        <v>30070</v>
      </c>
      <c r="C70" s="274" t="s">
        <v>65</v>
      </c>
      <c r="D70" s="201">
        <v>567631</v>
      </c>
      <c r="E70" s="205">
        <v>3911490</v>
      </c>
      <c r="F70" s="202">
        <v>1375</v>
      </c>
      <c r="G70" s="204">
        <v>3257.5425454545452</v>
      </c>
    </row>
    <row r="71" spans="1:7" ht="15" customHeight="1" x14ac:dyDescent="0.25">
      <c r="A71" s="273">
        <v>67</v>
      </c>
      <c r="B71" s="200">
        <v>60020</v>
      </c>
      <c r="C71" s="274" t="s">
        <v>34</v>
      </c>
      <c r="D71" s="201">
        <v>576791</v>
      </c>
      <c r="E71" s="205">
        <v>1669618</v>
      </c>
      <c r="F71" s="202">
        <v>691</v>
      </c>
      <c r="G71" s="204">
        <v>3250.9536903039075</v>
      </c>
    </row>
    <row r="72" spans="1:7" ht="15" customHeight="1" x14ac:dyDescent="0.25">
      <c r="A72" s="273">
        <v>68</v>
      </c>
      <c r="B72" s="200">
        <v>30790</v>
      </c>
      <c r="C72" s="274" t="s">
        <v>20</v>
      </c>
      <c r="D72" s="201">
        <v>360116</v>
      </c>
      <c r="E72" s="205">
        <v>1872590</v>
      </c>
      <c r="F72" s="202">
        <v>690</v>
      </c>
      <c r="G72" s="204">
        <v>3235.8057971014491</v>
      </c>
    </row>
    <row r="73" spans="1:7" ht="15" customHeight="1" x14ac:dyDescent="0.25">
      <c r="A73" s="273">
        <v>69</v>
      </c>
      <c r="B73" s="277">
        <v>50420</v>
      </c>
      <c r="C73" s="512" t="s">
        <v>210</v>
      </c>
      <c r="D73" s="201">
        <v>782402</v>
      </c>
      <c r="E73" s="205">
        <v>2342300</v>
      </c>
      <c r="F73" s="283">
        <v>972</v>
      </c>
      <c r="G73" s="204">
        <v>3214.7139917695472</v>
      </c>
    </row>
    <row r="74" spans="1:7" ht="15" customHeight="1" x14ac:dyDescent="0.25">
      <c r="A74" s="273">
        <v>70</v>
      </c>
      <c r="B74" s="200">
        <v>60660</v>
      </c>
      <c r="C74" s="274" t="s">
        <v>37</v>
      </c>
      <c r="D74" s="201">
        <v>570863</v>
      </c>
      <c r="E74" s="205">
        <v>2112919</v>
      </c>
      <c r="F74" s="202">
        <v>835</v>
      </c>
      <c r="G74" s="204">
        <v>3214.1101796407183</v>
      </c>
    </row>
    <row r="75" spans="1:7" ht="15" customHeight="1" x14ac:dyDescent="0.25">
      <c r="A75" s="273">
        <v>71</v>
      </c>
      <c r="B75" s="200">
        <v>10002</v>
      </c>
      <c r="C75" s="274" t="s">
        <v>178</v>
      </c>
      <c r="D75" s="201">
        <v>843625</v>
      </c>
      <c r="E75" s="205">
        <v>2980934.69</v>
      </c>
      <c r="F75" s="202">
        <v>1191</v>
      </c>
      <c r="G75" s="204">
        <v>3211.2172040302266</v>
      </c>
    </row>
    <row r="76" spans="1:7" ht="15" customHeight="1" x14ac:dyDescent="0.25">
      <c r="A76" s="273">
        <v>72</v>
      </c>
      <c r="B76" s="200">
        <v>20400</v>
      </c>
      <c r="C76" s="274" t="s">
        <v>62</v>
      </c>
      <c r="D76" s="201">
        <v>1018994</v>
      </c>
      <c r="E76" s="205">
        <v>3555230</v>
      </c>
      <c r="F76" s="202">
        <v>1431</v>
      </c>
      <c r="G76" s="204">
        <v>3196.5227113906358</v>
      </c>
    </row>
    <row r="77" spans="1:7" ht="15" customHeight="1" x14ac:dyDescent="0.25">
      <c r="A77" s="273">
        <v>73</v>
      </c>
      <c r="B77" s="200">
        <v>40820</v>
      </c>
      <c r="C77" s="274" t="s">
        <v>205</v>
      </c>
      <c r="D77" s="201">
        <v>513334.74</v>
      </c>
      <c r="E77" s="205">
        <v>2258150.7799999998</v>
      </c>
      <c r="F77" s="202">
        <v>868</v>
      </c>
      <c r="G77" s="204">
        <v>3192.9556682027646</v>
      </c>
    </row>
    <row r="78" spans="1:7" ht="15" customHeight="1" x14ac:dyDescent="0.25">
      <c r="A78" s="273">
        <v>74</v>
      </c>
      <c r="B78" s="200">
        <v>61560</v>
      </c>
      <c r="C78" s="274" t="s">
        <v>232</v>
      </c>
      <c r="D78" s="201">
        <v>1661041</v>
      </c>
      <c r="E78" s="205">
        <v>6193087</v>
      </c>
      <c r="F78" s="202">
        <v>2465</v>
      </c>
      <c r="G78" s="204">
        <v>3186.258823529412</v>
      </c>
    </row>
    <row r="79" spans="1:7" ht="15" customHeight="1" x14ac:dyDescent="0.25">
      <c r="A79" s="273">
        <v>75</v>
      </c>
      <c r="B79" s="200">
        <v>40950</v>
      </c>
      <c r="C79" s="274" t="s">
        <v>7</v>
      </c>
      <c r="D79" s="201">
        <v>736832.93</v>
      </c>
      <c r="E79" s="205">
        <v>2399840.61</v>
      </c>
      <c r="F79" s="202">
        <v>987</v>
      </c>
      <c r="G79" s="204">
        <v>3177.9873758865247</v>
      </c>
    </row>
    <row r="80" spans="1:7" ht="15" customHeight="1" x14ac:dyDescent="0.25">
      <c r="A80" s="273">
        <v>76</v>
      </c>
      <c r="B80" s="200">
        <v>61340</v>
      </c>
      <c r="C80" s="274" t="s">
        <v>227</v>
      </c>
      <c r="D80" s="201">
        <v>931912</v>
      </c>
      <c r="E80" s="205">
        <v>3398786</v>
      </c>
      <c r="F80" s="202">
        <v>1364</v>
      </c>
      <c r="G80" s="204">
        <v>3174.9985337243402</v>
      </c>
    </row>
    <row r="81" spans="1:7" ht="15" customHeight="1" x14ac:dyDescent="0.25">
      <c r="A81" s="273">
        <v>77</v>
      </c>
      <c r="B81" s="200">
        <v>60850</v>
      </c>
      <c r="C81" s="274" t="s">
        <v>221</v>
      </c>
      <c r="D81" s="201">
        <v>966903</v>
      </c>
      <c r="E81" s="205">
        <v>2633621</v>
      </c>
      <c r="F81" s="202">
        <v>1137</v>
      </c>
      <c r="G81" s="204">
        <v>3166.6877748460861</v>
      </c>
    </row>
    <row r="82" spans="1:7" ht="15" customHeight="1" x14ac:dyDescent="0.25">
      <c r="A82" s="273">
        <v>78</v>
      </c>
      <c r="B82" s="200">
        <v>40840</v>
      </c>
      <c r="C82" s="274" t="s">
        <v>28</v>
      </c>
      <c r="D82" s="201">
        <v>707123.77</v>
      </c>
      <c r="E82" s="205">
        <v>2014393.98</v>
      </c>
      <c r="F82" s="202">
        <v>867</v>
      </c>
      <c r="G82" s="204">
        <v>3139.0054786620531</v>
      </c>
    </row>
    <row r="83" spans="1:7" ht="15" customHeight="1" x14ac:dyDescent="0.25">
      <c r="A83" s="273">
        <v>79</v>
      </c>
      <c r="B83" s="516">
        <v>70510</v>
      </c>
      <c r="C83" s="521" t="s">
        <v>15</v>
      </c>
      <c r="D83" s="525">
        <v>385427.22</v>
      </c>
      <c r="E83" s="517">
        <v>1020369.63</v>
      </c>
      <c r="F83" s="517">
        <v>449</v>
      </c>
      <c r="G83" s="519">
        <v>3130.9506681514476</v>
      </c>
    </row>
    <row r="84" spans="1:7" ht="15" customHeight="1" x14ac:dyDescent="0.25">
      <c r="A84" s="273">
        <v>80</v>
      </c>
      <c r="B84" s="200">
        <v>40031</v>
      </c>
      <c r="C84" s="274" t="s">
        <v>203</v>
      </c>
      <c r="D84" s="201">
        <v>872066.68</v>
      </c>
      <c r="E84" s="205">
        <v>2327687.9</v>
      </c>
      <c r="F84" s="202">
        <v>1027</v>
      </c>
      <c r="G84" s="204">
        <v>3115.6325024342746</v>
      </c>
    </row>
    <row r="85" spans="1:7" ht="15" customHeight="1" x14ac:dyDescent="0.25">
      <c r="A85" s="273">
        <v>81</v>
      </c>
      <c r="B85" s="200">
        <v>30440</v>
      </c>
      <c r="C85" s="274" t="s">
        <v>13</v>
      </c>
      <c r="D85" s="201">
        <v>389984</v>
      </c>
      <c r="E85" s="205">
        <v>2192920</v>
      </c>
      <c r="F85" s="202">
        <v>830</v>
      </c>
      <c r="G85" s="204">
        <v>3111.9325301204817</v>
      </c>
    </row>
    <row r="86" spans="1:7" ht="15" customHeight="1" x14ac:dyDescent="0.25">
      <c r="A86" s="273">
        <v>82</v>
      </c>
      <c r="B86" s="200">
        <v>50930</v>
      </c>
      <c r="C86" s="274" t="s">
        <v>149</v>
      </c>
      <c r="D86" s="201">
        <v>728359.77</v>
      </c>
      <c r="E86" s="205">
        <v>1707784.99</v>
      </c>
      <c r="F86" s="202">
        <v>788</v>
      </c>
      <c r="G86" s="204">
        <v>3091.5542639593905</v>
      </c>
    </row>
    <row r="87" spans="1:7" ht="15" customHeight="1" x14ac:dyDescent="0.25">
      <c r="A87" s="273">
        <v>83</v>
      </c>
      <c r="B87" s="200">
        <v>40030</v>
      </c>
      <c r="C87" s="274" t="s">
        <v>199</v>
      </c>
      <c r="D87" s="201">
        <v>496905</v>
      </c>
      <c r="E87" s="205">
        <v>1647693.66</v>
      </c>
      <c r="F87" s="202">
        <v>694</v>
      </c>
      <c r="G87" s="204">
        <v>3090.1997982708936</v>
      </c>
    </row>
    <row r="88" spans="1:7" ht="15" customHeight="1" x14ac:dyDescent="0.25">
      <c r="A88" s="273">
        <v>84</v>
      </c>
      <c r="B88" s="200">
        <v>70040</v>
      </c>
      <c r="C88" s="274" t="s">
        <v>35</v>
      </c>
      <c r="D88" s="201">
        <v>588057.23</v>
      </c>
      <c r="E88" s="205">
        <v>1453931.48</v>
      </c>
      <c r="F88" s="202">
        <v>663</v>
      </c>
      <c r="G88" s="203">
        <v>3079.9226395173455</v>
      </c>
    </row>
    <row r="89" spans="1:7" ht="15" customHeight="1" x14ac:dyDescent="0.25">
      <c r="A89" s="273">
        <v>85</v>
      </c>
      <c r="B89" s="200">
        <v>61390</v>
      </c>
      <c r="C89" s="274" t="s">
        <v>228</v>
      </c>
      <c r="D89" s="201">
        <v>553427</v>
      </c>
      <c r="E89" s="205">
        <v>2332177</v>
      </c>
      <c r="F89" s="202">
        <v>940</v>
      </c>
      <c r="G89" s="204">
        <v>3069.7914893617021</v>
      </c>
    </row>
    <row r="90" spans="1:7" ht="15" customHeight="1" x14ac:dyDescent="0.25">
      <c r="A90" s="273">
        <v>86</v>
      </c>
      <c r="B90" s="200">
        <v>40360</v>
      </c>
      <c r="C90" s="274" t="s">
        <v>25</v>
      </c>
      <c r="D90" s="201">
        <v>309612.86</v>
      </c>
      <c r="E90" s="205">
        <v>1162109.25</v>
      </c>
      <c r="F90" s="202">
        <v>484</v>
      </c>
      <c r="G90" s="204">
        <v>3040.7481611570247</v>
      </c>
    </row>
    <row r="91" spans="1:7" ht="15" customHeight="1" x14ac:dyDescent="0.25">
      <c r="A91" s="273">
        <v>87</v>
      </c>
      <c r="B91" s="200">
        <v>31000</v>
      </c>
      <c r="C91" s="274" t="s">
        <v>67</v>
      </c>
      <c r="D91" s="201">
        <v>489036</v>
      </c>
      <c r="E91" s="205">
        <v>2547850.52</v>
      </c>
      <c r="F91" s="202">
        <v>1000</v>
      </c>
      <c r="G91" s="204">
        <v>3036.88652</v>
      </c>
    </row>
    <row r="92" spans="1:7" ht="15" customHeight="1" x14ac:dyDescent="0.25">
      <c r="A92" s="273">
        <v>88</v>
      </c>
      <c r="B92" s="200">
        <v>61080</v>
      </c>
      <c r="C92" s="274" t="s">
        <v>222</v>
      </c>
      <c r="D92" s="201">
        <v>1131260</v>
      </c>
      <c r="E92" s="205">
        <v>3568643</v>
      </c>
      <c r="F92" s="202">
        <v>1548</v>
      </c>
      <c r="G92" s="204">
        <v>3036.113049095607</v>
      </c>
    </row>
    <row r="93" spans="1:7" ht="15" customHeight="1" x14ac:dyDescent="0.25">
      <c r="A93" s="273">
        <v>89</v>
      </c>
      <c r="B93" s="200">
        <v>40011</v>
      </c>
      <c r="C93" s="274" t="s">
        <v>71</v>
      </c>
      <c r="D93" s="201">
        <v>1734099</v>
      </c>
      <c r="E93" s="205">
        <v>5677905</v>
      </c>
      <c r="F93" s="202">
        <v>2442</v>
      </c>
      <c r="G93" s="204">
        <v>3035.2186732186733</v>
      </c>
    </row>
    <row r="94" spans="1:7" ht="15" customHeight="1" x14ac:dyDescent="0.25">
      <c r="A94" s="273">
        <v>90</v>
      </c>
      <c r="B94" s="200">
        <v>30650</v>
      </c>
      <c r="C94" s="274" t="s">
        <v>19</v>
      </c>
      <c r="D94" s="201">
        <v>688624</v>
      </c>
      <c r="E94" s="205">
        <v>2160000</v>
      </c>
      <c r="F94" s="202">
        <v>942</v>
      </c>
      <c r="G94" s="204">
        <v>3024.0169851380042</v>
      </c>
    </row>
    <row r="95" spans="1:7" ht="15" customHeight="1" x14ac:dyDescent="0.25">
      <c r="A95" s="273">
        <v>91</v>
      </c>
      <c r="B95" s="200">
        <v>10090</v>
      </c>
      <c r="C95" s="274" t="s">
        <v>59</v>
      </c>
      <c r="D95" s="201">
        <v>946111.12</v>
      </c>
      <c r="E95" s="205">
        <v>4284233.66</v>
      </c>
      <c r="F95" s="202">
        <v>1733</v>
      </c>
      <c r="G95" s="204">
        <v>3018.0870051933066</v>
      </c>
    </row>
    <row r="96" spans="1:7" ht="15" customHeight="1" x14ac:dyDescent="0.25">
      <c r="A96" s="273">
        <v>92</v>
      </c>
      <c r="B96" s="200">
        <v>61210</v>
      </c>
      <c r="C96" s="274" t="s">
        <v>225</v>
      </c>
      <c r="D96" s="201">
        <v>493676</v>
      </c>
      <c r="E96" s="205">
        <v>2133296</v>
      </c>
      <c r="F96" s="202">
        <v>878</v>
      </c>
      <c r="G96" s="204">
        <v>2991.9954441913442</v>
      </c>
    </row>
    <row r="97" spans="1:7" ht="15" customHeight="1" x14ac:dyDescent="0.25">
      <c r="A97" s="273">
        <v>93</v>
      </c>
      <c r="B97" s="200">
        <v>40210</v>
      </c>
      <c r="C97" s="274" t="s">
        <v>23</v>
      </c>
      <c r="D97" s="201">
        <v>461776.33</v>
      </c>
      <c r="E97" s="205">
        <v>1014772.28</v>
      </c>
      <c r="F97" s="202">
        <v>495</v>
      </c>
      <c r="G97" s="204">
        <v>2982.926484848485</v>
      </c>
    </row>
    <row r="98" spans="1:7" ht="15" customHeight="1" x14ac:dyDescent="0.25">
      <c r="A98" s="273">
        <v>94</v>
      </c>
      <c r="B98" s="200">
        <v>40300</v>
      </c>
      <c r="C98" s="274" t="s">
        <v>24</v>
      </c>
      <c r="D98" s="201">
        <v>255034.98</v>
      </c>
      <c r="E98" s="205">
        <v>546613.94999999995</v>
      </c>
      <c r="F98" s="202">
        <v>270</v>
      </c>
      <c r="G98" s="204">
        <v>2969.0701111111107</v>
      </c>
    </row>
    <row r="99" spans="1:7" ht="15" customHeight="1" x14ac:dyDescent="0.25">
      <c r="A99" s="273">
        <v>95</v>
      </c>
      <c r="B99" s="200">
        <v>10190</v>
      </c>
      <c r="C99" s="274" t="s">
        <v>183</v>
      </c>
      <c r="D99" s="201">
        <v>770577</v>
      </c>
      <c r="E99" s="205">
        <v>2898096.79</v>
      </c>
      <c r="F99" s="202">
        <v>1238</v>
      </c>
      <c r="G99" s="204">
        <v>2963.3875525040389</v>
      </c>
    </row>
    <row r="100" spans="1:7" ht="15" customHeight="1" x14ac:dyDescent="0.25">
      <c r="A100" s="273">
        <v>96</v>
      </c>
      <c r="B100" s="200">
        <v>10001</v>
      </c>
      <c r="C100" s="274" t="s">
        <v>55</v>
      </c>
      <c r="D100" s="201">
        <v>570810.57999999996</v>
      </c>
      <c r="E100" s="205">
        <v>1952018.24</v>
      </c>
      <c r="F100" s="202">
        <v>853</v>
      </c>
      <c r="G100" s="204">
        <v>2957.5953341148884</v>
      </c>
    </row>
    <row r="101" spans="1:7" ht="15" customHeight="1" x14ac:dyDescent="0.25">
      <c r="A101" s="273">
        <v>97</v>
      </c>
      <c r="B101" s="200">
        <v>21350</v>
      </c>
      <c r="C101" s="274" t="s">
        <v>10</v>
      </c>
      <c r="D101" s="201">
        <v>359718.52</v>
      </c>
      <c r="E101" s="205">
        <v>1926900</v>
      </c>
      <c r="F101" s="202">
        <v>774</v>
      </c>
      <c r="G101" s="204">
        <v>2954.2874935400519</v>
      </c>
    </row>
    <row r="102" spans="1:7" ht="15" customHeight="1" x14ac:dyDescent="0.25">
      <c r="A102" s="273">
        <v>98</v>
      </c>
      <c r="B102" s="200">
        <v>30530</v>
      </c>
      <c r="C102" s="274" t="s">
        <v>196</v>
      </c>
      <c r="D102" s="201">
        <v>852686</v>
      </c>
      <c r="E102" s="205">
        <v>3591650</v>
      </c>
      <c r="F102" s="202">
        <v>1508</v>
      </c>
      <c r="G102" s="204">
        <v>2947.1724137931033</v>
      </c>
    </row>
    <row r="103" spans="1:7" ht="15" customHeight="1" x14ac:dyDescent="0.25">
      <c r="A103" s="273">
        <v>99</v>
      </c>
      <c r="B103" s="200">
        <v>50230</v>
      </c>
      <c r="C103" s="274" t="s">
        <v>75</v>
      </c>
      <c r="D103" s="201">
        <v>757014</v>
      </c>
      <c r="E103" s="205">
        <v>1930340</v>
      </c>
      <c r="F103" s="202">
        <v>914</v>
      </c>
      <c r="G103" s="204">
        <v>2940.2122538293215</v>
      </c>
    </row>
    <row r="104" spans="1:7" ht="15" customHeight="1" x14ac:dyDescent="0.25">
      <c r="A104" s="273">
        <v>100</v>
      </c>
      <c r="B104" s="200">
        <v>51370</v>
      </c>
      <c r="C104" s="274" t="s">
        <v>76</v>
      </c>
      <c r="D104" s="201">
        <v>579840</v>
      </c>
      <c r="E104" s="205">
        <v>2173749.16</v>
      </c>
      <c r="F104" s="202">
        <v>940</v>
      </c>
      <c r="G104" s="204">
        <v>2929.350170212766</v>
      </c>
    </row>
    <row r="105" spans="1:7" ht="15" customHeight="1" x14ac:dyDescent="0.25">
      <c r="A105" s="273">
        <v>101</v>
      </c>
      <c r="B105" s="200">
        <v>10320</v>
      </c>
      <c r="C105" s="274" t="s">
        <v>56</v>
      </c>
      <c r="D105" s="201">
        <v>519574.29</v>
      </c>
      <c r="E105" s="205">
        <v>2377557.25</v>
      </c>
      <c r="F105" s="202">
        <v>990</v>
      </c>
      <c r="G105" s="204">
        <v>2926.3954949494951</v>
      </c>
    </row>
    <row r="106" spans="1:7" ht="15" customHeight="1" x14ac:dyDescent="0.25">
      <c r="A106" s="273">
        <v>102</v>
      </c>
      <c r="B106" s="200">
        <v>20460</v>
      </c>
      <c r="C106" s="274" t="s">
        <v>8</v>
      </c>
      <c r="D106" s="201">
        <v>533517.56000000006</v>
      </c>
      <c r="E106" s="205">
        <v>2455230</v>
      </c>
      <c r="F106" s="202">
        <v>1025</v>
      </c>
      <c r="G106" s="204">
        <v>2915.8512780487804</v>
      </c>
    </row>
    <row r="107" spans="1:7" ht="15" customHeight="1" x14ac:dyDescent="0.25">
      <c r="A107" s="273">
        <v>103</v>
      </c>
      <c r="B107" s="200">
        <v>20080</v>
      </c>
      <c r="C107" s="274" t="s">
        <v>188</v>
      </c>
      <c r="D107" s="201">
        <v>653962.56000000006</v>
      </c>
      <c r="E107" s="205">
        <v>2246800</v>
      </c>
      <c r="F107" s="202">
        <v>996</v>
      </c>
      <c r="G107" s="204">
        <v>2912.4122088353415</v>
      </c>
    </row>
    <row r="108" spans="1:7" ht="15" customHeight="1" x14ac:dyDescent="0.25">
      <c r="A108" s="273">
        <v>104</v>
      </c>
      <c r="B108" s="200">
        <v>30940</v>
      </c>
      <c r="C108" s="274" t="s">
        <v>6</v>
      </c>
      <c r="D108" s="201">
        <v>825805</v>
      </c>
      <c r="E108" s="205">
        <v>2599674.89</v>
      </c>
      <c r="F108" s="202">
        <v>1181</v>
      </c>
      <c r="G108" s="204">
        <v>2900.4910160880609</v>
      </c>
    </row>
    <row r="109" spans="1:7" ht="15" customHeight="1" x14ac:dyDescent="0.25">
      <c r="A109" s="273">
        <v>105</v>
      </c>
      <c r="B109" s="278">
        <v>30310</v>
      </c>
      <c r="C109" s="274" t="s">
        <v>12</v>
      </c>
      <c r="D109" s="201">
        <v>329728.13</v>
      </c>
      <c r="E109" s="205">
        <v>1436541.46</v>
      </c>
      <c r="F109" s="202">
        <v>619</v>
      </c>
      <c r="G109" s="204">
        <v>2853.4242164781904</v>
      </c>
    </row>
    <row r="110" spans="1:7" ht="15" customHeight="1" x14ac:dyDescent="0.25">
      <c r="A110" s="273">
        <v>106</v>
      </c>
      <c r="B110" s="200">
        <v>30160</v>
      </c>
      <c r="C110" s="274" t="s">
        <v>2</v>
      </c>
      <c r="D110" s="201">
        <v>441825.37</v>
      </c>
      <c r="E110" s="205">
        <v>2725247.36</v>
      </c>
      <c r="F110" s="202">
        <v>1113</v>
      </c>
      <c r="G110" s="204">
        <v>2845.5280592991912</v>
      </c>
    </row>
    <row r="111" spans="1:7" ht="15" customHeight="1" x14ac:dyDescent="0.25">
      <c r="A111" s="515">
        <v>107</v>
      </c>
      <c r="B111" s="504">
        <v>21020</v>
      </c>
      <c r="C111" s="509" t="s">
        <v>64</v>
      </c>
      <c r="D111" s="197">
        <v>902404</v>
      </c>
      <c r="E111" s="198">
        <v>1988698.61</v>
      </c>
      <c r="F111" s="159">
        <v>1040</v>
      </c>
      <c r="G111" s="178">
        <v>2779.9063557692311</v>
      </c>
    </row>
    <row r="112" spans="1:7" x14ac:dyDescent="0.25">
      <c r="A112" s="522">
        <v>108</v>
      </c>
      <c r="B112" s="200">
        <v>20630</v>
      </c>
      <c r="C112" s="274" t="s">
        <v>9</v>
      </c>
      <c r="D112" s="201">
        <v>399912.44</v>
      </c>
      <c r="E112" s="205">
        <v>1921020</v>
      </c>
      <c r="F112" s="202">
        <v>837</v>
      </c>
      <c r="G112" s="204">
        <v>2772.9180884109915</v>
      </c>
    </row>
    <row r="113" spans="1:7" x14ac:dyDescent="0.25">
      <c r="A113" s="523">
        <v>109</v>
      </c>
      <c r="B113" s="200">
        <v>20900</v>
      </c>
      <c r="C113" s="274" t="s">
        <v>148</v>
      </c>
      <c r="D113" s="201">
        <v>933444.88</v>
      </c>
      <c r="E113" s="205">
        <v>2216800</v>
      </c>
      <c r="F113" s="202">
        <v>1352</v>
      </c>
      <c r="G113" s="204">
        <v>2330.0627810650885</v>
      </c>
    </row>
    <row r="114" spans="1:7" ht="15.75" thickBot="1" x14ac:dyDescent="0.3">
      <c r="A114" s="524">
        <v>110</v>
      </c>
      <c r="B114" s="156">
        <v>50620</v>
      </c>
      <c r="C114" s="502" t="s">
        <v>17</v>
      </c>
      <c r="D114" s="199"/>
      <c r="E114" s="275">
        <v>1380586</v>
      </c>
      <c r="F114" s="163">
        <v>738</v>
      </c>
      <c r="G114" s="279">
        <v>1870.7127371273714</v>
      </c>
    </row>
  </sheetData>
  <sortState ref="A5:G117">
    <sortCondition descending="1" ref="G117"/>
  </sortState>
  <pageMargins left="0" right="0" top="0" bottom="0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"/>
  <sheetViews>
    <sheetView zoomScale="90" zoomScaleNormal="90" workbookViewId="0">
      <pane xSplit="3" ySplit="4" topLeftCell="D14" activePane="bottomRight" state="frozen"/>
      <selection activeCell="J4" sqref="J4"/>
      <selection pane="topRight" activeCell="J4" sqref="J4"/>
      <selection pane="bottomLeft" activeCell="J4" sqref="J4"/>
      <selection pane="bottomRight" activeCell="F33" sqref="F33"/>
    </sheetView>
  </sheetViews>
  <sheetFormatPr defaultRowHeight="15" x14ac:dyDescent="0.25"/>
  <cols>
    <col min="1" max="1" width="4.140625" style="165" customWidth="1"/>
    <col min="2" max="2" width="8.7109375" style="165" customWidth="1"/>
    <col min="3" max="3" width="33.5703125" style="165" customWidth="1"/>
    <col min="4" max="4" width="16.28515625" style="165" customWidth="1"/>
    <col min="5" max="5" width="12.85546875" style="165" customWidth="1"/>
    <col min="6" max="6" width="15" style="165" customWidth="1"/>
    <col min="7" max="16384" width="9.140625" style="165"/>
  </cols>
  <sheetData>
    <row r="1" spans="1:6" ht="15.75" x14ac:dyDescent="0.25">
      <c r="B1" s="119" t="s">
        <v>92</v>
      </c>
    </row>
    <row r="2" spans="1:6" x14ac:dyDescent="0.25">
      <c r="C2" s="120" t="s">
        <v>176</v>
      </c>
    </row>
    <row r="3" spans="1:6" ht="11.25" customHeight="1" thickBot="1" x14ac:dyDescent="0.3">
      <c r="B3" s="53"/>
      <c r="C3" s="53"/>
      <c r="D3" s="17"/>
      <c r="E3" s="17"/>
      <c r="F3" s="17"/>
    </row>
    <row r="4" spans="1:6" ht="69.75" customHeight="1" thickBot="1" x14ac:dyDescent="0.3">
      <c r="A4" s="245" t="s">
        <v>44</v>
      </c>
      <c r="B4" s="246" t="s">
        <v>50</v>
      </c>
      <c r="C4" s="247" t="s">
        <v>49</v>
      </c>
      <c r="D4" s="70" t="s">
        <v>53</v>
      </c>
      <c r="E4" s="251" t="s">
        <v>47</v>
      </c>
      <c r="F4" s="252" t="s">
        <v>107</v>
      </c>
    </row>
    <row r="5" spans="1:6" ht="15" customHeight="1" x14ac:dyDescent="0.25">
      <c r="A5" s="285">
        <v>1</v>
      </c>
      <c r="B5" s="270">
        <v>10003</v>
      </c>
      <c r="C5" s="500" t="s">
        <v>57</v>
      </c>
      <c r="D5" s="271">
        <v>28750681.760000002</v>
      </c>
      <c r="E5" s="281">
        <v>28</v>
      </c>
      <c r="F5" s="286">
        <v>1026810.0628571429</v>
      </c>
    </row>
    <row r="6" spans="1:6" ht="15" customHeight="1" x14ac:dyDescent="0.25">
      <c r="A6" s="273">
        <v>2</v>
      </c>
      <c r="B6" s="200">
        <v>40020</v>
      </c>
      <c r="C6" s="274" t="s">
        <v>202</v>
      </c>
      <c r="D6" s="201">
        <v>64879457.399999999</v>
      </c>
      <c r="E6" s="202">
        <v>68</v>
      </c>
      <c r="F6" s="203">
        <v>954109.66764705884</v>
      </c>
    </row>
    <row r="7" spans="1:6" ht="15" customHeight="1" x14ac:dyDescent="0.25">
      <c r="A7" s="273">
        <v>3</v>
      </c>
      <c r="B7" s="200">
        <v>60020</v>
      </c>
      <c r="C7" s="274" t="s">
        <v>34</v>
      </c>
      <c r="D7" s="201">
        <v>28745888</v>
      </c>
      <c r="E7" s="202">
        <v>34</v>
      </c>
      <c r="F7" s="203">
        <v>845467.29411764711</v>
      </c>
    </row>
    <row r="8" spans="1:6" ht="15" customHeight="1" x14ac:dyDescent="0.25">
      <c r="A8" s="273">
        <v>4</v>
      </c>
      <c r="B8" s="517">
        <v>10880</v>
      </c>
      <c r="C8" s="521" t="s">
        <v>146</v>
      </c>
      <c r="D8" s="518">
        <v>242005680.84</v>
      </c>
      <c r="E8" s="526">
        <v>295</v>
      </c>
      <c r="F8" s="519">
        <v>820358.24013559322</v>
      </c>
    </row>
    <row r="9" spans="1:6" ht="15" customHeight="1" x14ac:dyDescent="0.25">
      <c r="A9" s="273">
        <v>5</v>
      </c>
      <c r="B9" s="200">
        <v>40730</v>
      </c>
      <c r="C9" s="274" t="s">
        <v>27</v>
      </c>
      <c r="D9" s="201">
        <v>19465059</v>
      </c>
      <c r="E9" s="202">
        <v>24</v>
      </c>
      <c r="F9" s="203">
        <v>811044.125</v>
      </c>
    </row>
    <row r="10" spans="1:6" ht="15" customHeight="1" x14ac:dyDescent="0.25">
      <c r="A10" s="273">
        <v>6</v>
      </c>
      <c r="B10" s="200">
        <v>50040</v>
      </c>
      <c r="C10" s="274" t="s">
        <v>78</v>
      </c>
      <c r="D10" s="201">
        <v>64754837.439999998</v>
      </c>
      <c r="E10" s="202">
        <v>80</v>
      </c>
      <c r="F10" s="203">
        <v>809435.46799999999</v>
      </c>
    </row>
    <row r="11" spans="1:6" ht="15" customHeight="1" x14ac:dyDescent="0.25">
      <c r="A11" s="273">
        <v>7</v>
      </c>
      <c r="B11" s="200">
        <v>10004</v>
      </c>
      <c r="C11" s="274" t="s">
        <v>58</v>
      </c>
      <c r="D11" s="201">
        <v>77286481.390000001</v>
      </c>
      <c r="E11" s="202">
        <v>97</v>
      </c>
      <c r="F11" s="203">
        <v>796767.84938144335</v>
      </c>
    </row>
    <row r="12" spans="1:6" ht="15" customHeight="1" x14ac:dyDescent="0.25">
      <c r="A12" s="273">
        <v>8</v>
      </c>
      <c r="B12" s="200">
        <v>30160</v>
      </c>
      <c r="C12" s="274" t="s">
        <v>2</v>
      </c>
      <c r="D12" s="201">
        <v>42173705.799999997</v>
      </c>
      <c r="E12" s="202">
        <v>53</v>
      </c>
      <c r="F12" s="203">
        <v>795730.29811320745</v>
      </c>
    </row>
    <row r="13" spans="1:6" ht="15" customHeight="1" x14ac:dyDescent="0.25">
      <c r="A13" s="273">
        <v>9</v>
      </c>
      <c r="B13" s="200">
        <v>61470</v>
      </c>
      <c r="C13" s="274" t="s">
        <v>41</v>
      </c>
      <c r="D13" s="201">
        <v>62310320.060000002</v>
      </c>
      <c r="E13" s="202">
        <v>79</v>
      </c>
      <c r="F13" s="203">
        <v>788738.22860759497</v>
      </c>
    </row>
    <row r="14" spans="1:6" ht="15" customHeight="1" x14ac:dyDescent="0.25">
      <c r="A14" s="273">
        <v>10</v>
      </c>
      <c r="B14" s="200">
        <v>50003</v>
      </c>
      <c r="C14" s="274" t="s">
        <v>77</v>
      </c>
      <c r="D14" s="201">
        <v>93636141.829999998</v>
      </c>
      <c r="E14" s="202">
        <v>123</v>
      </c>
      <c r="F14" s="203">
        <v>761269.44577235775</v>
      </c>
    </row>
    <row r="15" spans="1:6" ht="15" customHeight="1" x14ac:dyDescent="0.25">
      <c r="A15" s="273">
        <v>11</v>
      </c>
      <c r="B15" s="200">
        <v>50780</v>
      </c>
      <c r="C15" s="274" t="s">
        <v>32</v>
      </c>
      <c r="D15" s="201">
        <v>54881421.229999997</v>
      </c>
      <c r="E15" s="202">
        <v>73</v>
      </c>
      <c r="F15" s="203">
        <v>751800.29082191782</v>
      </c>
    </row>
    <row r="16" spans="1:6" ht="15" customHeight="1" x14ac:dyDescent="0.25">
      <c r="A16" s="273">
        <v>12</v>
      </c>
      <c r="B16" s="200">
        <v>60660</v>
      </c>
      <c r="C16" s="274" t="s">
        <v>37</v>
      </c>
      <c r="D16" s="201">
        <v>34973205</v>
      </c>
      <c r="E16" s="202">
        <v>47</v>
      </c>
      <c r="F16" s="203">
        <v>744110.74468085112</v>
      </c>
    </row>
    <row r="17" spans="1:6" ht="15" customHeight="1" x14ac:dyDescent="0.25">
      <c r="A17" s="273">
        <v>13</v>
      </c>
      <c r="B17" s="200">
        <v>40990</v>
      </c>
      <c r="C17" s="274" t="s">
        <v>29</v>
      </c>
      <c r="D17" s="201">
        <v>57942849</v>
      </c>
      <c r="E17" s="202">
        <v>78</v>
      </c>
      <c r="F17" s="203">
        <v>742857.0384615385</v>
      </c>
    </row>
    <row r="18" spans="1:6" ht="15" customHeight="1" x14ac:dyDescent="0.25">
      <c r="A18" s="273">
        <v>14</v>
      </c>
      <c r="B18" s="200">
        <v>10860</v>
      </c>
      <c r="C18" s="274" t="s">
        <v>147</v>
      </c>
      <c r="D18" s="201">
        <v>36958579</v>
      </c>
      <c r="E18" s="202">
        <v>50</v>
      </c>
      <c r="F18" s="203">
        <v>739171.58</v>
      </c>
    </row>
    <row r="19" spans="1:6" ht="15" customHeight="1" x14ac:dyDescent="0.25">
      <c r="A19" s="273">
        <v>15</v>
      </c>
      <c r="B19" s="200">
        <v>21350</v>
      </c>
      <c r="C19" s="274" t="s">
        <v>10</v>
      </c>
      <c r="D19" s="201">
        <v>30262781.559999999</v>
      </c>
      <c r="E19" s="202">
        <v>41</v>
      </c>
      <c r="F19" s="203">
        <v>738116.62341463414</v>
      </c>
    </row>
    <row r="20" spans="1:6" ht="15" customHeight="1" x14ac:dyDescent="0.25">
      <c r="A20" s="273">
        <v>16</v>
      </c>
      <c r="B20" s="200">
        <v>20810</v>
      </c>
      <c r="C20" s="274" t="s">
        <v>190</v>
      </c>
      <c r="D20" s="201">
        <v>48679571.659999996</v>
      </c>
      <c r="E20" s="202">
        <v>66</v>
      </c>
      <c r="F20" s="203">
        <v>737569.26757575758</v>
      </c>
    </row>
    <row r="21" spans="1:6" ht="15" customHeight="1" x14ac:dyDescent="0.25">
      <c r="A21" s="273">
        <v>17</v>
      </c>
      <c r="B21" s="517">
        <v>10890</v>
      </c>
      <c r="C21" s="521" t="s">
        <v>234</v>
      </c>
      <c r="D21" s="518">
        <v>63418234.439999998</v>
      </c>
      <c r="E21" s="526">
        <v>86</v>
      </c>
      <c r="F21" s="519">
        <v>737421.33069767442</v>
      </c>
    </row>
    <row r="22" spans="1:6" ht="15" customHeight="1" x14ac:dyDescent="0.25">
      <c r="A22" s="273">
        <v>18</v>
      </c>
      <c r="B22" s="200">
        <v>30640</v>
      </c>
      <c r="C22" s="274" t="s">
        <v>18</v>
      </c>
      <c r="D22" s="201">
        <v>35044667</v>
      </c>
      <c r="E22" s="202">
        <v>48</v>
      </c>
      <c r="F22" s="203">
        <v>730097.22916666663</v>
      </c>
    </row>
    <row r="23" spans="1:6" ht="15" customHeight="1" x14ac:dyDescent="0.25">
      <c r="A23" s="273">
        <v>19</v>
      </c>
      <c r="B23" s="200">
        <v>40010</v>
      </c>
      <c r="C23" s="274" t="s">
        <v>70</v>
      </c>
      <c r="D23" s="201">
        <v>169162699</v>
      </c>
      <c r="E23" s="202">
        <v>232</v>
      </c>
      <c r="F23" s="203">
        <v>729149.56465517241</v>
      </c>
    </row>
    <row r="24" spans="1:6" ht="15" customHeight="1" x14ac:dyDescent="0.25">
      <c r="A24" s="273">
        <v>20</v>
      </c>
      <c r="B24" s="200">
        <v>61440</v>
      </c>
      <c r="C24" s="274" t="s">
        <v>230</v>
      </c>
      <c r="D24" s="201">
        <v>85954689</v>
      </c>
      <c r="E24" s="202">
        <v>118</v>
      </c>
      <c r="F24" s="203">
        <v>728429.56779661018</v>
      </c>
    </row>
    <row r="25" spans="1:6" ht="15" customHeight="1" x14ac:dyDescent="0.25">
      <c r="A25" s="273">
        <v>21</v>
      </c>
      <c r="B25" s="200">
        <v>10120</v>
      </c>
      <c r="C25" s="274" t="s">
        <v>181</v>
      </c>
      <c r="D25" s="201">
        <v>39000934.439999998</v>
      </c>
      <c r="E25" s="202">
        <v>54</v>
      </c>
      <c r="F25" s="203">
        <v>722239.52666666661</v>
      </c>
    </row>
    <row r="26" spans="1:6" ht="15" customHeight="1" x14ac:dyDescent="0.25">
      <c r="A26" s="273">
        <v>22</v>
      </c>
      <c r="B26" s="200">
        <v>20550</v>
      </c>
      <c r="C26" s="274" t="s">
        <v>63</v>
      </c>
      <c r="D26" s="201">
        <v>79889091.040000007</v>
      </c>
      <c r="E26" s="202">
        <v>111</v>
      </c>
      <c r="F26" s="203">
        <v>719721.54090090096</v>
      </c>
    </row>
    <row r="27" spans="1:6" ht="15" customHeight="1" x14ac:dyDescent="0.25">
      <c r="A27" s="273">
        <v>23</v>
      </c>
      <c r="B27" s="200">
        <v>50620</v>
      </c>
      <c r="C27" s="274" t="s">
        <v>17</v>
      </c>
      <c r="D27" s="201">
        <v>32842135</v>
      </c>
      <c r="E27" s="202">
        <v>46</v>
      </c>
      <c r="F27" s="203">
        <v>713959.45652173914</v>
      </c>
    </row>
    <row r="28" spans="1:6" ht="15" customHeight="1" x14ac:dyDescent="0.25">
      <c r="A28" s="273">
        <v>24</v>
      </c>
      <c r="B28" s="200">
        <v>61340</v>
      </c>
      <c r="C28" s="274" t="s">
        <v>227</v>
      </c>
      <c r="D28" s="201">
        <v>52568380</v>
      </c>
      <c r="E28" s="202">
        <v>74</v>
      </c>
      <c r="F28" s="203">
        <v>710383.51351351349</v>
      </c>
    </row>
    <row r="29" spans="1:6" ht="15" customHeight="1" x14ac:dyDescent="0.25">
      <c r="A29" s="273">
        <v>25</v>
      </c>
      <c r="B29" s="200">
        <v>61390</v>
      </c>
      <c r="C29" s="274" t="s">
        <v>228</v>
      </c>
      <c r="D29" s="201">
        <v>35513099</v>
      </c>
      <c r="E29" s="202">
        <v>50</v>
      </c>
      <c r="F29" s="203">
        <v>710261.98</v>
      </c>
    </row>
    <row r="30" spans="1:6" ht="15" customHeight="1" x14ac:dyDescent="0.25">
      <c r="A30" s="273">
        <v>26</v>
      </c>
      <c r="B30" s="200">
        <v>70020</v>
      </c>
      <c r="C30" s="274" t="s">
        <v>79</v>
      </c>
      <c r="D30" s="201">
        <v>50390154</v>
      </c>
      <c r="E30" s="202">
        <v>71</v>
      </c>
      <c r="F30" s="203">
        <v>709720.47887323948</v>
      </c>
    </row>
    <row r="31" spans="1:6" ht="15" customHeight="1" x14ac:dyDescent="0.25">
      <c r="A31" s="273">
        <v>27</v>
      </c>
      <c r="B31" s="200">
        <v>30650</v>
      </c>
      <c r="C31" s="274" t="s">
        <v>19</v>
      </c>
      <c r="D31" s="201">
        <v>45925843</v>
      </c>
      <c r="E31" s="202">
        <v>65</v>
      </c>
      <c r="F31" s="203">
        <v>706551.43076923082</v>
      </c>
    </row>
    <row r="32" spans="1:6" ht="15" customHeight="1" x14ac:dyDescent="0.25">
      <c r="A32" s="273">
        <v>28</v>
      </c>
      <c r="B32" s="200">
        <v>60850</v>
      </c>
      <c r="C32" s="274" t="s">
        <v>221</v>
      </c>
      <c r="D32" s="201">
        <v>42226461.420000002</v>
      </c>
      <c r="E32" s="202">
        <v>60</v>
      </c>
      <c r="F32" s="203">
        <v>703774.35700000008</v>
      </c>
    </row>
    <row r="33" spans="1:6" ht="15" customHeight="1" x14ac:dyDescent="0.25">
      <c r="A33" s="273">
        <v>29</v>
      </c>
      <c r="B33" s="200">
        <v>40133</v>
      </c>
      <c r="C33" s="274" t="s">
        <v>30</v>
      </c>
      <c r="D33" s="201">
        <v>65107421</v>
      </c>
      <c r="E33" s="202">
        <v>93</v>
      </c>
      <c r="F33" s="203">
        <v>700079.79569892469</v>
      </c>
    </row>
    <row r="34" spans="1:6" ht="15" customHeight="1" x14ac:dyDescent="0.25">
      <c r="A34" s="273">
        <v>30</v>
      </c>
      <c r="B34" s="200">
        <v>40031</v>
      </c>
      <c r="C34" s="274" t="s">
        <v>203</v>
      </c>
      <c r="D34" s="201">
        <v>34993546</v>
      </c>
      <c r="E34" s="202">
        <v>50</v>
      </c>
      <c r="F34" s="203">
        <v>699870.92</v>
      </c>
    </row>
    <row r="35" spans="1:6" ht="15" customHeight="1" x14ac:dyDescent="0.25">
      <c r="A35" s="273">
        <v>31</v>
      </c>
      <c r="B35" s="200">
        <v>30790</v>
      </c>
      <c r="C35" s="274" t="s">
        <v>20</v>
      </c>
      <c r="D35" s="201">
        <v>29330006</v>
      </c>
      <c r="E35" s="202">
        <v>42</v>
      </c>
      <c r="F35" s="203">
        <v>698333.47619047621</v>
      </c>
    </row>
    <row r="36" spans="1:6" ht="15" customHeight="1" x14ac:dyDescent="0.25">
      <c r="A36" s="273">
        <v>32</v>
      </c>
      <c r="B36" s="200">
        <v>50450</v>
      </c>
      <c r="C36" s="274" t="s">
        <v>211</v>
      </c>
      <c r="D36" s="201">
        <v>54330341.939999998</v>
      </c>
      <c r="E36" s="202">
        <v>78</v>
      </c>
      <c r="F36" s="203">
        <v>696542.84538461536</v>
      </c>
    </row>
    <row r="37" spans="1:6" ht="15" customHeight="1" x14ac:dyDescent="0.25">
      <c r="A37" s="273">
        <v>33</v>
      </c>
      <c r="B37" s="200">
        <v>60180</v>
      </c>
      <c r="C37" s="274" t="s">
        <v>3</v>
      </c>
      <c r="D37" s="201">
        <v>52419381</v>
      </c>
      <c r="E37" s="202">
        <v>76</v>
      </c>
      <c r="F37" s="203">
        <v>689728.69736842101</v>
      </c>
    </row>
    <row r="38" spans="1:6" ht="15" customHeight="1" x14ac:dyDescent="0.25">
      <c r="A38" s="273">
        <v>34</v>
      </c>
      <c r="B38" s="200">
        <v>30500</v>
      </c>
      <c r="C38" s="274" t="s">
        <v>14</v>
      </c>
      <c r="D38" s="201">
        <v>15106060</v>
      </c>
      <c r="E38" s="202">
        <v>22</v>
      </c>
      <c r="F38" s="203">
        <v>686639.09090909094</v>
      </c>
    </row>
    <row r="39" spans="1:6" ht="15" customHeight="1" x14ac:dyDescent="0.25">
      <c r="A39" s="273">
        <v>35</v>
      </c>
      <c r="B39" s="200">
        <v>50760</v>
      </c>
      <c r="C39" s="274" t="s">
        <v>212</v>
      </c>
      <c r="D39" s="201">
        <v>82665119.189999998</v>
      </c>
      <c r="E39" s="202">
        <v>121</v>
      </c>
      <c r="F39" s="203">
        <v>683182.80322314042</v>
      </c>
    </row>
    <row r="40" spans="1:6" ht="15" customHeight="1" x14ac:dyDescent="0.25">
      <c r="A40" s="273">
        <v>36</v>
      </c>
      <c r="B40" s="277">
        <v>20080</v>
      </c>
      <c r="C40" s="274" t="s">
        <v>188</v>
      </c>
      <c r="D40" s="201">
        <v>43428135</v>
      </c>
      <c r="E40" s="202">
        <v>64</v>
      </c>
      <c r="F40" s="203">
        <v>678564.609375</v>
      </c>
    </row>
    <row r="41" spans="1:6" ht="15" customHeight="1" x14ac:dyDescent="0.25">
      <c r="A41" s="273">
        <v>37</v>
      </c>
      <c r="B41" s="200">
        <v>50420</v>
      </c>
      <c r="C41" s="274" t="s">
        <v>210</v>
      </c>
      <c r="D41" s="201">
        <v>37291930</v>
      </c>
      <c r="E41" s="202">
        <v>55</v>
      </c>
      <c r="F41" s="203">
        <v>678035.09090909094</v>
      </c>
    </row>
    <row r="42" spans="1:6" ht="15" customHeight="1" x14ac:dyDescent="0.25">
      <c r="A42" s="273">
        <v>38</v>
      </c>
      <c r="B42" s="200">
        <v>31480</v>
      </c>
      <c r="C42" s="274" t="s">
        <v>68</v>
      </c>
      <c r="D42" s="201">
        <v>84644833.680000007</v>
      </c>
      <c r="E42" s="202">
        <v>125</v>
      </c>
      <c r="F42" s="203">
        <v>677158.66944000009</v>
      </c>
    </row>
    <row r="43" spans="1:6" ht="15" customHeight="1" x14ac:dyDescent="0.25">
      <c r="A43" s="273">
        <v>39</v>
      </c>
      <c r="B43" s="200">
        <v>40100</v>
      </c>
      <c r="C43" s="274" t="s">
        <v>73</v>
      </c>
      <c r="D43" s="201">
        <v>83182399.140000001</v>
      </c>
      <c r="E43" s="202">
        <v>123</v>
      </c>
      <c r="F43" s="203">
        <v>676279.66780487809</v>
      </c>
    </row>
    <row r="44" spans="1:6" ht="15" customHeight="1" x14ac:dyDescent="0.25">
      <c r="A44" s="273">
        <v>40</v>
      </c>
      <c r="B44" s="200">
        <v>70100</v>
      </c>
      <c r="C44" s="274" t="s">
        <v>129</v>
      </c>
      <c r="D44" s="201">
        <v>43939543.159999996</v>
      </c>
      <c r="E44" s="202">
        <v>65</v>
      </c>
      <c r="F44" s="203">
        <v>675992.97169230762</v>
      </c>
    </row>
    <row r="45" spans="1:6" ht="15" customHeight="1" x14ac:dyDescent="0.25">
      <c r="A45" s="273">
        <v>41</v>
      </c>
      <c r="B45" s="200">
        <v>30890</v>
      </c>
      <c r="C45" s="274" t="s">
        <v>197</v>
      </c>
      <c r="D45" s="201">
        <v>29633193.710000001</v>
      </c>
      <c r="E45" s="202">
        <v>44</v>
      </c>
      <c r="F45" s="203">
        <v>673481.67522727279</v>
      </c>
    </row>
    <row r="46" spans="1:6" ht="15" customHeight="1" x14ac:dyDescent="0.25">
      <c r="A46" s="273">
        <v>42</v>
      </c>
      <c r="B46" s="200">
        <v>60050</v>
      </c>
      <c r="C46" s="274" t="s">
        <v>216</v>
      </c>
      <c r="D46" s="201">
        <v>43652333.200000003</v>
      </c>
      <c r="E46" s="202">
        <v>65</v>
      </c>
      <c r="F46" s="203">
        <v>671574.35692307702</v>
      </c>
    </row>
    <row r="47" spans="1:6" ht="15" customHeight="1" x14ac:dyDescent="0.25">
      <c r="A47" s="273">
        <v>43</v>
      </c>
      <c r="B47" s="200">
        <v>61430</v>
      </c>
      <c r="C47" s="274" t="s">
        <v>97</v>
      </c>
      <c r="D47" s="201">
        <v>110785642.26000001</v>
      </c>
      <c r="E47" s="202">
        <v>165</v>
      </c>
      <c r="F47" s="203">
        <v>671428.13490909094</v>
      </c>
    </row>
    <row r="48" spans="1:6" ht="15" customHeight="1" x14ac:dyDescent="0.25">
      <c r="A48" s="273">
        <v>44</v>
      </c>
      <c r="B48" s="200">
        <v>30130</v>
      </c>
      <c r="C48" s="274" t="s">
        <v>1</v>
      </c>
      <c r="D48" s="201">
        <v>32187793.059999999</v>
      </c>
      <c r="E48" s="202">
        <v>48</v>
      </c>
      <c r="F48" s="203">
        <v>670579.02208333334</v>
      </c>
    </row>
    <row r="49" spans="1:6" ht="15" customHeight="1" x14ac:dyDescent="0.25">
      <c r="A49" s="273">
        <v>45</v>
      </c>
      <c r="B49" s="200">
        <v>20460</v>
      </c>
      <c r="C49" s="274" t="s">
        <v>8</v>
      </c>
      <c r="D49" s="201">
        <v>36795880</v>
      </c>
      <c r="E49" s="202">
        <v>55</v>
      </c>
      <c r="F49" s="203">
        <v>669016</v>
      </c>
    </row>
    <row r="50" spans="1:6" ht="15" customHeight="1" x14ac:dyDescent="0.25">
      <c r="A50" s="273">
        <v>46</v>
      </c>
      <c r="B50" s="200">
        <v>61520</v>
      </c>
      <c r="C50" s="274" t="s">
        <v>128</v>
      </c>
      <c r="D50" s="201">
        <v>92253753.950000003</v>
      </c>
      <c r="E50" s="202">
        <v>138</v>
      </c>
      <c r="F50" s="203">
        <v>668505.46340579714</v>
      </c>
    </row>
    <row r="51" spans="1:6" ht="15" customHeight="1" x14ac:dyDescent="0.25">
      <c r="A51" s="273">
        <v>47</v>
      </c>
      <c r="B51" s="200">
        <v>50340</v>
      </c>
      <c r="C51" s="274" t="s">
        <v>209</v>
      </c>
      <c r="D51" s="201">
        <v>37973001.340000004</v>
      </c>
      <c r="E51" s="202">
        <v>57</v>
      </c>
      <c r="F51" s="203">
        <v>666193.00596491236</v>
      </c>
    </row>
    <row r="52" spans="1:6" ht="15" customHeight="1" x14ac:dyDescent="0.25">
      <c r="A52" s="273">
        <v>48</v>
      </c>
      <c r="B52" s="200">
        <v>30310</v>
      </c>
      <c r="C52" s="274" t="s">
        <v>12</v>
      </c>
      <c r="D52" s="201">
        <v>25293231.550000001</v>
      </c>
      <c r="E52" s="202">
        <v>38</v>
      </c>
      <c r="F52" s="203">
        <v>665611.35657894739</v>
      </c>
    </row>
    <row r="53" spans="1:6" ht="15" customHeight="1" x14ac:dyDescent="0.25">
      <c r="A53" s="273">
        <v>49</v>
      </c>
      <c r="B53" s="200">
        <v>61080</v>
      </c>
      <c r="C53" s="274" t="s">
        <v>222</v>
      </c>
      <c r="D53" s="201">
        <v>62928510.57</v>
      </c>
      <c r="E53" s="202">
        <v>95</v>
      </c>
      <c r="F53" s="203">
        <v>662405.37442105263</v>
      </c>
    </row>
    <row r="54" spans="1:6" ht="15" customHeight="1" x14ac:dyDescent="0.25">
      <c r="A54" s="273">
        <v>50</v>
      </c>
      <c r="B54" s="200">
        <v>61410</v>
      </c>
      <c r="C54" s="274" t="s">
        <v>229</v>
      </c>
      <c r="D54" s="201">
        <v>39577928.710000001</v>
      </c>
      <c r="E54" s="202">
        <v>60</v>
      </c>
      <c r="F54" s="203">
        <v>659632.14516666671</v>
      </c>
    </row>
    <row r="55" spans="1:6" ht="15" customHeight="1" x14ac:dyDescent="0.25">
      <c r="A55" s="273">
        <v>51</v>
      </c>
      <c r="B55" s="200">
        <v>30070</v>
      </c>
      <c r="C55" s="274" t="s">
        <v>65</v>
      </c>
      <c r="D55" s="201">
        <v>52736326</v>
      </c>
      <c r="E55" s="202">
        <v>80</v>
      </c>
      <c r="F55" s="203">
        <v>659204.07499999995</v>
      </c>
    </row>
    <row r="56" spans="1:6" ht="15" customHeight="1" x14ac:dyDescent="0.25">
      <c r="A56" s="273">
        <v>52</v>
      </c>
      <c r="B56" s="200">
        <v>50230</v>
      </c>
      <c r="C56" s="274" t="s">
        <v>75</v>
      </c>
      <c r="D56" s="201">
        <v>38210425</v>
      </c>
      <c r="E56" s="202">
        <v>58</v>
      </c>
      <c r="F56" s="203">
        <v>658800.43103448278</v>
      </c>
    </row>
    <row r="57" spans="1:6" ht="15" customHeight="1" x14ac:dyDescent="0.25">
      <c r="A57" s="273">
        <v>53</v>
      </c>
      <c r="B57" s="200">
        <v>40390</v>
      </c>
      <c r="C57" s="274" t="s">
        <v>26</v>
      </c>
      <c r="D57" s="201">
        <v>36205734</v>
      </c>
      <c r="E57" s="202">
        <v>55</v>
      </c>
      <c r="F57" s="203">
        <v>658286.07272727275</v>
      </c>
    </row>
    <row r="58" spans="1:6" ht="15" customHeight="1" x14ac:dyDescent="0.25">
      <c r="A58" s="273">
        <v>54</v>
      </c>
      <c r="B58" s="200">
        <v>50930</v>
      </c>
      <c r="C58" s="274" t="s">
        <v>149</v>
      </c>
      <c r="D58" s="201">
        <v>28948865.539999999</v>
      </c>
      <c r="E58" s="202">
        <v>44</v>
      </c>
      <c r="F58" s="203">
        <v>657928.76227272721</v>
      </c>
    </row>
    <row r="59" spans="1:6" ht="15" customHeight="1" x14ac:dyDescent="0.25">
      <c r="A59" s="273">
        <v>55</v>
      </c>
      <c r="B59" s="200">
        <v>60001</v>
      </c>
      <c r="C59" s="274" t="s">
        <v>38</v>
      </c>
      <c r="D59" s="201">
        <v>37116431.25</v>
      </c>
      <c r="E59" s="202">
        <v>57</v>
      </c>
      <c r="F59" s="203">
        <v>651165.46052631584</v>
      </c>
    </row>
    <row r="60" spans="1:6" ht="15" customHeight="1" x14ac:dyDescent="0.25">
      <c r="A60" s="273">
        <v>56</v>
      </c>
      <c r="B60" s="200">
        <v>20060</v>
      </c>
      <c r="C60" s="274" t="s">
        <v>69</v>
      </c>
      <c r="D60" s="201">
        <v>87248164.150000006</v>
      </c>
      <c r="E60" s="202">
        <v>134</v>
      </c>
      <c r="F60" s="203">
        <v>651105.70261194033</v>
      </c>
    </row>
    <row r="61" spans="1:6" ht="15" customHeight="1" x14ac:dyDescent="0.25">
      <c r="A61" s="273">
        <v>57</v>
      </c>
      <c r="B61" s="200">
        <v>61500</v>
      </c>
      <c r="C61" s="274" t="s">
        <v>100</v>
      </c>
      <c r="D61" s="201">
        <v>88544140.370000005</v>
      </c>
      <c r="E61" s="202">
        <v>136</v>
      </c>
      <c r="F61" s="203">
        <v>651059.85566176474</v>
      </c>
    </row>
    <row r="62" spans="1:6" ht="15" customHeight="1" x14ac:dyDescent="0.25">
      <c r="A62" s="273">
        <v>58</v>
      </c>
      <c r="B62" s="200">
        <v>40011</v>
      </c>
      <c r="C62" s="274" t="s">
        <v>71</v>
      </c>
      <c r="D62" s="201">
        <v>94200710.609999999</v>
      </c>
      <c r="E62" s="202">
        <v>146</v>
      </c>
      <c r="F62" s="203">
        <v>645210.34664383566</v>
      </c>
    </row>
    <row r="63" spans="1:6" ht="15" customHeight="1" x14ac:dyDescent="0.25">
      <c r="A63" s="273">
        <v>59</v>
      </c>
      <c r="B63" s="200">
        <v>40820</v>
      </c>
      <c r="C63" s="274" t="s">
        <v>205</v>
      </c>
      <c r="D63" s="201">
        <v>31535155.34</v>
      </c>
      <c r="E63" s="202">
        <v>49</v>
      </c>
      <c r="F63" s="203">
        <v>643574.59877551021</v>
      </c>
    </row>
    <row r="64" spans="1:6" ht="15" customHeight="1" x14ac:dyDescent="0.25">
      <c r="A64" s="273">
        <v>60</v>
      </c>
      <c r="B64" s="200">
        <v>10001</v>
      </c>
      <c r="C64" s="274" t="s">
        <v>55</v>
      </c>
      <c r="D64" s="201">
        <v>32546886.239999998</v>
      </c>
      <c r="E64" s="202">
        <v>51</v>
      </c>
      <c r="F64" s="203">
        <v>638174.24</v>
      </c>
    </row>
    <row r="65" spans="1:6" ht="15" customHeight="1" x14ac:dyDescent="0.25">
      <c r="A65" s="273">
        <v>61</v>
      </c>
      <c r="B65" s="200">
        <v>60910</v>
      </c>
      <c r="C65" s="274" t="s">
        <v>5</v>
      </c>
      <c r="D65" s="201">
        <v>37626591.82</v>
      </c>
      <c r="E65" s="202">
        <v>59</v>
      </c>
      <c r="F65" s="203">
        <v>637738.84440677962</v>
      </c>
    </row>
    <row r="66" spans="1:6" ht="15" customHeight="1" x14ac:dyDescent="0.25">
      <c r="A66" s="273">
        <v>62</v>
      </c>
      <c r="B66" s="200">
        <v>40030</v>
      </c>
      <c r="C66" s="274" t="s">
        <v>199</v>
      </c>
      <c r="D66" s="201">
        <v>25419484</v>
      </c>
      <c r="E66" s="202">
        <v>40</v>
      </c>
      <c r="F66" s="203">
        <v>635487.1</v>
      </c>
    </row>
    <row r="67" spans="1:6" ht="15" customHeight="1" x14ac:dyDescent="0.25">
      <c r="A67" s="273">
        <v>63</v>
      </c>
      <c r="B67" s="200">
        <v>40300</v>
      </c>
      <c r="C67" s="274" t="s">
        <v>24</v>
      </c>
      <c r="D67" s="201">
        <v>14514911</v>
      </c>
      <c r="E67" s="202">
        <v>23</v>
      </c>
      <c r="F67" s="203">
        <v>631083.08695652173</v>
      </c>
    </row>
    <row r="68" spans="1:6" ht="15" customHeight="1" x14ac:dyDescent="0.25">
      <c r="A68" s="273">
        <v>64</v>
      </c>
      <c r="B68" s="200">
        <v>61570</v>
      </c>
      <c r="C68" s="274" t="s">
        <v>233</v>
      </c>
      <c r="D68" s="201">
        <v>51746249</v>
      </c>
      <c r="E68" s="202">
        <v>82</v>
      </c>
      <c r="F68" s="203">
        <v>631051.81707317068</v>
      </c>
    </row>
    <row r="69" spans="1:6" ht="15" customHeight="1" x14ac:dyDescent="0.25">
      <c r="A69" s="273">
        <v>65</v>
      </c>
      <c r="B69" s="200">
        <v>40720</v>
      </c>
      <c r="C69" s="274" t="s">
        <v>204</v>
      </c>
      <c r="D69" s="201">
        <v>42254929.490000002</v>
      </c>
      <c r="E69" s="202">
        <v>67</v>
      </c>
      <c r="F69" s="203">
        <v>630670.58940298506</v>
      </c>
    </row>
    <row r="70" spans="1:6" ht="15" customHeight="1" x14ac:dyDescent="0.25">
      <c r="A70" s="273">
        <v>66</v>
      </c>
      <c r="B70" s="200">
        <v>61450</v>
      </c>
      <c r="C70" s="274" t="s">
        <v>98</v>
      </c>
      <c r="D70" s="201">
        <v>62435096</v>
      </c>
      <c r="E70" s="202">
        <v>99</v>
      </c>
      <c r="F70" s="203">
        <v>630657.53535353532</v>
      </c>
    </row>
    <row r="71" spans="1:6" ht="15" customHeight="1" x14ac:dyDescent="0.25">
      <c r="A71" s="273">
        <v>67</v>
      </c>
      <c r="B71" s="200">
        <v>30440</v>
      </c>
      <c r="C71" s="274" t="s">
        <v>13</v>
      </c>
      <c r="D71" s="201">
        <v>35072835.32</v>
      </c>
      <c r="E71" s="202">
        <v>56</v>
      </c>
      <c r="F71" s="203">
        <v>626300.63071428577</v>
      </c>
    </row>
    <row r="72" spans="1:6" ht="15" customHeight="1" x14ac:dyDescent="0.25">
      <c r="A72" s="273">
        <v>68</v>
      </c>
      <c r="B72" s="200">
        <v>61510</v>
      </c>
      <c r="C72" s="274" t="s">
        <v>42</v>
      </c>
      <c r="D72" s="201">
        <v>68151595</v>
      </c>
      <c r="E72" s="202">
        <v>109</v>
      </c>
      <c r="F72" s="203">
        <v>625243.99082568812</v>
      </c>
    </row>
    <row r="73" spans="1:6" ht="15" customHeight="1" x14ac:dyDescent="0.25">
      <c r="A73" s="273">
        <v>69</v>
      </c>
      <c r="B73" s="200">
        <v>61540</v>
      </c>
      <c r="C73" s="274" t="s">
        <v>231</v>
      </c>
      <c r="D73" s="201">
        <v>81145393.189999998</v>
      </c>
      <c r="E73" s="202">
        <v>130</v>
      </c>
      <c r="F73" s="203">
        <v>624195.33223076921</v>
      </c>
    </row>
    <row r="74" spans="1:6" ht="15" customHeight="1" x14ac:dyDescent="0.25">
      <c r="A74" s="273">
        <v>70</v>
      </c>
      <c r="B74" s="200">
        <v>20900</v>
      </c>
      <c r="C74" s="274" t="s">
        <v>148</v>
      </c>
      <c r="D74" s="201">
        <v>50358435</v>
      </c>
      <c r="E74" s="202">
        <v>81</v>
      </c>
      <c r="F74" s="203">
        <v>621709.07407407404</v>
      </c>
    </row>
    <row r="75" spans="1:6" ht="15" customHeight="1" x14ac:dyDescent="0.25">
      <c r="A75" s="273">
        <v>71</v>
      </c>
      <c r="B75" s="200">
        <v>61150</v>
      </c>
      <c r="C75" s="274" t="s">
        <v>223</v>
      </c>
      <c r="D75" s="201">
        <v>40369280</v>
      </c>
      <c r="E75" s="202">
        <v>65</v>
      </c>
      <c r="F75" s="203">
        <v>621065.84615384613</v>
      </c>
    </row>
    <row r="76" spans="1:6" ht="15" customHeight="1" x14ac:dyDescent="0.25">
      <c r="A76" s="273">
        <v>72</v>
      </c>
      <c r="B76" s="200">
        <v>40080</v>
      </c>
      <c r="C76" s="274" t="s">
        <v>72</v>
      </c>
      <c r="D76" s="201">
        <v>49571345</v>
      </c>
      <c r="E76" s="202">
        <v>80</v>
      </c>
      <c r="F76" s="203">
        <v>619641.8125</v>
      </c>
    </row>
    <row r="77" spans="1:6" ht="15" customHeight="1" x14ac:dyDescent="0.25">
      <c r="A77" s="273">
        <v>73</v>
      </c>
      <c r="B77" s="200">
        <v>60070</v>
      </c>
      <c r="C77" s="274" t="s">
        <v>218</v>
      </c>
      <c r="D77" s="201">
        <v>48293872</v>
      </c>
      <c r="E77" s="202">
        <v>78</v>
      </c>
      <c r="F77" s="203">
        <v>619152.20512820513</v>
      </c>
    </row>
    <row r="78" spans="1:6" ht="15" customHeight="1" x14ac:dyDescent="0.25">
      <c r="A78" s="273">
        <v>74</v>
      </c>
      <c r="B78" s="200">
        <v>10090</v>
      </c>
      <c r="C78" s="274" t="s">
        <v>59</v>
      </c>
      <c r="D78" s="201">
        <v>62971854.299999997</v>
      </c>
      <c r="E78" s="202">
        <v>102</v>
      </c>
      <c r="F78" s="203">
        <v>617371.12058823521</v>
      </c>
    </row>
    <row r="79" spans="1:6" ht="15" customHeight="1" x14ac:dyDescent="0.25">
      <c r="A79" s="273">
        <v>75</v>
      </c>
      <c r="B79" s="200">
        <v>70021</v>
      </c>
      <c r="C79" s="274" t="s">
        <v>80</v>
      </c>
      <c r="D79" s="201">
        <v>41319158.130000003</v>
      </c>
      <c r="E79" s="202">
        <v>67</v>
      </c>
      <c r="F79" s="203">
        <v>616703.85268656723</v>
      </c>
    </row>
    <row r="80" spans="1:6" ht="15" customHeight="1" x14ac:dyDescent="0.25">
      <c r="A80" s="273">
        <v>76</v>
      </c>
      <c r="B80" s="200">
        <v>30460</v>
      </c>
      <c r="C80" s="274" t="s">
        <v>66</v>
      </c>
      <c r="D80" s="201">
        <v>47412068.840000004</v>
      </c>
      <c r="E80" s="202">
        <v>77</v>
      </c>
      <c r="F80" s="203">
        <v>615741.15376623382</v>
      </c>
    </row>
    <row r="81" spans="1:6" ht="15" customHeight="1" x14ac:dyDescent="0.25">
      <c r="A81" s="273">
        <v>77</v>
      </c>
      <c r="B81" s="200">
        <v>30530</v>
      </c>
      <c r="C81" s="274" t="s">
        <v>196</v>
      </c>
      <c r="D81" s="201">
        <v>56433936</v>
      </c>
      <c r="E81" s="202">
        <v>92</v>
      </c>
      <c r="F81" s="203">
        <v>613412.34782608692</v>
      </c>
    </row>
    <row r="82" spans="1:6" ht="15" customHeight="1" x14ac:dyDescent="0.25">
      <c r="A82" s="273">
        <v>78</v>
      </c>
      <c r="B82" s="200">
        <v>50060</v>
      </c>
      <c r="C82" s="274" t="s">
        <v>207</v>
      </c>
      <c r="D82" s="201">
        <v>68027693.599999994</v>
      </c>
      <c r="E82" s="202">
        <v>111</v>
      </c>
      <c r="F82" s="203">
        <v>612862.10450450447</v>
      </c>
    </row>
    <row r="83" spans="1:6" ht="15" customHeight="1" x14ac:dyDescent="0.25">
      <c r="A83" s="273">
        <v>79</v>
      </c>
      <c r="B83" s="278">
        <v>40410</v>
      </c>
      <c r="C83" s="274" t="s">
        <v>74</v>
      </c>
      <c r="D83" s="201">
        <v>87492160</v>
      </c>
      <c r="E83" s="202">
        <v>143</v>
      </c>
      <c r="F83" s="203">
        <v>611833.28671328677</v>
      </c>
    </row>
    <row r="84" spans="1:6" ht="15" customHeight="1" x14ac:dyDescent="0.25">
      <c r="A84" s="273">
        <v>80</v>
      </c>
      <c r="B84" s="516">
        <v>70510</v>
      </c>
      <c r="C84" s="521" t="s">
        <v>15</v>
      </c>
      <c r="D84" s="518">
        <v>22634016.879999999</v>
      </c>
      <c r="E84" s="526">
        <v>37</v>
      </c>
      <c r="F84" s="519">
        <v>611730.18594594591</v>
      </c>
    </row>
    <row r="85" spans="1:6" ht="15" customHeight="1" x14ac:dyDescent="0.25">
      <c r="A85" s="273">
        <v>81</v>
      </c>
      <c r="B85" s="200">
        <v>31000</v>
      </c>
      <c r="C85" s="274" t="s">
        <v>67</v>
      </c>
      <c r="D85" s="201">
        <v>39111020.159999996</v>
      </c>
      <c r="E85" s="202">
        <v>64</v>
      </c>
      <c r="F85" s="203">
        <v>611109.68999999994</v>
      </c>
    </row>
    <row r="86" spans="1:6" ht="15" customHeight="1" x14ac:dyDescent="0.25">
      <c r="A86" s="273">
        <v>82</v>
      </c>
      <c r="B86" s="200">
        <v>60560</v>
      </c>
      <c r="C86" s="274" t="s">
        <v>16</v>
      </c>
      <c r="D86" s="201">
        <v>23790504.48</v>
      </c>
      <c r="E86" s="202">
        <v>39</v>
      </c>
      <c r="F86" s="203">
        <v>610012.93538461544</v>
      </c>
    </row>
    <row r="87" spans="1:6" ht="15" customHeight="1" x14ac:dyDescent="0.25">
      <c r="A87" s="273">
        <v>83</v>
      </c>
      <c r="B87" s="200">
        <v>61560</v>
      </c>
      <c r="C87" s="274" t="s">
        <v>232</v>
      </c>
      <c r="D87" s="201">
        <v>83262052</v>
      </c>
      <c r="E87" s="202">
        <v>137</v>
      </c>
      <c r="F87" s="203">
        <v>607752.20437956206</v>
      </c>
    </row>
    <row r="88" spans="1:6" ht="15" customHeight="1" x14ac:dyDescent="0.25">
      <c r="A88" s="273">
        <v>84</v>
      </c>
      <c r="B88" s="200">
        <v>10002</v>
      </c>
      <c r="C88" s="274" t="s">
        <v>178</v>
      </c>
      <c r="D88" s="201">
        <v>48952071.979999997</v>
      </c>
      <c r="E88" s="202">
        <v>81</v>
      </c>
      <c r="F88" s="203">
        <v>604346.56765432097</v>
      </c>
    </row>
    <row r="89" spans="1:6" ht="15" customHeight="1" x14ac:dyDescent="0.25">
      <c r="A89" s="273">
        <v>85</v>
      </c>
      <c r="B89" s="200">
        <v>20040</v>
      </c>
      <c r="C89" s="274" t="s">
        <v>60</v>
      </c>
      <c r="D89" s="201">
        <v>43851626.899999999</v>
      </c>
      <c r="E89" s="202">
        <v>73</v>
      </c>
      <c r="F89" s="203">
        <v>600707.21780821914</v>
      </c>
    </row>
    <row r="90" spans="1:6" ht="15" customHeight="1" x14ac:dyDescent="0.25">
      <c r="A90" s="273">
        <v>86</v>
      </c>
      <c r="B90" s="200">
        <v>60240</v>
      </c>
      <c r="C90" s="274" t="s">
        <v>219</v>
      </c>
      <c r="D90" s="201">
        <v>67817931.879999995</v>
      </c>
      <c r="E90" s="202">
        <v>113</v>
      </c>
      <c r="F90" s="203">
        <v>600158.68920353975</v>
      </c>
    </row>
    <row r="91" spans="1:6" ht="15" customHeight="1" x14ac:dyDescent="0.25">
      <c r="A91" s="273">
        <v>87</v>
      </c>
      <c r="B91" s="200">
        <v>70110</v>
      </c>
      <c r="C91" s="274" t="s">
        <v>81</v>
      </c>
      <c r="D91" s="201">
        <v>40754364.159999996</v>
      </c>
      <c r="E91" s="202">
        <v>68</v>
      </c>
      <c r="F91" s="203">
        <v>599328.88470588229</v>
      </c>
    </row>
    <row r="92" spans="1:6" ht="15" customHeight="1" x14ac:dyDescent="0.25">
      <c r="A92" s="273">
        <v>88</v>
      </c>
      <c r="B92" s="200">
        <v>70270</v>
      </c>
      <c r="C92" s="274" t="s">
        <v>36</v>
      </c>
      <c r="D92" s="201">
        <v>32108090.120000001</v>
      </c>
      <c r="E92" s="202">
        <v>54</v>
      </c>
      <c r="F92" s="203">
        <v>594594.26148148149</v>
      </c>
    </row>
    <row r="93" spans="1:6" ht="15" customHeight="1" x14ac:dyDescent="0.25">
      <c r="A93" s="273">
        <v>89</v>
      </c>
      <c r="B93" s="200">
        <v>60980</v>
      </c>
      <c r="C93" s="274" t="s">
        <v>39</v>
      </c>
      <c r="D93" s="201">
        <v>33801804.060000002</v>
      </c>
      <c r="E93" s="202">
        <v>57</v>
      </c>
      <c r="F93" s="203">
        <v>593014.10631578951</v>
      </c>
    </row>
    <row r="94" spans="1:6" ht="15" customHeight="1" x14ac:dyDescent="0.25">
      <c r="A94" s="273">
        <v>90</v>
      </c>
      <c r="B94" s="200">
        <v>40950</v>
      </c>
      <c r="C94" s="274" t="s">
        <v>7</v>
      </c>
      <c r="D94" s="201">
        <v>38775952.600000001</v>
      </c>
      <c r="E94" s="202">
        <v>66</v>
      </c>
      <c r="F94" s="203">
        <v>587514.43333333335</v>
      </c>
    </row>
    <row r="95" spans="1:6" ht="15" customHeight="1" x14ac:dyDescent="0.25">
      <c r="A95" s="273">
        <v>91</v>
      </c>
      <c r="B95" s="200">
        <v>61490</v>
      </c>
      <c r="C95" s="274" t="s">
        <v>99</v>
      </c>
      <c r="D95" s="201">
        <v>86268504</v>
      </c>
      <c r="E95" s="202">
        <v>147</v>
      </c>
      <c r="F95" s="203">
        <v>586860.57142857148</v>
      </c>
    </row>
    <row r="96" spans="1:6" ht="15" customHeight="1" x14ac:dyDescent="0.25">
      <c r="A96" s="273">
        <v>92</v>
      </c>
      <c r="B96" s="200">
        <v>30940</v>
      </c>
      <c r="C96" s="274" t="s">
        <v>6</v>
      </c>
      <c r="D96" s="201">
        <v>43341670</v>
      </c>
      <c r="E96" s="202">
        <v>74</v>
      </c>
      <c r="F96" s="203">
        <v>585698.2432432432</v>
      </c>
    </row>
    <row r="97" spans="1:6" ht="15" customHeight="1" x14ac:dyDescent="0.25">
      <c r="A97" s="273">
        <v>93</v>
      </c>
      <c r="B97" s="200">
        <v>51370</v>
      </c>
      <c r="C97" s="274" t="s">
        <v>76</v>
      </c>
      <c r="D97" s="201">
        <v>39800077.200000003</v>
      </c>
      <c r="E97" s="202">
        <v>68</v>
      </c>
      <c r="F97" s="203">
        <v>585295.25294117653</v>
      </c>
    </row>
    <row r="98" spans="1:6" ht="15" customHeight="1" x14ac:dyDescent="0.25">
      <c r="A98" s="273">
        <v>94</v>
      </c>
      <c r="B98" s="200">
        <v>40210</v>
      </c>
      <c r="C98" s="274" t="s">
        <v>23</v>
      </c>
      <c r="D98" s="201">
        <v>24473286</v>
      </c>
      <c r="E98" s="202">
        <v>42</v>
      </c>
      <c r="F98" s="203">
        <v>582697.28571428568</v>
      </c>
    </row>
    <row r="99" spans="1:6" ht="15" customHeight="1" x14ac:dyDescent="0.25">
      <c r="A99" s="273">
        <v>95</v>
      </c>
      <c r="B99" s="200">
        <v>10190</v>
      </c>
      <c r="C99" s="274" t="s">
        <v>183</v>
      </c>
      <c r="D99" s="201">
        <v>50695599.840000004</v>
      </c>
      <c r="E99" s="202">
        <v>88</v>
      </c>
      <c r="F99" s="203">
        <v>576086.36181818182</v>
      </c>
    </row>
    <row r="100" spans="1:6" ht="15" customHeight="1" x14ac:dyDescent="0.25">
      <c r="A100" s="273">
        <v>96</v>
      </c>
      <c r="B100" s="200">
        <v>20061</v>
      </c>
      <c r="C100" s="274" t="s">
        <v>61</v>
      </c>
      <c r="D100" s="201">
        <v>33290034</v>
      </c>
      <c r="E100" s="202">
        <v>58</v>
      </c>
      <c r="F100" s="203">
        <v>573966.10344827583</v>
      </c>
    </row>
    <row r="101" spans="1:6" ht="15" customHeight="1" x14ac:dyDescent="0.25">
      <c r="A101" s="273">
        <v>97</v>
      </c>
      <c r="B101" s="200">
        <v>40840</v>
      </c>
      <c r="C101" s="274" t="s">
        <v>28</v>
      </c>
      <c r="D101" s="201">
        <v>33239441</v>
      </c>
      <c r="E101" s="202">
        <v>58</v>
      </c>
      <c r="F101" s="203">
        <v>573093.81034482759</v>
      </c>
    </row>
    <row r="102" spans="1:6" ht="15" customHeight="1" x14ac:dyDescent="0.25">
      <c r="A102" s="273">
        <v>98</v>
      </c>
      <c r="B102" s="200">
        <v>21020</v>
      </c>
      <c r="C102" s="274" t="s">
        <v>64</v>
      </c>
      <c r="D102" s="201">
        <v>39855234</v>
      </c>
      <c r="E102" s="202">
        <v>70</v>
      </c>
      <c r="F102" s="203">
        <v>569360.48571428575</v>
      </c>
    </row>
    <row r="103" spans="1:6" ht="15" customHeight="1" x14ac:dyDescent="0.25">
      <c r="A103" s="273">
        <v>99</v>
      </c>
      <c r="B103" s="200">
        <v>50170</v>
      </c>
      <c r="C103" s="274" t="s">
        <v>208</v>
      </c>
      <c r="D103" s="201">
        <v>35278722.200000003</v>
      </c>
      <c r="E103" s="202">
        <v>62</v>
      </c>
      <c r="F103" s="203">
        <v>569011.64838709682</v>
      </c>
    </row>
    <row r="104" spans="1:6" ht="15" customHeight="1" x14ac:dyDescent="0.25">
      <c r="A104" s="273">
        <v>100</v>
      </c>
      <c r="B104" s="200">
        <v>60010</v>
      </c>
      <c r="C104" s="274" t="s">
        <v>215</v>
      </c>
      <c r="D104" s="201">
        <v>36196231</v>
      </c>
      <c r="E104" s="202">
        <v>64</v>
      </c>
      <c r="F104" s="203">
        <v>565566.109375</v>
      </c>
    </row>
    <row r="105" spans="1:6" ht="15" customHeight="1" x14ac:dyDescent="0.25">
      <c r="A105" s="273">
        <v>101</v>
      </c>
      <c r="B105" s="200">
        <v>40360</v>
      </c>
      <c r="C105" s="274" t="s">
        <v>25</v>
      </c>
      <c r="D105" s="201">
        <v>21990633.489999998</v>
      </c>
      <c r="E105" s="202">
        <v>39</v>
      </c>
      <c r="F105" s="203">
        <v>563862.39717948716</v>
      </c>
    </row>
    <row r="106" spans="1:6" ht="15" customHeight="1" x14ac:dyDescent="0.25">
      <c r="A106" s="273">
        <v>102</v>
      </c>
      <c r="B106" s="200">
        <v>61290</v>
      </c>
      <c r="C106" s="274" t="s">
        <v>40</v>
      </c>
      <c r="D106" s="201">
        <v>33312003</v>
      </c>
      <c r="E106" s="202">
        <v>60</v>
      </c>
      <c r="F106" s="203">
        <v>555200.05000000005</v>
      </c>
    </row>
    <row r="107" spans="1:6" ht="15" customHeight="1" x14ac:dyDescent="0.25">
      <c r="A107" s="273">
        <v>103</v>
      </c>
      <c r="B107" s="200">
        <v>20400</v>
      </c>
      <c r="C107" s="274" t="s">
        <v>62</v>
      </c>
      <c r="D107" s="201">
        <v>54407029.630000003</v>
      </c>
      <c r="E107" s="202">
        <v>98</v>
      </c>
      <c r="F107" s="203">
        <v>555173.7717346939</v>
      </c>
    </row>
    <row r="108" spans="1:6" ht="15" customHeight="1" x14ac:dyDescent="0.25">
      <c r="A108" s="273">
        <v>104</v>
      </c>
      <c r="B108" s="200">
        <v>30480</v>
      </c>
      <c r="C108" s="274" t="s">
        <v>130</v>
      </c>
      <c r="D108" s="201">
        <v>45979410</v>
      </c>
      <c r="E108" s="202">
        <v>83</v>
      </c>
      <c r="F108" s="203">
        <v>553968.79518072284</v>
      </c>
    </row>
    <row r="109" spans="1:6" ht="15" customHeight="1" x14ac:dyDescent="0.25">
      <c r="A109" s="273">
        <v>105</v>
      </c>
      <c r="B109" s="200">
        <v>30030</v>
      </c>
      <c r="C109" s="274" t="s">
        <v>193</v>
      </c>
      <c r="D109" s="201">
        <v>39109495</v>
      </c>
      <c r="E109" s="202">
        <v>71</v>
      </c>
      <c r="F109" s="203">
        <v>550837.95774647885</v>
      </c>
    </row>
    <row r="110" spans="1:6" ht="15" customHeight="1" x14ac:dyDescent="0.25">
      <c r="A110" s="273">
        <v>106</v>
      </c>
      <c r="B110" s="277">
        <v>10320</v>
      </c>
      <c r="C110" s="512" t="s">
        <v>56</v>
      </c>
      <c r="D110" s="201">
        <v>39678451.340000004</v>
      </c>
      <c r="E110" s="277">
        <v>74</v>
      </c>
      <c r="F110" s="203">
        <v>536195.28837837838</v>
      </c>
    </row>
    <row r="111" spans="1:6" ht="15" customHeight="1" x14ac:dyDescent="0.25">
      <c r="A111" s="515">
        <v>107</v>
      </c>
      <c r="B111" s="504">
        <v>20630</v>
      </c>
      <c r="C111" s="509" t="s">
        <v>9</v>
      </c>
      <c r="D111" s="197">
        <v>36501630</v>
      </c>
      <c r="E111" s="159">
        <v>70</v>
      </c>
      <c r="F111" s="188">
        <v>521451.85714285716</v>
      </c>
    </row>
    <row r="112" spans="1:6" x14ac:dyDescent="0.25">
      <c r="A112" s="527">
        <v>108</v>
      </c>
      <c r="B112" s="200">
        <v>61210</v>
      </c>
      <c r="C112" s="274" t="s">
        <v>225</v>
      </c>
      <c r="D112" s="201">
        <v>33999785</v>
      </c>
      <c r="E112" s="202">
        <v>66</v>
      </c>
      <c r="F112" s="203">
        <v>515148.25757575757</v>
      </c>
    </row>
    <row r="113" spans="1:6" x14ac:dyDescent="0.25">
      <c r="A113" s="528">
        <v>109</v>
      </c>
      <c r="B113" s="200">
        <v>70040</v>
      </c>
      <c r="C113" s="274" t="s">
        <v>35</v>
      </c>
      <c r="D113" s="201">
        <v>28123017.559999999</v>
      </c>
      <c r="E113" s="202">
        <v>56</v>
      </c>
      <c r="F113" s="203">
        <v>502196.74214285711</v>
      </c>
    </row>
    <row r="114" spans="1:6" ht="15.75" thickBot="1" x14ac:dyDescent="0.3">
      <c r="A114" s="529">
        <v>110</v>
      </c>
      <c r="B114" s="156">
        <v>51580</v>
      </c>
      <c r="C114" s="502" t="s">
        <v>150</v>
      </c>
      <c r="D114" s="199">
        <v>36105004</v>
      </c>
      <c r="E114" s="163">
        <v>72</v>
      </c>
      <c r="F114" s="180">
        <v>501458.38888888888</v>
      </c>
    </row>
  </sheetData>
  <sortState ref="A5:F117">
    <sortCondition descending="1" ref="F117"/>
  </sortState>
  <pageMargins left="0" right="0" top="0" bottom="0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92" sqref="B92"/>
    </sheetView>
  </sheetViews>
  <sheetFormatPr defaultRowHeight="15" x14ac:dyDescent="0.25"/>
  <cols>
    <col min="1" max="1" width="4.140625" style="165" customWidth="1"/>
    <col min="2" max="2" width="30.5703125" style="165" customWidth="1"/>
    <col min="3" max="3" width="10" style="165" customWidth="1"/>
    <col min="4" max="4" width="30.7109375" style="165" customWidth="1"/>
    <col min="5" max="5" width="13" style="165" customWidth="1"/>
    <col min="6" max="6" width="30.7109375" style="165" customWidth="1"/>
    <col min="7" max="7" width="12.5703125" style="165" customWidth="1"/>
    <col min="8" max="8" width="30.7109375" style="165" customWidth="1"/>
    <col min="9" max="9" width="12.5703125" style="165" customWidth="1"/>
    <col min="10" max="10" width="30.7109375" style="165" customWidth="1"/>
    <col min="11" max="11" width="12.7109375" style="165" customWidth="1"/>
    <col min="12" max="16384" width="9.140625" style="165"/>
  </cols>
  <sheetData>
    <row r="1" spans="1:11" ht="15.75" x14ac:dyDescent="0.25">
      <c r="B1" s="253" t="s">
        <v>151</v>
      </c>
    </row>
    <row r="2" spans="1:11" x14ac:dyDescent="0.25">
      <c r="B2" s="120" t="s">
        <v>176</v>
      </c>
    </row>
    <row r="3" spans="1:11" ht="11.25" customHeight="1" thickBot="1" x14ac:dyDescent="0.3">
      <c r="B3" s="53"/>
      <c r="C3" s="49"/>
    </row>
    <row r="4" spans="1:11" ht="44.25" customHeight="1" thickBot="1" x14ac:dyDescent="0.3">
      <c r="A4" s="206" t="s">
        <v>44</v>
      </c>
      <c r="B4" s="207" t="s">
        <v>49</v>
      </c>
      <c r="C4" s="208" t="s">
        <v>153</v>
      </c>
      <c r="D4" s="208" t="s">
        <v>49</v>
      </c>
      <c r="E4" s="209" t="s">
        <v>152</v>
      </c>
      <c r="F4" s="208" t="s">
        <v>49</v>
      </c>
      <c r="G4" s="210" t="s">
        <v>154</v>
      </c>
      <c r="H4" s="208" t="s">
        <v>49</v>
      </c>
      <c r="I4" s="210" t="s">
        <v>156</v>
      </c>
      <c r="J4" s="207" t="s">
        <v>49</v>
      </c>
      <c r="K4" s="211" t="s">
        <v>155</v>
      </c>
    </row>
    <row r="5" spans="1:11" ht="15" customHeight="1" x14ac:dyDescent="0.25">
      <c r="A5" s="530">
        <v>1</v>
      </c>
      <c r="B5" s="531" t="s">
        <v>233</v>
      </c>
      <c r="C5" s="212">
        <v>1</v>
      </c>
      <c r="D5" s="291" t="s">
        <v>202</v>
      </c>
      <c r="E5" s="292">
        <v>122529.28774928775</v>
      </c>
      <c r="F5" s="293" t="s">
        <v>202</v>
      </c>
      <c r="G5" s="295">
        <v>316234.07404558401</v>
      </c>
      <c r="H5" s="532" t="s">
        <v>202</v>
      </c>
      <c r="I5" s="295">
        <v>43713.750484330485</v>
      </c>
      <c r="J5" s="293" t="s">
        <v>57</v>
      </c>
      <c r="K5" s="533">
        <v>1026810.0628571429</v>
      </c>
    </row>
    <row r="6" spans="1:11" ht="15" customHeight="1" x14ac:dyDescent="0.25">
      <c r="A6" s="287">
        <v>2</v>
      </c>
      <c r="B6" s="255" t="s">
        <v>231</v>
      </c>
      <c r="C6" s="213">
        <v>0.99833333332259222</v>
      </c>
      <c r="D6" s="256" t="s">
        <v>150</v>
      </c>
      <c r="E6" s="296">
        <v>85458.599203187245</v>
      </c>
      <c r="F6" s="259" t="s">
        <v>57</v>
      </c>
      <c r="G6" s="214">
        <v>228296.02753488373</v>
      </c>
      <c r="H6" s="262" t="s">
        <v>146</v>
      </c>
      <c r="I6" s="214">
        <v>23492.437211457454</v>
      </c>
      <c r="J6" s="257" t="s">
        <v>202</v>
      </c>
      <c r="K6" s="219">
        <v>954109.66764705884</v>
      </c>
    </row>
    <row r="7" spans="1:11" ht="15" customHeight="1" x14ac:dyDescent="0.25">
      <c r="A7" s="288">
        <v>3</v>
      </c>
      <c r="B7" s="255" t="s">
        <v>234</v>
      </c>
      <c r="C7" s="213">
        <v>0.99447470861724052</v>
      </c>
      <c r="D7" s="256" t="s">
        <v>57</v>
      </c>
      <c r="E7" s="296">
        <v>51446.976744186046</v>
      </c>
      <c r="F7" s="259" t="s">
        <v>63</v>
      </c>
      <c r="G7" s="214">
        <v>203148.58514960628</v>
      </c>
      <c r="H7" s="262" t="s">
        <v>70</v>
      </c>
      <c r="I7" s="214">
        <v>21015.358383490973</v>
      </c>
      <c r="J7" s="257" t="s">
        <v>34</v>
      </c>
      <c r="K7" s="219">
        <v>845467.29411764711</v>
      </c>
    </row>
    <row r="8" spans="1:11" ht="15" customHeight="1" x14ac:dyDescent="0.25">
      <c r="A8" s="288">
        <v>4</v>
      </c>
      <c r="B8" s="255" t="s">
        <v>232</v>
      </c>
      <c r="C8" s="213">
        <v>0.98359796682831324</v>
      </c>
      <c r="D8" s="256" t="s">
        <v>81</v>
      </c>
      <c r="E8" s="296">
        <v>49111.118924387651</v>
      </c>
      <c r="F8" s="297" t="s">
        <v>14</v>
      </c>
      <c r="G8" s="214">
        <v>175509.47598684212</v>
      </c>
      <c r="H8" s="262" t="s">
        <v>68</v>
      </c>
      <c r="I8" s="214">
        <v>18164.081391634983</v>
      </c>
      <c r="J8" s="257" t="s">
        <v>146</v>
      </c>
      <c r="K8" s="219">
        <v>820358.24013559322</v>
      </c>
    </row>
    <row r="9" spans="1:11" ht="15" customHeight="1" x14ac:dyDescent="0.25">
      <c r="A9" s="288">
        <v>5</v>
      </c>
      <c r="B9" s="258" t="s">
        <v>148</v>
      </c>
      <c r="C9" s="213">
        <v>0.93632030501074881</v>
      </c>
      <c r="D9" s="298" t="s">
        <v>234</v>
      </c>
      <c r="E9" s="296">
        <v>44981.465648854959</v>
      </c>
      <c r="F9" s="268" t="s">
        <v>77</v>
      </c>
      <c r="G9" s="214">
        <v>130774.15604712043</v>
      </c>
      <c r="H9" s="269" t="s">
        <v>73</v>
      </c>
      <c r="I9" s="214">
        <v>16017.972855839416</v>
      </c>
      <c r="J9" s="264" t="s">
        <v>27</v>
      </c>
      <c r="K9" s="219">
        <v>811044.125</v>
      </c>
    </row>
    <row r="10" spans="1:11" ht="15" customHeight="1" x14ac:dyDescent="0.25">
      <c r="A10" s="288">
        <v>6</v>
      </c>
      <c r="B10" s="255" t="s">
        <v>42</v>
      </c>
      <c r="C10" s="299">
        <v>0.91877783269926394</v>
      </c>
      <c r="D10" s="256" t="s">
        <v>146</v>
      </c>
      <c r="E10" s="300">
        <v>43426.450120752597</v>
      </c>
      <c r="F10" s="259" t="s">
        <v>73</v>
      </c>
      <c r="G10" s="301">
        <v>127624.22113138688</v>
      </c>
      <c r="H10" s="262" t="s">
        <v>231</v>
      </c>
      <c r="I10" s="301">
        <v>15517.631486175116</v>
      </c>
      <c r="J10" s="257" t="s">
        <v>78</v>
      </c>
      <c r="K10" s="302">
        <v>809435.46799999999</v>
      </c>
    </row>
    <row r="11" spans="1:11" ht="15" customHeight="1" x14ac:dyDescent="0.25">
      <c r="A11" s="288">
        <v>7</v>
      </c>
      <c r="B11" s="255" t="s">
        <v>188</v>
      </c>
      <c r="C11" s="213">
        <v>0.91412356612032464</v>
      </c>
      <c r="D11" s="256" t="s">
        <v>70</v>
      </c>
      <c r="E11" s="296">
        <v>41558.215821152189</v>
      </c>
      <c r="F11" s="259" t="s">
        <v>146</v>
      </c>
      <c r="G11" s="214">
        <v>126038.89904802022</v>
      </c>
      <c r="H11" s="262" t="s">
        <v>77</v>
      </c>
      <c r="I11" s="214">
        <v>15428.656509598602</v>
      </c>
      <c r="J11" s="257" t="s">
        <v>58</v>
      </c>
      <c r="K11" s="219">
        <v>796767.84938144335</v>
      </c>
    </row>
    <row r="12" spans="1:11" ht="15" customHeight="1" x14ac:dyDescent="0.25">
      <c r="A12" s="288">
        <v>8</v>
      </c>
      <c r="B12" s="255" t="s">
        <v>61</v>
      </c>
      <c r="C12" s="213">
        <v>0.91264573316777708</v>
      </c>
      <c r="D12" s="256" t="s">
        <v>14</v>
      </c>
      <c r="E12" s="296">
        <v>40624.769736842107</v>
      </c>
      <c r="F12" s="259" t="s">
        <v>27</v>
      </c>
      <c r="G12" s="214">
        <v>117999.17141304347</v>
      </c>
      <c r="H12" s="262" t="s">
        <v>57</v>
      </c>
      <c r="I12" s="214">
        <v>11066.297720930232</v>
      </c>
      <c r="J12" s="303" t="s">
        <v>2</v>
      </c>
      <c r="K12" s="219">
        <v>795730.29811320745</v>
      </c>
    </row>
    <row r="13" spans="1:11" ht="15" customHeight="1" x14ac:dyDescent="0.25">
      <c r="A13" s="288">
        <v>9</v>
      </c>
      <c r="B13" s="255" t="s">
        <v>100</v>
      </c>
      <c r="C13" s="213">
        <v>0.90219026155254911</v>
      </c>
      <c r="D13" s="256" t="s">
        <v>215</v>
      </c>
      <c r="E13" s="296">
        <v>39300.241492864981</v>
      </c>
      <c r="F13" s="259" t="s">
        <v>30</v>
      </c>
      <c r="G13" s="214">
        <v>114125.38344444445</v>
      </c>
      <c r="H13" s="262" t="s">
        <v>63</v>
      </c>
      <c r="I13" s="214">
        <v>10820.358267716536</v>
      </c>
      <c r="J13" s="257" t="s">
        <v>41</v>
      </c>
      <c r="K13" s="219">
        <v>788738.22860759497</v>
      </c>
    </row>
    <row r="14" spans="1:11" ht="15" customHeight="1" thickBot="1" x14ac:dyDescent="0.3">
      <c r="A14" s="289">
        <v>10</v>
      </c>
      <c r="B14" s="304" t="s">
        <v>128</v>
      </c>
      <c r="C14" s="305">
        <v>0.89459023127744164</v>
      </c>
      <c r="D14" s="306" t="s">
        <v>32</v>
      </c>
      <c r="E14" s="307">
        <v>38299.763986394559</v>
      </c>
      <c r="F14" s="265" t="s">
        <v>68</v>
      </c>
      <c r="G14" s="308">
        <v>113725.52151330798</v>
      </c>
      <c r="H14" s="266" t="s">
        <v>78</v>
      </c>
      <c r="I14" s="308">
        <v>10385.739059360731</v>
      </c>
      <c r="J14" s="263" t="s">
        <v>77</v>
      </c>
      <c r="K14" s="309">
        <v>761269.44577235775</v>
      </c>
    </row>
    <row r="15" spans="1:11" ht="15" customHeight="1" x14ac:dyDescent="0.25">
      <c r="A15" s="288">
        <v>11</v>
      </c>
      <c r="B15" s="261" t="s">
        <v>59</v>
      </c>
      <c r="C15" s="310">
        <v>0.89095334368181844</v>
      </c>
      <c r="D15" s="260" t="s">
        <v>74</v>
      </c>
      <c r="E15" s="215">
        <v>36359.551441161224</v>
      </c>
      <c r="F15" s="267" t="s">
        <v>70</v>
      </c>
      <c r="G15" s="215">
        <v>106813.50822012038</v>
      </c>
      <c r="H15" s="260" t="s">
        <v>69</v>
      </c>
      <c r="I15" s="301">
        <v>9240.8890429234343</v>
      </c>
      <c r="J15" s="261" t="s">
        <v>32</v>
      </c>
      <c r="K15" s="311">
        <v>751800.29082191782</v>
      </c>
    </row>
    <row r="16" spans="1:11" ht="15" customHeight="1" x14ac:dyDescent="0.25">
      <c r="A16" s="288">
        <v>12</v>
      </c>
      <c r="B16" s="257" t="s">
        <v>63</v>
      </c>
      <c r="C16" s="217">
        <v>0.88735884193863512</v>
      </c>
      <c r="D16" s="262" t="s">
        <v>3</v>
      </c>
      <c r="E16" s="218">
        <v>36215.305656229182</v>
      </c>
      <c r="F16" s="259" t="s">
        <v>78</v>
      </c>
      <c r="G16" s="218">
        <v>95014.301360730591</v>
      </c>
      <c r="H16" s="262" t="s">
        <v>61</v>
      </c>
      <c r="I16" s="214">
        <v>8687.6088326300978</v>
      </c>
      <c r="J16" s="257" t="s">
        <v>37</v>
      </c>
      <c r="K16" s="216">
        <v>744110.74468085112</v>
      </c>
    </row>
    <row r="17" spans="1:11" ht="15" customHeight="1" x14ac:dyDescent="0.25">
      <c r="A17" s="288">
        <v>13</v>
      </c>
      <c r="B17" s="257" t="s">
        <v>8</v>
      </c>
      <c r="C17" s="217">
        <v>0.88410866972179913</v>
      </c>
      <c r="D17" s="262" t="s">
        <v>39</v>
      </c>
      <c r="E17" s="218">
        <v>35623.39086851629</v>
      </c>
      <c r="F17" s="259" t="s">
        <v>1</v>
      </c>
      <c r="G17" s="218">
        <v>93671.088966725045</v>
      </c>
      <c r="H17" s="262" t="s">
        <v>97</v>
      </c>
      <c r="I17" s="214">
        <v>8536.3880363636363</v>
      </c>
      <c r="J17" s="257" t="s">
        <v>29</v>
      </c>
      <c r="K17" s="216">
        <v>742857.0384615385</v>
      </c>
    </row>
    <row r="18" spans="1:11" ht="15" customHeight="1" x14ac:dyDescent="0.25">
      <c r="A18" s="288">
        <v>14</v>
      </c>
      <c r="B18" s="257" t="s">
        <v>146</v>
      </c>
      <c r="C18" s="217">
        <v>0.85505114142039396</v>
      </c>
      <c r="D18" s="262" t="s">
        <v>42</v>
      </c>
      <c r="E18" s="218">
        <v>35506.004052785924</v>
      </c>
      <c r="F18" s="259" t="s">
        <v>190</v>
      </c>
      <c r="G18" s="218">
        <v>86937.942883569107</v>
      </c>
      <c r="H18" s="262" t="s">
        <v>30</v>
      </c>
      <c r="I18" s="214">
        <v>7077.1994646464645</v>
      </c>
      <c r="J18" s="257" t="s">
        <v>147</v>
      </c>
      <c r="K18" s="216">
        <v>739171.58</v>
      </c>
    </row>
    <row r="19" spans="1:11" ht="15" customHeight="1" x14ac:dyDescent="0.25">
      <c r="A19" s="288">
        <v>15</v>
      </c>
      <c r="B19" s="257" t="s">
        <v>10</v>
      </c>
      <c r="C19" s="217">
        <v>0.84492640322748713</v>
      </c>
      <c r="D19" s="262" t="s">
        <v>211</v>
      </c>
      <c r="E19" s="218">
        <v>35423.820915926182</v>
      </c>
      <c r="F19" s="259" t="s">
        <v>24</v>
      </c>
      <c r="G19" s="218">
        <v>86030.498555555547</v>
      </c>
      <c r="H19" s="262" t="s">
        <v>74</v>
      </c>
      <c r="I19" s="214">
        <v>5719.2213893208909</v>
      </c>
      <c r="J19" s="257" t="s">
        <v>10</v>
      </c>
      <c r="K19" s="216">
        <v>738116.62341463414</v>
      </c>
    </row>
    <row r="20" spans="1:11" ht="15" customHeight="1" x14ac:dyDescent="0.25">
      <c r="A20" s="288">
        <v>16</v>
      </c>
      <c r="B20" s="257" t="s">
        <v>60</v>
      </c>
      <c r="C20" s="217">
        <v>0.8327325031391839</v>
      </c>
      <c r="D20" s="262" t="s">
        <v>35</v>
      </c>
      <c r="E20" s="218">
        <v>33402.778235294114</v>
      </c>
      <c r="F20" s="259" t="s">
        <v>231</v>
      </c>
      <c r="G20" s="218">
        <v>85821.046820276504</v>
      </c>
      <c r="H20" s="262" t="s">
        <v>150</v>
      </c>
      <c r="I20" s="214">
        <v>5645.8280478087654</v>
      </c>
      <c r="J20" s="257" t="s">
        <v>190</v>
      </c>
      <c r="K20" s="216">
        <v>737569.26757575758</v>
      </c>
    </row>
    <row r="21" spans="1:11" ht="15" customHeight="1" x14ac:dyDescent="0.25">
      <c r="A21" s="288">
        <v>17</v>
      </c>
      <c r="B21" s="257" t="s">
        <v>190</v>
      </c>
      <c r="C21" s="217">
        <v>0.8298319035956675</v>
      </c>
      <c r="D21" s="262" t="s">
        <v>73</v>
      </c>
      <c r="E21" s="218">
        <v>33366.261715328474</v>
      </c>
      <c r="F21" s="259" t="s">
        <v>69</v>
      </c>
      <c r="G21" s="218">
        <v>82565.00624709978</v>
      </c>
      <c r="H21" s="262" t="s">
        <v>190</v>
      </c>
      <c r="I21" s="214">
        <v>5177.8889227421105</v>
      </c>
      <c r="J21" s="257" t="s">
        <v>234</v>
      </c>
      <c r="K21" s="216">
        <v>737421.33069767442</v>
      </c>
    </row>
    <row r="22" spans="1:11" ht="15" customHeight="1" x14ac:dyDescent="0.25">
      <c r="A22" s="288">
        <v>18</v>
      </c>
      <c r="B22" s="257" t="s">
        <v>150</v>
      </c>
      <c r="C22" s="217">
        <v>0.82710488326002529</v>
      </c>
      <c r="D22" s="262" t="s">
        <v>232</v>
      </c>
      <c r="E22" s="218">
        <v>33056.919833671403</v>
      </c>
      <c r="F22" s="259" t="s">
        <v>19</v>
      </c>
      <c r="G22" s="216">
        <v>81306.979734607216</v>
      </c>
      <c r="H22" s="262" t="s">
        <v>58</v>
      </c>
      <c r="I22" s="214">
        <v>5008.686511954993</v>
      </c>
      <c r="J22" s="257" t="s">
        <v>18</v>
      </c>
      <c r="K22" s="216">
        <v>730097.22916666663</v>
      </c>
    </row>
    <row r="23" spans="1:11" ht="15" customHeight="1" x14ac:dyDescent="0.25">
      <c r="A23" s="288">
        <v>19</v>
      </c>
      <c r="B23" s="257" t="s">
        <v>9</v>
      </c>
      <c r="C23" s="217">
        <v>0.81890721293637292</v>
      </c>
      <c r="D23" s="262" t="s">
        <v>128</v>
      </c>
      <c r="E23" s="218">
        <v>31228.923626619027</v>
      </c>
      <c r="F23" s="259" t="s">
        <v>15</v>
      </c>
      <c r="G23" s="218">
        <v>80470.900267260571</v>
      </c>
      <c r="H23" s="262" t="s">
        <v>29</v>
      </c>
      <c r="I23" s="214">
        <v>4952.6928723404262</v>
      </c>
      <c r="J23" s="257" t="s">
        <v>70</v>
      </c>
      <c r="K23" s="216">
        <v>729149.56465517241</v>
      </c>
    </row>
    <row r="24" spans="1:11" ht="15" customHeight="1" thickBot="1" x14ac:dyDescent="0.3">
      <c r="A24" s="289">
        <v>20</v>
      </c>
      <c r="B24" s="263" t="s">
        <v>64</v>
      </c>
      <c r="C24" s="312">
        <v>0.81439976547187554</v>
      </c>
      <c r="D24" s="266" t="s">
        <v>78</v>
      </c>
      <c r="E24" s="313">
        <v>31014.264840182648</v>
      </c>
      <c r="F24" s="265" t="s">
        <v>61</v>
      </c>
      <c r="G24" s="313">
        <v>80120.260562587908</v>
      </c>
      <c r="H24" s="266" t="s">
        <v>1</v>
      </c>
      <c r="I24" s="308">
        <v>4880.5043782837129</v>
      </c>
      <c r="J24" s="263" t="s">
        <v>230</v>
      </c>
      <c r="K24" s="314">
        <v>728429.56779661018</v>
      </c>
    </row>
    <row r="25" spans="1:11" ht="15" customHeight="1" x14ac:dyDescent="0.25">
      <c r="A25" s="288">
        <v>21</v>
      </c>
      <c r="B25" s="261" t="s">
        <v>219</v>
      </c>
      <c r="C25" s="310">
        <v>0.79597823746836704</v>
      </c>
      <c r="D25" s="260" t="s">
        <v>129</v>
      </c>
      <c r="E25" s="215">
        <v>30893.627878192536</v>
      </c>
      <c r="F25" s="267" t="s">
        <v>58</v>
      </c>
      <c r="G25" s="215">
        <v>79792.717749648378</v>
      </c>
      <c r="H25" s="260" t="s">
        <v>79</v>
      </c>
      <c r="I25" s="301">
        <v>4536.7389182058041</v>
      </c>
      <c r="J25" s="261" t="s">
        <v>181</v>
      </c>
      <c r="K25" s="311">
        <v>722239.52666666661</v>
      </c>
    </row>
    <row r="26" spans="1:11" ht="15" customHeight="1" x14ac:dyDescent="0.25">
      <c r="A26" s="288">
        <v>22</v>
      </c>
      <c r="B26" s="257" t="s">
        <v>3</v>
      </c>
      <c r="C26" s="217">
        <v>0.77976781906945758</v>
      </c>
      <c r="D26" s="262" t="s">
        <v>230</v>
      </c>
      <c r="E26" s="218">
        <v>30759.286554292434</v>
      </c>
      <c r="F26" s="259" t="s">
        <v>23</v>
      </c>
      <c r="G26" s="218">
        <v>77066.590484848479</v>
      </c>
      <c r="H26" s="262" t="s">
        <v>129</v>
      </c>
      <c r="I26" s="214">
        <v>4336.1050098231826</v>
      </c>
      <c r="J26" s="257" t="s">
        <v>63</v>
      </c>
      <c r="K26" s="315">
        <v>719721.54090090096</v>
      </c>
    </row>
    <row r="27" spans="1:11" ht="15" customHeight="1" x14ac:dyDescent="0.25">
      <c r="A27" s="288">
        <v>23</v>
      </c>
      <c r="B27" s="261" t="s">
        <v>81</v>
      </c>
      <c r="C27" s="310">
        <v>0.74171365317118876</v>
      </c>
      <c r="D27" s="260" t="s">
        <v>27</v>
      </c>
      <c r="E27" s="215">
        <v>30177.935036231884</v>
      </c>
      <c r="F27" s="267" t="s">
        <v>29</v>
      </c>
      <c r="G27" s="215">
        <v>76585.887152209485</v>
      </c>
      <c r="H27" s="260" t="s">
        <v>223</v>
      </c>
      <c r="I27" s="301">
        <v>4334.9858012170389</v>
      </c>
      <c r="J27" s="261" t="s">
        <v>17</v>
      </c>
      <c r="K27" s="216">
        <v>713959.45652173914</v>
      </c>
    </row>
    <row r="28" spans="1:11" ht="15" customHeight="1" x14ac:dyDescent="0.25">
      <c r="A28" s="288">
        <v>24</v>
      </c>
      <c r="B28" s="257" t="s">
        <v>69</v>
      </c>
      <c r="C28" s="217">
        <v>0.73530243256795091</v>
      </c>
      <c r="D28" s="262" t="s">
        <v>59</v>
      </c>
      <c r="E28" s="218">
        <v>29927.893825735719</v>
      </c>
      <c r="F28" s="259" t="s">
        <v>16</v>
      </c>
      <c r="G28" s="218">
        <v>76146.68836575876</v>
      </c>
      <c r="H28" s="262" t="s">
        <v>32</v>
      </c>
      <c r="I28" s="214">
        <v>4259.4871904761903</v>
      </c>
      <c r="J28" s="257" t="s">
        <v>227</v>
      </c>
      <c r="K28" s="216">
        <v>710383.51351351349</v>
      </c>
    </row>
    <row r="29" spans="1:11" ht="15" customHeight="1" x14ac:dyDescent="0.25">
      <c r="A29" s="288">
        <v>25</v>
      </c>
      <c r="B29" s="257" t="s">
        <v>202</v>
      </c>
      <c r="C29" s="217">
        <v>0.72960440799374449</v>
      </c>
      <c r="D29" s="262" t="s">
        <v>37</v>
      </c>
      <c r="E29" s="218">
        <v>28789.892215568863</v>
      </c>
      <c r="F29" s="259" t="s">
        <v>97</v>
      </c>
      <c r="G29" s="218">
        <v>72934.121826262635</v>
      </c>
      <c r="H29" s="262" t="s">
        <v>204</v>
      </c>
      <c r="I29" s="214">
        <v>4213.0285222121483</v>
      </c>
      <c r="J29" s="257" t="s">
        <v>228</v>
      </c>
      <c r="K29" s="216">
        <v>710261.98</v>
      </c>
    </row>
    <row r="30" spans="1:11" ht="15" customHeight="1" x14ac:dyDescent="0.25">
      <c r="A30" s="288">
        <v>26</v>
      </c>
      <c r="B30" s="257" t="s">
        <v>230</v>
      </c>
      <c r="C30" s="310">
        <v>0.71248454536391104</v>
      </c>
      <c r="D30" s="262" t="s">
        <v>80</v>
      </c>
      <c r="E30" s="215">
        <v>28508.189245283022</v>
      </c>
      <c r="F30" s="259" t="s">
        <v>188</v>
      </c>
      <c r="G30" s="215">
        <v>72593.740903614453</v>
      </c>
      <c r="H30" s="262" t="s">
        <v>80</v>
      </c>
      <c r="I30" s="301">
        <v>4156.3105993340732</v>
      </c>
      <c r="J30" s="257" t="s">
        <v>79</v>
      </c>
      <c r="K30" s="311">
        <v>709720.47887323948</v>
      </c>
    </row>
    <row r="31" spans="1:11" ht="15" customHeight="1" x14ac:dyDescent="0.25">
      <c r="A31" s="288">
        <v>27</v>
      </c>
      <c r="B31" s="257" t="s">
        <v>66</v>
      </c>
      <c r="C31" s="217">
        <v>0.712279764988897</v>
      </c>
      <c r="D31" s="262" t="s">
        <v>65</v>
      </c>
      <c r="E31" s="218">
        <v>28158.327272727274</v>
      </c>
      <c r="F31" s="259" t="s">
        <v>40</v>
      </c>
      <c r="G31" s="218">
        <v>71199.285447368413</v>
      </c>
      <c r="H31" s="262" t="s">
        <v>128</v>
      </c>
      <c r="I31" s="214">
        <v>4092.682478785172</v>
      </c>
      <c r="J31" s="257" t="s">
        <v>19</v>
      </c>
      <c r="K31" s="216">
        <v>706551.43076923082</v>
      </c>
    </row>
    <row r="32" spans="1:11" ht="15" customHeight="1" x14ac:dyDescent="0.25">
      <c r="A32" s="288">
        <v>28</v>
      </c>
      <c r="B32" s="257" t="s">
        <v>41</v>
      </c>
      <c r="C32" s="217">
        <v>0.70663906655966202</v>
      </c>
      <c r="D32" s="262" t="s">
        <v>15</v>
      </c>
      <c r="E32" s="218">
        <v>28058.752783964366</v>
      </c>
      <c r="F32" s="259" t="s">
        <v>12</v>
      </c>
      <c r="G32" s="218">
        <v>71036.81563812602</v>
      </c>
      <c r="H32" s="262" t="s">
        <v>218</v>
      </c>
      <c r="I32" s="214">
        <v>4031.6272577996715</v>
      </c>
      <c r="J32" s="257" t="s">
        <v>221</v>
      </c>
      <c r="K32" s="216">
        <v>703774.35700000008</v>
      </c>
    </row>
    <row r="33" spans="1:11" ht="15" customHeight="1" x14ac:dyDescent="0.25">
      <c r="A33" s="288">
        <v>29</v>
      </c>
      <c r="B33" s="257" t="s">
        <v>99</v>
      </c>
      <c r="C33" s="217">
        <v>0.70450185035968771</v>
      </c>
      <c r="D33" s="262" t="s">
        <v>181</v>
      </c>
      <c r="E33" s="218">
        <v>27433.231981981982</v>
      </c>
      <c r="F33" s="259" t="s">
        <v>25</v>
      </c>
      <c r="G33" s="218">
        <v>70824.708388429746</v>
      </c>
      <c r="H33" s="262" t="s">
        <v>98</v>
      </c>
      <c r="I33" s="214">
        <v>3843.2640283520377</v>
      </c>
      <c r="J33" s="257" t="s">
        <v>30</v>
      </c>
      <c r="K33" s="216">
        <v>700079.79569892469</v>
      </c>
    </row>
    <row r="34" spans="1:11" ht="15" customHeight="1" thickBot="1" x14ac:dyDescent="0.3">
      <c r="A34" s="289">
        <v>30</v>
      </c>
      <c r="B34" s="263" t="s">
        <v>178</v>
      </c>
      <c r="C34" s="312">
        <v>0.70006106626993281</v>
      </c>
      <c r="D34" s="266" t="s">
        <v>58</v>
      </c>
      <c r="E34" s="313">
        <v>27418.600562587904</v>
      </c>
      <c r="F34" s="265" t="s">
        <v>80</v>
      </c>
      <c r="G34" s="313">
        <v>70353.459467258595</v>
      </c>
      <c r="H34" s="266" t="s">
        <v>193</v>
      </c>
      <c r="I34" s="308">
        <v>3831.2020833333331</v>
      </c>
      <c r="J34" s="263" t="s">
        <v>203</v>
      </c>
      <c r="K34" s="314">
        <v>699870.92</v>
      </c>
    </row>
    <row r="35" spans="1:11" ht="15" customHeight="1" x14ac:dyDescent="0.25">
      <c r="A35" s="288">
        <v>31</v>
      </c>
      <c r="B35" s="261" t="s">
        <v>98</v>
      </c>
      <c r="C35" s="310">
        <v>0.69865493197828299</v>
      </c>
      <c r="D35" s="260" t="s">
        <v>188</v>
      </c>
      <c r="E35" s="215">
        <v>27224.246987951807</v>
      </c>
      <c r="F35" s="267" t="s">
        <v>17</v>
      </c>
      <c r="G35" s="215">
        <v>70104.569918699184</v>
      </c>
      <c r="H35" s="260" t="s">
        <v>27</v>
      </c>
      <c r="I35" s="301">
        <v>3784.2158333333336</v>
      </c>
      <c r="J35" s="261" t="s">
        <v>20</v>
      </c>
      <c r="K35" s="311">
        <v>698333.47619047621</v>
      </c>
    </row>
    <row r="36" spans="1:11" ht="15" customHeight="1" x14ac:dyDescent="0.25">
      <c r="A36" s="288">
        <v>32</v>
      </c>
      <c r="B36" s="257" t="s">
        <v>129</v>
      </c>
      <c r="C36" s="217">
        <v>0.68361669456455831</v>
      </c>
      <c r="D36" s="262" t="s">
        <v>16</v>
      </c>
      <c r="E36" s="218">
        <v>26687.801556420232</v>
      </c>
      <c r="F36" s="259" t="s">
        <v>81</v>
      </c>
      <c r="G36" s="218">
        <v>69288.124249201283</v>
      </c>
      <c r="H36" s="262" t="s">
        <v>14</v>
      </c>
      <c r="I36" s="214">
        <v>3711.6315789473683</v>
      </c>
      <c r="J36" s="257" t="s">
        <v>211</v>
      </c>
      <c r="K36" s="216">
        <v>696542.84538461536</v>
      </c>
    </row>
    <row r="37" spans="1:11" ht="15" customHeight="1" x14ac:dyDescent="0.25">
      <c r="A37" s="288">
        <v>33</v>
      </c>
      <c r="B37" s="257" t="s">
        <v>225</v>
      </c>
      <c r="C37" s="217">
        <v>0.67565534505641256</v>
      </c>
      <c r="D37" s="262" t="s">
        <v>208</v>
      </c>
      <c r="E37" s="218">
        <v>25955.469336670838</v>
      </c>
      <c r="F37" s="259" t="s">
        <v>208</v>
      </c>
      <c r="G37" s="218">
        <v>69115.8113767209</v>
      </c>
      <c r="H37" s="262" t="s">
        <v>209</v>
      </c>
      <c r="I37" s="214">
        <v>3711.3106270996641</v>
      </c>
      <c r="J37" s="257" t="s">
        <v>3</v>
      </c>
      <c r="K37" s="216">
        <v>689728.69736842101</v>
      </c>
    </row>
    <row r="38" spans="1:11" ht="15" customHeight="1" x14ac:dyDescent="0.25">
      <c r="A38" s="288">
        <v>34</v>
      </c>
      <c r="B38" s="257" t="s">
        <v>68</v>
      </c>
      <c r="C38" s="217">
        <v>0.67369096072770296</v>
      </c>
      <c r="D38" s="262" t="s">
        <v>79</v>
      </c>
      <c r="E38" s="218">
        <v>25726.778328935798</v>
      </c>
      <c r="F38" s="259" t="s">
        <v>9</v>
      </c>
      <c r="G38" s="218">
        <v>69111.400501792115</v>
      </c>
      <c r="H38" s="262" t="s">
        <v>230</v>
      </c>
      <c r="I38" s="214">
        <v>3670.8392787142297</v>
      </c>
      <c r="J38" s="257" t="s">
        <v>14</v>
      </c>
      <c r="K38" s="216">
        <v>686639.09090909094</v>
      </c>
    </row>
    <row r="39" spans="1:11" ht="15" customHeight="1" x14ac:dyDescent="0.25">
      <c r="A39" s="288">
        <v>35</v>
      </c>
      <c r="B39" s="257" t="s">
        <v>130</v>
      </c>
      <c r="C39" s="217">
        <v>0.65862748779305313</v>
      </c>
      <c r="D39" s="262" t="s">
        <v>61</v>
      </c>
      <c r="E39" s="218">
        <v>25510.436005625877</v>
      </c>
      <c r="F39" s="259" t="s">
        <v>181</v>
      </c>
      <c r="G39" s="218">
        <v>69036.369222972964</v>
      </c>
      <c r="H39" s="262" t="s">
        <v>60</v>
      </c>
      <c r="I39" s="214">
        <v>3655.4876305970151</v>
      </c>
      <c r="J39" s="257" t="s">
        <v>212</v>
      </c>
      <c r="K39" s="216">
        <v>683182.80322314042</v>
      </c>
    </row>
    <row r="40" spans="1:11" ht="15" customHeight="1" x14ac:dyDescent="0.25">
      <c r="A40" s="288">
        <v>36</v>
      </c>
      <c r="B40" s="257" t="s">
        <v>13</v>
      </c>
      <c r="C40" s="217">
        <v>0.63812885920002616</v>
      </c>
      <c r="D40" s="262" t="s">
        <v>63</v>
      </c>
      <c r="E40" s="218">
        <v>25326.551181102361</v>
      </c>
      <c r="F40" s="259" t="s">
        <v>225</v>
      </c>
      <c r="G40" s="218">
        <v>68889.166138952161</v>
      </c>
      <c r="H40" s="262" t="s">
        <v>16</v>
      </c>
      <c r="I40" s="214">
        <v>3646.5544747081713</v>
      </c>
      <c r="J40" s="257" t="s">
        <v>188</v>
      </c>
      <c r="K40" s="216">
        <v>678564.609375</v>
      </c>
    </row>
    <row r="41" spans="1:11" ht="15" customHeight="1" x14ac:dyDescent="0.25">
      <c r="A41" s="288">
        <v>37</v>
      </c>
      <c r="B41" s="257" t="s">
        <v>197</v>
      </c>
      <c r="C41" s="217">
        <v>0.63474739208664666</v>
      </c>
      <c r="D41" s="262" t="s">
        <v>229</v>
      </c>
      <c r="E41" s="218">
        <v>24932.622243460766</v>
      </c>
      <c r="F41" s="259" t="s">
        <v>74</v>
      </c>
      <c r="G41" s="218">
        <v>68857.743991705545</v>
      </c>
      <c r="H41" s="262" t="s">
        <v>219</v>
      </c>
      <c r="I41" s="214">
        <v>3582.9091858037577</v>
      </c>
      <c r="J41" s="257" t="s">
        <v>210</v>
      </c>
      <c r="K41" s="216">
        <v>678035.09090909094</v>
      </c>
    </row>
    <row r="42" spans="1:11" ht="15" customHeight="1" x14ac:dyDescent="0.25">
      <c r="A42" s="288">
        <v>38</v>
      </c>
      <c r="B42" s="257" t="s">
        <v>228</v>
      </c>
      <c r="C42" s="217">
        <v>0.62390264479647128</v>
      </c>
      <c r="D42" s="262" t="s">
        <v>148</v>
      </c>
      <c r="E42" s="218">
        <v>23833.637559171599</v>
      </c>
      <c r="F42" s="259" t="s">
        <v>5</v>
      </c>
      <c r="G42" s="218">
        <v>68790.228860045157</v>
      </c>
      <c r="H42" s="262" t="s">
        <v>38</v>
      </c>
      <c r="I42" s="214">
        <v>3558.9275100401605</v>
      </c>
      <c r="J42" s="257" t="s">
        <v>68</v>
      </c>
      <c r="K42" s="216">
        <v>677158.66944000009</v>
      </c>
    </row>
    <row r="43" spans="1:11" ht="15" customHeight="1" x14ac:dyDescent="0.25">
      <c r="A43" s="290">
        <v>39</v>
      </c>
      <c r="B43" s="264" t="s">
        <v>77</v>
      </c>
      <c r="C43" s="316">
        <v>0.62175942053556987</v>
      </c>
      <c r="D43" s="269" t="s">
        <v>9</v>
      </c>
      <c r="E43" s="317">
        <v>23383.183966547193</v>
      </c>
      <c r="F43" s="268" t="s">
        <v>32</v>
      </c>
      <c r="G43" s="317">
        <v>68431.274761904773</v>
      </c>
      <c r="H43" s="269" t="s">
        <v>26</v>
      </c>
      <c r="I43" s="318">
        <v>3546.9123789907312</v>
      </c>
      <c r="J43" s="264" t="s">
        <v>73</v>
      </c>
      <c r="K43" s="315">
        <v>676279.66780487809</v>
      </c>
    </row>
    <row r="44" spans="1:11" ht="15" customHeight="1" thickBot="1" x14ac:dyDescent="0.3">
      <c r="A44" s="289">
        <v>40</v>
      </c>
      <c r="B44" s="263" t="s">
        <v>97</v>
      </c>
      <c r="C44" s="305">
        <v>0.62159903241017833</v>
      </c>
      <c r="D44" s="266" t="s">
        <v>147</v>
      </c>
      <c r="E44" s="313">
        <v>23275.620525059665</v>
      </c>
      <c r="F44" s="265" t="s">
        <v>207</v>
      </c>
      <c r="G44" s="313">
        <v>68420.669731285991</v>
      </c>
      <c r="H44" s="266" t="s">
        <v>216</v>
      </c>
      <c r="I44" s="308">
        <v>3529.3783211678829</v>
      </c>
      <c r="J44" s="263" t="s">
        <v>129</v>
      </c>
      <c r="K44" s="314">
        <v>675992.97169230762</v>
      </c>
    </row>
    <row r="45" spans="1:11" ht="15" customHeight="1" x14ac:dyDescent="0.25">
      <c r="A45" s="288">
        <v>41</v>
      </c>
      <c r="B45" s="261" t="s">
        <v>221</v>
      </c>
      <c r="C45" s="310">
        <v>0.61394713692862946</v>
      </c>
      <c r="D45" s="260" t="s">
        <v>40</v>
      </c>
      <c r="E45" s="215">
        <v>22913.525960526316</v>
      </c>
      <c r="F45" s="267" t="s">
        <v>129</v>
      </c>
      <c r="G45" s="215">
        <v>68234.72156188605</v>
      </c>
      <c r="H45" s="260" t="s">
        <v>130</v>
      </c>
      <c r="I45" s="301">
        <v>3528.5076788685528</v>
      </c>
      <c r="J45" s="261" t="s">
        <v>197</v>
      </c>
      <c r="K45" s="311">
        <v>673481.67522727279</v>
      </c>
    </row>
    <row r="46" spans="1:11" ht="15" customHeight="1" x14ac:dyDescent="0.25">
      <c r="A46" s="288">
        <v>42</v>
      </c>
      <c r="B46" s="257" t="s">
        <v>215</v>
      </c>
      <c r="C46" s="217">
        <v>0.61132312846059689</v>
      </c>
      <c r="D46" s="262" t="s">
        <v>30</v>
      </c>
      <c r="E46" s="218">
        <v>22725.295151515151</v>
      </c>
      <c r="F46" s="259" t="s">
        <v>36</v>
      </c>
      <c r="G46" s="218">
        <v>68019.726541935481</v>
      </c>
      <c r="H46" s="262" t="s">
        <v>41</v>
      </c>
      <c r="I46" s="214">
        <v>3508.5175224123877</v>
      </c>
      <c r="J46" s="257" t="s">
        <v>216</v>
      </c>
      <c r="K46" s="216">
        <v>671574.35692307702</v>
      </c>
    </row>
    <row r="47" spans="1:11" ht="15" customHeight="1" x14ac:dyDescent="0.25">
      <c r="A47" s="288">
        <v>43</v>
      </c>
      <c r="B47" s="257" t="s">
        <v>38</v>
      </c>
      <c r="C47" s="310">
        <v>0.60957803582293402</v>
      </c>
      <c r="D47" s="262" t="s">
        <v>231</v>
      </c>
      <c r="E47" s="218">
        <v>22637.044930875578</v>
      </c>
      <c r="F47" s="259" t="s">
        <v>128</v>
      </c>
      <c r="G47" s="218">
        <v>67933.938039303262</v>
      </c>
      <c r="H47" s="262" t="s">
        <v>39</v>
      </c>
      <c r="I47" s="214">
        <v>3498.2919179734622</v>
      </c>
      <c r="J47" s="257" t="s">
        <v>97</v>
      </c>
      <c r="K47" s="216">
        <v>671428.13490909094</v>
      </c>
    </row>
    <row r="48" spans="1:11" ht="15" customHeight="1" x14ac:dyDescent="0.25">
      <c r="A48" s="288">
        <v>44</v>
      </c>
      <c r="B48" s="257" t="s">
        <v>36</v>
      </c>
      <c r="C48" s="217">
        <v>0.60606053502749913</v>
      </c>
      <c r="D48" s="262" t="s">
        <v>99</v>
      </c>
      <c r="E48" s="218">
        <v>22616.525211480362</v>
      </c>
      <c r="F48" s="259" t="s">
        <v>13</v>
      </c>
      <c r="G48" s="218">
        <v>67756.284301204811</v>
      </c>
      <c r="H48" s="262" t="s">
        <v>234</v>
      </c>
      <c r="I48" s="214">
        <v>3444.6596590330792</v>
      </c>
      <c r="J48" s="257" t="s">
        <v>1</v>
      </c>
      <c r="K48" s="216">
        <v>670579.02208333334</v>
      </c>
    </row>
    <row r="49" spans="1:11" ht="15" customHeight="1" x14ac:dyDescent="0.25">
      <c r="A49" s="288">
        <v>45</v>
      </c>
      <c r="B49" s="257" t="s">
        <v>57</v>
      </c>
      <c r="C49" s="217">
        <v>0.605283443759846</v>
      </c>
      <c r="D49" s="262" t="s">
        <v>190</v>
      </c>
      <c r="E49" s="218">
        <v>22252.763873775843</v>
      </c>
      <c r="F49" s="259" t="s">
        <v>223</v>
      </c>
      <c r="G49" s="218">
        <v>67407.805760649091</v>
      </c>
      <c r="H49" s="262" t="s">
        <v>40</v>
      </c>
      <c r="I49" s="214">
        <v>3440.8166842105265</v>
      </c>
      <c r="J49" s="257" t="s">
        <v>8</v>
      </c>
      <c r="K49" s="216">
        <v>669016</v>
      </c>
    </row>
    <row r="50" spans="1:11" ht="15" customHeight="1" x14ac:dyDescent="0.25">
      <c r="A50" s="288">
        <v>46</v>
      </c>
      <c r="B50" s="257" t="s">
        <v>5</v>
      </c>
      <c r="C50" s="217">
        <v>0.60075936963480936</v>
      </c>
      <c r="D50" s="262" t="s">
        <v>223</v>
      </c>
      <c r="E50" s="218">
        <v>22160.517241379312</v>
      </c>
      <c r="F50" s="259" t="s">
        <v>37</v>
      </c>
      <c r="G50" s="218">
        <v>67166.490574850308</v>
      </c>
      <c r="H50" s="262" t="s">
        <v>81</v>
      </c>
      <c r="I50" s="214">
        <v>3428.5796805111818</v>
      </c>
      <c r="J50" s="257" t="s">
        <v>128</v>
      </c>
      <c r="K50" s="216">
        <v>668505.46340579714</v>
      </c>
    </row>
    <row r="51" spans="1:11" ht="15" customHeight="1" x14ac:dyDescent="0.25">
      <c r="A51" s="288">
        <v>47</v>
      </c>
      <c r="B51" s="257" t="s">
        <v>40</v>
      </c>
      <c r="C51" s="217">
        <v>0.59971300156094287</v>
      </c>
      <c r="D51" s="262" t="s">
        <v>76</v>
      </c>
      <c r="E51" s="218">
        <v>22143.446808510638</v>
      </c>
      <c r="F51" s="259" t="s">
        <v>147</v>
      </c>
      <c r="G51" s="218">
        <v>67071.18281622912</v>
      </c>
      <c r="H51" s="262" t="s">
        <v>212</v>
      </c>
      <c r="I51" s="214">
        <v>3425.1946673003804</v>
      </c>
      <c r="J51" s="257" t="s">
        <v>209</v>
      </c>
      <c r="K51" s="216">
        <v>666193.00596491236</v>
      </c>
    </row>
    <row r="52" spans="1:11" ht="15" customHeight="1" x14ac:dyDescent="0.25">
      <c r="A52" s="288">
        <v>48</v>
      </c>
      <c r="B52" s="257" t="s">
        <v>58</v>
      </c>
      <c r="C52" s="217">
        <v>0.59606543067280648</v>
      </c>
      <c r="D52" s="262" t="s">
        <v>60</v>
      </c>
      <c r="E52" s="218">
        <v>21797.052238805969</v>
      </c>
      <c r="F52" s="259" t="s">
        <v>76</v>
      </c>
      <c r="G52" s="218">
        <v>67018.610180851058</v>
      </c>
      <c r="H52" s="262" t="s">
        <v>3</v>
      </c>
      <c r="I52" s="214">
        <v>3387.4956695536307</v>
      </c>
      <c r="J52" s="257" t="s">
        <v>12</v>
      </c>
      <c r="K52" s="216">
        <v>665611.35657894739</v>
      </c>
    </row>
    <row r="53" spans="1:11" ht="15" customHeight="1" x14ac:dyDescent="0.25">
      <c r="A53" s="288">
        <v>49</v>
      </c>
      <c r="B53" s="257" t="s">
        <v>218</v>
      </c>
      <c r="C53" s="217">
        <v>0.59316159202999053</v>
      </c>
      <c r="D53" s="262" t="s">
        <v>19</v>
      </c>
      <c r="E53" s="218">
        <v>21720.39278131635</v>
      </c>
      <c r="F53" s="259" t="s">
        <v>215</v>
      </c>
      <c r="G53" s="218">
        <v>66994.584467617999</v>
      </c>
      <c r="H53" s="262" t="s">
        <v>207</v>
      </c>
      <c r="I53" s="214">
        <v>3385.1441906589894</v>
      </c>
      <c r="J53" s="257" t="s">
        <v>222</v>
      </c>
      <c r="K53" s="216">
        <v>662405.37442105263</v>
      </c>
    </row>
    <row r="54" spans="1:11" ht="15" customHeight="1" thickBot="1" x14ac:dyDescent="0.3">
      <c r="A54" s="289">
        <v>50</v>
      </c>
      <c r="B54" s="263" t="s">
        <v>56</v>
      </c>
      <c r="C54" s="312">
        <v>0.5866453044387443</v>
      </c>
      <c r="D54" s="266" t="s">
        <v>183</v>
      </c>
      <c r="E54" s="313">
        <v>21546.203554119547</v>
      </c>
      <c r="F54" s="265" t="s">
        <v>60</v>
      </c>
      <c r="G54" s="313">
        <v>66596.196744402987</v>
      </c>
      <c r="H54" s="266" t="s">
        <v>18</v>
      </c>
      <c r="I54" s="308">
        <v>3374.9485066941297</v>
      </c>
      <c r="J54" s="263" t="s">
        <v>229</v>
      </c>
      <c r="K54" s="314">
        <v>659632.14516666671</v>
      </c>
    </row>
    <row r="55" spans="1:11" ht="15" customHeight="1" x14ac:dyDescent="0.25">
      <c r="A55" s="288">
        <v>51</v>
      </c>
      <c r="B55" s="261" t="s">
        <v>76</v>
      </c>
      <c r="C55" s="310">
        <v>0.5851352090059333</v>
      </c>
      <c r="D55" s="260" t="s">
        <v>100</v>
      </c>
      <c r="E55" s="215">
        <v>21238.285298616171</v>
      </c>
      <c r="F55" s="267" t="s">
        <v>197</v>
      </c>
      <c r="G55" s="215">
        <v>66592.710846262344</v>
      </c>
      <c r="H55" s="260" t="s">
        <v>181</v>
      </c>
      <c r="I55" s="301">
        <v>3365.7780968468469</v>
      </c>
      <c r="J55" s="261" t="s">
        <v>65</v>
      </c>
      <c r="K55" s="311">
        <v>659204.07499999995</v>
      </c>
    </row>
    <row r="56" spans="1:11" ht="15" customHeight="1" x14ac:dyDescent="0.25">
      <c r="A56" s="288">
        <v>52</v>
      </c>
      <c r="B56" s="257" t="s">
        <v>183</v>
      </c>
      <c r="C56" s="217">
        <v>0.58359844962611829</v>
      </c>
      <c r="D56" s="262" t="s">
        <v>36</v>
      </c>
      <c r="E56" s="218">
        <v>20987.651612903224</v>
      </c>
      <c r="F56" s="259" t="s">
        <v>42</v>
      </c>
      <c r="G56" s="218">
        <v>66281.901372434018</v>
      </c>
      <c r="H56" s="262" t="s">
        <v>208</v>
      </c>
      <c r="I56" s="214">
        <v>3362.0182102628282</v>
      </c>
      <c r="J56" s="257" t="s">
        <v>75</v>
      </c>
      <c r="K56" s="216">
        <v>658800.43103448278</v>
      </c>
    </row>
    <row r="57" spans="1:11" ht="15" customHeight="1" x14ac:dyDescent="0.25">
      <c r="A57" s="288">
        <v>53</v>
      </c>
      <c r="B57" s="257" t="s">
        <v>32</v>
      </c>
      <c r="C57" s="217">
        <v>0.58128967138151888</v>
      </c>
      <c r="D57" s="262" t="s">
        <v>17</v>
      </c>
      <c r="E57" s="218">
        <v>20784.878048780487</v>
      </c>
      <c r="F57" s="259" t="s">
        <v>20</v>
      </c>
      <c r="G57" s="218">
        <v>66214.900724637686</v>
      </c>
      <c r="H57" s="262" t="s">
        <v>211</v>
      </c>
      <c r="I57" s="214">
        <v>3353.8359535201639</v>
      </c>
      <c r="J57" s="257" t="s">
        <v>26</v>
      </c>
      <c r="K57" s="216">
        <v>658286.07272727275</v>
      </c>
    </row>
    <row r="58" spans="1:11" ht="15" customHeight="1" x14ac:dyDescent="0.25">
      <c r="A58" s="288">
        <v>54</v>
      </c>
      <c r="B58" s="257" t="s">
        <v>12</v>
      </c>
      <c r="C58" s="217">
        <v>0.57147703106645664</v>
      </c>
      <c r="D58" s="262" t="s">
        <v>69</v>
      </c>
      <c r="E58" s="218">
        <v>20711.798143851509</v>
      </c>
      <c r="F58" s="259" t="s">
        <v>229</v>
      </c>
      <c r="G58" s="218">
        <v>66204.612645875255</v>
      </c>
      <c r="H58" s="262" t="s">
        <v>233</v>
      </c>
      <c r="I58" s="214">
        <v>3347.5766215253029</v>
      </c>
      <c r="J58" s="257" t="s">
        <v>149</v>
      </c>
      <c r="K58" s="216">
        <v>657928.76227272721</v>
      </c>
    </row>
    <row r="59" spans="1:11" ht="15" customHeight="1" x14ac:dyDescent="0.25">
      <c r="A59" s="288">
        <v>55</v>
      </c>
      <c r="B59" s="257" t="s">
        <v>211</v>
      </c>
      <c r="C59" s="217">
        <v>0.56570408022351037</v>
      </c>
      <c r="D59" s="262" t="s">
        <v>71</v>
      </c>
      <c r="E59" s="218">
        <v>20671.719901719902</v>
      </c>
      <c r="F59" s="259" t="s">
        <v>233</v>
      </c>
      <c r="G59" s="218">
        <v>66141.846471846045</v>
      </c>
      <c r="H59" s="262" t="s">
        <v>36</v>
      </c>
      <c r="I59" s="214">
        <v>3346.2769548387091</v>
      </c>
      <c r="J59" s="257" t="s">
        <v>38</v>
      </c>
      <c r="K59" s="216">
        <v>651165.46052631584</v>
      </c>
    </row>
    <row r="60" spans="1:11" ht="15" customHeight="1" x14ac:dyDescent="0.25">
      <c r="A60" s="288">
        <v>56</v>
      </c>
      <c r="B60" s="257" t="s">
        <v>34</v>
      </c>
      <c r="C60" s="217">
        <v>0.56327518576597235</v>
      </c>
      <c r="D60" s="262" t="s">
        <v>8</v>
      </c>
      <c r="E60" s="218">
        <v>20518.721951219512</v>
      </c>
      <c r="F60" s="259" t="s">
        <v>79</v>
      </c>
      <c r="G60" s="218">
        <v>65988.28784520668</v>
      </c>
      <c r="H60" s="262" t="s">
        <v>42</v>
      </c>
      <c r="I60" s="214">
        <v>3334.7442815249265</v>
      </c>
      <c r="J60" s="257" t="s">
        <v>69</v>
      </c>
      <c r="K60" s="216">
        <v>651105.70261194033</v>
      </c>
    </row>
    <row r="61" spans="1:11" ht="15" customHeight="1" x14ac:dyDescent="0.25">
      <c r="A61" s="288">
        <v>57</v>
      </c>
      <c r="B61" s="264" t="s">
        <v>229</v>
      </c>
      <c r="C61" s="217">
        <v>0.55971457634239452</v>
      </c>
      <c r="D61" s="269" t="s">
        <v>24</v>
      </c>
      <c r="E61" s="218">
        <v>20183.370370370369</v>
      </c>
      <c r="F61" s="268" t="s">
        <v>35</v>
      </c>
      <c r="G61" s="218">
        <v>65957.743589743593</v>
      </c>
      <c r="H61" s="269" t="s">
        <v>229</v>
      </c>
      <c r="I61" s="214">
        <v>3320.1013883299802</v>
      </c>
      <c r="J61" s="264" t="s">
        <v>100</v>
      </c>
      <c r="K61" s="216">
        <v>651059.85566176474</v>
      </c>
    </row>
    <row r="62" spans="1:11" ht="15" customHeight="1" x14ac:dyDescent="0.25">
      <c r="A62" s="288">
        <v>58</v>
      </c>
      <c r="B62" s="257" t="s">
        <v>196</v>
      </c>
      <c r="C62" s="217">
        <v>0.55698619335208177</v>
      </c>
      <c r="D62" s="262" t="s">
        <v>5</v>
      </c>
      <c r="E62" s="218">
        <v>19935.575620767493</v>
      </c>
      <c r="F62" s="259" t="s">
        <v>34</v>
      </c>
      <c r="G62" s="218">
        <v>65495.104949348774</v>
      </c>
      <c r="H62" s="262" t="s">
        <v>100</v>
      </c>
      <c r="I62" s="214">
        <v>3317.8612818645302</v>
      </c>
      <c r="J62" s="257" t="s">
        <v>71</v>
      </c>
      <c r="K62" s="216">
        <v>645210.34664383566</v>
      </c>
    </row>
    <row r="63" spans="1:11" ht="15" customHeight="1" x14ac:dyDescent="0.25">
      <c r="A63" s="288">
        <v>59</v>
      </c>
      <c r="B63" s="257" t="s">
        <v>79</v>
      </c>
      <c r="C63" s="217">
        <v>0.55613870312496572</v>
      </c>
      <c r="D63" s="262" t="s">
        <v>178</v>
      </c>
      <c r="E63" s="218">
        <v>19879.815281276238</v>
      </c>
      <c r="F63" s="259" t="s">
        <v>222</v>
      </c>
      <c r="G63" s="218">
        <v>65278.679838501295</v>
      </c>
      <c r="H63" s="262" t="s">
        <v>5</v>
      </c>
      <c r="I63" s="214">
        <v>3287.111151241535</v>
      </c>
      <c r="J63" s="257" t="s">
        <v>205</v>
      </c>
      <c r="K63" s="216">
        <v>643574.59877551021</v>
      </c>
    </row>
    <row r="64" spans="1:11" ht="15" customHeight="1" thickBot="1" x14ac:dyDescent="0.3">
      <c r="A64" s="289">
        <v>60</v>
      </c>
      <c r="B64" s="263" t="s">
        <v>67</v>
      </c>
      <c r="C64" s="312">
        <v>0.54497840097464534</v>
      </c>
      <c r="D64" s="266" t="s">
        <v>228</v>
      </c>
      <c r="E64" s="313">
        <v>19648.58510638298</v>
      </c>
      <c r="F64" s="265" t="s">
        <v>75</v>
      </c>
      <c r="G64" s="313">
        <v>65190.688446389497</v>
      </c>
      <c r="H64" s="266" t="s">
        <v>99</v>
      </c>
      <c r="I64" s="308">
        <v>3283.5587688821756</v>
      </c>
      <c r="J64" s="263" t="s">
        <v>55</v>
      </c>
      <c r="K64" s="314">
        <v>638174.24</v>
      </c>
    </row>
    <row r="65" spans="1:11" ht="15" customHeight="1" x14ac:dyDescent="0.25">
      <c r="A65" s="288">
        <v>61</v>
      </c>
      <c r="B65" s="319" t="s">
        <v>70</v>
      </c>
      <c r="C65" s="310">
        <v>0.54383438433223608</v>
      </c>
      <c r="D65" s="260" t="s">
        <v>6</v>
      </c>
      <c r="E65" s="215">
        <v>19505.131244707874</v>
      </c>
      <c r="F65" s="267" t="s">
        <v>10</v>
      </c>
      <c r="G65" s="215">
        <v>64947.194302325581</v>
      </c>
      <c r="H65" s="260" t="s">
        <v>215</v>
      </c>
      <c r="I65" s="301">
        <v>3274.8158068057082</v>
      </c>
      <c r="J65" s="261" t="s">
        <v>5</v>
      </c>
      <c r="K65" s="311">
        <v>637738.84440677962</v>
      </c>
    </row>
    <row r="66" spans="1:11" ht="15" customHeight="1" x14ac:dyDescent="0.25">
      <c r="A66" s="288">
        <v>62</v>
      </c>
      <c r="B66" s="257" t="s">
        <v>222</v>
      </c>
      <c r="C66" s="217">
        <v>0.52232201979932413</v>
      </c>
      <c r="D66" s="262" t="s">
        <v>41</v>
      </c>
      <c r="E66" s="218">
        <v>19445.014539527303</v>
      </c>
      <c r="F66" s="259" t="s">
        <v>41</v>
      </c>
      <c r="G66" s="218">
        <v>64927.74925835371</v>
      </c>
      <c r="H66" s="262" t="s">
        <v>147</v>
      </c>
      <c r="I66" s="214">
        <v>3274.7927923627685</v>
      </c>
      <c r="J66" s="257" t="s">
        <v>199</v>
      </c>
      <c r="K66" s="216">
        <v>635487.1</v>
      </c>
    </row>
    <row r="67" spans="1:11" ht="15" customHeight="1" x14ac:dyDescent="0.25">
      <c r="A67" s="288">
        <v>63</v>
      </c>
      <c r="B67" s="257" t="s">
        <v>208</v>
      </c>
      <c r="C67" s="217">
        <v>0.51784100698320845</v>
      </c>
      <c r="D67" s="262" t="s">
        <v>207</v>
      </c>
      <c r="E67" s="218">
        <v>19301.202815099168</v>
      </c>
      <c r="F67" s="259" t="s">
        <v>39</v>
      </c>
      <c r="G67" s="218">
        <v>64894.89170084439</v>
      </c>
      <c r="H67" s="262" t="s">
        <v>72</v>
      </c>
      <c r="I67" s="214">
        <v>3274.7343621700879</v>
      </c>
      <c r="J67" s="257" t="s">
        <v>24</v>
      </c>
      <c r="K67" s="216">
        <v>631083.08695652173</v>
      </c>
    </row>
    <row r="68" spans="1:11" ht="15" customHeight="1" x14ac:dyDescent="0.25">
      <c r="A68" s="288">
        <v>64</v>
      </c>
      <c r="B68" s="257" t="s">
        <v>18</v>
      </c>
      <c r="C68" s="217">
        <v>0.51476978642419269</v>
      </c>
      <c r="D68" s="262" t="s">
        <v>64</v>
      </c>
      <c r="E68" s="218">
        <v>19241.35576923077</v>
      </c>
      <c r="F68" s="259" t="s">
        <v>130</v>
      </c>
      <c r="G68" s="218">
        <v>64751.707878535781</v>
      </c>
      <c r="H68" s="262" t="s">
        <v>66</v>
      </c>
      <c r="I68" s="214">
        <v>3271.4037122969839</v>
      </c>
      <c r="J68" s="257" t="s">
        <v>233</v>
      </c>
      <c r="K68" s="216">
        <v>631051.81707317068</v>
      </c>
    </row>
    <row r="69" spans="1:11" ht="15" customHeight="1" x14ac:dyDescent="0.25">
      <c r="A69" s="288">
        <v>65</v>
      </c>
      <c r="B69" s="257" t="s">
        <v>212</v>
      </c>
      <c r="C69" s="217">
        <v>0.51466120934771242</v>
      </c>
      <c r="D69" s="262" t="s">
        <v>218</v>
      </c>
      <c r="E69" s="218">
        <v>19112.98909688013</v>
      </c>
      <c r="F69" s="259" t="s">
        <v>209</v>
      </c>
      <c r="G69" s="218">
        <v>64675.499507278837</v>
      </c>
      <c r="H69" s="262" t="s">
        <v>197</v>
      </c>
      <c r="I69" s="214">
        <v>3259.4259520451342</v>
      </c>
      <c r="J69" s="257" t="s">
        <v>204</v>
      </c>
      <c r="K69" s="216">
        <v>630670.58940298506</v>
      </c>
    </row>
    <row r="70" spans="1:11" ht="15" customHeight="1" x14ac:dyDescent="0.25">
      <c r="A70" s="288">
        <v>66</v>
      </c>
      <c r="B70" s="257" t="s">
        <v>1</v>
      </c>
      <c r="C70" s="217">
        <v>0.51428032168434124</v>
      </c>
      <c r="D70" s="262" t="s">
        <v>209</v>
      </c>
      <c r="E70" s="218">
        <v>18694.146147816347</v>
      </c>
      <c r="F70" s="259" t="s">
        <v>193</v>
      </c>
      <c r="G70" s="218">
        <v>63935.516437500002</v>
      </c>
      <c r="H70" s="262" t="s">
        <v>65</v>
      </c>
      <c r="I70" s="214">
        <v>3257.5425454545452</v>
      </c>
      <c r="J70" s="257" t="s">
        <v>98</v>
      </c>
      <c r="K70" s="216">
        <v>630657.53535353532</v>
      </c>
    </row>
    <row r="71" spans="1:11" ht="15" customHeight="1" x14ac:dyDescent="0.25">
      <c r="A71" s="288">
        <v>67</v>
      </c>
      <c r="B71" s="257" t="s">
        <v>26</v>
      </c>
      <c r="C71" s="217">
        <v>0.50787976947226909</v>
      </c>
      <c r="D71" s="262" t="s">
        <v>221</v>
      </c>
      <c r="E71" s="218">
        <v>18682.005277044856</v>
      </c>
      <c r="F71" s="259" t="s">
        <v>218</v>
      </c>
      <c r="G71" s="218">
        <v>63345.127364532018</v>
      </c>
      <c r="H71" s="262" t="s">
        <v>34</v>
      </c>
      <c r="I71" s="214">
        <v>3250.9536903039075</v>
      </c>
      <c r="J71" s="257" t="s">
        <v>13</v>
      </c>
      <c r="K71" s="216">
        <v>626300.63071428577</v>
      </c>
    </row>
    <row r="72" spans="1:11" ht="15" customHeight="1" x14ac:dyDescent="0.25">
      <c r="A72" s="288">
        <v>68</v>
      </c>
      <c r="B72" s="257" t="s">
        <v>30</v>
      </c>
      <c r="C72" s="217">
        <v>0.50436049188223742</v>
      </c>
      <c r="D72" s="262" t="s">
        <v>18</v>
      </c>
      <c r="E72" s="218">
        <v>18675.489186405768</v>
      </c>
      <c r="F72" s="259" t="s">
        <v>183</v>
      </c>
      <c r="G72" s="218">
        <v>63180.768675282721</v>
      </c>
      <c r="H72" s="320" t="s">
        <v>20</v>
      </c>
      <c r="I72" s="214">
        <v>3235.8057971014491</v>
      </c>
      <c r="J72" s="257" t="s">
        <v>42</v>
      </c>
      <c r="K72" s="216">
        <v>625243.99082568812</v>
      </c>
    </row>
    <row r="73" spans="1:11" ht="15" customHeight="1" x14ac:dyDescent="0.25">
      <c r="A73" s="288">
        <v>69</v>
      </c>
      <c r="B73" s="257" t="s">
        <v>19</v>
      </c>
      <c r="C73" s="217">
        <v>0.50148271523266685</v>
      </c>
      <c r="D73" s="262" t="s">
        <v>212</v>
      </c>
      <c r="E73" s="218">
        <v>18624.772267110267</v>
      </c>
      <c r="F73" s="259" t="s">
        <v>178</v>
      </c>
      <c r="G73" s="218">
        <v>63001.221780016793</v>
      </c>
      <c r="H73" s="262" t="s">
        <v>210</v>
      </c>
      <c r="I73" s="214">
        <v>3214.7139917695472</v>
      </c>
      <c r="J73" s="257" t="s">
        <v>231</v>
      </c>
      <c r="K73" s="216">
        <v>624195.33223076921</v>
      </c>
    </row>
    <row r="74" spans="1:11" ht="15" customHeight="1" thickBot="1" x14ac:dyDescent="0.3">
      <c r="A74" s="289">
        <v>70</v>
      </c>
      <c r="B74" s="263" t="s">
        <v>39</v>
      </c>
      <c r="C74" s="312">
        <v>0.49634290750429194</v>
      </c>
      <c r="D74" s="266" t="s">
        <v>216</v>
      </c>
      <c r="E74" s="313">
        <v>18619.114963503649</v>
      </c>
      <c r="F74" s="265" t="s">
        <v>64</v>
      </c>
      <c r="G74" s="313">
        <v>62988.542461538455</v>
      </c>
      <c r="H74" s="266" t="s">
        <v>37</v>
      </c>
      <c r="I74" s="308">
        <v>3214.1101796407183</v>
      </c>
      <c r="J74" s="263" t="s">
        <v>148</v>
      </c>
      <c r="K74" s="314">
        <v>621709.07407407404</v>
      </c>
    </row>
    <row r="75" spans="1:11" ht="15" customHeight="1" x14ac:dyDescent="0.25">
      <c r="A75" s="288">
        <v>71</v>
      </c>
      <c r="B75" s="261" t="s">
        <v>203</v>
      </c>
      <c r="C75" s="310">
        <v>0.48106263571298047</v>
      </c>
      <c r="D75" s="260" t="s">
        <v>26</v>
      </c>
      <c r="E75" s="215">
        <v>18522.44078269825</v>
      </c>
      <c r="F75" s="267" t="s">
        <v>67</v>
      </c>
      <c r="G75" s="215">
        <v>62830.338499999998</v>
      </c>
      <c r="H75" s="260" t="s">
        <v>178</v>
      </c>
      <c r="I75" s="301">
        <v>3211.2172040302266</v>
      </c>
      <c r="J75" s="261" t="s">
        <v>223</v>
      </c>
      <c r="K75" s="311">
        <v>621065.84615384613</v>
      </c>
    </row>
    <row r="76" spans="1:11" ht="15" customHeight="1" x14ac:dyDescent="0.25">
      <c r="A76" s="288">
        <v>72</v>
      </c>
      <c r="B76" s="264" t="s">
        <v>223</v>
      </c>
      <c r="C76" s="316">
        <v>0.47188107737815915</v>
      </c>
      <c r="D76" s="269" t="s">
        <v>23</v>
      </c>
      <c r="E76" s="317">
        <v>18369.698343434342</v>
      </c>
      <c r="F76" s="268" t="s">
        <v>228</v>
      </c>
      <c r="G76" s="317">
        <v>62566.293010638299</v>
      </c>
      <c r="H76" s="269" t="s">
        <v>62</v>
      </c>
      <c r="I76" s="318">
        <v>3196.5227113906358</v>
      </c>
      <c r="J76" s="264" t="s">
        <v>72</v>
      </c>
      <c r="K76" s="315">
        <v>619641.8125</v>
      </c>
    </row>
    <row r="77" spans="1:11" ht="15" customHeight="1" x14ac:dyDescent="0.25">
      <c r="A77" s="288">
        <v>73</v>
      </c>
      <c r="B77" s="264" t="s">
        <v>29</v>
      </c>
      <c r="C77" s="316">
        <v>0.47178419388085846</v>
      </c>
      <c r="D77" s="269" t="s">
        <v>222</v>
      </c>
      <c r="E77" s="317">
        <v>18257.582919896642</v>
      </c>
      <c r="F77" s="268" t="s">
        <v>56</v>
      </c>
      <c r="G77" s="317">
        <v>62486.426575757578</v>
      </c>
      <c r="H77" s="269" t="s">
        <v>205</v>
      </c>
      <c r="I77" s="318">
        <v>3192.9556682027646</v>
      </c>
      <c r="J77" s="264" t="s">
        <v>218</v>
      </c>
      <c r="K77" s="315">
        <v>619152.20512820513</v>
      </c>
    </row>
    <row r="78" spans="1:11" ht="15" customHeight="1" x14ac:dyDescent="0.25">
      <c r="A78" s="288">
        <v>74</v>
      </c>
      <c r="B78" s="257" t="s">
        <v>181</v>
      </c>
      <c r="C78" s="217">
        <v>0.46935576172114524</v>
      </c>
      <c r="D78" s="262" t="s">
        <v>56</v>
      </c>
      <c r="E78" s="218">
        <v>18147.464646464647</v>
      </c>
      <c r="F78" s="259" t="s">
        <v>216</v>
      </c>
      <c r="G78" s="218">
        <v>62087.785036496352</v>
      </c>
      <c r="H78" s="262" t="s">
        <v>232</v>
      </c>
      <c r="I78" s="214">
        <v>3186.258823529412</v>
      </c>
      <c r="J78" s="257" t="s">
        <v>59</v>
      </c>
      <c r="K78" s="216">
        <v>617371.12058823521</v>
      </c>
    </row>
    <row r="79" spans="1:11" ht="15" customHeight="1" x14ac:dyDescent="0.25">
      <c r="A79" s="288">
        <v>75</v>
      </c>
      <c r="B79" s="257" t="s">
        <v>74</v>
      </c>
      <c r="C79" s="217">
        <v>0.46842060054478357</v>
      </c>
      <c r="D79" s="262" t="s">
        <v>29</v>
      </c>
      <c r="E79" s="218">
        <v>18066.931260229132</v>
      </c>
      <c r="F79" s="259" t="s">
        <v>7</v>
      </c>
      <c r="G79" s="218">
        <v>61910.391388044576</v>
      </c>
      <c r="H79" s="262" t="s">
        <v>7</v>
      </c>
      <c r="I79" s="214">
        <v>3177.9873758865247</v>
      </c>
      <c r="J79" s="257" t="s">
        <v>80</v>
      </c>
      <c r="K79" s="216">
        <v>616703.85268656723</v>
      </c>
    </row>
    <row r="80" spans="1:11" ht="15" customHeight="1" x14ac:dyDescent="0.25">
      <c r="A80" s="288">
        <v>76</v>
      </c>
      <c r="B80" s="257" t="s">
        <v>227</v>
      </c>
      <c r="C80" s="217">
        <v>0.46711004217404684</v>
      </c>
      <c r="D80" s="262" t="s">
        <v>12</v>
      </c>
      <c r="E80" s="218">
        <v>17999.438077544426</v>
      </c>
      <c r="F80" s="259" t="s">
        <v>38</v>
      </c>
      <c r="G80" s="218">
        <v>61652.426114457827</v>
      </c>
      <c r="H80" s="262" t="s">
        <v>227</v>
      </c>
      <c r="I80" s="214">
        <v>3174.9985337243402</v>
      </c>
      <c r="J80" s="257" t="s">
        <v>66</v>
      </c>
      <c r="K80" s="216">
        <v>615741.15376623382</v>
      </c>
    </row>
    <row r="81" spans="1:11" ht="15" customHeight="1" x14ac:dyDescent="0.25">
      <c r="A81" s="288">
        <v>77</v>
      </c>
      <c r="B81" s="257" t="s">
        <v>24</v>
      </c>
      <c r="C81" s="217">
        <v>0.46343997595929826</v>
      </c>
      <c r="D81" s="262" t="s">
        <v>34</v>
      </c>
      <c r="E81" s="218">
        <v>17577.684515195368</v>
      </c>
      <c r="F81" s="259" t="s">
        <v>62</v>
      </c>
      <c r="G81" s="218">
        <v>61476.097547169811</v>
      </c>
      <c r="H81" s="262" t="s">
        <v>221</v>
      </c>
      <c r="I81" s="214">
        <v>3166.6877748460861</v>
      </c>
      <c r="J81" s="257" t="s">
        <v>196</v>
      </c>
      <c r="K81" s="216">
        <v>613412.34782608692</v>
      </c>
    </row>
    <row r="82" spans="1:11" ht="15" customHeight="1" x14ac:dyDescent="0.25">
      <c r="A82" s="288">
        <v>78</v>
      </c>
      <c r="B82" s="257" t="s">
        <v>6</v>
      </c>
      <c r="C82" s="217">
        <v>0.44942265763887179</v>
      </c>
      <c r="D82" s="262" t="s">
        <v>67</v>
      </c>
      <c r="E82" s="218">
        <v>17575.71</v>
      </c>
      <c r="F82" s="259" t="s">
        <v>227</v>
      </c>
      <c r="G82" s="218">
        <v>61435.90017595308</v>
      </c>
      <c r="H82" s="262" t="s">
        <v>28</v>
      </c>
      <c r="I82" s="214">
        <v>3139.0054786620531</v>
      </c>
      <c r="J82" s="257" t="s">
        <v>207</v>
      </c>
      <c r="K82" s="216">
        <v>612862.10450450447</v>
      </c>
    </row>
    <row r="83" spans="1:11" ht="15" customHeight="1" x14ac:dyDescent="0.25">
      <c r="A83" s="288">
        <v>79</v>
      </c>
      <c r="B83" s="257" t="s">
        <v>209</v>
      </c>
      <c r="C83" s="217">
        <v>0.42782678645717892</v>
      </c>
      <c r="D83" s="262" t="s">
        <v>13</v>
      </c>
      <c r="E83" s="218">
        <v>17491.22891566265</v>
      </c>
      <c r="F83" s="259" t="s">
        <v>2</v>
      </c>
      <c r="G83" s="218">
        <v>61390.064106019759</v>
      </c>
      <c r="H83" s="262" t="s">
        <v>15</v>
      </c>
      <c r="I83" s="214">
        <v>3130.9506681514476</v>
      </c>
      <c r="J83" s="257" t="s">
        <v>74</v>
      </c>
      <c r="K83" s="216">
        <v>611833.28671328677</v>
      </c>
    </row>
    <row r="84" spans="1:11" ht="15" customHeight="1" thickBot="1" x14ac:dyDescent="0.3">
      <c r="A84" s="289">
        <v>80</v>
      </c>
      <c r="B84" s="263" t="s">
        <v>73</v>
      </c>
      <c r="C84" s="312">
        <v>0.42412069626817395</v>
      </c>
      <c r="D84" s="266" t="s">
        <v>10</v>
      </c>
      <c r="E84" s="313">
        <v>17424.54780361757</v>
      </c>
      <c r="F84" s="265" t="s">
        <v>212</v>
      </c>
      <c r="G84" s="313">
        <v>61216.627965779466</v>
      </c>
      <c r="H84" s="266" t="s">
        <v>203</v>
      </c>
      <c r="I84" s="308">
        <v>3115.6325024342746</v>
      </c>
      <c r="J84" s="263" t="s">
        <v>15</v>
      </c>
      <c r="K84" s="314">
        <v>611730.18594594591</v>
      </c>
    </row>
    <row r="85" spans="1:11" ht="15" customHeight="1" x14ac:dyDescent="0.25">
      <c r="A85" s="288">
        <v>81</v>
      </c>
      <c r="B85" s="261" t="s">
        <v>27</v>
      </c>
      <c r="C85" s="310">
        <v>0.42062662705130227</v>
      </c>
      <c r="D85" s="260" t="s">
        <v>149</v>
      </c>
      <c r="E85" s="215">
        <v>17294.101383248733</v>
      </c>
      <c r="F85" s="267" t="s">
        <v>65</v>
      </c>
      <c r="G85" s="215">
        <v>61090.50466181818</v>
      </c>
      <c r="H85" s="260" t="s">
        <v>13</v>
      </c>
      <c r="I85" s="301">
        <v>3111.9325301204817</v>
      </c>
      <c r="J85" s="261" t="s">
        <v>67</v>
      </c>
      <c r="K85" s="311">
        <v>611109.68999999994</v>
      </c>
    </row>
    <row r="86" spans="1:11" ht="15" customHeight="1" x14ac:dyDescent="0.25">
      <c r="A86" s="288">
        <v>82</v>
      </c>
      <c r="B86" s="257" t="s">
        <v>20</v>
      </c>
      <c r="C86" s="310">
        <v>0.41798929146817376</v>
      </c>
      <c r="D86" s="262" t="s">
        <v>68</v>
      </c>
      <c r="E86" s="215">
        <v>17263.809885931558</v>
      </c>
      <c r="F86" s="259" t="s">
        <v>148</v>
      </c>
      <c r="G86" s="215">
        <v>60353.075480769228</v>
      </c>
      <c r="H86" s="262" t="s">
        <v>149</v>
      </c>
      <c r="I86" s="301">
        <v>3091.5542639593905</v>
      </c>
      <c r="J86" s="257" t="s">
        <v>16</v>
      </c>
      <c r="K86" s="311">
        <v>610012.93538461544</v>
      </c>
    </row>
    <row r="87" spans="1:11" ht="15" customHeight="1" x14ac:dyDescent="0.25">
      <c r="A87" s="288">
        <v>83</v>
      </c>
      <c r="B87" s="257" t="s">
        <v>7</v>
      </c>
      <c r="C87" s="217">
        <v>0.41324934972730853</v>
      </c>
      <c r="D87" s="262" t="s">
        <v>55</v>
      </c>
      <c r="E87" s="218">
        <v>16202.133645955451</v>
      </c>
      <c r="F87" s="259" t="s">
        <v>8</v>
      </c>
      <c r="G87" s="218">
        <v>59998.14588292683</v>
      </c>
      <c r="H87" s="262" t="s">
        <v>199</v>
      </c>
      <c r="I87" s="214">
        <v>3090.1997982708936</v>
      </c>
      <c r="J87" s="257" t="s">
        <v>232</v>
      </c>
      <c r="K87" s="216">
        <v>607752.20437956206</v>
      </c>
    </row>
    <row r="88" spans="1:11" ht="15" customHeight="1" x14ac:dyDescent="0.25">
      <c r="A88" s="288">
        <v>84</v>
      </c>
      <c r="B88" s="257" t="s">
        <v>147</v>
      </c>
      <c r="C88" s="217">
        <v>0.41117175869193601</v>
      </c>
      <c r="D88" s="262" t="s">
        <v>227</v>
      </c>
      <c r="E88" s="218">
        <v>16183.38698680352</v>
      </c>
      <c r="F88" s="259" t="s">
        <v>221</v>
      </c>
      <c r="G88" s="218">
        <v>59973.164881266486</v>
      </c>
      <c r="H88" s="262" t="s">
        <v>35</v>
      </c>
      <c r="I88" s="214">
        <v>3079.9226395173455</v>
      </c>
      <c r="J88" s="257" t="s">
        <v>178</v>
      </c>
      <c r="K88" s="216">
        <v>604346.56765432097</v>
      </c>
    </row>
    <row r="89" spans="1:11" ht="15" customHeight="1" x14ac:dyDescent="0.25">
      <c r="A89" s="288">
        <v>85</v>
      </c>
      <c r="B89" s="257" t="s">
        <v>14</v>
      </c>
      <c r="C89" s="217">
        <v>0.41108483342794117</v>
      </c>
      <c r="D89" s="262" t="s">
        <v>219</v>
      </c>
      <c r="E89" s="218">
        <v>16070.096304801669</v>
      </c>
      <c r="F89" s="259" t="s">
        <v>196</v>
      </c>
      <c r="G89" s="218">
        <v>59965.57911140583</v>
      </c>
      <c r="H89" s="262" t="s">
        <v>228</v>
      </c>
      <c r="I89" s="214">
        <v>3069.7914893617021</v>
      </c>
      <c r="J89" s="257" t="s">
        <v>60</v>
      </c>
      <c r="K89" s="216">
        <v>600707.21780821914</v>
      </c>
    </row>
    <row r="90" spans="1:11" ht="15" customHeight="1" x14ac:dyDescent="0.25">
      <c r="A90" s="288">
        <v>86</v>
      </c>
      <c r="B90" s="257" t="s">
        <v>35</v>
      </c>
      <c r="C90" s="217">
        <v>0.40655488340532975</v>
      </c>
      <c r="D90" s="262" t="s">
        <v>193</v>
      </c>
      <c r="E90" s="218">
        <v>15903.408885416666</v>
      </c>
      <c r="F90" s="259" t="s">
        <v>28</v>
      </c>
      <c r="G90" s="218">
        <v>59935.225040369085</v>
      </c>
      <c r="H90" s="262" t="s">
        <v>25</v>
      </c>
      <c r="I90" s="214">
        <v>3040.7481611570247</v>
      </c>
      <c r="J90" s="257" t="s">
        <v>219</v>
      </c>
      <c r="K90" s="216">
        <v>600158.68920353975</v>
      </c>
    </row>
    <row r="91" spans="1:11" ht="15" customHeight="1" x14ac:dyDescent="0.25">
      <c r="A91" s="288">
        <v>87</v>
      </c>
      <c r="B91" s="257" t="s">
        <v>71</v>
      </c>
      <c r="C91" s="217">
        <v>0.4059781845573105</v>
      </c>
      <c r="D91" s="262" t="s">
        <v>97</v>
      </c>
      <c r="E91" s="218">
        <v>15827.591919191918</v>
      </c>
      <c r="F91" s="259" t="s">
        <v>55</v>
      </c>
      <c r="G91" s="218">
        <v>59901.88930832356</v>
      </c>
      <c r="H91" s="262" t="s">
        <v>67</v>
      </c>
      <c r="I91" s="214">
        <v>3036.88652</v>
      </c>
      <c r="J91" s="257" t="s">
        <v>81</v>
      </c>
      <c r="K91" s="216">
        <v>599328.88470588229</v>
      </c>
    </row>
    <row r="92" spans="1:11" ht="15" customHeight="1" x14ac:dyDescent="0.25">
      <c r="A92" s="288">
        <v>88</v>
      </c>
      <c r="B92" s="257" t="s">
        <v>16</v>
      </c>
      <c r="C92" s="217">
        <v>0.39968731601934432</v>
      </c>
      <c r="D92" s="262" t="s">
        <v>199</v>
      </c>
      <c r="E92" s="218">
        <v>15576.657060518732</v>
      </c>
      <c r="F92" s="259" t="s">
        <v>210</v>
      </c>
      <c r="G92" s="218">
        <v>59776.426903292187</v>
      </c>
      <c r="H92" s="262" t="s">
        <v>222</v>
      </c>
      <c r="I92" s="214">
        <v>3036.113049095607</v>
      </c>
      <c r="J92" s="257" t="s">
        <v>36</v>
      </c>
      <c r="K92" s="216">
        <v>594594.26148148149</v>
      </c>
    </row>
    <row r="93" spans="1:11" ht="15" customHeight="1" x14ac:dyDescent="0.25">
      <c r="A93" s="288">
        <v>89</v>
      </c>
      <c r="B93" s="257" t="s">
        <v>205</v>
      </c>
      <c r="C93" s="217">
        <v>0.39415659919462054</v>
      </c>
      <c r="D93" s="262" t="s">
        <v>196</v>
      </c>
      <c r="E93" s="218">
        <v>15452.950928381963</v>
      </c>
      <c r="F93" s="259" t="s">
        <v>71</v>
      </c>
      <c r="G93" s="218">
        <v>59677.501351351355</v>
      </c>
      <c r="H93" s="262" t="s">
        <v>71</v>
      </c>
      <c r="I93" s="214">
        <v>3035.2186732186733</v>
      </c>
      <c r="J93" s="257" t="s">
        <v>39</v>
      </c>
      <c r="K93" s="216">
        <v>593014.10631578951</v>
      </c>
    </row>
    <row r="94" spans="1:11" ht="15" customHeight="1" thickBot="1" x14ac:dyDescent="0.3">
      <c r="A94" s="289">
        <v>90</v>
      </c>
      <c r="B94" s="263" t="s">
        <v>65</v>
      </c>
      <c r="C94" s="312">
        <v>0.37292108066278495</v>
      </c>
      <c r="D94" s="266" t="s">
        <v>72</v>
      </c>
      <c r="E94" s="313">
        <v>15438.049809384165</v>
      </c>
      <c r="F94" s="265" t="s">
        <v>26</v>
      </c>
      <c r="G94" s="313">
        <v>59109.168362512872</v>
      </c>
      <c r="H94" s="266" t="s">
        <v>19</v>
      </c>
      <c r="I94" s="308">
        <v>3024.0169851380042</v>
      </c>
      <c r="J94" s="263" t="s">
        <v>7</v>
      </c>
      <c r="K94" s="314">
        <v>587514.43333333335</v>
      </c>
    </row>
    <row r="95" spans="1:11" ht="15" customHeight="1" x14ac:dyDescent="0.25">
      <c r="A95" s="288">
        <v>91</v>
      </c>
      <c r="B95" s="261" t="s">
        <v>210</v>
      </c>
      <c r="C95" s="310">
        <v>0.35709003028299058</v>
      </c>
      <c r="D95" s="260" t="s">
        <v>38</v>
      </c>
      <c r="E95" s="215">
        <v>15226.4859437751</v>
      </c>
      <c r="F95" s="267" t="s">
        <v>66</v>
      </c>
      <c r="G95" s="215">
        <v>59013.59368136117</v>
      </c>
      <c r="H95" s="260" t="s">
        <v>59</v>
      </c>
      <c r="I95" s="301">
        <v>3018.0870051933066</v>
      </c>
      <c r="J95" s="261" t="s">
        <v>99</v>
      </c>
      <c r="K95" s="311">
        <v>586860.57142857148</v>
      </c>
    </row>
    <row r="96" spans="1:11" ht="15" customHeight="1" x14ac:dyDescent="0.25">
      <c r="A96" s="288">
        <v>92</v>
      </c>
      <c r="B96" s="257" t="s">
        <v>149</v>
      </c>
      <c r="C96" s="217">
        <v>0.35566984894504294</v>
      </c>
      <c r="D96" s="262" t="s">
        <v>197</v>
      </c>
      <c r="E96" s="218">
        <v>15020.992425952047</v>
      </c>
      <c r="F96" s="259" t="s">
        <v>199</v>
      </c>
      <c r="G96" s="218">
        <v>58941.044524495672</v>
      </c>
      <c r="H96" s="262" t="s">
        <v>225</v>
      </c>
      <c r="I96" s="214">
        <v>2991.9954441913442</v>
      </c>
      <c r="J96" s="257" t="s">
        <v>6</v>
      </c>
      <c r="K96" s="216">
        <v>585698.2432432432</v>
      </c>
    </row>
    <row r="97" spans="1:11" ht="15" customHeight="1" x14ac:dyDescent="0.25">
      <c r="A97" s="288">
        <v>93</v>
      </c>
      <c r="B97" s="257" t="s">
        <v>204</v>
      </c>
      <c r="C97" s="217">
        <v>0.34867438232929043</v>
      </c>
      <c r="D97" s="262" t="s">
        <v>7</v>
      </c>
      <c r="E97" s="218">
        <v>14609.801985815604</v>
      </c>
      <c r="F97" s="259" t="s">
        <v>98</v>
      </c>
      <c r="G97" s="218">
        <v>58674.928966331951</v>
      </c>
      <c r="H97" s="262" t="s">
        <v>23</v>
      </c>
      <c r="I97" s="214">
        <v>2982.926484848485</v>
      </c>
      <c r="J97" s="257" t="s">
        <v>76</v>
      </c>
      <c r="K97" s="216">
        <v>585295.25294117653</v>
      </c>
    </row>
    <row r="98" spans="1:11" ht="15" customHeight="1" x14ac:dyDescent="0.25">
      <c r="A98" s="288">
        <v>94</v>
      </c>
      <c r="B98" s="257" t="s">
        <v>207</v>
      </c>
      <c r="C98" s="217">
        <v>0.34714322149376176</v>
      </c>
      <c r="D98" s="262" t="s">
        <v>205</v>
      </c>
      <c r="E98" s="218">
        <v>14135.765656682028</v>
      </c>
      <c r="F98" s="259" t="s">
        <v>149</v>
      </c>
      <c r="G98" s="218">
        <v>58567.138578680206</v>
      </c>
      <c r="H98" s="262" t="s">
        <v>24</v>
      </c>
      <c r="I98" s="214">
        <v>2969.0701111111107</v>
      </c>
      <c r="J98" s="257" t="s">
        <v>23</v>
      </c>
      <c r="K98" s="216">
        <v>582697.28571428568</v>
      </c>
    </row>
    <row r="99" spans="1:11" ht="15" customHeight="1" x14ac:dyDescent="0.25">
      <c r="A99" s="288">
        <v>95</v>
      </c>
      <c r="B99" s="257" t="s">
        <v>78</v>
      </c>
      <c r="C99" s="217">
        <v>0.33930977778329791</v>
      </c>
      <c r="D99" s="262" t="s">
        <v>75</v>
      </c>
      <c r="E99" s="218">
        <v>13915.453030634573</v>
      </c>
      <c r="F99" s="259" t="s">
        <v>3</v>
      </c>
      <c r="G99" s="218">
        <v>58408.169040639579</v>
      </c>
      <c r="H99" s="262" t="s">
        <v>183</v>
      </c>
      <c r="I99" s="214">
        <v>2963.3875525040389</v>
      </c>
      <c r="J99" s="257" t="s">
        <v>183</v>
      </c>
      <c r="K99" s="216">
        <v>576086.36181818182</v>
      </c>
    </row>
    <row r="100" spans="1:11" ht="15" customHeight="1" x14ac:dyDescent="0.25">
      <c r="A100" s="288">
        <v>96</v>
      </c>
      <c r="B100" s="257" t="s">
        <v>75</v>
      </c>
      <c r="C100" s="217">
        <v>0.33279086632647498</v>
      </c>
      <c r="D100" s="262" t="s">
        <v>2</v>
      </c>
      <c r="E100" s="218">
        <v>13625.376801437556</v>
      </c>
      <c r="F100" s="259" t="s">
        <v>6</v>
      </c>
      <c r="G100" s="218">
        <v>58171.760296359018</v>
      </c>
      <c r="H100" s="262" t="s">
        <v>55</v>
      </c>
      <c r="I100" s="214">
        <v>2957.5953341148884</v>
      </c>
      <c r="J100" s="257" t="s">
        <v>61</v>
      </c>
      <c r="K100" s="216">
        <v>573966.10344827583</v>
      </c>
    </row>
    <row r="101" spans="1:11" ht="15" customHeight="1" x14ac:dyDescent="0.25">
      <c r="A101" s="288">
        <v>97</v>
      </c>
      <c r="B101" s="257" t="s">
        <v>216</v>
      </c>
      <c r="C101" s="217">
        <v>0.32729991938965297</v>
      </c>
      <c r="D101" s="262" t="s">
        <v>204</v>
      </c>
      <c r="E101" s="218">
        <v>13501.317089755214</v>
      </c>
      <c r="F101" s="259" t="s">
        <v>234</v>
      </c>
      <c r="G101" s="218">
        <v>57235.41716030534</v>
      </c>
      <c r="H101" s="262" t="s">
        <v>10</v>
      </c>
      <c r="I101" s="214">
        <v>2954.2874935400519</v>
      </c>
      <c r="J101" s="257" t="s">
        <v>28</v>
      </c>
      <c r="K101" s="216">
        <v>573093.81034482759</v>
      </c>
    </row>
    <row r="102" spans="1:11" ht="15" customHeight="1" x14ac:dyDescent="0.25">
      <c r="A102" s="288">
        <v>98</v>
      </c>
      <c r="B102" s="257" t="s">
        <v>2</v>
      </c>
      <c r="C102" s="217">
        <v>0.30789484331430439</v>
      </c>
      <c r="D102" s="262" t="s">
        <v>25</v>
      </c>
      <c r="E102" s="218">
        <v>13427.42305785124</v>
      </c>
      <c r="F102" s="259" t="s">
        <v>59</v>
      </c>
      <c r="G102" s="218">
        <v>57107.482844777842</v>
      </c>
      <c r="H102" s="262" t="s">
        <v>196</v>
      </c>
      <c r="I102" s="214">
        <v>2947.1724137931033</v>
      </c>
      <c r="J102" s="257" t="s">
        <v>64</v>
      </c>
      <c r="K102" s="216">
        <v>569360.48571428575</v>
      </c>
    </row>
    <row r="103" spans="1:11" ht="15" customHeight="1" x14ac:dyDescent="0.25">
      <c r="A103" s="288">
        <v>99</v>
      </c>
      <c r="B103" s="257" t="s">
        <v>37</v>
      </c>
      <c r="C103" s="217">
        <v>0.30031226754527257</v>
      </c>
      <c r="D103" s="262" t="s">
        <v>130</v>
      </c>
      <c r="E103" s="218">
        <v>12844.77537437604</v>
      </c>
      <c r="F103" s="259" t="s">
        <v>18</v>
      </c>
      <c r="G103" s="218">
        <v>57052.730782698251</v>
      </c>
      <c r="H103" s="262" t="s">
        <v>75</v>
      </c>
      <c r="I103" s="214">
        <v>2940.2122538293215</v>
      </c>
      <c r="J103" s="257" t="s">
        <v>208</v>
      </c>
      <c r="K103" s="216">
        <v>569011.64838709682</v>
      </c>
    </row>
    <row r="104" spans="1:11" ht="15" customHeight="1" thickBot="1" x14ac:dyDescent="0.3">
      <c r="A104" s="289">
        <v>100</v>
      </c>
      <c r="B104" s="263" t="s">
        <v>28</v>
      </c>
      <c r="C104" s="312">
        <v>0.30030627506914048</v>
      </c>
      <c r="D104" s="266" t="s">
        <v>1</v>
      </c>
      <c r="E104" s="313">
        <v>12289.70227670753</v>
      </c>
      <c r="F104" s="265" t="s">
        <v>219</v>
      </c>
      <c r="G104" s="313">
        <v>56809.110140918579</v>
      </c>
      <c r="H104" s="266" t="s">
        <v>76</v>
      </c>
      <c r="I104" s="308">
        <v>2929.350170212766</v>
      </c>
      <c r="J104" s="263" t="s">
        <v>215</v>
      </c>
      <c r="K104" s="314">
        <v>565566.109375</v>
      </c>
    </row>
    <row r="105" spans="1:11" ht="15" customHeight="1" x14ac:dyDescent="0.25">
      <c r="A105" s="288">
        <v>101</v>
      </c>
      <c r="B105" s="261" t="s">
        <v>199</v>
      </c>
      <c r="C105" s="310">
        <v>0.29384062756684137</v>
      </c>
      <c r="D105" s="260" t="s">
        <v>28</v>
      </c>
      <c r="E105" s="215">
        <v>10963.974752018454</v>
      </c>
      <c r="F105" s="267" t="s">
        <v>211</v>
      </c>
      <c r="G105" s="215">
        <v>56475.365003417632</v>
      </c>
      <c r="H105" s="260" t="s">
        <v>56</v>
      </c>
      <c r="I105" s="301">
        <v>2926.3954949494951</v>
      </c>
      <c r="J105" s="261" t="s">
        <v>25</v>
      </c>
      <c r="K105" s="311">
        <v>563862.39717948716</v>
      </c>
    </row>
    <row r="106" spans="1:11" ht="15" customHeight="1" x14ac:dyDescent="0.25">
      <c r="A106" s="288">
        <v>102</v>
      </c>
      <c r="B106" s="257" t="s">
        <v>23</v>
      </c>
      <c r="C106" s="217">
        <v>0.29318492796975121</v>
      </c>
      <c r="D106" s="262" t="s">
        <v>62</v>
      </c>
      <c r="E106" s="218">
        <v>10374.018169112509</v>
      </c>
      <c r="F106" s="259" t="s">
        <v>204</v>
      </c>
      <c r="G106" s="218">
        <v>56141.230009066188</v>
      </c>
      <c r="H106" s="262" t="s">
        <v>8</v>
      </c>
      <c r="I106" s="214">
        <v>2915.8512780487804</v>
      </c>
      <c r="J106" s="257" t="s">
        <v>40</v>
      </c>
      <c r="K106" s="216">
        <v>555200.05000000005</v>
      </c>
    </row>
    <row r="107" spans="1:11" ht="15" customHeight="1" x14ac:dyDescent="0.25">
      <c r="A107" s="288">
        <v>103</v>
      </c>
      <c r="B107" s="257" t="s">
        <v>17</v>
      </c>
      <c r="C107" s="321">
        <v>0.29275675203838503</v>
      </c>
      <c r="D107" s="262" t="s">
        <v>203</v>
      </c>
      <c r="E107" s="322">
        <v>9442.7918500486867</v>
      </c>
      <c r="F107" s="259" t="s">
        <v>72</v>
      </c>
      <c r="G107" s="322">
        <v>55698.62274926687</v>
      </c>
      <c r="H107" s="262" t="s">
        <v>188</v>
      </c>
      <c r="I107" s="294">
        <v>2912.4122088353415</v>
      </c>
      <c r="J107" s="257" t="s">
        <v>62</v>
      </c>
      <c r="K107" s="323">
        <v>555173.7717346939</v>
      </c>
    </row>
    <row r="108" spans="1:11" ht="15" customHeight="1" x14ac:dyDescent="0.25">
      <c r="A108" s="288">
        <v>104</v>
      </c>
      <c r="B108" s="257" t="s">
        <v>193</v>
      </c>
      <c r="C108" s="217">
        <v>0.28024998269753726</v>
      </c>
      <c r="D108" s="262" t="s">
        <v>210</v>
      </c>
      <c r="E108" s="218">
        <v>9138.6316872427979</v>
      </c>
      <c r="F108" s="259" t="s">
        <v>232</v>
      </c>
      <c r="G108" s="218">
        <v>55459.732174442193</v>
      </c>
      <c r="H108" s="262" t="s">
        <v>6</v>
      </c>
      <c r="I108" s="214">
        <v>2900.4910160880609</v>
      </c>
      <c r="J108" s="257" t="s">
        <v>130</v>
      </c>
      <c r="K108" s="216">
        <v>553968.79518072284</v>
      </c>
    </row>
    <row r="109" spans="1:11" ht="15" customHeight="1" x14ac:dyDescent="0.25">
      <c r="A109" s="288">
        <v>105</v>
      </c>
      <c r="B109" s="267" t="s">
        <v>80</v>
      </c>
      <c r="C109" s="310">
        <v>0.24077820923672072</v>
      </c>
      <c r="D109" s="260" t="s">
        <v>20</v>
      </c>
      <c r="E109" s="215">
        <v>8326.148521739131</v>
      </c>
      <c r="F109" s="267" t="s">
        <v>205</v>
      </c>
      <c r="G109" s="215">
        <v>53779.835311059906</v>
      </c>
      <c r="H109" s="260" t="s">
        <v>12</v>
      </c>
      <c r="I109" s="301">
        <v>2853.4242164781904</v>
      </c>
      <c r="J109" s="267" t="s">
        <v>193</v>
      </c>
      <c r="K109" s="311">
        <v>550837.95774647885</v>
      </c>
    </row>
    <row r="110" spans="1:11" ht="15" customHeight="1" x14ac:dyDescent="0.25">
      <c r="A110" s="288">
        <v>106</v>
      </c>
      <c r="B110" s="259" t="s">
        <v>15</v>
      </c>
      <c r="C110" s="217">
        <v>0.21705019732943284</v>
      </c>
      <c r="D110" s="262" t="s">
        <v>98</v>
      </c>
      <c r="E110" s="218">
        <v>8000.4503307737741</v>
      </c>
      <c r="F110" s="259" t="s">
        <v>230</v>
      </c>
      <c r="G110" s="218">
        <v>52905.081105448844</v>
      </c>
      <c r="H110" s="262" t="s">
        <v>2</v>
      </c>
      <c r="I110" s="214">
        <v>2845.5280592991912</v>
      </c>
      <c r="J110" s="259" t="s">
        <v>56</v>
      </c>
      <c r="K110" s="216">
        <v>536195.28837837838</v>
      </c>
    </row>
    <row r="111" spans="1:11" ht="15" customHeight="1" x14ac:dyDescent="0.25">
      <c r="A111" s="288">
        <v>107</v>
      </c>
      <c r="B111" s="259" t="s">
        <v>25</v>
      </c>
      <c r="C111" s="217">
        <v>0.19177408762139825</v>
      </c>
      <c r="D111" s="262" t="s">
        <v>225</v>
      </c>
      <c r="E111" s="218">
        <v>5780.091116173121</v>
      </c>
      <c r="F111" s="259" t="s">
        <v>203</v>
      </c>
      <c r="G111" s="218">
        <v>52168.634060370008</v>
      </c>
      <c r="H111" s="262" t="s">
        <v>64</v>
      </c>
      <c r="I111" s="214">
        <v>2779.9063557692311</v>
      </c>
      <c r="J111" s="259" t="s">
        <v>9</v>
      </c>
      <c r="K111" s="216">
        <v>521451.85714285716</v>
      </c>
    </row>
    <row r="112" spans="1:11" ht="15" customHeight="1" x14ac:dyDescent="0.25">
      <c r="A112" s="288">
        <v>108</v>
      </c>
      <c r="B112" s="259" t="s">
        <v>72</v>
      </c>
      <c r="C112" s="217">
        <v>0.1614032816844595</v>
      </c>
      <c r="D112" s="262" t="s">
        <v>66</v>
      </c>
      <c r="E112" s="218">
        <v>5141.6550657385924</v>
      </c>
      <c r="F112" s="259" t="s">
        <v>99</v>
      </c>
      <c r="G112" s="218">
        <v>51832.926706948638</v>
      </c>
      <c r="H112" s="262" t="s">
        <v>9</v>
      </c>
      <c r="I112" s="214">
        <v>2772.9180884109915</v>
      </c>
      <c r="J112" s="259" t="s">
        <v>225</v>
      </c>
      <c r="K112" s="216">
        <v>515148.25757575757</v>
      </c>
    </row>
    <row r="113" spans="1:11" ht="15" customHeight="1" x14ac:dyDescent="0.25">
      <c r="A113" s="288">
        <v>109</v>
      </c>
      <c r="B113" s="259" t="s">
        <v>55</v>
      </c>
      <c r="C113" s="217">
        <v>3.4500993601519321E-2</v>
      </c>
      <c r="D113" s="262" t="s">
        <v>233</v>
      </c>
      <c r="E113" s="218">
        <v>3788.3178902352101</v>
      </c>
      <c r="F113" s="259" t="s">
        <v>100</v>
      </c>
      <c r="G113" s="218">
        <v>51589.950924981793</v>
      </c>
      <c r="H113" s="262" t="s">
        <v>148</v>
      </c>
      <c r="I113" s="214">
        <v>2330.0627810650885</v>
      </c>
      <c r="J113" s="259" t="s">
        <v>35</v>
      </c>
      <c r="K113" s="216">
        <v>502196.74214285711</v>
      </c>
    </row>
    <row r="114" spans="1:11" ht="15" customHeight="1" thickBot="1" x14ac:dyDescent="0.3">
      <c r="A114" s="534">
        <v>110</v>
      </c>
      <c r="B114" s="265" t="s">
        <v>62</v>
      </c>
      <c r="C114" s="312">
        <v>5.6365565023695999E-3</v>
      </c>
      <c r="D114" s="266" t="s">
        <v>77</v>
      </c>
      <c r="E114" s="313">
        <v>682.81191972076783</v>
      </c>
      <c r="F114" s="265" t="s">
        <v>150</v>
      </c>
      <c r="G114" s="313">
        <v>50484.462151394422</v>
      </c>
      <c r="H114" s="266" t="s">
        <v>17</v>
      </c>
      <c r="I114" s="308">
        <v>1870.7127371273714</v>
      </c>
      <c r="J114" s="265" t="s">
        <v>150</v>
      </c>
      <c r="K114" s="314">
        <v>501458.38888888888</v>
      </c>
    </row>
    <row r="115" spans="1:11" x14ac:dyDescent="0.25">
      <c r="A115" s="1"/>
    </row>
  </sheetData>
  <pageMargins left="0.25" right="0.25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2021-2022 свод</vt:lpstr>
      <vt:lpstr>2021-2022 диаграммы</vt:lpstr>
      <vt:lpstr>2021-2022 исходные</vt:lpstr>
      <vt:lpstr>2021-2022 недвижимость</vt:lpstr>
      <vt:lpstr>2021-2022 движимое </vt:lpstr>
      <vt:lpstr>2021-2022 МЗ </vt:lpstr>
      <vt:lpstr>2021-2022 мат. запасы </vt:lpstr>
      <vt:lpstr>2021-2022 оплата 1 работника</vt:lpstr>
      <vt:lpstr>2021-2022 сводная</vt:lpstr>
      <vt:lpstr>2021-2022 сводная с местами</vt:lpstr>
      <vt:lpstr>2021-2022 сводная рейтинг</vt:lpstr>
      <vt:lpstr>2021-2022 МЗиОПТ</vt:lpstr>
      <vt:lpstr>2021-2022 свод (2)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2022-10-24T09:47:27Z</dcterms:modified>
</cp:coreProperties>
</file>