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915" windowHeight="11490" tabRatio="701"/>
  </bookViews>
  <sheets>
    <sheet name="2022-2023 свод" sheetId="24" r:id="rId1"/>
    <sheet name="2022-2023 диаграммы" sheetId="22" r:id="rId2"/>
    <sheet name="2022-2023 исходные" sheetId="23" r:id="rId3"/>
    <sheet name="2022-2023 недвижимость" sheetId="12" r:id="rId4"/>
    <sheet name="2022-2023 движимое " sheetId="14" r:id="rId5"/>
    <sheet name="2022-2023 МЗ " sheetId="15" r:id="rId6"/>
    <sheet name="2022-2023 мат. запасы " sheetId="16" r:id="rId7"/>
    <sheet name="2022-2023 оплата 1 работника" sheetId="17" r:id="rId8"/>
    <sheet name="2022-2023 сводная" sheetId="19" r:id="rId9"/>
    <sheet name="2022-2023 сводная с местами" sheetId="20" r:id="rId10"/>
    <sheet name="2022-2023 сводная рейтинг" sheetId="21" r:id="rId11"/>
  </sheets>
  <definedNames>
    <definedName name="_xlnm._FilterDatabase" localSheetId="2" hidden="1">'2022-2023 исходные'!$B$4:$T$4</definedName>
    <definedName name="_xlnm._FilterDatabase" localSheetId="0" hidden="1">'2022-2023 свод'!$B$4:$W$4</definedName>
    <definedName name="_xlnm._FilterDatabase" localSheetId="8" hidden="1">'2022-2023 сводная'!$B$4:$C$4</definedName>
    <definedName name="_xlnm._FilterDatabase" localSheetId="9" hidden="1">'2022-2023 сводная с местами'!$B$4:$K$4</definedName>
  </definedNames>
  <calcPr calcId="152511"/>
</workbook>
</file>

<file path=xl/calcChain.xml><?xml version="1.0" encoding="utf-8"?>
<calcChain xmlns="http://schemas.openxmlformats.org/spreadsheetml/2006/main">
  <c r="M67" i="21" l="1"/>
  <c r="M65" i="20"/>
  <c r="F71" i="23"/>
  <c r="S66" i="23"/>
  <c r="S66" i="24" s="1"/>
  <c r="P66" i="23"/>
  <c r="O66" i="24" s="1"/>
  <c r="L66" i="23"/>
  <c r="K66" i="24" s="1"/>
  <c r="I66" i="23"/>
  <c r="G66" i="24" s="1"/>
  <c r="F66" i="23"/>
  <c r="D66" i="24" s="1"/>
  <c r="Q29" i="23"/>
  <c r="I33" i="23" l="1"/>
  <c r="G33" i="24" s="1"/>
  <c r="M15" i="21" l="1"/>
  <c r="M80" i="21"/>
  <c r="M16" i="21"/>
  <c r="M24" i="21"/>
  <c r="M49" i="21"/>
  <c r="M37" i="21"/>
  <c r="M34" i="21"/>
  <c r="M20" i="21"/>
  <c r="M115" i="21"/>
  <c r="M54" i="21"/>
  <c r="M48" i="21"/>
  <c r="M35" i="21"/>
  <c r="M53" i="21"/>
  <c r="M18" i="21"/>
  <c r="M43" i="21"/>
  <c r="M91" i="21"/>
  <c r="M32" i="21"/>
  <c r="M42" i="21"/>
  <c r="M45" i="21"/>
  <c r="M26" i="21"/>
  <c r="M109" i="21"/>
  <c r="M10" i="21"/>
  <c r="M84" i="21"/>
  <c r="M113" i="21"/>
  <c r="M65" i="21"/>
  <c r="M99" i="21"/>
  <c r="M30" i="21"/>
  <c r="M112" i="21"/>
  <c r="M58" i="21"/>
  <c r="M63" i="21"/>
  <c r="M56" i="21"/>
  <c r="M12" i="21"/>
  <c r="M73" i="21"/>
  <c r="M93" i="21"/>
  <c r="M108" i="21"/>
  <c r="M71" i="21"/>
  <c r="M97" i="21"/>
  <c r="M17" i="21"/>
  <c r="M8" i="21"/>
  <c r="M31" i="21"/>
  <c r="M23" i="21"/>
  <c r="M60" i="21"/>
  <c r="M25" i="21"/>
  <c r="M68" i="21"/>
  <c r="M111" i="21"/>
  <c r="M28" i="21"/>
  <c r="M7" i="21"/>
  <c r="M19" i="21"/>
  <c r="M89" i="21"/>
  <c r="M101" i="21"/>
  <c r="M44" i="21"/>
  <c r="M114" i="21"/>
  <c r="M66" i="21"/>
  <c r="M46" i="21"/>
  <c r="M76" i="21"/>
  <c r="M47" i="21"/>
  <c r="M103" i="21"/>
  <c r="M70" i="21"/>
  <c r="M38" i="21"/>
  <c r="M95" i="21"/>
  <c r="M36" i="21"/>
  <c r="M74" i="21"/>
  <c r="M29" i="21"/>
  <c r="M102" i="21"/>
  <c r="M100" i="21"/>
  <c r="M106" i="21"/>
  <c r="M61" i="21"/>
  <c r="M104" i="21"/>
  <c r="M96" i="21"/>
  <c r="M77" i="21"/>
  <c r="M59" i="21"/>
  <c r="M64" i="21"/>
  <c r="M81" i="21"/>
  <c r="M9" i="21"/>
  <c r="M39" i="21"/>
  <c r="M94" i="21"/>
  <c r="M27" i="21"/>
  <c r="M22" i="21"/>
  <c r="M72" i="21"/>
  <c r="M82" i="21"/>
  <c r="M55" i="21"/>
  <c r="M57" i="21"/>
  <c r="M21" i="21"/>
  <c r="M41" i="21"/>
  <c r="M90" i="21"/>
  <c r="M14" i="21"/>
  <c r="M98" i="21"/>
  <c r="M78" i="21"/>
  <c r="M33" i="21"/>
  <c r="M86" i="21"/>
  <c r="M107" i="21"/>
  <c r="M51" i="21"/>
  <c r="M6" i="21"/>
  <c r="M50" i="21"/>
  <c r="M85" i="21"/>
  <c r="M92" i="21"/>
  <c r="M87" i="21"/>
  <c r="M79" i="21"/>
  <c r="M69" i="21"/>
  <c r="M62" i="21"/>
  <c r="M13" i="21"/>
  <c r="M52" i="21"/>
  <c r="M40" i="21"/>
  <c r="M75" i="21"/>
  <c r="M11" i="21"/>
  <c r="M5" i="21"/>
  <c r="M105" i="21"/>
  <c r="M110" i="21"/>
  <c r="M83" i="21"/>
  <c r="M88" i="21"/>
  <c r="K123" i="20"/>
  <c r="I123" i="20"/>
  <c r="G123" i="20"/>
  <c r="E123" i="20"/>
  <c r="C123" i="20"/>
  <c r="M83" i="20"/>
  <c r="M115" i="20"/>
  <c r="A123" i="20"/>
  <c r="A124" i="24"/>
  <c r="A124" i="23"/>
  <c r="F82" i="23"/>
  <c r="D82" i="24" s="1"/>
  <c r="S123" i="23" l="1"/>
  <c r="S123" i="24" s="1"/>
  <c r="P123" i="23"/>
  <c r="O123" i="24" s="1"/>
  <c r="L123" i="23"/>
  <c r="K123" i="24" s="1"/>
  <c r="I123" i="23"/>
  <c r="G123" i="24" s="1"/>
  <c r="F123" i="23"/>
  <c r="D123" i="24" s="1"/>
  <c r="S122" i="23"/>
  <c r="S122" i="24" s="1"/>
  <c r="P122" i="23"/>
  <c r="O122" i="24" s="1"/>
  <c r="L122" i="23"/>
  <c r="K122" i="24" s="1"/>
  <c r="I122" i="23"/>
  <c r="G122" i="24" s="1"/>
  <c r="F122" i="23"/>
  <c r="D122" i="24" s="1"/>
  <c r="S121" i="23"/>
  <c r="S121" i="24" s="1"/>
  <c r="P121" i="23"/>
  <c r="O121" i="24" s="1"/>
  <c r="L121" i="23"/>
  <c r="K121" i="24" s="1"/>
  <c r="I121" i="23"/>
  <c r="G121" i="24" s="1"/>
  <c r="F121" i="23"/>
  <c r="D121" i="24" s="1"/>
  <c r="S120" i="23"/>
  <c r="S120" i="24" s="1"/>
  <c r="P120" i="23"/>
  <c r="O120" i="24" s="1"/>
  <c r="L120" i="23"/>
  <c r="K120" i="24" s="1"/>
  <c r="I120" i="23"/>
  <c r="G120" i="24" s="1"/>
  <c r="F120" i="23"/>
  <c r="D120" i="24" s="1"/>
  <c r="S119" i="23"/>
  <c r="S119" i="24" s="1"/>
  <c r="P119" i="23"/>
  <c r="O119" i="24" s="1"/>
  <c r="L119" i="23"/>
  <c r="K119" i="24" s="1"/>
  <c r="I119" i="23"/>
  <c r="G119" i="24" s="1"/>
  <c r="F119" i="23"/>
  <c r="D119" i="24" s="1"/>
  <c r="S118" i="23"/>
  <c r="S118" i="24" s="1"/>
  <c r="P118" i="23"/>
  <c r="O118" i="24" s="1"/>
  <c r="L118" i="23"/>
  <c r="K118" i="24" s="1"/>
  <c r="I118" i="23"/>
  <c r="G118" i="24" s="1"/>
  <c r="F118" i="23"/>
  <c r="D118" i="24" s="1"/>
  <c r="S117" i="23"/>
  <c r="S117" i="24" s="1"/>
  <c r="P117" i="23"/>
  <c r="O117" i="24" s="1"/>
  <c r="L117" i="23"/>
  <c r="K117" i="24" s="1"/>
  <c r="I117" i="23"/>
  <c r="G117" i="24" s="1"/>
  <c r="F117" i="23"/>
  <c r="D117" i="24" s="1"/>
  <c r="S116" i="23"/>
  <c r="S116" i="24" s="1"/>
  <c r="P116" i="23"/>
  <c r="O116" i="24" s="1"/>
  <c r="L116" i="23"/>
  <c r="K116" i="24" s="1"/>
  <c r="K114" i="24" s="1"/>
  <c r="I116" i="23"/>
  <c r="G116" i="24" s="1"/>
  <c r="F116" i="23"/>
  <c r="D116" i="24" s="1"/>
  <c r="S115" i="23"/>
  <c r="S115" i="24" s="1"/>
  <c r="S114" i="24" s="1"/>
  <c r="P115" i="23"/>
  <c r="O115" i="24" s="1"/>
  <c r="O114" i="24" s="1"/>
  <c r="L115" i="23"/>
  <c r="K115" i="24" s="1"/>
  <c r="I115" i="23"/>
  <c r="G115" i="24" s="1"/>
  <c r="G114" i="24" s="1"/>
  <c r="F115" i="23"/>
  <c r="D115" i="24" s="1"/>
  <c r="R114" i="23"/>
  <c r="Q114" i="23"/>
  <c r="O114" i="23"/>
  <c r="N114" i="23"/>
  <c r="M114" i="23"/>
  <c r="K114" i="23"/>
  <c r="J114" i="23"/>
  <c r="H114" i="23"/>
  <c r="G114" i="23"/>
  <c r="E114" i="23"/>
  <c r="D114" i="23"/>
  <c r="S113" i="23"/>
  <c r="S113" i="24" s="1"/>
  <c r="P113" i="23"/>
  <c r="O113" i="24" s="1"/>
  <c r="L113" i="23"/>
  <c r="K113" i="24" s="1"/>
  <c r="I113" i="23"/>
  <c r="G113" i="24" s="1"/>
  <c r="F113" i="23"/>
  <c r="D113" i="24" s="1"/>
  <c r="S112" i="23"/>
  <c r="S112" i="24" s="1"/>
  <c r="P112" i="23"/>
  <c r="O112" i="24" s="1"/>
  <c r="L112" i="23"/>
  <c r="K112" i="24" s="1"/>
  <c r="I112" i="23"/>
  <c r="G112" i="24" s="1"/>
  <c r="F112" i="23"/>
  <c r="D112" i="24" s="1"/>
  <c r="S111" i="23"/>
  <c r="S111" i="24" s="1"/>
  <c r="P111" i="23"/>
  <c r="O111" i="24" s="1"/>
  <c r="L111" i="23"/>
  <c r="K111" i="24" s="1"/>
  <c r="I111" i="23"/>
  <c r="G111" i="24" s="1"/>
  <c r="F111" i="23"/>
  <c r="D111" i="24" s="1"/>
  <c r="S110" i="23"/>
  <c r="S110" i="24" s="1"/>
  <c r="P110" i="23"/>
  <c r="O110" i="24" s="1"/>
  <c r="L110" i="23"/>
  <c r="K110" i="24" s="1"/>
  <c r="I110" i="23"/>
  <c r="G110" i="24" s="1"/>
  <c r="F110" i="23"/>
  <c r="D110" i="24" s="1"/>
  <c r="S109" i="23"/>
  <c r="S109" i="24" s="1"/>
  <c r="P109" i="23"/>
  <c r="O109" i="24" s="1"/>
  <c r="L109" i="23"/>
  <c r="K109" i="24" s="1"/>
  <c r="I109" i="23"/>
  <c r="G109" i="24" s="1"/>
  <c r="F109" i="23"/>
  <c r="D109" i="24" s="1"/>
  <c r="S108" i="23"/>
  <c r="S108" i="24" s="1"/>
  <c r="P108" i="23"/>
  <c r="O108" i="24" s="1"/>
  <c r="L108" i="23"/>
  <c r="K108" i="24" s="1"/>
  <c r="I108" i="23"/>
  <c r="G108" i="24" s="1"/>
  <c r="F108" i="23"/>
  <c r="D108" i="24" s="1"/>
  <c r="S107" i="23"/>
  <c r="S107" i="24" s="1"/>
  <c r="P107" i="23"/>
  <c r="O107" i="24" s="1"/>
  <c r="L107" i="23"/>
  <c r="K107" i="24" s="1"/>
  <c r="I107" i="23"/>
  <c r="G107" i="24" s="1"/>
  <c r="F107" i="23"/>
  <c r="D107" i="24" s="1"/>
  <c r="S106" i="23"/>
  <c r="S106" i="24" s="1"/>
  <c r="P106" i="23"/>
  <c r="O106" i="24" s="1"/>
  <c r="L106" i="23"/>
  <c r="K106" i="24" s="1"/>
  <c r="I106" i="23"/>
  <c r="G106" i="24" s="1"/>
  <c r="F106" i="23"/>
  <c r="D106" i="24" s="1"/>
  <c r="S105" i="23"/>
  <c r="S105" i="24" s="1"/>
  <c r="P105" i="23"/>
  <c r="O105" i="24" s="1"/>
  <c r="L105" i="23"/>
  <c r="K105" i="24" s="1"/>
  <c r="I105" i="23"/>
  <c r="G105" i="24" s="1"/>
  <c r="F105" i="23"/>
  <c r="D105" i="24" s="1"/>
  <c r="S104" i="23"/>
  <c r="S104" i="24" s="1"/>
  <c r="P104" i="23"/>
  <c r="O104" i="24" s="1"/>
  <c r="L104" i="23"/>
  <c r="K104" i="24" s="1"/>
  <c r="I104" i="23"/>
  <c r="G104" i="24" s="1"/>
  <c r="F104" i="23"/>
  <c r="D104" i="24" s="1"/>
  <c r="S103" i="23"/>
  <c r="S103" i="24" s="1"/>
  <c r="P103" i="23"/>
  <c r="O103" i="24" s="1"/>
  <c r="L103" i="23"/>
  <c r="K103" i="24" s="1"/>
  <c r="I103" i="23"/>
  <c r="G103" i="24" s="1"/>
  <c r="F103" i="23"/>
  <c r="D103" i="24" s="1"/>
  <c r="S102" i="23"/>
  <c r="S102" i="24" s="1"/>
  <c r="P102" i="23"/>
  <c r="O102" i="24" s="1"/>
  <c r="L102" i="23"/>
  <c r="K102" i="24" s="1"/>
  <c r="I102" i="23"/>
  <c r="G102" i="24" s="1"/>
  <c r="F102" i="23"/>
  <c r="D102" i="24" s="1"/>
  <c r="S101" i="23"/>
  <c r="S101" i="24" s="1"/>
  <c r="P101" i="23"/>
  <c r="O101" i="24" s="1"/>
  <c r="L101" i="23"/>
  <c r="K101" i="24" s="1"/>
  <c r="I101" i="23"/>
  <c r="G101" i="24" s="1"/>
  <c r="F101" i="23"/>
  <c r="D101" i="24" s="1"/>
  <c r="S100" i="23"/>
  <c r="S100" i="24" s="1"/>
  <c r="P100" i="23"/>
  <c r="O100" i="24" s="1"/>
  <c r="L100" i="23"/>
  <c r="K100" i="24" s="1"/>
  <c r="I100" i="23"/>
  <c r="G100" i="24" s="1"/>
  <c r="F100" i="23"/>
  <c r="D100" i="24" s="1"/>
  <c r="S99" i="23"/>
  <c r="S99" i="24" s="1"/>
  <c r="P99" i="23"/>
  <c r="O99" i="24" s="1"/>
  <c r="L99" i="23"/>
  <c r="K99" i="24" s="1"/>
  <c r="I99" i="23"/>
  <c r="G99" i="24" s="1"/>
  <c r="F99" i="23"/>
  <c r="D99" i="24" s="1"/>
  <c r="S98" i="23"/>
  <c r="S98" i="24" s="1"/>
  <c r="P98" i="23"/>
  <c r="O98" i="24" s="1"/>
  <c r="L98" i="23"/>
  <c r="K98" i="24" s="1"/>
  <c r="I98" i="23"/>
  <c r="G98" i="24" s="1"/>
  <c r="F98" i="23"/>
  <c r="D98" i="24" s="1"/>
  <c r="S97" i="23"/>
  <c r="S97" i="24" s="1"/>
  <c r="P97" i="23"/>
  <c r="O97" i="24" s="1"/>
  <c r="L97" i="23"/>
  <c r="K97" i="24" s="1"/>
  <c r="I97" i="23"/>
  <c r="G97" i="24" s="1"/>
  <c r="F97" i="23"/>
  <c r="D97" i="24" s="1"/>
  <c r="S96" i="23"/>
  <c r="S96" i="24" s="1"/>
  <c r="P96" i="23"/>
  <c r="O96" i="24" s="1"/>
  <c r="L96" i="23"/>
  <c r="K96" i="24" s="1"/>
  <c r="I96" i="23"/>
  <c r="G96" i="24" s="1"/>
  <c r="F96" i="23"/>
  <c r="D96" i="24" s="1"/>
  <c r="S95" i="23"/>
  <c r="S95" i="24" s="1"/>
  <c r="P95" i="23"/>
  <c r="O95" i="24" s="1"/>
  <c r="L95" i="23"/>
  <c r="K95" i="24" s="1"/>
  <c r="I95" i="23"/>
  <c r="G95" i="24" s="1"/>
  <c r="F95" i="23"/>
  <c r="D95" i="24" s="1"/>
  <c r="S94" i="23"/>
  <c r="S94" i="24" s="1"/>
  <c r="P94" i="23"/>
  <c r="O94" i="24" s="1"/>
  <c r="L94" i="23"/>
  <c r="K94" i="24" s="1"/>
  <c r="I94" i="23"/>
  <c r="G94" i="24" s="1"/>
  <c r="F94" i="23"/>
  <c r="D94" i="24" s="1"/>
  <c r="S93" i="23"/>
  <c r="S93" i="24" s="1"/>
  <c r="P93" i="23"/>
  <c r="O93" i="24" s="1"/>
  <c r="L93" i="23"/>
  <c r="K93" i="24" s="1"/>
  <c r="I93" i="23"/>
  <c r="G93" i="24" s="1"/>
  <c r="F93" i="23"/>
  <c r="D93" i="24" s="1"/>
  <c r="S92" i="23"/>
  <c r="S92" i="24" s="1"/>
  <c r="P92" i="23"/>
  <c r="O92" i="24" s="1"/>
  <c r="L92" i="23"/>
  <c r="K92" i="24" s="1"/>
  <c r="I92" i="23"/>
  <c r="G92" i="24" s="1"/>
  <c r="F92" i="23"/>
  <c r="D92" i="24" s="1"/>
  <c r="S91" i="23"/>
  <c r="S91" i="24" s="1"/>
  <c r="P91" i="23"/>
  <c r="O91" i="24" s="1"/>
  <c r="L91" i="23"/>
  <c r="K91" i="24" s="1"/>
  <c r="I91" i="23"/>
  <c r="G91" i="24" s="1"/>
  <c r="F91" i="23"/>
  <c r="D91" i="24" s="1"/>
  <c r="S90" i="23"/>
  <c r="S90" i="24" s="1"/>
  <c r="P90" i="23"/>
  <c r="O90" i="24" s="1"/>
  <c r="L90" i="23"/>
  <c r="K90" i="24" s="1"/>
  <c r="I90" i="23"/>
  <c r="G90" i="24" s="1"/>
  <c r="F90" i="23"/>
  <c r="D90" i="24" s="1"/>
  <c r="S89" i="23"/>
  <c r="S89" i="24" s="1"/>
  <c r="P89" i="23"/>
  <c r="O89" i="24" s="1"/>
  <c r="L89" i="23"/>
  <c r="K89" i="24" s="1"/>
  <c r="I89" i="23"/>
  <c r="G89" i="24" s="1"/>
  <c r="F89" i="23"/>
  <c r="D89" i="24" s="1"/>
  <c r="S88" i="23"/>
  <c r="S88" i="24" s="1"/>
  <c r="P88" i="23"/>
  <c r="O88" i="24" s="1"/>
  <c r="L88" i="23"/>
  <c r="K88" i="24" s="1"/>
  <c r="I88" i="23"/>
  <c r="G88" i="24" s="1"/>
  <c r="F88" i="23"/>
  <c r="D88" i="24" s="1"/>
  <c r="S87" i="23"/>
  <c r="S87" i="24" s="1"/>
  <c r="P87" i="23"/>
  <c r="O87" i="24" s="1"/>
  <c r="L87" i="23"/>
  <c r="K87" i="24" s="1"/>
  <c r="I87" i="23"/>
  <c r="G87" i="24" s="1"/>
  <c r="F87" i="23"/>
  <c r="D87" i="24" s="1"/>
  <c r="S86" i="23"/>
  <c r="S86" i="24" s="1"/>
  <c r="P86" i="23"/>
  <c r="O86" i="24" s="1"/>
  <c r="L86" i="23"/>
  <c r="K86" i="24" s="1"/>
  <c r="I86" i="23"/>
  <c r="G86" i="24" s="1"/>
  <c r="F86" i="23"/>
  <c r="D86" i="24" s="1"/>
  <c r="S85" i="23"/>
  <c r="S85" i="24" s="1"/>
  <c r="P85" i="23"/>
  <c r="O85" i="24" s="1"/>
  <c r="L85" i="23"/>
  <c r="K85" i="24" s="1"/>
  <c r="I85" i="23"/>
  <c r="G85" i="24" s="1"/>
  <c r="G83" i="24" s="1"/>
  <c r="F85" i="23"/>
  <c r="D85" i="24" s="1"/>
  <c r="S84" i="23"/>
  <c r="S84" i="24" s="1"/>
  <c r="S83" i="24" s="1"/>
  <c r="P84" i="23"/>
  <c r="O84" i="24" s="1"/>
  <c r="O83" i="24" s="1"/>
  <c r="L84" i="23"/>
  <c r="K84" i="24" s="1"/>
  <c r="K83" i="24" s="1"/>
  <c r="I84" i="23"/>
  <c r="G84" i="24" s="1"/>
  <c r="F84" i="23"/>
  <c r="D84" i="24" s="1"/>
  <c r="R83" i="23"/>
  <c r="Q83" i="23"/>
  <c r="O83" i="23"/>
  <c r="N83" i="23"/>
  <c r="M83" i="23"/>
  <c r="K83" i="23"/>
  <c r="J83" i="23"/>
  <c r="H83" i="23"/>
  <c r="G83" i="23"/>
  <c r="E83" i="23"/>
  <c r="D83" i="23"/>
  <c r="S82" i="23"/>
  <c r="S82" i="24" s="1"/>
  <c r="P82" i="23"/>
  <c r="O82" i="24" s="1"/>
  <c r="L82" i="23"/>
  <c r="K82" i="24" s="1"/>
  <c r="I82" i="23"/>
  <c r="G82" i="24" s="1"/>
  <c r="S81" i="23"/>
  <c r="S81" i="24" s="1"/>
  <c r="P81" i="23"/>
  <c r="O81" i="24" s="1"/>
  <c r="L81" i="23"/>
  <c r="K81" i="24" s="1"/>
  <c r="I81" i="23"/>
  <c r="G81" i="24" s="1"/>
  <c r="F81" i="23"/>
  <c r="D81" i="24" s="1"/>
  <c r="S80" i="23"/>
  <c r="S80" i="24" s="1"/>
  <c r="P80" i="23"/>
  <c r="O80" i="24" s="1"/>
  <c r="L80" i="23"/>
  <c r="K80" i="24" s="1"/>
  <c r="I80" i="23"/>
  <c r="G80" i="24" s="1"/>
  <c r="F80" i="23"/>
  <c r="D80" i="24" s="1"/>
  <c r="S79" i="23"/>
  <c r="S79" i="24" s="1"/>
  <c r="P79" i="23"/>
  <c r="O79" i="24" s="1"/>
  <c r="L79" i="23"/>
  <c r="K79" i="24" s="1"/>
  <c r="I79" i="23"/>
  <c r="G79" i="24" s="1"/>
  <c r="F79" i="23"/>
  <c r="D79" i="24" s="1"/>
  <c r="S78" i="23"/>
  <c r="S78" i="24" s="1"/>
  <c r="P78" i="23"/>
  <c r="O78" i="24" s="1"/>
  <c r="L78" i="23"/>
  <c r="K78" i="24" s="1"/>
  <c r="I78" i="23"/>
  <c r="G78" i="24" s="1"/>
  <c r="F78" i="23"/>
  <c r="D78" i="24" s="1"/>
  <c r="S77" i="23"/>
  <c r="S77" i="24" s="1"/>
  <c r="P77" i="23"/>
  <c r="O77" i="24" s="1"/>
  <c r="L77" i="23"/>
  <c r="K77" i="24" s="1"/>
  <c r="I77" i="23"/>
  <c r="G77" i="24" s="1"/>
  <c r="F77" i="23"/>
  <c r="D77" i="24" s="1"/>
  <c r="S76" i="23"/>
  <c r="S76" i="24" s="1"/>
  <c r="P76" i="23"/>
  <c r="O76" i="24" s="1"/>
  <c r="L76" i="23"/>
  <c r="K76" i="24" s="1"/>
  <c r="I76" i="23"/>
  <c r="G76" i="24" s="1"/>
  <c r="F76" i="23"/>
  <c r="D76" i="24" s="1"/>
  <c r="S75" i="23"/>
  <c r="S75" i="24" s="1"/>
  <c r="P75" i="23"/>
  <c r="O75" i="24" s="1"/>
  <c r="L75" i="23"/>
  <c r="K75" i="24" s="1"/>
  <c r="I75" i="23"/>
  <c r="G75" i="24" s="1"/>
  <c r="F75" i="23"/>
  <c r="D75" i="24" s="1"/>
  <c r="S74" i="23"/>
  <c r="S74" i="24" s="1"/>
  <c r="P74" i="23"/>
  <c r="O74" i="24" s="1"/>
  <c r="L74" i="23"/>
  <c r="K74" i="24" s="1"/>
  <c r="I74" i="23"/>
  <c r="G74" i="24" s="1"/>
  <c r="F74" i="23"/>
  <c r="D74" i="24" s="1"/>
  <c r="S73" i="23"/>
  <c r="S73" i="24" s="1"/>
  <c r="P73" i="23"/>
  <c r="O73" i="24" s="1"/>
  <c r="L73" i="23"/>
  <c r="K73" i="24" s="1"/>
  <c r="I73" i="23"/>
  <c r="G73" i="24" s="1"/>
  <c r="F73" i="23"/>
  <c r="D73" i="24" s="1"/>
  <c r="S72" i="23"/>
  <c r="S72" i="24" s="1"/>
  <c r="P72" i="23"/>
  <c r="O72" i="24" s="1"/>
  <c r="L72" i="23"/>
  <c r="K72" i="24" s="1"/>
  <c r="I72" i="23"/>
  <c r="G72" i="24" s="1"/>
  <c r="F72" i="23"/>
  <c r="D72" i="24" s="1"/>
  <c r="S71" i="23"/>
  <c r="S71" i="24" s="1"/>
  <c r="P71" i="23"/>
  <c r="O71" i="24" s="1"/>
  <c r="L71" i="23"/>
  <c r="K71" i="24" s="1"/>
  <c r="I71" i="23"/>
  <c r="G71" i="24" s="1"/>
  <c r="D71" i="24"/>
  <c r="S70" i="23"/>
  <c r="S70" i="24" s="1"/>
  <c r="P70" i="23"/>
  <c r="O70" i="24" s="1"/>
  <c r="O68" i="24" s="1"/>
  <c r="L70" i="23"/>
  <c r="K70" i="24" s="1"/>
  <c r="I70" i="23"/>
  <c r="G70" i="24" s="1"/>
  <c r="F70" i="23"/>
  <c r="D70" i="24" s="1"/>
  <c r="S69" i="23"/>
  <c r="S69" i="24" s="1"/>
  <c r="S68" i="24" s="1"/>
  <c r="P69" i="23"/>
  <c r="O69" i="24" s="1"/>
  <c r="L69" i="23"/>
  <c r="K69" i="24" s="1"/>
  <c r="I69" i="23"/>
  <c r="G69" i="24" s="1"/>
  <c r="F69" i="23"/>
  <c r="D69" i="24" s="1"/>
  <c r="R68" i="23"/>
  <c r="Q68" i="23"/>
  <c r="O68" i="23"/>
  <c r="N68" i="23"/>
  <c r="M68" i="23"/>
  <c r="K68" i="23"/>
  <c r="J68" i="23"/>
  <c r="H68" i="23"/>
  <c r="G68" i="23"/>
  <c r="E68" i="23"/>
  <c r="D68" i="23"/>
  <c r="S65" i="23"/>
  <c r="S65" i="24" s="1"/>
  <c r="P65" i="23"/>
  <c r="O65" i="24" s="1"/>
  <c r="L65" i="23"/>
  <c r="K65" i="24" s="1"/>
  <c r="I65" i="23"/>
  <c r="G65" i="24" s="1"/>
  <c r="F65" i="23"/>
  <c r="D65" i="24" s="1"/>
  <c r="S64" i="23"/>
  <c r="S64" i="24" s="1"/>
  <c r="P64" i="23"/>
  <c r="O64" i="24" s="1"/>
  <c r="L64" i="23"/>
  <c r="K64" i="24" s="1"/>
  <c r="I64" i="23"/>
  <c r="G64" i="24" s="1"/>
  <c r="F64" i="23"/>
  <c r="D64" i="24" s="1"/>
  <c r="S63" i="23"/>
  <c r="S63" i="24" s="1"/>
  <c r="P63" i="23"/>
  <c r="O63" i="24" s="1"/>
  <c r="L63" i="23"/>
  <c r="K63" i="24" s="1"/>
  <c r="I63" i="23"/>
  <c r="G63" i="24" s="1"/>
  <c r="F63" i="23"/>
  <c r="D63" i="24" s="1"/>
  <c r="S62" i="23"/>
  <c r="S62" i="24" s="1"/>
  <c r="P62" i="23"/>
  <c r="O62" i="24" s="1"/>
  <c r="L62" i="23"/>
  <c r="K62" i="24" s="1"/>
  <c r="I62" i="23"/>
  <c r="G62" i="24" s="1"/>
  <c r="F62" i="23"/>
  <c r="D62" i="24" s="1"/>
  <c r="S61" i="23"/>
  <c r="S61" i="24" s="1"/>
  <c r="P61" i="23"/>
  <c r="O61" i="24" s="1"/>
  <c r="L61" i="23"/>
  <c r="K61" i="24" s="1"/>
  <c r="I61" i="23"/>
  <c r="G61" i="24" s="1"/>
  <c r="F61" i="23"/>
  <c r="D61" i="24" s="1"/>
  <c r="S60" i="23"/>
  <c r="S60" i="24" s="1"/>
  <c r="P60" i="23"/>
  <c r="O60" i="24" s="1"/>
  <c r="L60" i="23"/>
  <c r="K60" i="24" s="1"/>
  <c r="I60" i="23"/>
  <c r="G60" i="24" s="1"/>
  <c r="F60" i="23"/>
  <c r="D60" i="24" s="1"/>
  <c r="S59" i="23"/>
  <c r="S59" i="24" s="1"/>
  <c r="P59" i="23"/>
  <c r="O59" i="24" s="1"/>
  <c r="L59" i="23"/>
  <c r="K59" i="24" s="1"/>
  <c r="I59" i="23"/>
  <c r="G59" i="24" s="1"/>
  <c r="F59" i="23"/>
  <c r="D59" i="24" s="1"/>
  <c r="S58" i="23"/>
  <c r="S58" i="24" s="1"/>
  <c r="P58" i="23"/>
  <c r="O58" i="24" s="1"/>
  <c r="L58" i="23"/>
  <c r="K58" i="24" s="1"/>
  <c r="I58" i="23"/>
  <c r="G58" i="24" s="1"/>
  <c r="D58" i="24"/>
  <c r="S57" i="23"/>
  <c r="S57" i="24" s="1"/>
  <c r="P57" i="23"/>
  <c r="O57" i="24" s="1"/>
  <c r="L57" i="23"/>
  <c r="K57" i="24" s="1"/>
  <c r="I57" i="23"/>
  <c r="G57" i="24" s="1"/>
  <c r="F57" i="23"/>
  <c r="D57" i="24" s="1"/>
  <c r="S56" i="23"/>
  <c r="S56" i="24" s="1"/>
  <c r="P56" i="23"/>
  <c r="O56" i="24" s="1"/>
  <c r="L56" i="23"/>
  <c r="K56" i="24" s="1"/>
  <c r="I56" i="23"/>
  <c r="G56" i="24" s="1"/>
  <c r="F56" i="23"/>
  <c r="D56" i="24" s="1"/>
  <c r="S55" i="23"/>
  <c r="S55" i="24" s="1"/>
  <c r="P55" i="23"/>
  <c r="O55" i="24" s="1"/>
  <c r="L55" i="23"/>
  <c r="K55" i="24" s="1"/>
  <c r="I55" i="23"/>
  <c r="G55" i="24" s="1"/>
  <c r="F55" i="23"/>
  <c r="D55" i="24" s="1"/>
  <c r="S54" i="23"/>
  <c r="S54" i="24" s="1"/>
  <c r="P54" i="23"/>
  <c r="O54" i="24" s="1"/>
  <c r="L54" i="23"/>
  <c r="K54" i="24" s="1"/>
  <c r="I54" i="23"/>
  <c r="G54" i="24" s="1"/>
  <c r="F54" i="23"/>
  <c r="D54" i="24" s="1"/>
  <c r="S53" i="23"/>
  <c r="S53" i="24" s="1"/>
  <c r="P53" i="23"/>
  <c r="O53" i="24" s="1"/>
  <c r="L53" i="23"/>
  <c r="K53" i="24" s="1"/>
  <c r="I53" i="23"/>
  <c r="G53" i="24" s="1"/>
  <c r="F53" i="23"/>
  <c r="D53" i="24" s="1"/>
  <c r="S52" i="23"/>
  <c r="S52" i="24" s="1"/>
  <c r="P52" i="23"/>
  <c r="O52" i="24" s="1"/>
  <c r="L52" i="23"/>
  <c r="K52" i="24" s="1"/>
  <c r="I52" i="23"/>
  <c r="G52" i="24" s="1"/>
  <c r="F52" i="23"/>
  <c r="D52" i="24" s="1"/>
  <c r="S51" i="23"/>
  <c r="S51" i="24" s="1"/>
  <c r="P51" i="23"/>
  <c r="O51" i="24" s="1"/>
  <c r="L51" i="23"/>
  <c r="K51" i="24" s="1"/>
  <c r="I51" i="23"/>
  <c r="G51" i="24" s="1"/>
  <c r="F51" i="23"/>
  <c r="D51" i="24" s="1"/>
  <c r="S50" i="23"/>
  <c r="S50" i="24" s="1"/>
  <c r="P50" i="23"/>
  <c r="O50" i="24" s="1"/>
  <c r="L50" i="23"/>
  <c r="K50" i="24" s="1"/>
  <c r="I50" i="23"/>
  <c r="G50" i="24" s="1"/>
  <c r="F50" i="23"/>
  <c r="D50" i="24" s="1"/>
  <c r="S49" i="23"/>
  <c r="S49" i="24" s="1"/>
  <c r="P49" i="23"/>
  <c r="O49" i="24" s="1"/>
  <c r="L49" i="23"/>
  <c r="K49" i="24" s="1"/>
  <c r="I49" i="23"/>
  <c r="G49" i="24" s="1"/>
  <c r="F49" i="23"/>
  <c r="D49" i="24" s="1"/>
  <c r="S48" i="23"/>
  <c r="S48" i="24" s="1"/>
  <c r="S47" i="24" s="1"/>
  <c r="P48" i="23"/>
  <c r="O48" i="24" s="1"/>
  <c r="O47" i="24" s="1"/>
  <c r="L48" i="23"/>
  <c r="K48" i="24" s="1"/>
  <c r="K47" i="24" s="1"/>
  <c r="I48" i="23"/>
  <c r="G48" i="24" s="1"/>
  <c r="G47" i="24" s="1"/>
  <c r="F48" i="23"/>
  <c r="D48" i="24" s="1"/>
  <c r="R47" i="23"/>
  <c r="Q47" i="23"/>
  <c r="O47" i="23"/>
  <c r="N47" i="23"/>
  <c r="M47" i="23"/>
  <c r="K47" i="23"/>
  <c r="J47" i="23"/>
  <c r="H47" i="23"/>
  <c r="G47" i="23"/>
  <c r="E47" i="23"/>
  <c r="D47" i="23"/>
  <c r="S46" i="23"/>
  <c r="S46" i="24" s="1"/>
  <c r="P46" i="23"/>
  <c r="O46" i="24" s="1"/>
  <c r="L46" i="23"/>
  <c r="K46" i="24" s="1"/>
  <c r="I46" i="23"/>
  <c r="G46" i="24" s="1"/>
  <c r="F46" i="23"/>
  <c r="D46" i="24" s="1"/>
  <c r="S45" i="23"/>
  <c r="S45" i="24" s="1"/>
  <c r="P45" i="23"/>
  <c r="O45" i="24" s="1"/>
  <c r="L45" i="23"/>
  <c r="K45" i="24" s="1"/>
  <c r="I45" i="23"/>
  <c r="G45" i="24" s="1"/>
  <c r="F45" i="23"/>
  <c r="D45" i="24" s="1"/>
  <c r="S44" i="23"/>
  <c r="S44" i="24" s="1"/>
  <c r="P44" i="23"/>
  <c r="O44" i="24" s="1"/>
  <c r="L44" i="23"/>
  <c r="K44" i="24" s="1"/>
  <c r="I44" i="23"/>
  <c r="G44" i="24" s="1"/>
  <c r="F44" i="23"/>
  <c r="D44" i="24" s="1"/>
  <c r="S43" i="23"/>
  <c r="S43" i="24" s="1"/>
  <c r="P43" i="23"/>
  <c r="O43" i="24" s="1"/>
  <c r="L43" i="23"/>
  <c r="K43" i="24" s="1"/>
  <c r="I43" i="23"/>
  <c r="G43" i="24" s="1"/>
  <c r="F43" i="23"/>
  <c r="D43" i="24" s="1"/>
  <c r="S42" i="23"/>
  <c r="S42" i="24" s="1"/>
  <c r="P42" i="23"/>
  <c r="O42" i="24" s="1"/>
  <c r="L42" i="23"/>
  <c r="K42" i="24" s="1"/>
  <c r="I42" i="23"/>
  <c r="G42" i="24" s="1"/>
  <c r="F42" i="23"/>
  <c r="D42" i="24" s="1"/>
  <c r="S41" i="23"/>
  <c r="S41" i="24" s="1"/>
  <c r="P41" i="23"/>
  <c r="O41" i="24" s="1"/>
  <c r="L41" i="23"/>
  <c r="K41" i="24" s="1"/>
  <c r="I41" i="23"/>
  <c r="G41" i="24" s="1"/>
  <c r="F41" i="23"/>
  <c r="D41" i="24" s="1"/>
  <c r="S40" i="23"/>
  <c r="S40" i="24" s="1"/>
  <c r="P40" i="23"/>
  <c r="O40" i="24" s="1"/>
  <c r="L40" i="23"/>
  <c r="K40" i="24" s="1"/>
  <c r="I40" i="23"/>
  <c r="G40" i="24" s="1"/>
  <c r="F40" i="23"/>
  <c r="D40" i="24" s="1"/>
  <c r="S39" i="23"/>
  <c r="S39" i="24" s="1"/>
  <c r="P39" i="23"/>
  <c r="O39" i="24" s="1"/>
  <c r="L39" i="23"/>
  <c r="K39" i="24" s="1"/>
  <c r="I39" i="23"/>
  <c r="G39" i="24" s="1"/>
  <c r="F39" i="23"/>
  <c r="D39" i="24" s="1"/>
  <c r="S38" i="23"/>
  <c r="S38" i="24" s="1"/>
  <c r="P38" i="23"/>
  <c r="O38" i="24" s="1"/>
  <c r="L38" i="23"/>
  <c r="K38" i="24" s="1"/>
  <c r="I38" i="23"/>
  <c r="G38" i="24" s="1"/>
  <c r="F38" i="23"/>
  <c r="D38" i="24" s="1"/>
  <c r="S37" i="23"/>
  <c r="S37" i="24" s="1"/>
  <c r="P37" i="23"/>
  <c r="O37" i="24" s="1"/>
  <c r="L37" i="23"/>
  <c r="K37" i="24" s="1"/>
  <c r="I37" i="23"/>
  <c r="G37" i="24" s="1"/>
  <c r="F37" i="23"/>
  <c r="D37" i="24" s="1"/>
  <c r="S36" i="23"/>
  <c r="S36" i="24" s="1"/>
  <c r="P36" i="23"/>
  <c r="O36" i="24" s="1"/>
  <c r="L36" i="23"/>
  <c r="K36" i="24" s="1"/>
  <c r="I36" i="23"/>
  <c r="G36" i="24" s="1"/>
  <c r="F36" i="23"/>
  <c r="D36" i="24" s="1"/>
  <c r="S35" i="23"/>
  <c r="S35" i="24" s="1"/>
  <c r="P35" i="23"/>
  <c r="O35" i="24" s="1"/>
  <c r="L35" i="23"/>
  <c r="K35" i="24" s="1"/>
  <c r="I35" i="23"/>
  <c r="G35" i="24" s="1"/>
  <c r="F35" i="23"/>
  <c r="D35" i="24" s="1"/>
  <c r="S34" i="23"/>
  <c r="S34" i="24" s="1"/>
  <c r="P34" i="23"/>
  <c r="O34" i="24" s="1"/>
  <c r="L34" i="23"/>
  <c r="K34" i="24" s="1"/>
  <c r="I34" i="23"/>
  <c r="G34" i="24" s="1"/>
  <c r="F34" i="23"/>
  <c r="D34" i="24" s="1"/>
  <c r="S33" i="23"/>
  <c r="S33" i="24" s="1"/>
  <c r="P33" i="23"/>
  <c r="O33" i="24" s="1"/>
  <c r="L33" i="23"/>
  <c r="K33" i="24" s="1"/>
  <c r="F33" i="23"/>
  <c r="D33" i="24" s="1"/>
  <c r="S32" i="23"/>
  <c r="S32" i="24" s="1"/>
  <c r="P32" i="23"/>
  <c r="O32" i="24" s="1"/>
  <c r="L32" i="23"/>
  <c r="K32" i="24" s="1"/>
  <c r="I32" i="23"/>
  <c r="G32" i="24" s="1"/>
  <c r="F32" i="23"/>
  <c r="D32" i="24" s="1"/>
  <c r="S31" i="23"/>
  <c r="S31" i="24" s="1"/>
  <c r="P31" i="23"/>
  <c r="O31" i="24" s="1"/>
  <c r="L31" i="23"/>
  <c r="K31" i="24" s="1"/>
  <c r="I31" i="23"/>
  <c r="G31" i="24" s="1"/>
  <c r="G29" i="24" s="1"/>
  <c r="F31" i="23"/>
  <c r="D31" i="24" s="1"/>
  <c r="S30" i="23"/>
  <c r="S30" i="24" s="1"/>
  <c r="S29" i="24" s="1"/>
  <c r="P30" i="23"/>
  <c r="O30" i="24" s="1"/>
  <c r="O29" i="24" s="1"/>
  <c r="L30" i="23"/>
  <c r="K30" i="24" s="1"/>
  <c r="K29" i="24" s="1"/>
  <c r="I30" i="23"/>
  <c r="G30" i="24" s="1"/>
  <c r="F30" i="23"/>
  <c r="D30" i="24" s="1"/>
  <c r="R29" i="23"/>
  <c r="O29" i="23"/>
  <c r="N29" i="23"/>
  <c r="M29" i="23"/>
  <c r="K29" i="23"/>
  <c r="J29" i="23"/>
  <c r="H29" i="23"/>
  <c r="G29" i="23"/>
  <c r="E29" i="23"/>
  <c r="D29" i="23"/>
  <c r="S28" i="23"/>
  <c r="S28" i="24" s="1"/>
  <c r="P28" i="23"/>
  <c r="O28" i="24" s="1"/>
  <c r="L28" i="23"/>
  <c r="K28" i="24" s="1"/>
  <c r="I28" i="23"/>
  <c r="G28" i="24" s="1"/>
  <c r="F28" i="23"/>
  <c r="D28" i="24" s="1"/>
  <c r="S27" i="23"/>
  <c r="S27" i="24" s="1"/>
  <c r="P27" i="23"/>
  <c r="O27" i="24" s="1"/>
  <c r="L27" i="23"/>
  <c r="K27" i="24" s="1"/>
  <c r="I27" i="23"/>
  <c r="G27" i="24" s="1"/>
  <c r="F27" i="23"/>
  <c r="D27" i="24" s="1"/>
  <c r="S26" i="23"/>
  <c r="S26" i="24" s="1"/>
  <c r="P26" i="23"/>
  <c r="O26" i="24" s="1"/>
  <c r="L26" i="23"/>
  <c r="K26" i="24" s="1"/>
  <c r="I26" i="23"/>
  <c r="G26" i="24" s="1"/>
  <c r="F26" i="23"/>
  <c r="D26" i="24" s="1"/>
  <c r="S25" i="23"/>
  <c r="S25" i="24" s="1"/>
  <c r="P25" i="23"/>
  <c r="O25" i="24" s="1"/>
  <c r="L25" i="23"/>
  <c r="K25" i="24" s="1"/>
  <c r="I25" i="23"/>
  <c r="G25" i="24" s="1"/>
  <c r="F25" i="23"/>
  <c r="D25" i="24" s="1"/>
  <c r="S24" i="23"/>
  <c r="S24" i="24" s="1"/>
  <c r="P24" i="23"/>
  <c r="O24" i="24" s="1"/>
  <c r="L24" i="23"/>
  <c r="K24" i="24" s="1"/>
  <c r="I24" i="23"/>
  <c r="G24" i="24" s="1"/>
  <c r="F24" i="23"/>
  <c r="D24" i="24" s="1"/>
  <c r="S23" i="23"/>
  <c r="S23" i="24" s="1"/>
  <c r="P23" i="23"/>
  <c r="O23" i="24" s="1"/>
  <c r="L23" i="23"/>
  <c r="K23" i="24" s="1"/>
  <c r="I23" i="23"/>
  <c r="G23" i="24" s="1"/>
  <c r="F23" i="23"/>
  <c r="D23" i="24" s="1"/>
  <c r="S22" i="23"/>
  <c r="S22" i="24" s="1"/>
  <c r="P22" i="23"/>
  <c r="O22" i="24" s="1"/>
  <c r="L22" i="23"/>
  <c r="K22" i="24" s="1"/>
  <c r="I22" i="23"/>
  <c r="G22" i="24" s="1"/>
  <c r="F22" i="23"/>
  <c r="D22" i="24" s="1"/>
  <c r="S21" i="23"/>
  <c r="S21" i="24" s="1"/>
  <c r="P21" i="23"/>
  <c r="O21" i="24" s="1"/>
  <c r="L21" i="23"/>
  <c r="K21" i="24" s="1"/>
  <c r="I21" i="23"/>
  <c r="G21" i="24" s="1"/>
  <c r="F21" i="23"/>
  <c r="D21" i="24" s="1"/>
  <c r="S20" i="23"/>
  <c r="S20" i="24" s="1"/>
  <c r="P20" i="23"/>
  <c r="O20" i="24" s="1"/>
  <c r="L20" i="23"/>
  <c r="K20" i="24" s="1"/>
  <c r="I20" i="23"/>
  <c r="G20" i="24" s="1"/>
  <c r="F20" i="23"/>
  <c r="D20" i="24" s="1"/>
  <c r="S19" i="23"/>
  <c r="S19" i="24" s="1"/>
  <c r="P19" i="23"/>
  <c r="O19" i="24" s="1"/>
  <c r="L19" i="23"/>
  <c r="K19" i="24" s="1"/>
  <c r="I19" i="23"/>
  <c r="G19" i="24" s="1"/>
  <c r="F19" i="23"/>
  <c r="D19" i="24" s="1"/>
  <c r="S18" i="23"/>
  <c r="S18" i="24" s="1"/>
  <c r="P18" i="23"/>
  <c r="O18" i="24" s="1"/>
  <c r="L18" i="23"/>
  <c r="K18" i="24" s="1"/>
  <c r="I18" i="23"/>
  <c r="G18" i="24" s="1"/>
  <c r="F18" i="23"/>
  <c r="D18" i="24" s="1"/>
  <c r="S17" i="23"/>
  <c r="S17" i="24" s="1"/>
  <c r="S16" i="24" s="1"/>
  <c r="P17" i="23"/>
  <c r="O17" i="24" s="1"/>
  <c r="O16" i="24" s="1"/>
  <c r="L17" i="23"/>
  <c r="K17" i="24" s="1"/>
  <c r="K16" i="24" s="1"/>
  <c r="I17" i="23"/>
  <c r="G17" i="24" s="1"/>
  <c r="G16" i="24" s="1"/>
  <c r="F17" i="23"/>
  <c r="D17" i="24" s="1"/>
  <c r="R16" i="23"/>
  <c r="Q16" i="23"/>
  <c r="O16" i="23"/>
  <c r="N16" i="23"/>
  <c r="M16" i="23"/>
  <c r="K16" i="23"/>
  <c r="J16" i="23"/>
  <c r="H16" i="23"/>
  <c r="G16" i="23"/>
  <c r="E16" i="23"/>
  <c r="D16" i="23"/>
  <c r="S15" i="23"/>
  <c r="S15" i="24" s="1"/>
  <c r="P15" i="23"/>
  <c r="O15" i="24" s="1"/>
  <c r="L15" i="23"/>
  <c r="K15" i="24" s="1"/>
  <c r="I15" i="23"/>
  <c r="G15" i="24" s="1"/>
  <c r="F15" i="23"/>
  <c r="D15" i="24" s="1"/>
  <c r="S14" i="23"/>
  <c r="S14" i="24" s="1"/>
  <c r="P14" i="23"/>
  <c r="O14" i="24" s="1"/>
  <c r="L14" i="23"/>
  <c r="K14" i="24" s="1"/>
  <c r="I14" i="23"/>
  <c r="G14" i="24" s="1"/>
  <c r="F14" i="23"/>
  <c r="D14" i="24" s="1"/>
  <c r="S13" i="23"/>
  <c r="S13" i="24" s="1"/>
  <c r="P13" i="23"/>
  <c r="O13" i="24" s="1"/>
  <c r="L13" i="23"/>
  <c r="K13" i="24" s="1"/>
  <c r="I13" i="23"/>
  <c r="G13" i="24" s="1"/>
  <c r="F13" i="23"/>
  <c r="D13" i="24" s="1"/>
  <c r="S12" i="23"/>
  <c r="S12" i="24" s="1"/>
  <c r="P12" i="23"/>
  <c r="O12" i="24" s="1"/>
  <c r="L12" i="23"/>
  <c r="K12" i="24" s="1"/>
  <c r="I12" i="23"/>
  <c r="G12" i="24" s="1"/>
  <c r="F12" i="23"/>
  <c r="D12" i="24" s="1"/>
  <c r="S11" i="23"/>
  <c r="S11" i="24" s="1"/>
  <c r="P11" i="23"/>
  <c r="O11" i="24" s="1"/>
  <c r="L11" i="23"/>
  <c r="K11" i="24" s="1"/>
  <c r="I11" i="23"/>
  <c r="G11" i="24" s="1"/>
  <c r="F11" i="23"/>
  <c r="D11" i="24" s="1"/>
  <c r="S10" i="23"/>
  <c r="S10" i="24" s="1"/>
  <c r="P10" i="23"/>
  <c r="O10" i="24" s="1"/>
  <c r="L10" i="23"/>
  <c r="K10" i="24" s="1"/>
  <c r="I10" i="23"/>
  <c r="G10" i="24" s="1"/>
  <c r="F10" i="23"/>
  <c r="D10" i="24" s="1"/>
  <c r="S9" i="23"/>
  <c r="S9" i="24" s="1"/>
  <c r="P9" i="23"/>
  <c r="O9" i="24" s="1"/>
  <c r="L9" i="23"/>
  <c r="K9" i="24" s="1"/>
  <c r="I9" i="23"/>
  <c r="G9" i="24" s="1"/>
  <c r="F9" i="23"/>
  <c r="D9" i="24" s="1"/>
  <c r="S8" i="23"/>
  <c r="S8" i="24" s="1"/>
  <c r="P8" i="23"/>
  <c r="O8" i="24" s="1"/>
  <c r="O124" i="24" s="1"/>
  <c r="L8" i="23"/>
  <c r="K8" i="24" s="1"/>
  <c r="I8" i="23"/>
  <c r="G8" i="24" s="1"/>
  <c r="F8" i="23"/>
  <c r="D8" i="24" s="1"/>
  <c r="S7" i="23"/>
  <c r="S7" i="24" s="1"/>
  <c r="S124" i="24" s="1"/>
  <c r="P7" i="23"/>
  <c r="O7" i="24" s="1"/>
  <c r="O6" i="24" s="1"/>
  <c r="L7" i="23"/>
  <c r="K7" i="24" s="1"/>
  <c r="K124" i="24" s="1"/>
  <c r="I7" i="23"/>
  <c r="G7" i="24" s="1"/>
  <c r="F7" i="23"/>
  <c r="D7" i="24" s="1"/>
  <c r="D124" i="24" s="1"/>
  <c r="R6" i="23"/>
  <c r="Q6" i="23"/>
  <c r="O6" i="23"/>
  <c r="N6" i="23"/>
  <c r="M6" i="23"/>
  <c r="K6" i="23"/>
  <c r="K5" i="23" s="1"/>
  <c r="J6" i="23"/>
  <c r="H6" i="23"/>
  <c r="G6" i="23"/>
  <c r="E6" i="23"/>
  <c r="D6" i="23"/>
  <c r="K6" i="24" l="1"/>
  <c r="S6" i="24"/>
  <c r="O5" i="23"/>
  <c r="G124" i="24"/>
  <c r="G6" i="24"/>
  <c r="S127" i="24"/>
  <c r="S5" i="24"/>
  <c r="S125" i="24"/>
  <c r="T66" i="24" s="1"/>
  <c r="O127" i="24"/>
  <c r="O129" i="24" s="1"/>
  <c r="O125" i="24"/>
  <c r="P66" i="24" s="1"/>
  <c r="O5" i="24"/>
  <c r="R5" i="23"/>
  <c r="D83" i="24"/>
  <c r="D68" i="24"/>
  <c r="D114" i="24"/>
  <c r="M5" i="23"/>
  <c r="D47" i="24"/>
  <c r="D127" i="24" s="1"/>
  <c r="D16" i="24"/>
  <c r="D5" i="23"/>
  <c r="D29" i="24"/>
  <c r="Q5" i="23"/>
  <c r="E5" i="23"/>
  <c r="N5" i="23"/>
  <c r="P124" i="23"/>
  <c r="J5" i="23"/>
  <c r="L124" i="23"/>
  <c r="G5" i="23"/>
  <c r="H5" i="23"/>
  <c r="K125" i="24"/>
  <c r="L66" i="24" s="1"/>
  <c r="K127" i="24"/>
  <c r="K5" i="24"/>
  <c r="K68" i="24"/>
  <c r="G127" i="24"/>
  <c r="G125" i="24"/>
  <c r="H66" i="24" s="1"/>
  <c r="G5" i="24"/>
  <c r="G68" i="24"/>
  <c r="S124" i="23"/>
  <c r="D125" i="24"/>
  <c r="F124" i="23"/>
  <c r="D6" i="24"/>
  <c r="D5" i="24"/>
  <c r="I124" i="23"/>
  <c r="K128" i="24"/>
  <c r="O128" i="24"/>
  <c r="R50" i="24" s="1"/>
  <c r="AA50" i="24" s="1"/>
  <c r="L7" i="24"/>
  <c r="P7" i="24"/>
  <c r="P8" i="24"/>
  <c r="P9" i="24"/>
  <c r="H10" i="24"/>
  <c r="L10" i="24"/>
  <c r="L11" i="24"/>
  <c r="L12" i="24"/>
  <c r="L13" i="24"/>
  <c r="H14" i="24"/>
  <c r="L14" i="24"/>
  <c r="L15" i="24"/>
  <c r="L17" i="24"/>
  <c r="L18" i="24"/>
  <c r="L19" i="24"/>
  <c r="L20" i="24"/>
  <c r="P20" i="24"/>
  <c r="T20" i="24"/>
  <c r="L21" i="24"/>
  <c r="T21" i="24"/>
  <c r="L22" i="24"/>
  <c r="T22" i="24"/>
  <c r="L23" i="24"/>
  <c r="T23" i="24"/>
  <c r="L24" i="24"/>
  <c r="P24" i="24"/>
  <c r="L25" i="24"/>
  <c r="L26" i="24"/>
  <c r="P26" i="24"/>
  <c r="T26" i="24"/>
  <c r="L27" i="24"/>
  <c r="T27" i="24"/>
  <c r="L28" i="24"/>
  <c r="P28" i="24"/>
  <c r="L30" i="24"/>
  <c r="L31" i="24"/>
  <c r="P31" i="24"/>
  <c r="T31" i="24"/>
  <c r="L32" i="24"/>
  <c r="T32" i="24"/>
  <c r="L33" i="24"/>
  <c r="P33" i="24"/>
  <c r="L34" i="24"/>
  <c r="L35" i="24"/>
  <c r="P35" i="24"/>
  <c r="T35" i="24"/>
  <c r="L36" i="24"/>
  <c r="T36" i="24"/>
  <c r="L37" i="24"/>
  <c r="P37" i="24"/>
  <c r="L38" i="24"/>
  <c r="L39" i="24"/>
  <c r="P39" i="24"/>
  <c r="T39" i="24"/>
  <c r="L40" i="24"/>
  <c r="T40" i="24"/>
  <c r="L41" i="24"/>
  <c r="P41" i="24"/>
  <c r="L42" i="24"/>
  <c r="L43" i="24"/>
  <c r="P43" i="24"/>
  <c r="T43" i="24"/>
  <c r="L44" i="24"/>
  <c r="T44" i="24"/>
  <c r="L45" i="24"/>
  <c r="P45" i="24"/>
  <c r="L46" i="24"/>
  <c r="L48" i="24"/>
  <c r="P48" i="24"/>
  <c r="T48" i="24"/>
  <c r="L49" i="24"/>
  <c r="T49" i="24"/>
  <c r="L50" i="24"/>
  <c r="P50" i="24"/>
  <c r="L51" i="24"/>
  <c r="L52" i="24"/>
  <c r="P52" i="24"/>
  <c r="T52" i="24"/>
  <c r="L53" i="24"/>
  <c r="T53" i="24"/>
  <c r="L54" i="24"/>
  <c r="P54" i="24"/>
  <c r="L55" i="24"/>
  <c r="L56" i="24"/>
  <c r="P56" i="24"/>
  <c r="T56" i="24"/>
  <c r="L57" i="24"/>
  <c r="T57" i="24"/>
  <c r="L58" i="24"/>
  <c r="P58" i="24"/>
  <c r="L59" i="24"/>
  <c r="L60" i="24"/>
  <c r="P60" i="24"/>
  <c r="T60" i="24"/>
  <c r="L61" i="24"/>
  <c r="T61" i="24"/>
  <c r="L62" i="24"/>
  <c r="P62" i="24"/>
  <c r="L63" i="24"/>
  <c r="L64" i="24"/>
  <c r="P64" i="24"/>
  <c r="T64" i="24"/>
  <c r="L65" i="24"/>
  <c r="P65" i="24"/>
  <c r="L69" i="24"/>
  <c r="P69" i="24"/>
  <c r="R82" i="24"/>
  <c r="AA82" i="24" s="1"/>
  <c r="L70" i="24"/>
  <c r="P70" i="24"/>
  <c r="L71" i="24"/>
  <c r="P71" i="24"/>
  <c r="L72" i="24"/>
  <c r="P72" i="24"/>
  <c r="T72" i="24"/>
  <c r="L73" i="24"/>
  <c r="P73" i="24"/>
  <c r="L74" i="24"/>
  <c r="P74" i="24"/>
  <c r="L75" i="24"/>
  <c r="P75" i="24"/>
  <c r="L76" i="24"/>
  <c r="P76" i="24"/>
  <c r="T76" i="24"/>
  <c r="L77" i="24"/>
  <c r="P77" i="24"/>
  <c r="L78" i="24"/>
  <c r="P78" i="24"/>
  <c r="L79" i="24"/>
  <c r="P79" i="24"/>
  <c r="L80" i="24"/>
  <c r="P80" i="24"/>
  <c r="T80" i="24"/>
  <c r="L81" i="24"/>
  <c r="P81" i="24"/>
  <c r="L82" i="24"/>
  <c r="P82" i="24"/>
  <c r="L84" i="24"/>
  <c r="P84" i="24"/>
  <c r="L85" i="24"/>
  <c r="P85" i="24"/>
  <c r="T85" i="24"/>
  <c r="L86" i="24"/>
  <c r="P86" i="24"/>
  <c r="L87" i="24"/>
  <c r="P87" i="24"/>
  <c r="L88" i="24"/>
  <c r="P88" i="24"/>
  <c r="L89" i="24"/>
  <c r="P89" i="24"/>
  <c r="T89" i="24"/>
  <c r="L90" i="24"/>
  <c r="P90" i="24"/>
  <c r="L91" i="24"/>
  <c r="P91" i="24"/>
  <c r="L92" i="24"/>
  <c r="P92" i="24"/>
  <c r="L93" i="24"/>
  <c r="P93" i="24"/>
  <c r="T93" i="24"/>
  <c r="L94" i="24"/>
  <c r="P94" i="24"/>
  <c r="L95" i="24"/>
  <c r="P95" i="24"/>
  <c r="L96" i="24"/>
  <c r="P96" i="24"/>
  <c r="L97" i="24"/>
  <c r="P97" i="24"/>
  <c r="T97" i="24"/>
  <c r="L98" i="24"/>
  <c r="P98" i="24"/>
  <c r="L99" i="24"/>
  <c r="R111" i="24"/>
  <c r="AA111" i="24" s="1"/>
  <c r="P99" i="24"/>
  <c r="L100" i="24"/>
  <c r="P100" i="24"/>
  <c r="T100" i="24"/>
  <c r="L101" i="24"/>
  <c r="P101" i="24"/>
  <c r="L102" i="24"/>
  <c r="P102" i="24"/>
  <c r="L103" i="24"/>
  <c r="P103" i="24"/>
  <c r="L104" i="24"/>
  <c r="P104" i="24"/>
  <c r="T104" i="24"/>
  <c r="L105" i="24"/>
  <c r="P105" i="24"/>
  <c r="L106" i="24"/>
  <c r="P106" i="24"/>
  <c r="L107" i="24"/>
  <c r="P107" i="24"/>
  <c r="L108" i="24"/>
  <c r="P108" i="24"/>
  <c r="T108" i="24"/>
  <c r="L109" i="24"/>
  <c r="P109" i="24"/>
  <c r="L110" i="24"/>
  <c r="P110" i="24"/>
  <c r="L111" i="24"/>
  <c r="P111" i="24"/>
  <c r="T111" i="24"/>
  <c r="L112" i="24"/>
  <c r="P112" i="24"/>
  <c r="L113" i="24"/>
  <c r="P113" i="24"/>
  <c r="T113" i="24"/>
  <c r="H115" i="24"/>
  <c r="L115" i="24"/>
  <c r="P115" i="24"/>
  <c r="T115" i="24"/>
  <c r="H116" i="24"/>
  <c r="L116" i="24"/>
  <c r="P116" i="24"/>
  <c r="T116" i="24"/>
  <c r="H117" i="24"/>
  <c r="L117" i="24"/>
  <c r="P117" i="24"/>
  <c r="T117" i="24"/>
  <c r="H118" i="24"/>
  <c r="L118" i="24"/>
  <c r="P118" i="24"/>
  <c r="T118" i="24"/>
  <c r="H119" i="24"/>
  <c r="L119" i="24"/>
  <c r="P119" i="24"/>
  <c r="T119" i="24"/>
  <c r="H120" i="24"/>
  <c r="L120" i="24"/>
  <c r="P120" i="24"/>
  <c r="T120" i="24"/>
  <c r="H121" i="24"/>
  <c r="L121" i="24"/>
  <c r="P121" i="24"/>
  <c r="R122" i="24"/>
  <c r="AA122" i="24" s="1"/>
  <c r="G129" i="24"/>
  <c r="K129" i="24"/>
  <c r="N11" i="24" s="1"/>
  <c r="Z11" i="24" s="1"/>
  <c r="S129" i="24"/>
  <c r="T121" i="24"/>
  <c r="H122" i="24"/>
  <c r="L122" i="24"/>
  <c r="P122" i="24"/>
  <c r="T122" i="24"/>
  <c r="H123" i="24"/>
  <c r="L123" i="24"/>
  <c r="P123" i="24"/>
  <c r="T123" i="24"/>
  <c r="G126" i="24"/>
  <c r="K126" i="24"/>
  <c r="O126" i="24"/>
  <c r="S126" i="24"/>
  <c r="M122" i="20"/>
  <c r="M121" i="20"/>
  <c r="M120" i="20"/>
  <c r="M119" i="20"/>
  <c r="M118" i="20"/>
  <c r="M117" i="20"/>
  <c r="M116" i="20"/>
  <c r="M114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1" i="20"/>
  <c r="M80" i="20"/>
  <c r="M79" i="20"/>
  <c r="M78" i="20"/>
  <c r="M77" i="20"/>
  <c r="M76" i="20"/>
  <c r="M75" i="20"/>
  <c r="M74" i="20"/>
  <c r="M73" i="20"/>
  <c r="M72" i="20"/>
  <c r="M71" i="20"/>
  <c r="M70" i="20"/>
  <c r="M69" i="20"/>
  <c r="M68" i="20"/>
  <c r="M66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4" i="20"/>
  <c r="M13" i="20"/>
  <c r="M12" i="20"/>
  <c r="M11" i="20"/>
  <c r="M10" i="20"/>
  <c r="M9" i="20"/>
  <c r="M8" i="20"/>
  <c r="M7" i="20"/>
  <c r="M6" i="20"/>
  <c r="R10" i="24" l="1"/>
  <c r="AA10" i="24" s="1"/>
  <c r="T112" i="24"/>
  <c r="T110" i="24"/>
  <c r="T106" i="24"/>
  <c r="T102" i="24"/>
  <c r="T95" i="24"/>
  <c r="T91" i="24"/>
  <c r="T87" i="24"/>
  <c r="T82" i="24"/>
  <c r="T78" i="24"/>
  <c r="T74" i="24"/>
  <c r="T70" i="24"/>
  <c r="T69" i="24"/>
  <c r="T13" i="24"/>
  <c r="T12" i="24"/>
  <c r="T11" i="24"/>
  <c r="T10" i="24"/>
  <c r="T109" i="24"/>
  <c r="T107" i="24"/>
  <c r="T105" i="24"/>
  <c r="T103" i="24"/>
  <c r="T101" i="24"/>
  <c r="T99" i="24"/>
  <c r="T98" i="24"/>
  <c r="T96" i="24"/>
  <c r="T94" i="24"/>
  <c r="T92" i="24"/>
  <c r="T90" i="24"/>
  <c r="T88" i="24"/>
  <c r="T86" i="24"/>
  <c r="T84" i="24"/>
  <c r="T81" i="24"/>
  <c r="T79" i="24"/>
  <c r="T77" i="24"/>
  <c r="T75" i="24"/>
  <c r="T73" i="24"/>
  <c r="T71" i="24"/>
  <c r="T65" i="24"/>
  <c r="T63" i="24"/>
  <c r="T62" i="24"/>
  <c r="T59" i="24"/>
  <c r="T58" i="24"/>
  <c r="T55" i="24"/>
  <c r="T54" i="24"/>
  <c r="T51" i="24"/>
  <c r="T50" i="24"/>
  <c r="T46" i="24"/>
  <c r="T45" i="24"/>
  <c r="T42" i="24"/>
  <c r="T41" i="24"/>
  <c r="T38" i="24"/>
  <c r="T37" i="24"/>
  <c r="T34" i="24"/>
  <c r="T33" i="24"/>
  <c r="T30" i="24"/>
  <c r="T28" i="24"/>
  <c r="T25" i="24"/>
  <c r="T24" i="24"/>
  <c r="T19" i="24"/>
  <c r="T18" i="24"/>
  <c r="T17" i="24"/>
  <c r="T15" i="24"/>
  <c r="T14" i="24"/>
  <c r="T9" i="24"/>
  <c r="T8" i="24"/>
  <c r="T7" i="24"/>
  <c r="P22" i="24"/>
  <c r="P18" i="24"/>
  <c r="P63" i="24"/>
  <c r="P61" i="24"/>
  <c r="P59" i="24"/>
  <c r="P57" i="24"/>
  <c r="P55" i="24"/>
  <c r="P53" i="24"/>
  <c r="P51" i="24"/>
  <c r="P49" i="24"/>
  <c r="P46" i="24"/>
  <c r="P44" i="24"/>
  <c r="P42" i="24"/>
  <c r="P40" i="24"/>
  <c r="P38" i="24"/>
  <c r="P36" i="24"/>
  <c r="P34" i="24"/>
  <c r="P32" i="24"/>
  <c r="P30" i="24"/>
  <c r="P27" i="24"/>
  <c r="P25" i="24"/>
  <c r="P23" i="24"/>
  <c r="P21" i="24"/>
  <c r="P19" i="24"/>
  <c r="P17" i="24"/>
  <c r="L9" i="24"/>
  <c r="L8" i="24"/>
  <c r="L124" i="24" s="1"/>
  <c r="N122" i="24"/>
  <c r="Z122" i="24" s="1"/>
  <c r="N121" i="24"/>
  <c r="Z121" i="24" s="1"/>
  <c r="N111" i="24"/>
  <c r="Z111" i="24" s="1"/>
  <c r="N90" i="24"/>
  <c r="Z90" i="24" s="1"/>
  <c r="N70" i="24"/>
  <c r="Z70" i="24" s="1"/>
  <c r="N57" i="24"/>
  <c r="Z57" i="24" s="1"/>
  <c r="N53" i="24"/>
  <c r="Z53" i="24" s="1"/>
  <c r="N35" i="24"/>
  <c r="Z35" i="24" s="1"/>
  <c r="N18" i="24"/>
  <c r="Z18" i="24" s="1"/>
  <c r="N69" i="24"/>
  <c r="Z69" i="24" s="1"/>
  <c r="N54" i="24"/>
  <c r="Z54" i="24" s="1"/>
  <c r="N39" i="24"/>
  <c r="Z39" i="24" s="1"/>
  <c r="N10" i="24"/>
  <c r="Z10" i="24" s="1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70" i="24"/>
  <c r="H69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2" i="24"/>
  <c r="H9" i="24"/>
  <c r="H8" i="24"/>
  <c r="H7" i="24"/>
  <c r="H90" i="24"/>
  <c r="H89" i="24"/>
  <c r="H88" i="24"/>
  <c r="H87" i="24"/>
  <c r="H86" i="24"/>
  <c r="H85" i="24"/>
  <c r="H84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15" i="24"/>
  <c r="H13" i="24"/>
  <c r="H11" i="24"/>
  <c r="G128" i="24"/>
  <c r="J11" i="24" s="1"/>
  <c r="Y11" i="24" s="1"/>
  <c r="S128" i="24"/>
  <c r="V11" i="24" s="1"/>
  <c r="AB11" i="24" s="1"/>
  <c r="P15" i="24"/>
  <c r="P14" i="24"/>
  <c r="P13" i="24"/>
  <c r="P12" i="24"/>
  <c r="P11" i="24"/>
  <c r="P10" i="24"/>
  <c r="P124" i="24" s="1"/>
  <c r="AA67" i="24"/>
  <c r="N20" i="24"/>
  <c r="Z20" i="24" s="1"/>
  <c r="N66" i="24"/>
  <c r="Z66" i="24" s="1"/>
  <c r="R26" i="24"/>
  <c r="AA26" i="24" s="1"/>
  <c r="R66" i="24"/>
  <c r="AA66" i="24" s="1"/>
  <c r="Z67" i="24"/>
  <c r="N65" i="24"/>
  <c r="Z65" i="24" s="1"/>
  <c r="N61" i="24"/>
  <c r="Z61" i="24" s="1"/>
  <c r="N56" i="24"/>
  <c r="Z56" i="24" s="1"/>
  <c r="N48" i="24"/>
  <c r="Z48" i="24" s="1"/>
  <c r="N47" i="24"/>
  <c r="Z47" i="24" s="1"/>
  <c r="N46" i="24"/>
  <c r="Z46" i="24" s="1"/>
  <c r="N42" i="24"/>
  <c r="Z42" i="24" s="1"/>
  <c r="N26" i="24"/>
  <c r="Z26" i="24" s="1"/>
  <c r="N24" i="24"/>
  <c r="Z24" i="24" s="1"/>
  <c r="L5" i="24"/>
  <c r="N5" i="24"/>
  <c r="Z5" i="24" s="1"/>
  <c r="R5" i="24"/>
  <c r="AA5" i="24" s="1"/>
  <c r="R114" i="24"/>
  <c r="AA114" i="24" s="1"/>
  <c r="R103" i="24"/>
  <c r="AA103" i="24" s="1"/>
  <c r="R70" i="24"/>
  <c r="AA70" i="24" s="1"/>
  <c r="R69" i="24"/>
  <c r="AA69" i="24" s="1"/>
  <c r="R54" i="24"/>
  <c r="AA54" i="24" s="1"/>
  <c r="R53" i="24"/>
  <c r="AA53" i="24" s="1"/>
  <c r="R48" i="24"/>
  <c r="AA48" i="24" s="1"/>
  <c r="R47" i="24"/>
  <c r="AA47" i="24" s="1"/>
  <c r="R46" i="24"/>
  <c r="AA46" i="24" s="1"/>
  <c r="R24" i="24"/>
  <c r="AA24" i="24" s="1"/>
  <c r="R20" i="24"/>
  <c r="AA20" i="24" s="1"/>
  <c r="R18" i="24"/>
  <c r="AA18" i="24" s="1"/>
  <c r="N16" i="24"/>
  <c r="Z16" i="24" s="1"/>
  <c r="R123" i="24"/>
  <c r="AA123" i="24" s="1"/>
  <c r="N123" i="24"/>
  <c r="Z123" i="24" s="1"/>
  <c r="R121" i="24"/>
  <c r="AA121" i="24" s="1"/>
  <c r="T114" i="24"/>
  <c r="P114" i="24"/>
  <c r="L114" i="24"/>
  <c r="H114" i="24"/>
  <c r="R120" i="24"/>
  <c r="AA120" i="24" s="1"/>
  <c r="N120" i="24"/>
  <c r="Z120" i="24" s="1"/>
  <c r="R119" i="24"/>
  <c r="AA119" i="24" s="1"/>
  <c r="N119" i="24"/>
  <c r="Z119" i="24" s="1"/>
  <c r="V118" i="24"/>
  <c r="AB118" i="24" s="1"/>
  <c r="R118" i="24"/>
  <c r="AA118" i="24" s="1"/>
  <c r="N118" i="24"/>
  <c r="Z118" i="24" s="1"/>
  <c r="R117" i="24"/>
  <c r="AA117" i="24" s="1"/>
  <c r="N117" i="24"/>
  <c r="Z117" i="24" s="1"/>
  <c r="R116" i="24"/>
  <c r="AA116" i="24" s="1"/>
  <c r="N116" i="24"/>
  <c r="Z116" i="24" s="1"/>
  <c r="R115" i="24"/>
  <c r="AA115" i="24" s="1"/>
  <c r="N115" i="24"/>
  <c r="Z115" i="24" s="1"/>
  <c r="N114" i="24"/>
  <c r="Z114" i="24" s="1"/>
  <c r="R113" i="24"/>
  <c r="AA113" i="24" s="1"/>
  <c r="N113" i="24"/>
  <c r="Z113" i="24" s="1"/>
  <c r="R112" i="24"/>
  <c r="AA112" i="24" s="1"/>
  <c r="N112" i="24"/>
  <c r="Z112" i="24" s="1"/>
  <c r="R110" i="24"/>
  <c r="AA110" i="24" s="1"/>
  <c r="N110" i="24"/>
  <c r="Z110" i="24" s="1"/>
  <c r="V109" i="24"/>
  <c r="AB109" i="24" s="1"/>
  <c r="R109" i="24"/>
  <c r="AA109" i="24" s="1"/>
  <c r="N109" i="24"/>
  <c r="Z109" i="24" s="1"/>
  <c r="R108" i="24"/>
  <c r="AA108" i="24" s="1"/>
  <c r="N108" i="24"/>
  <c r="Z108" i="24" s="1"/>
  <c r="R107" i="24"/>
  <c r="AA107" i="24" s="1"/>
  <c r="N107" i="24"/>
  <c r="Z107" i="24" s="1"/>
  <c r="R106" i="24"/>
  <c r="AA106" i="24" s="1"/>
  <c r="N106" i="24"/>
  <c r="Z106" i="24" s="1"/>
  <c r="R105" i="24"/>
  <c r="AA105" i="24" s="1"/>
  <c r="N105" i="24"/>
  <c r="Z105" i="24" s="1"/>
  <c r="R104" i="24"/>
  <c r="AA104" i="24" s="1"/>
  <c r="N104" i="24"/>
  <c r="Z104" i="24" s="1"/>
  <c r="N103" i="24"/>
  <c r="Z103" i="24" s="1"/>
  <c r="R102" i="24"/>
  <c r="AA102" i="24" s="1"/>
  <c r="N102" i="24"/>
  <c r="Z102" i="24" s="1"/>
  <c r="R101" i="24"/>
  <c r="AA101" i="24" s="1"/>
  <c r="N101" i="24"/>
  <c r="Z101" i="24" s="1"/>
  <c r="R100" i="24"/>
  <c r="AA100" i="24" s="1"/>
  <c r="N100" i="24"/>
  <c r="Z100" i="24" s="1"/>
  <c r="R99" i="24"/>
  <c r="AA99" i="24" s="1"/>
  <c r="N99" i="24"/>
  <c r="Z99" i="24" s="1"/>
  <c r="T83" i="24"/>
  <c r="P83" i="24"/>
  <c r="L83" i="24"/>
  <c r="R98" i="24"/>
  <c r="AA98" i="24" s="1"/>
  <c r="N98" i="24"/>
  <c r="Z98" i="24" s="1"/>
  <c r="R97" i="24"/>
  <c r="AA97" i="24" s="1"/>
  <c r="N97" i="24"/>
  <c r="Z97" i="24" s="1"/>
  <c r="R96" i="24"/>
  <c r="AA96" i="24" s="1"/>
  <c r="N96" i="24"/>
  <c r="Z96" i="24" s="1"/>
  <c r="R95" i="24"/>
  <c r="AA95" i="24" s="1"/>
  <c r="N95" i="24"/>
  <c r="Z95" i="24" s="1"/>
  <c r="R94" i="24"/>
  <c r="AA94" i="24" s="1"/>
  <c r="N94" i="24"/>
  <c r="Z94" i="24" s="1"/>
  <c r="R93" i="24"/>
  <c r="AA93" i="24" s="1"/>
  <c r="N93" i="24"/>
  <c r="Z93" i="24" s="1"/>
  <c r="R92" i="24"/>
  <c r="AA92" i="24" s="1"/>
  <c r="N92" i="24"/>
  <c r="Z92" i="24" s="1"/>
  <c r="R91" i="24"/>
  <c r="AA91" i="24" s="1"/>
  <c r="N91" i="24"/>
  <c r="Z91" i="24" s="1"/>
  <c r="R90" i="24"/>
  <c r="AA90" i="24" s="1"/>
  <c r="R89" i="24"/>
  <c r="AA89" i="24" s="1"/>
  <c r="N89" i="24"/>
  <c r="Z89" i="24" s="1"/>
  <c r="R88" i="24"/>
  <c r="AA88" i="24" s="1"/>
  <c r="N88" i="24"/>
  <c r="Z88" i="24" s="1"/>
  <c r="R87" i="24"/>
  <c r="AA87" i="24" s="1"/>
  <c r="N87" i="24"/>
  <c r="Z87" i="24" s="1"/>
  <c r="R86" i="24"/>
  <c r="AA86" i="24" s="1"/>
  <c r="N86" i="24"/>
  <c r="Z86" i="24" s="1"/>
  <c r="R85" i="24"/>
  <c r="AA85" i="24" s="1"/>
  <c r="N85" i="24"/>
  <c r="Z85" i="24" s="1"/>
  <c r="J85" i="24"/>
  <c r="Y85" i="24" s="1"/>
  <c r="R84" i="24"/>
  <c r="AA84" i="24" s="1"/>
  <c r="N84" i="24"/>
  <c r="Z84" i="24" s="1"/>
  <c r="R83" i="24"/>
  <c r="AA83" i="24" s="1"/>
  <c r="N83" i="24"/>
  <c r="Z83" i="24" s="1"/>
  <c r="J83" i="24"/>
  <c r="Y83" i="24" s="1"/>
  <c r="N82" i="24"/>
  <c r="Z82" i="24" s="1"/>
  <c r="J82" i="24"/>
  <c r="Y82" i="24" s="1"/>
  <c r="R81" i="24"/>
  <c r="AA81" i="24" s="1"/>
  <c r="N81" i="24"/>
  <c r="Z81" i="24" s="1"/>
  <c r="J81" i="24"/>
  <c r="Y81" i="24" s="1"/>
  <c r="R80" i="24"/>
  <c r="AA80" i="24" s="1"/>
  <c r="N80" i="24"/>
  <c r="Z80" i="24" s="1"/>
  <c r="J80" i="24"/>
  <c r="Y80" i="24" s="1"/>
  <c r="R79" i="24"/>
  <c r="AA79" i="24" s="1"/>
  <c r="N79" i="24"/>
  <c r="Z79" i="24" s="1"/>
  <c r="R78" i="24"/>
  <c r="AA78" i="24" s="1"/>
  <c r="N78" i="24"/>
  <c r="Z78" i="24" s="1"/>
  <c r="R77" i="24"/>
  <c r="AA77" i="24" s="1"/>
  <c r="N77" i="24"/>
  <c r="Z77" i="24" s="1"/>
  <c r="R76" i="24"/>
  <c r="AA76" i="24" s="1"/>
  <c r="N76" i="24"/>
  <c r="Z76" i="24" s="1"/>
  <c r="R75" i="24"/>
  <c r="AA75" i="24" s="1"/>
  <c r="N75" i="24"/>
  <c r="Z75" i="24" s="1"/>
  <c r="R74" i="24"/>
  <c r="AA74" i="24" s="1"/>
  <c r="N74" i="24"/>
  <c r="Z74" i="24" s="1"/>
  <c r="J74" i="24"/>
  <c r="Y74" i="24" s="1"/>
  <c r="R73" i="24"/>
  <c r="AA73" i="24" s="1"/>
  <c r="N73" i="24"/>
  <c r="Z73" i="24" s="1"/>
  <c r="J73" i="24"/>
  <c r="Y73" i="24" s="1"/>
  <c r="R72" i="24"/>
  <c r="AA72" i="24" s="1"/>
  <c r="N72" i="24"/>
  <c r="Z72" i="24" s="1"/>
  <c r="R71" i="24"/>
  <c r="AA71" i="24" s="1"/>
  <c r="N71" i="24"/>
  <c r="Z71" i="24" s="1"/>
  <c r="J71" i="24"/>
  <c r="Y71" i="24" s="1"/>
  <c r="T68" i="24"/>
  <c r="P68" i="24"/>
  <c r="L68" i="24"/>
  <c r="H68" i="24"/>
  <c r="T47" i="24"/>
  <c r="P47" i="24"/>
  <c r="L47" i="24"/>
  <c r="H47" i="24"/>
  <c r="T29" i="24"/>
  <c r="P29" i="24"/>
  <c r="L29" i="24"/>
  <c r="H29" i="24"/>
  <c r="T16" i="24"/>
  <c r="P16" i="24"/>
  <c r="L16" i="24"/>
  <c r="H16" i="24"/>
  <c r="R68" i="24"/>
  <c r="AA68" i="24" s="1"/>
  <c r="N68" i="24"/>
  <c r="Z68" i="24" s="1"/>
  <c r="Y67" i="24"/>
  <c r="R65" i="24"/>
  <c r="AA65" i="24" s="1"/>
  <c r="J65" i="24"/>
  <c r="Y65" i="24" s="1"/>
  <c r="R64" i="24"/>
  <c r="AA64" i="24" s="1"/>
  <c r="N64" i="24"/>
  <c r="Z64" i="24" s="1"/>
  <c r="J64" i="24"/>
  <c r="Y64" i="24" s="1"/>
  <c r="R63" i="24"/>
  <c r="AA63" i="24" s="1"/>
  <c r="N63" i="24"/>
  <c r="Z63" i="24" s="1"/>
  <c r="J63" i="24"/>
  <c r="Y63" i="24" s="1"/>
  <c r="R62" i="24"/>
  <c r="AA62" i="24" s="1"/>
  <c r="N62" i="24"/>
  <c r="Z62" i="24" s="1"/>
  <c r="J62" i="24"/>
  <c r="Y62" i="24" s="1"/>
  <c r="R61" i="24"/>
  <c r="AA61" i="24" s="1"/>
  <c r="R60" i="24"/>
  <c r="AA60" i="24" s="1"/>
  <c r="N60" i="24"/>
  <c r="Z60" i="24" s="1"/>
  <c r="J60" i="24"/>
  <c r="Y60" i="24" s="1"/>
  <c r="R59" i="24"/>
  <c r="AA59" i="24" s="1"/>
  <c r="N59" i="24"/>
  <c r="Z59" i="24" s="1"/>
  <c r="R58" i="24"/>
  <c r="AA58" i="24" s="1"/>
  <c r="N58" i="24"/>
  <c r="Z58" i="24" s="1"/>
  <c r="J58" i="24"/>
  <c r="Y58" i="24" s="1"/>
  <c r="R57" i="24"/>
  <c r="AA57" i="24" s="1"/>
  <c r="J57" i="24"/>
  <c r="Y57" i="24" s="1"/>
  <c r="R56" i="24"/>
  <c r="AA56" i="24" s="1"/>
  <c r="R55" i="24"/>
  <c r="AA55" i="24" s="1"/>
  <c r="N55" i="24"/>
  <c r="Z55" i="24" s="1"/>
  <c r="J55" i="24"/>
  <c r="Y55" i="24" s="1"/>
  <c r="V52" i="24"/>
  <c r="AB52" i="24" s="1"/>
  <c r="R52" i="24"/>
  <c r="AA52" i="24" s="1"/>
  <c r="N52" i="24"/>
  <c r="Z52" i="24" s="1"/>
  <c r="J52" i="24"/>
  <c r="Y52" i="24" s="1"/>
  <c r="V51" i="24"/>
  <c r="AB51" i="24" s="1"/>
  <c r="R51" i="24"/>
  <c r="AA51" i="24" s="1"/>
  <c r="N51" i="24"/>
  <c r="Z51" i="24" s="1"/>
  <c r="J51" i="24"/>
  <c r="Y51" i="24" s="1"/>
  <c r="V50" i="24"/>
  <c r="AB50" i="24" s="1"/>
  <c r="N50" i="24"/>
  <c r="Z50" i="24" s="1"/>
  <c r="V49" i="24"/>
  <c r="AB49" i="24" s="1"/>
  <c r="R49" i="24"/>
  <c r="AA49" i="24" s="1"/>
  <c r="N49" i="24"/>
  <c r="Z49" i="24" s="1"/>
  <c r="J49" i="24"/>
  <c r="Y49" i="24" s="1"/>
  <c r="R45" i="24"/>
  <c r="AA45" i="24" s="1"/>
  <c r="N45" i="24"/>
  <c r="Z45" i="24" s="1"/>
  <c r="J45" i="24"/>
  <c r="Y45" i="24" s="1"/>
  <c r="R44" i="24"/>
  <c r="AA44" i="24" s="1"/>
  <c r="N44" i="24"/>
  <c r="Z44" i="24" s="1"/>
  <c r="R43" i="24"/>
  <c r="AA43" i="24" s="1"/>
  <c r="N43" i="24"/>
  <c r="Z43" i="24" s="1"/>
  <c r="J43" i="24"/>
  <c r="Y43" i="24" s="1"/>
  <c r="R42" i="24"/>
  <c r="AA42" i="24" s="1"/>
  <c r="J42" i="24"/>
  <c r="Y42" i="24" s="1"/>
  <c r="R41" i="24"/>
  <c r="AA41" i="24" s="1"/>
  <c r="N41" i="24"/>
  <c r="Z41" i="24" s="1"/>
  <c r="V40" i="24"/>
  <c r="AB40" i="24" s="1"/>
  <c r="R40" i="24"/>
  <c r="AA40" i="24" s="1"/>
  <c r="N40" i="24"/>
  <c r="Z40" i="24" s="1"/>
  <c r="R39" i="24"/>
  <c r="AA39" i="24" s="1"/>
  <c r="R38" i="24"/>
  <c r="AA38" i="24" s="1"/>
  <c r="N38" i="24"/>
  <c r="Z38" i="24" s="1"/>
  <c r="R37" i="24"/>
  <c r="AA37" i="24" s="1"/>
  <c r="N37" i="24"/>
  <c r="Z37" i="24" s="1"/>
  <c r="J37" i="24"/>
  <c r="Y37" i="24" s="1"/>
  <c r="R36" i="24"/>
  <c r="AA36" i="24" s="1"/>
  <c r="N36" i="24"/>
  <c r="Z36" i="24" s="1"/>
  <c r="R35" i="24"/>
  <c r="AA35" i="24" s="1"/>
  <c r="R34" i="24"/>
  <c r="AA34" i="24" s="1"/>
  <c r="N34" i="24"/>
  <c r="Z34" i="24" s="1"/>
  <c r="J34" i="24"/>
  <c r="Y34" i="24" s="1"/>
  <c r="R33" i="24"/>
  <c r="AA33" i="24" s="1"/>
  <c r="N33" i="24"/>
  <c r="Z33" i="24" s="1"/>
  <c r="R32" i="24"/>
  <c r="AA32" i="24" s="1"/>
  <c r="N32" i="24"/>
  <c r="Z32" i="24" s="1"/>
  <c r="J32" i="24"/>
  <c r="Y32" i="24" s="1"/>
  <c r="R31" i="24"/>
  <c r="AA31" i="24" s="1"/>
  <c r="N31" i="24"/>
  <c r="Z31" i="24" s="1"/>
  <c r="R30" i="24"/>
  <c r="AA30" i="24" s="1"/>
  <c r="N30" i="24"/>
  <c r="Z30" i="24" s="1"/>
  <c r="V29" i="24"/>
  <c r="AB29" i="24" s="1"/>
  <c r="R29" i="24"/>
  <c r="AA29" i="24" s="1"/>
  <c r="N29" i="24"/>
  <c r="Z29" i="24" s="1"/>
  <c r="R28" i="24"/>
  <c r="AA28" i="24" s="1"/>
  <c r="N28" i="24"/>
  <c r="Z28" i="24" s="1"/>
  <c r="J28" i="24"/>
  <c r="Y28" i="24" s="1"/>
  <c r="R27" i="24"/>
  <c r="AA27" i="24" s="1"/>
  <c r="N27" i="24"/>
  <c r="Z27" i="24" s="1"/>
  <c r="J26" i="24"/>
  <c r="Y26" i="24" s="1"/>
  <c r="R25" i="24"/>
  <c r="AA25" i="24" s="1"/>
  <c r="N25" i="24"/>
  <c r="Z25" i="24" s="1"/>
  <c r="J25" i="24"/>
  <c r="Y25" i="24" s="1"/>
  <c r="R23" i="24"/>
  <c r="AA23" i="24" s="1"/>
  <c r="N23" i="24"/>
  <c r="Z23" i="24" s="1"/>
  <c r="R22" i="24"/>
  <c r="AA22" i="24" s="1"/>
  <c r="N22" i="24"/>
  <c r="Z22" i="24" s="1"/>
  <c r="R21" i="24"/>
  <c r="AA21" i="24" s="1"/>
  <c r="N21" i="24"/>
  <c r="Z21" i="24" s="1"/>
  <c r="J21" i="24"/>
  <c r="Y21" i="24" s="1"/>
  <c r="R19" i="24"/>
  <c r="AA19" i="24" s="1"/>
  <c r="N19" i="24"/>
  <c r="Z19" i="24" s="1"/>
  <c r="J19" i="24"/>
  <c r="Y19" i="24" s="1"/>
  <c r="R17" i="24"/>
  <c r="AA17" i="24" s="1"/>
  <c r="N17" i="24"/>
  <c r="Z17" i="24" s="1"/>
  <c r="J17" i="24"/>
  <c r="Y17" i="24" s="1"/>
  <c r="R16" i="24"/>
  <c r="AA16" i="24" s="1"/>
  <c r="R15" i="24"/>
  <c r="AA15" i="24" s="1"/>
  <c r="N15" i="24"/>
  <c r="Z15" i="24" s="1"/>
  <c r="J15" i="24"/>
  <c r="Y15" i="24" s="1"/>
  <c r="V14" i="24"/>
  <c r="AB14" i="24" s="1"/>
  <c r="R14" i="24"/>
  <c r="AA14" i="24" s="1"/>
  <c r="N14" i="24"/>
  <c r="Z14" i="24" s="1"/>
  <c r="J14" i="24"/>
  <c r="Y14" i="24" s="1"/>
  <c r="V13" i="24"/>
  <c r="AB13" i="24" s="1"/>
  <c r="R13" i="24"/>
  <c r="AA13" i="24" s="1"/>
  <c r="N13" i="24"/>
  <c r="Z13" i="24" s="1"/>
  <c r="J13" i="24"/>
  <c r="Y13" i="24" s="1"/>
  <c r="R12" i="24"/>
  <c r="AA12" i="24" s="1"/>
  <c r="N12" i="24"/>
  <c r="Z12" i="24" s="1"/>
  <c r="R11" i="24"/>
  <c r="AA11" i="24" s="1"/>
  <c r="T6" i="24"/>
  <c r="P6" i="24"/>
  <c r="L6" i="24"/>
  <c r="H6" i="24"/>
  <c r="V9" i="24"/>
  <c r="AB9" i="24" s="1"/>
  <c r="R9" i="24"/>
  <c r="AA9" i="24" s="1"/>
  <c r="N9" i="24"/>
  <c r="Z9" i="24" s="1"/>
  <c r="J9" i="24"/>
  <c r="Y9" i="24" s="1"/>
  <c r="V8" i="24"/>
  <c r="AB8" i="24" s="1"/>
  <c r="R8" i="24"/>
  <c r="AA8" i="24" s="1"/>
  <c r="N8" i="24"/>
  <c r="Z8" i="24" s="1"/>
  <c r="J8" i="24"/>
  <c r="Y8" i="24" s="1"/>
  <c r="V7" i="24"/>
  <c r="AB7" i="24" s="1"/>
  <c r="R7" i="24"/>
  <c r="AA7" i="24" s="1"/>
  <c r="N7" i="24"/>
  <c r="Z7" i="24" s="1"/>
  <c r="J7" i="24"/>
  <c r="Y7" i="24" s="1"/>
  <c r="V6" i="24"/>
  <c r="AB6" i="24" s="1"/>
  <c r="R6" i="24"/>
  <c r="AA6" i="24" s="1"/>
  <c r="N6" i="24"/>
  <c r="Z6" i="24" s="1"/>
  <c r="J6" i="24"/>
  <c r="Y6" i="24" s="1"/>
  <c r="H5" i="24" l="1"/>
  <c r="H83" i="24"/>
  <c r="H124" i="24"/>
  <c r="V62" i="24"/>
  <c r="AB62" i="24" s="1"/>
  <c r="V63" i="24"/>
  <c r="AB63" i="24" s="1"/>
  <c r="V64" i="24"/>
  <c r="AB64" i="24" s="1"/>
  <c r="V80" i="24"/>
  <c r="AB80" i="24" s="1"/>
  <c r="V81" i="24"/>
  <c r="AB81" i="24" s="1"/>
  <c r="V84" i="24"/>
  <c r="AB84" i="24" s="1"/>
  <c r="V87" i="24"/>
  <c r="AB87" i="24" s="1"/>
  <c r="V92" i="24"/>
  <c r="AB92" i="24" s="1"/>
  <c r="V5" i="24"/>
  <c r="AB5" i="24" s="1"/>
  <c r="T5" i="24"/>
  <c r="T124" i="24"/>
  <c r="U66" i="24" s="1"/>
  <c r="V16" i="24"/>
  <c r="AB16" i="24" s="1"/>
  <c r="V17" i="24"/>
  <c r="AB17" i="24" s="1"/>
  <c r="V25" i="24"/>
  <c r="AB25" i="24" s="1"/>
  <c r="V56" i="24"/>
  <c r="AB56" i="24" s="1"/>
  <c r="V72" i="24"/>
  <c r="AB72" i="24" s="1"/>
  <c r="V73" i="24"/>
  <c r="AB73" i="24" s="1"/>
  <c r="V89" i="24"/>
  <c r="AB89" i="24" s="1"/>
  <c r="V90" i="24"/>
  <c r="AB90" i="24" s="1"/>
  <c r="V95" i="24"/>
  <c r="AB95" i="24" s="1"/>
  <c r="V102" i="24"/>
  <c r="AB102" i="24" s="1"/>
  <c r="V105" i="24"/>
  <c r="AB105" i="24" s="1"/>
  <c r="V111" i="24"/>
  <c r="AB111" i="24" s="1"/>
  <c r="V116" i="24"/>
  <c r="AB116" i="24" s="1"/>
  <c r="V120" i="24"/>
  <c r="AB120" i="24" s="1"/>
  <c r="V121" i="24"/>
  <c r="AB121" i="24" s="1"/>
  <c r="V10" i="24"/>
  <c r="AB10" i="24" s="1"/>
  <c r="P5" i="24"/>
  <c r="Q66" i="24"/>
  <c r="J108" i="24"/>
  <c r="Y108" i="24" s="1"/>
  <c r="J111" i="24"/>
  <c r="Y111" i="24" s="1"/>
  <c r="J113" i="24"/>
  <c r="Y113" i="24" s="1"/>
  <c r="J120" i="24"/>
  <c r="Y120" i="24" s="1"/>
  <c r="J16" i="24"/>
  <c r="Y16" i="24" s="1"/>
  <c r="J20" i="24"/>
  <c r="Y20" i="24" s="1"/>
  <c r="J23" i="24"/>
  <c r="Y23" i="24" s="1"/>
  <c r="J27" i="24"/>
  <c r="Y27" i="24" s="1"/>
  <c r="J29" i="24"/>
  <c r="Y29" i="24" s="1"/>
  <c r="J31" i="24"/>
  <c r="Y31" i="24" s="1"/>
  <c r="J33" i="24"/>
  <c r="Y33" i="24" s="1"/>
  <c r="J35" i="24"/>
  <c r="Y35" i="24" s="1"/>
  <c r="J36" i="24"/>
  <c r="Y36" i="24" s="1"/>
  <c r="J38" i="24"/>
  <c r="Y38" i="24" s="1"/>
  <c r="J40" i="24"/>
  <c r="Y40" i="24" s="1"/>
  <c r="J41" i="24"/>
  <c r="Y41" i="24" s="1"/>
  <c r="J44" i="24"/>
  <c r="Y44" i="24" s="1"/>
  <c r="J46" i="24"/>
  <c r="Y46" i="24" s="1"/>
  <c r="J56" i="24"/>
  <c r="Y56" i="24" s="1"/>
  <c r="J59" i="24"/>
  <c r="Y59" i="24" s="1"/>
  <c r="J68" i="24"/>
  <c r="Y68" i="24" s="1"/>
  <c r="J77" i="24"/>
  <c r="Y77" i="24" s="1"/>
  <c r="J87" i="24"/>
  <c r="Y87" i="24" s="1"/>
  <c r="J89" i="24"/>
  <c r="Y89" i="24" s="1"/>
  <c r="J92" i="24"/>
  <c r="Y92" i="24" s="1"/>
  <c r="J93" i="24"/>
  <c r="Y93" i="24" s="1"/>
  <c r="J97" i="24"/>
  <c r="Y97" i="24" s="1"/>
  <c r="J54" i="24"/>
  <c r="Y54" i="24" s="1"/>
  <c r="J50" i="24"/>
  <c r="Y50" i="24" s="1"/>
  <c r="J22" i="24"/>
  <c r="Y22" i="24" s="1"/>
  <c r="J99" i="24"/>
  <c r="Y99" i="24" s="1"/>
  <c r="J101" i="24"/>
  <c r="Y101" i="24" s="1"/>
  <c r="J103" i="24"/>
  <c r="Y103" i="24" s="1"/>
  <c r="J105" i="24"/>
  <c r="Y105" i="24" s="1"/>
  <c r="J106" i="24"/>
  <c r="Y106" i="24" s="1"/>
  <c r="J30" i="24"/>
  <c r="Y30" i="24" s="1"/>
  <c r="J47" i="24"/>
  <c r="Y47" i="24" s="1"/>
  <c r="J18" i="24"/>
  <c r="Y18" i="24" s="1"/>
  <c r="J102" i="24"/>
  <c r="Y102" i="24" s="1"/>
  <c r="J70" i="24"/>
  <c r="Y70" i="24" s="1"/>
  <c r="J75" i="24"/>
  <c r="Y75" i="24" s="1"/>
  <c r="J78" i="24"/>
  <c r="Y78" i="24" s="1"/>
  <c r="J86" i="24"/>
  <c r="Y86" i="24" s="1"/>
  <c r="J94" i="24"/>
  <c r="Y94" i="24" s="1"/>
  <c r="J96" i="24"/>
  <c r="Y96" i="24" s="1"/>
  <c r="J98" i="24"/>
  <c r="Y98" i="24" s="1"/>
  <c r="J100" i="24"/>
  <c r="Y100" i="24" s="1"/>
  <c r="J107" i="24"/>
  <c r="Y107" i="24" s="1"/>
  <c r="J5" i="24"/>
  <c r="Y5" i="24" s="1"/>
  <c r="J48" i="24"/>
  <c r="Y48" i="24" s="1"/>
  <c r="J61" i="24"/>
  <c r="Y61" i="24" s="1"/>
  <c r="J24" i="24"/>
  <c r="Y24" i="24" s="1"/>
  <c r="J39" i="24"/>
  <c r="Y39" i="24" s="1"/>
  <c r="J66" i="24"/>
  <c r="Y66" i="24" s="1"/>
  <c r="J53" i="24"/>
  <c r="Y53" i="24" s="1"/>
  <c r="J69" i="24"/>
  <c r="Y69" i="24" s="1"/>
  <c r="J115" i="24"/>
  <c r="Y115" i="24" s="1"/>
  <c r="J10" i="24"/>
  <c r="Y10" i="24" s="1"/>
  <c r="J72" i="24"/>
  <c r="Y72" i="24" s="1"/>
  <c r="J109" i="24"/>
  <c r="Y109" i="24" s="1"/>
  <c r="J118" i="24"/>
  <c r="Y118" i="24" s="1"/>
  <c r="J12" i="24"/>
  <c r="Y12" i="24" s="1"/>
  <c r="J76" i="24"/>
  <c r="Y76" i="24" s="1"/>
  <c r="J88" i="24"/>
  <c r="Y88" i="24" s="1"/>
  <c r="J95" i="24"/>
  <c r="Y95" i="24" s="1"/>
  <c r="J104" i="24"/>
  <c r="Y104" i="24" s="1"/>
  <c r="J110" i="24"/>
  <c r="Y110" i="24" s="1"/>
  <c r="J114" i="24"/>
  <c r="Y114" i="24" s="1"/>
  <c r="J117" i="24"/>
  <c r="Y117" i="24" s="1"/>
  <c r="J119" i="24"/>
  <c r="Y119" i="24" s="1"/>
  <c r="J122" i="24"/>
  <c r="Y122" i="24" s="1"/>
  <c r="J79" i="24"/>
  <c r="Y79" i="24" s="1"/>
  <c r="J84" i="24"/>
  <c r="Y84" i="24" s="1"/>
  <c r="J90" i="24"/>
  <c r="Y90" i="24" s="1"/>
  <c r="J91" i="24"/>
  <c r="Y91" i="24" s="1"/>
  <c r="J112" i="24"/>
  <c r="Y112" i="24" s="1"/>
  <c r="J116" i="24"/>
  <c r="Y116" i="24" s="1"/>
  <c r="J121" i="24"/>
  <c r="Y121" i="24" s="1"/>
  <c r="J123" i="24"/>
  <c r="Y123" i="24" s="1"/>
  <c r="V18" i="24"/>
  <c r="AB18" i="24" s="1"/>
  <c r="V19" i="24"/>
  <c r="AB19" i="24" s="1"/>
  <c r="V20" i="24"/>
  <c r="AB20" i="24" s="1"/>
  <c r="V21" i="24"/>
  <c r="AB21" i="24" s="1"/>
  <c r="V27" i="24"/>
  <c r="AB27" i="24" s="1"/>
  <c r="V30" i="24"/>
  <c r="AB30" i="24" s="1"/>
  <c r="V31" i="24"/>
  <c r="AB31" i="24" s="1"/>
  <c r="V32" i="24"/>
  <c r="AB32" i="24" s="1"/>
  <c r="V33" i="24"/>
  <c r="AB33" i="24" s="1"/>
  <c r="V34" i="24"/>
  <c r="AB34" i="24" s="1"/>
  <c r="V38" i="24"/>
  <c r="AB38" i="24" s="1"/>
  <c r="V45" i="24"/>
  <c r="AB45" i="24" s="1"/>
  <c r="V57" i="24"/>
  <c r="AB57" i="24" s="1"/>
  <c r="V58" i="24"/>
  <c r="AB58" i="24" s="1"/>
  <c r="V59" i="24"/>
  <c r="AB59" i="24" s="1"/>
  <c r="V60" i="24"/>
  <c r="AB60" i="24" s="1"/>
  <c r="V71" i="24"/>
  <c r="AB71" i="24" s="1"/>
  <c r="V82" i="24"/>
  <c r="AB82" i="24" s="1"/>
  <c r="V83" i="24"/>
  <c r="AB83" i="24" s="1"/>
  <c r="V94" i="24"/>
  <c r="AB94" i="24" s="1"/>
  <c r="V97" i="24"/>
  <c r="AB97" i="24" s="1"/>
  <c r="V98" i="24"/>
  <c r="AB98" i="24" s="1"/>
  <c r="V99" i="24"/>
  <c r="AB99" i="24" s="1"/>
  <c r="V107" i="24"/>
  <c r="AB107" i="24" s="1"/>
  <c r="V108" i="24"/>
  <c r="AB108" i="24" s="1"/>
  <c r="V112" i="24"/>
  <c r="AB112" i="24" s="1"/>
  <c r="V113" i="24"/>
  <c r="AB113" i="24" s="1"/>
  <c r="V114" i="24"/>
  <c r="AB114" i="24" s="1"/>
  <c r="V117" i="24"/>
  <c r="AB117" i="24" s="1"/>
  <c r="V12" i="24"/>
  <c r="AB12" i="24" s="1"/>
  <c r="V66" i="24"/>
  <c r="AB66" i="24" s="1"/>
  <c r="V22" i="24"/>
  <c r="AB22" i="24" s="1"/>
  <c r="V24" i="24"/>
  <c r="AB24" i="24" s="1"/>
  <c r="V28" i="24"/>
  <c r="AB28" i="24" s="1"/>
  <c r="V35" i="24"/>
  <c r="AB35" i="24" s="1"/>
  <c r="V37" i="24"/>
  <c r="AB37" i="24" s="1"/>
  <c r="V39" i="24"/>
  <c r="AB39" i="24" s="1"/>
  <c r="V42" i="24"/>
  <c r="AB42" i="24" s="1"/>
  <c r="V44" i="24"/>
  <c r="AB44" i="24" s="1"/>
  <c r="V47" i="24"/>
  <c r="AB47" i="24" s="1"/>
  <c r="V55" i="24"/>
  <c r="AB55" i="24" s="1"/>
  <c r="V61" i="24"/>
  <c r="AB61" i="24" s="1"/>
  <c r="AB67" i="24"/>
  <c r="V69" i="24"/>
  <c r="AB69" i="24" s="1"/>
  <c r="V75" i="24"/>
  <c r="AB75" i="24" s="1"/>
  <c r="V76" i="24"/>
  <c r="AB76" i="24" s="1"/>
  <c r="V78" i="24"/>
  <c r="AB78" i="24" s="1"/>
  <c r="V79" i="24"/>
  <c r="AB79" i="24" s="1"/>
  <c r="V86" i="24"/>
  <c r="AB86" i="24" s="1"/>
  <c r="V88" i="24"/>
  <c r="AB88" i="24" s="1"/>
  <c r="V91" i="24"/>
  <c r="AB91" i="24" s="1"/>
  <c r="V101" i="24"/>
  <c r="AB101" i="24" s="1"/>
  <c r="V104" i="24"/>
  <c r="AB104" i="24" s="1"/>
  <c r="V115" i="24"/>
  <c r="AB115" i="24" s="1"/>
  <c r="V123" i="24"/>
  <c r="AB123" i="24" s="1"/>
  <c r="V15" i="24"/>
  <c r="AB15" i="24" s="1"/>
  <c r="V23" i="24"/>
  <c r="AB23" i="24" s="1"/>
  <c r="V26" i="24"/>
  <c r="AB26" i="24" s="1"/>
  <c r="V36" i="24"/>
  <c r="AB36" i="24" s="1"/>
  <c r="V41" i="24"/>
  <c r="AB41" i="24" s="1"/>
  <c r="V43" i="24"/>
  <c r="AB43" i="24" s="1"/>
  <c r="V46" i="24"/>
  <c r="AB46" i="24" s="1"/>
  <c r="V48" i="24"/>
  <c r="AB48" i="24" s="1"/>
  <c r="V53" i="24"/>
  <c r="AB53" i="24" s="1"/>
  <c r="V54" i="24"/>
  <c r="AB54" i="24" s="1"/>
  <c r="V65" i="24"/>
  <c r="AB65" i="24" s="1"/>
  <c r="V68" i="24"/>
  <c r="AB68" i="24" s="1"/>
  <c r="V70" i="24"/>
  <c r="AB70" i="24" s="1"/>
  <c r="V74" i="24"/>
  <c r="AB74" i="24" s="1"/>
  <c r="V77" i="24"/>
  <c r="AB77" i="24" s="1"/>
  <c r="V85" i="24"/>
  <c r="AB85" i="24" s="1"/>
  <c r="V93" i="24"/>
  <c r="AB93" i="24" s="1"/>
  <c r="V96" i="24"/>
  <c r="AB96" i="24" s="1"/>
  <c r="V100" i="24"/>
  <c r="AB100" i="24" s="1"/>
  <c r="V106" i="24"/>
  <c r="AB106" i="24" s="1"/>
  <c r="V119" i="24"/>
  <c r="AB119" i="24" s="1"/>
  <c r="V103" i="24"/>
  <c r="AB103" i="24" s="1"/>
  <c r="V110" i="24"/>
  <c r="AB110" i="24" s="1"/>
  <c r="V122" i="24"/>
  <c r="AB122" i="24" s="1"/>
  <c r="I66" i="24"/>
  <c r="D129" i="24"/>
  <c r="F21" i="24" s="1"/>
  <c r="X21" i="24" s="1"/>
  <c r="AC21" i="24" s="1"/>
  <c r="W21" i="24" s="1"/>
  <c r="E66" i="24"/>
  <c r="E57" i="24"/>
  <c r="E23" i="24"/>
  <c r="E92" i="24"/>
  <c r="D128" i="24"/>
  <c r="E40" i="24"/>
  <c r="E75" i="24"/>
  <c r="E108" i="24"/>
  <c r="E14" i="24"/>
  <c r="E32" i="24"/>
  <c r="E49" i="24"/>
  <c r="E65" i="24"/>
  <c r="E84" i="24"/>
  <c r="E100" i="24"/>
  <c r="E117" i="24"/>
  <c r="E10" i="24"/>
  <c r="E19" i="24"/>
  <c r="E27" i="24"/>
  <c r="E36" i="24"/>
  <c r="E44" i="24"/>
  <c r="E53" i="24"/>
  <c r="E61" i="24"/>
  <c r="E71" i="24"/>
  <c r="E79" i="24"/>
  <c r="E88" i="24"/>
  <c r="E96" i="24"/>
  <c r="E104" i="24"/>
  <c r="E112" i="24"/>
  <c r="E121" i="24"/>
  <c r="E8" i="24"/>
  <c r="E12" i="24"/>
  <c r="E17" i="24"/>
  <c r="E21" i="24"/>
  <c r="E25" i="24"/>
  <c r="E30" i="24"/>
  <c r="E34" i="24"/>
  <c r="E38" i="24"/>
  <c r="E42" i="24"/>
  <c r="E46" i="24"/>
  <c r="E51" i="24"/>
  <c r="E55" i="24"/>
  <c r="E59" i="24"/>
  <c r="E63" i="24"/>
  <c r="E69" i="24"/>
  <c r="E73" i="24"/>
  <c r="E77" i="24"/>
  <c r="E81" i="24"/>
  <c r="E86" i="24"/>
  <c r="E90" i="24"/>
  <c r="E94" i="24"/>
  <c r="E98" i="24"/>
  <c r="E102" i="24"/>
  <c r="E106" i="24"/>
  <c r="E110" i="24"/>
  <c r="E115" i="24"/>
  <c r="E119" i="24"/>
  <c r="E123" i="24"/>
  <c r="E7" i="24"/>
  <c r="E9" i="24"/>
  <c r="E11" i="24"/>
  <c r="E13" i="24"/>
  <c r="E15" i="24"/>
  <c r="E18" i="24"/>
  <c r="E20" i="24"/>
  <c r="E22" i="24"/>
  <c r="E24" i="24"/>
  <c r="E26" i="24"/>
  <c r="E28" i="24"/>
  <c r="E31" i="24"/>
  <c r="E33" i="24"/>
  <c r="E35" i="24"/>
  <c r="E37" i="24"/>
  <c r="E39" i="24"/>
  <c r="E41" i="24"/>
  <c r="E43" i="24"/>
  <c r="E45" i="24"/>
  <c r="E48" i="24"/>
  <c r="E50" i="24"/>
  <c r="E52" i="24"/>
  <c r="E54" i="24"/>
  <c r="E56" i="24"/>
  <c r="E58" i="24"/>
  <c r="E60" i="24"/>
  <c r="E62" i="24"/>
  <c r="E64" i="24"/>
  <c r="E67" i="24"/>
  <c r="E70" i="24"/>
  <c r="E72" i="24"/>
  <c r="E74" i="24"/>
  <c r="E76" i="24"/>
  <c r="E78" i="24"/>
  <c r="E80" i="24"/>
  <c r="E82" i="24"/>
  <c r="E85" i="24"/>
  <c r="E87" i="24"/>
  <c r="E89" i="24"/>
  <c r="E91" i="24"/>
  <c r="E93" i="24"/>
  <c r="E95" i="24"/>
  <c r="E97" i="24"/>
  <c r="E99" i="24"/>
  <c r="E101" i="24"/>
  <c r="E103" i="24"/>
  <c r="E105" i="24"/>
  <c r="E107" i="24"/>
  <c r="E109" i="24"/>
  <c r="E111" i="24"/>
  <c r="E113" i="24"/>
  <c r="E116" i="24"/>
  <c r="E118" i="24"/>
  <c r="E120" i="24"/>
  <c r="E122" i="24"/>
  <c r="D126" i="24"/>
  <c r="M66" i="24"/>
  <c r="F5" i="24"/>
  <c r="X5" i="24" s="1"/>
  <c r="AC5" i="24" s="1"/>
  <c r="W5" i="24" s="1"/>
  <c r="F9" i="24"/>
  <c r="X9" i="24" s="1"/>
  <c r="AC9" i="24" s="1"/>
  <c r="W9" i="24" s="1"/>
  <c r="F13" i="24"/>
  <c r="X13" i="24" s="1"/>
  <c r="AC13" i="24" s="1"/>
  <c r="W13" i="24" s="1"/>
  <c r="F17" i="24"/>
  <c r="X17" i="24" s="1"/>
  <c r="AC17" i="24" s="1"/>
  <c r="W17" i="24" s="1"/>
  <c r="F25" i="24"/>
  <c r="X25" i="24" s="1"/>
  <c r="AC25" i="24" s="1"/>
  <c r="W25" i="24" s="1"/>
  <c r="F33" i="24"/>
  <c r="X33" i="24" s="1"/>
  <c r="AC33" i="24" s="1"/>
  <c r="W33" i="24" s="1"/>
  <c r="F37" i="24"/>
  <c r="X37" i="24" s="1"/>
  <c r="AC37" i="24" s="1"/>
  <c r="W37" i="24" s="1"/>
  <c r="F41" i="24"/>
  <c r="X41" i="24" s="1"/>
  <c r="AC41" i="24" s="1"/>
  <c r="W41" i="24" s="1"/>
  <c r="F49" i="24"/>
  <c r="X49" i="24" s="1"/>
  <c r="AC49" i="24" s="1"/>
  <c r="W49" i="24" s="1"/>
  <c r="F57" i="24"/>
  <c r="X57" i="24" s="1"/>
  <c r="AC57" i="24" s="1"/>
  <c r="W57" i="24" s="1"/>
  <c r="F65" i="24"/>
  <c r="X65" i="24" s="1"/>
  <c r="AC65" i="24" s="1"/>
  <c r="W65" i="24" s="1"/>
  <c r="F70" i="24"/>
  <c r="X70" i="24" s="1"/>
  <c r="AC70" i="24" s="1"/>
  <c r="W70" i="24" s="1"/>
  <c r="F74" i="24"/>
  <c r="X74" i="24" s="1"/>
  <c r="AC74" i="24" s="1"/>
  <c r="W74" i="24" s="1"/>
  <c r="F82" i="24"/>
  <c r="X82" i="24" s="1"/>
  <c r="AC82" i="24" s="1"/>
  <c r="W82" i="24" s="1"/>
  <c r="F90" i="24"/>
  <c r="X90" i="24" s="1"/>
  <c r="AC90" i="24" s="1"/>
  <c r="W90" i="24" s="1"/>
  <c r="F94" i="24"/>
  <c r="X94" i="24" s="1"/>
  <c r="AC94" i="24" s="1"/>
  <c r="W94" i="24" s="1"/>
  <c r="F98" i="24"/>
  <c r="X98" i="24" s="1"/>
  <c r="AC98" i="24" s="1"/>
  <c r="W98" i="24" s="1"/>
  <c r="F102" i="24"/>
  <c r="X102" i="24" s="1"/>
  <c r="AC102" i="24" s="1"/>
  <c r="W102" i="24" s="1"/>
  <c r="F106" i="24"/>
  <c r="X106" i="24" s="1"/>
  <c r="AC106" i="24" s="1"/>
  <c r="W106" i="24" s="1"/>
  <c r="F110" i="24"/>
  <c r="X110" i="24" s="1"/>
  <c r="AC110" i="24" s="1"/>
  <c r="W110" i="24" s="1"/>
  <c r="F114" i="24"/>
  <c r="X114" i="24" s="1"/>
  <c r="AC114" i="24" s="1"/>
  <c r="W114" i="24" s="1"/>
  <c r="F118" i="24"/>
  <c r="X118" i="24" s="1"/>
  <c r="AC118" i="24" s="1"/>
  <c r="W118" i="24" s="1"/>
  <c r="F122" i="24"/>
  <c r="X122" i="24" s="1"/>
  <c r="AC122" i="24" s="1"/>
  <c r="W122" i="24" s="1"/>
  <c r="I123" i="24"/>
  <c r="I121" i="24"/>
  <c r="I119" i="24"/>
  <c r="I117" i="24"/>
  <c r="I115" i="24"/>
  <c r="I112" i="24"/>
  <c r="I110" i="24"/>
  <c r="I108" i="24"/>
  <c r="I106" i="24"/>
  <c r="I104" i="24"/>
  <c r="I102" i="24"/>
  <c r="I100" i="24"/>
  <c r="I98" i="24"/>
  <c r="I96" i="24"/>
  <c r="I94" i="24"/>
  <c r="I92" i="24"/>
  <c r="I90" i="24"/>
  <c r="I88" i="24"/>
  <c r="I86" i="24"/>
  <c r="I84" i="24"/>
  <c r="I81" i="24"/>
  <c r="I79" i="24"/>
  <c r="I77" i="24"/>
  <c r="I75" i="24"/>
  <c r="I73" i="24"/>
  <c r="I71" i="24"/>
  <c r="I69" i="24"/>
  <c r="I65" i="24"/>
  <c r="I63" i="24"/>
  <c r="I61" i="24"/>
  <c r="I59" i="24"/>
  <c r="I57" i="24"/>
  <c r="I55" i="24"/>
  <c r="I53" i="24"/>
  <c r="I51" i="24"/>
  <c r="I49" i="24"/>
  <c r="I46" i="24"/>
  <c r="I44" i="24"/>
  <c r="I42" i="24"/>
  <c r="I40" i="24"/>
  <c r="I38" i="24"/>
  <c r="I36" i="24"/>
  <c r="I34" i="24"/>
  <c r="I32" i="24"/>
  <c r="I30" i="24"/>
  <c r="I27" i="24"/>
  <c r="I25" i="24"/>
  <c r="I23" i="24"/>
  <c r="I21" i="24"/>
  <c r="I19" i="24"/>
  <c r="I17" i="24"/>
  <c r="I14" i="24"/>
  <c r="I12" i="24"/>
  <c r="I10" i="24"/>
  <c r="I8" i="24"/>
  <c r="M123" i="24"/>
  <c r="M121" i="24"/>
  <c r="M119" i="24"/>
  <c r="M117" i="24"/>
  <c r="M115" i="24"/>
  <c r="M112" i="24"/>
  <c r="M110" i="24"/>
  <c r="M108" i="24"/>
  <c r="M106" i="24"/>
  <c r="M104" i="24"/>
  <c r="M102" i="24"/>
  <c r="M100" i="24"/>
  <c r="M98" i="24"/>
  <c r="M96" i="24"/>
  <c r="M94" i="24"/>
  <c r="M92" i="24"/>
  <c r="M90" i="24"/>
  <c r="M89" i="24"/>
  <c r="M88" i="24"/>
  <c r="M87" i="24"/>
  <c r="M86" i="24"/>
  <c r="M85" i="24"/>
  <c r="M84" i="24"/>
  <c r="M82" i="24"/>
  <c r="M81" i="24"/>
  <c r="M80" i="24"/>
  <c r="M79" i="24"/>
  <c r="M78" i="24"/>
  <c r="M77" i="24"/>
  <c r="M76" i="24"/>
  <c r="M75" i="24"/>
  <c r="M74" i="24"/>
  <c r="M73" i="24"/>
  <c r="M72" i="24"/>
  <c r="M71" i="24"/>
  <c r="M70" i="24"/>
  <c r="M69" i="24"/>
  <c r="M67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M48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5" i="24"/>
  <c r="M14" i="24"/>
  <c r="M13" i="24"/>
  <c r="M12" i="24"/>
  <c r="M11" i="24"/>
  <c r="M10" i="24"/>
  <c r="M9" i="24"/>
  <c r="M8" i="24"/>
  <c r="M7" i="24"/>
  <c r="Q123" i="24"/>
  <c r="Q122" i="24"/>
  <c r="Q121" i="24"/>
  <c r="Q120" i="24"/>
  <c r="Q119" i="24"/>
  <c r="Q118" i="24"/>
  <c r="Q117" i="24"/>
  <c r="Q116" i="24"/>
  <c r="Q115" i="24"/>
  <c r="Q113" i="24"/>
  <c r="Q112" i="24"/>
  <c r="Q111" i="24"/>
  <c r="Q110" i="24"/>
  <c r="Q109" i="24"/>
  <c r="Q108" i="24"/>
  <c r="Q107" i="24"/>
  <c r="Q106" i="24"/>
  <c r="Q105" i="24"/>
  <c r="Q104" i="24"/>
  <c r="Q103" i="24"/>
  <c r="Q102" i="24"/>
  <c r="Q101" i="24"/>
  <c r="Q100" i="24"/>
  <c r="Q99" i="24"/>
  <c r="Q98" i="24"/>
  <c r="Q97" i="24"/>
  <c r="Q96" i="24"/>
  <c r="Q95" i="24"/>
  <c r="Q94" i="24"/>
  <c r="Q93" i="24"/>
  <c r="Q92" i="24"/>
  <c r="Q91" i="24"/>
  <c r="Q90" i="24"/>
  <c r="Q89" i="24"/>
  <c r="Q88" i="24"/>
  <c r="Q87" i="24"/>
  <c r="Q86" i="24"/>
  <c r="Q85" i="24"/>
  <c r="Q84" i="24"/>
  <c r="Q82" i="24"/>
  <c r="Q81" i="24"/>
  <c r="Q80" i="24"/>
  <c r="Q79" i="24"/>
  <c r="Q78" i="24"/>
  <c r="Q77" i="24"/>
  <c r="Q76" i="24"/>
  <c r="Q75" i="24"/>
  <c r="Q74" i="24"/>
  <c r="Q73" i="24"/>
  <c r="Q72" i="24"/>
  <c r="Q71" i="24"/>
  <c r="Q70" i="24"/>
  <c r="Q69" i="24"/>
  <c r="Q67" i="24"/>
  <c r="Q65" i="24"/>
  <c r="Q64" i="24"/>
  <c r="Q63" i="24"/>
  <c r="Q62" i="24"/>
  <c r="Q61" i="24"/>
  <c r="Q60" i="24"/>
  <c r="Q59" i="24"/>
  <c r="Q58" i="24"/>
  <c r="Q57" i="24"/>
  <c r="Q56" i="24"/>
  <c r="Q55" i="24"/>
  <c r="Q54" i="24"/>
  <c r="Q53" i="24"/>
  <c r="Q52" i="24"/>
  <c r="Q51" i="24"/>
  <c r="Q50" i="24"/>
  <c r="Q49" i="24"/>
  <c r="Q48" i="24"/>
  <c r="Q46" i="24"/>
  <c r="Q45" i="24"/>
  <c r="Q44" i="24"/>
  <c r="Q43" i="24"/>
  <c r="Q42" i="24"/>
  <c r="Q41" i="24"/>
  <c r="Q40" i="24"/>
  <c r="Q39" i="24"/>
  <c r="Q38" i="24"/>
  <c r="Q37" i="24"/>
  <c r="Q36" i="24"/>
  <c r="Q35" i="24"/>
  <c r="Q34" i="24"/>
  <c r="Q33" i="24"/>
  <c r="Q32" i="24"/>
  <c r="Q31" i="24"/>
  <c r="Q30" i="24"/>
  <c r="Q28" i="24"/>
  <c r="Q27" i="24"/>
  <c r="Q26" i="24"/>
  <c r="Q25" i="24"/>
  <c r="Q24" i="24"/>
  <c r="Q23" i="24"/>
  <c r="Q22" i="24"/>
  <c r="Q21" i="24"/>
  <c r="Q20" i="24"/>
  <c r="Q19" i="24"/>
  <c r="Q18" i="24"/>
  <c r="Q17" i="24"/>
  <c r="Q15" i="24"/>
  <c r="Q14" i="24"/>
  <c r="Q13" i="24"/>
  <c r="Q12" i="24"/>
  <c r="Q11" i="24"/>
  <c r="Q10" i="24"/>
  <c r="Q9" i="24"/>
  <c r="Q8" i="24"/>
  <c r="Q7" i="24"/>
  <c r="U123" i="24"/>
  <c r="U122" i="24"/>
  <c r="U121" i="24"/>
  <c r="U120" i="24"/>
  <c r="U119" i="24"/>
  <c r="U118" i="24"/>
  <c r="U117" i="24"/>
  <c r="U116" i="24"/>
  <c r="U115" i="24"/>
  <c r="U113" i="24"/>
  <c r="U112" i="24"/>
  <c r="U111" i="24"/>
  <c r="U110" i="24"/>
  <c r="U109" i="24"/>
  <c r="U108" i="24"/>
  <c r="U107" i="24"/>
  <c r="U106" i="24"/>
  <c r="U105" i="24"/>
  <c r="U104" i="24"/>
  <c r="U103" i="24"/>
  <c r="U102" i="24"/>
  <c r="U101" i="24"/>
  <c r="U100" i="24"/>
  <c r="U99" i="24"/>
  <c r="U98" i="24"/>
  <c r="U97" i="24"/>
  <c r="U96" i="24"/>
  <c r="U95" i="24"/>
  <c r="U94" i="24"/>
  <c r="U93" i="24"/>
  <c r="U92" i="24"/>
  <c r="U91" i="24"/>
  <c r="U90" i="24"/>
  <c r="U89" i="24"/>
  <c r="U88" i="24"/>
  <c r="U87" i="24"/>
  <c r="U86" i="24"/>
  <c r="U85" i="24"/>
  <c r="U84" i="24"/>
  <c r="U82" i="24"/>
  <c r="U81" i="24"/>
  <c r="U80" i="24"/>
  <c r="U79" i="24"/>
  <c r="U78" i="24"/>
  <c r="U77" i="24"/>
  <c r="U76" i="24"/>
  <c r="U75" i="24"/>
  <c r="U74" i="24"/>
  <c r="U73" i="24"/>
  <c r="U72" i="24"/>
  <c r="U71" i="24"/>
  <c r="U70" i="24"/>
  <c r="U69" i="24"/>
  <c r="U67" i="24"/>
  <c r="U65" i="24"/>
  <c r="U64" i="24"/>
  <c r="U63" i="24"/>
  <c r="U62" i="24"/>
  <c r="U61" i="24"/>
  <c r="U60" i="24"/>
  <c r="U59" i="24"/>
  <c r="U58" i="24"/>
  <c r="U57" i="24"/>
  <c r="U56" i="24"/>
  <c r="U55" i="24"/>
  <c r="U54" i="24"/>
  <c r="U53" i="24"/>
  <c r="U52" i="24"/>
  <c r="U51" i="24"/>
  <c r="U50" i="24"/>
  <c r="U49" i="24"/>
  <c r="U48" i="24"/>
  <c r="U46" i="24"/>
  <c r="U45" i="24"/>
  <c r="U44" i="24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8" i="24"/>
  <c r="U27" i="24"/>
  <c r="U26" i="24"/>
  <c r="U25" i="24"/>
  <c r="U24" i="24"/>
  <c r="U23" i="24"/>
  <c r="U22" i="24"/>
  <c r="U21" i="24"/>
  <c r="U20" i="24"/>
  <c r="U19" i="24"/>
  <c r="U18" i="24"/>
  <c r="U17" i="24"/>
  <c r="U15" i="24"/>
  <c r="U14" i="24"/>
  <c r="U13" i="24"/>
  <c r="U12" i="24"/>
  <c r="U11" i="24"/>
  <c r="U10" i="24"/>
  <c r="U9" i="24"/>
  <c r="U8" i="24"/>
  <c r="U7" i="24"/>
  <c r="F86" i="24" l="1"/>
  <c r="X86" i="24" s="1"/>
  <c r="AC86" i="24" s="1"/>
  <c r="W86" i="24" s="1"/>
  <c r="F78" i="24"/>
  <c r="X78" i="24" s="1"/>
  <c r="AC78" i="24" s="1"/>
  <c r="W78" i="24" s="1"/>
  <c r="F61" i="24"/>
  <c r="X61" i="24" s="1"/>
  <c r="AC61" i="24" s="1"/>
  <c r="W61" i="24" s="1"/>
  <c r="F53" i="24"/>
  <c r="X53" i="24" s="1"/>
  <c r="AC53" i="24" s="1"/>
  <c r="W53" i="24" s="1"/>
  <c r="F45" i="24"/>
  <c r="X45" i="24" s="1"/>
  <c r="AC45" i="24" s="1"/>
  <c r="W45" i="24" s="1"/>
  <c r="F29" i="24"/>
  <c r="X29" i="24" s="1"/>
  <c r="AC29" i="24" s="1"/>
  <c r="W29" i="24" s="1"/>
  <c r="M91" i="24"/>
  <c r="M93" i="24"/>
  <c r="M95" i="24"/>
  <c r="M97" i="24"/>
  <c r="M99" i="24"/>
  <c r="M101" i="24"/>
  <c r="M103" i="24"/>
  <c r="M105" i="24"/>
  <c r="M107" i="24"/>
  <c r="M109" i="24"/>
  <c r="M111" i="24"/>
  <c r="M113" i="24"/>
  <c r="M116" i="24"/>
  <c r="M118" i="24"/>
  <c r="M120" i="24"/>
  <c r="M122" i="24"/>
  <c r="I7" i="24"/>
  <c r="I9" i="24"/>
  <c r="I11" i="24"/>
  <c r="I13" i="24"/>
  <c r="I15" i="24"/>
  <c r="I18" i="24"/>
  <c r="I20" i="24"/>
  <c r="I22" i="24"/>
  <c r="I24" i="24"/>
  <c r="I26" i="24"/>
  <c r="I28" i="24"/>
  <c r="I31" i="24"/>
  <c r="I33" i="24"/>
  <c r="I35" i="24"/>
  <c r="I37" i="24"/>
  <c r="I39" i="24"/>
  <c r="I41" i="24"/>
  <c r="I43" i="24"/>
  <c r="I45" i="24"/>
  <c r="I48" i="24"/>
  <c r="I50" i="24"/>
  <c r="I52" i="24"/>
  <c r="I54" i="24"/>
  <c r="I56" i="24"/>
  <c r="I58" i="24"/>
  <c r="I60" i="24"/>
  <c r="I62" i="24"/>
  <c r="I64" i="24"/>
  <c r="I67" i="24"/>
  <c r="I70" i="24"/>
  <c r="I72" i="24"/>
  <c r="I74" i="24"/>
  <c r="I76" i="24"/>
  <c r="I78" i="24"/>
  <c r="I80" i="24"/>
  <c r="I82" i="24"/>
  <c r="I85" i="24"/>
  <c r="I87" i="24"/>
  <c r="I89" i="24"/>
  <c r="I91" i="24"/>
  <c r="I93" i="24"/>
  <c r="I95" i="24"/>
  <c r="I97" i="24"/>
  <c r="I99" i="24"/>
  <c r="I101" i="24"/>
  <c r="I103" i="24"/>
  <c r="I105" i="24"/>
  <c r="I107" i="24"/>
  <c r="I109" i="24"/>
  <c r="I111" i="24"/>
  <c r="I113" i="24"/>
  <c r="I116" i="24"/>
  <c r="I118" i="24"/>
  <c r="I120" i="24"/>
  <c r="I122" i="24"/>
  <c r="F6" i="24"/>
  <c r="X6" i="24" s="1"/>
  <c r="AC6" i="24" s="1"/>
  <c r="W6" i="24" s="1"/>
  <c r="F66" i="24"/>
  <c r="X66" i="24" s="1"/>
  <c r="AC66" i="24" s="1"/>
  <c r="W66" i="24" s="1"/>
  <c r="F120" i="24"/>
  <c r="X120" i="24" s="1"/>
  <c r="AC120" i="24" s="1"/>
  <c r="W120" i="24" s="1"/>
  <c r="F116" i="24"/>
  <c r="X116" i="24" s="1"/>
  <c r="AC116" i="24" s="1"/>
  <c r="W116" i="24" s="1"/>
  <c r="F112" i="24"/>
  <c r="X112" i="24" s="1"/>
  <c r="AC112" i="24" s="1"/>
  <c r="W112" i="24" s="1"/>
  <c r="F108" i="24"/>
  <c r="X108" i="24" s="1"/>
  <c r="AC108" i="24" s="1"/>
  <c r="W108" i="24" s="1"/>
  <c r="F104" i="24"/>
  <c r="X104" i="24" s="1"/>
  <c r="AC104" i="24" s="1"/>
  <c r="W104" i="24" s="1"/>
  <c r="F100" i="24"/>
  <c r="X100" i="24" s="1"/>
  <c r="AC100" i="24" s="1"/>
  <c r="W100" i="24" s="1"/>
  <c r="F96" i="24"/>
  <c r="X96" i="24" s="1"/>
  <c r="AC96" i="24" s="1"/>
  <c r="W96" i="24" s="1"/>
  <c r="F92" i="24"/>
  <c r="X92" i="24" s="1"/>
  <c r="AC92" i="24" s="1"/>
  <c r="W92" i="24" s="1"/>
  <c r="F88" i="24"/>
  <c r="X88" i="24" s="1"/>
  <c r="AC88" i="24" s="1"/>
  <c r="W88" i="24" s="1"/>
  <c r="F84" i="24"/>
  <c r="X84" i="24" s="1"/>
  <c r="AC84" i="24" s="1"/>
  <c r="W84" i="24" s="1"/>
  <c r="F80" i="24"/>
  <c r="X80" i="24" s="1"/>
  <c r="AC80" i="24" s="1"/>
  <c r="W80" i="24" s="1"/>
  <c r="F76" i="24"/>
  <c r="X76" i="24" s="1"/>
  <c r="AC76" i="24" s="1"/>
  <c r="W76" i="24" s="1"/>
  <c r="F72" i="24"/>
  <c r="X72" i="24" s="1"/>
  <c r="AC72" i="24" s="1"/>
  <c r="W72" i="24" s="1"/>
  <c r="F68" i="24"/>
  <c r="X68" i="24" s="1"/>
  <c r="AC68" i="24" s="1"/>
  <c r="W68" i="24" s="1"/>
  <c r="F63" i="24"/>
  <c r="X63" i="24" s="1"/>
  <c r="AC63" i="24" s="1"/>
  <c r="W63" i="24" s="1"/>
  <c r="F59" i="24"/>
  <c r="X59" i="24" s="1"/>
  <c r="AC59" i="24" s="1"/>
  <c r="W59" i="24" s="1"/>
  <c r="F55" i="24"/>
  <c r="X55" i="24" s="1"/>
  <c r="AC55" i="24" s="1"/>
  <c r="W55" i="24" s="1"/>
  <c r="F51" i="24"/>
  <c r="X51" i="24" s="1"/>
  <c r="AC51" i="24" s="1"/>
  <c r="W51" i="24" s="1"/>
  <c r="F47" i="24"/>
  <c r="X47" i="24" s="1"/>
  <c r="AC47" i="24" s="1"/>
  <c r="W47" i="24" s="1"/>
  <c r="F43" i="24"/>
  <c r="X43" i="24" s="1"/>
  <c r="AC43" i="24" s="1"/>
  <c r="W43" i="24" s="1"/>
  <c r="F39" i="24"/>
  <c r="X39" i="24" s="1"/>
  <c r="AC39" i="24" s="1"/>
  <c r="W39" i="24" s="1"/>
  <c r="F35" i="24"/>
  <c r="X35" i="24" s="1"/>
  <c r="AC35" i="24" s="1"/>
  <c r="W35" i="24" s="1"/>
  <c r="F31" i="24"/>
  <c r="X31" i="24" s="1"/>
  <c r="AC31" i="24" s="1"/>
  <c r="W31" i="24" s="1"/>
  <c r="F27" i="24"/>
  <c r="X27" i="24" s="1"/>
  <c r="AC27" i="24" s="1"/>
  <c r="W27" i="24" s="1"/>
  <c r="F23" i="24"/>
  <c r="X23" i="24" s="1"/>
  <c r="AC23" i="24" s="1"/>
  <c r="W23" i="24" s="1"/>
  <c r="F19" i="24"/>
  <c r="X19" i="24" s="1"/>
  <c r="AC19" i="24" s="1"/>
  <c r="W19" i="24" s="1"/>
  <c r="F15" i="24"/>
  <c r="X15" i="24" s="1"/>
  <c r="AC15" i="24" s="1"/>
  <c r="W15" i="24" s="1"/>
  <c r="F11" i="24"/>
  <c r="X11" i="24" s="1"/>
  <c r="AC11" i="24" s="1"/>
  <c r="W11" i="24" s="1"/>
  <c r="F7" i="24"/>
  <c r="X7" i="24" s="1"/>
  <c r="AC7" i="24" s="1"/>
  <c r="W7" i="24" s="1"/>
  <c r="F123" i="24"/>
  <c r="X123" i="24" s="1"/>
  <c r="AC123" i="24" s="1"/>
  <c r="W123" i="24" s="1"/>
  <c r="F121" i="24"/>
  <c r="X121" i="24" s="1"/>
  <c r="AC121" i="24" s="1"/>
  <c r="W121" i="24" s="1"/>
  <c r="F119" i="24"/>
  <c r="X119" i="24" s="1"/>
  <c r="AC119" i="24" s="1"/>
  <c r="W119" i="24" s="1"/>
  <c r="F117" i="24"/>
  <c r="X117" i="24" s="1"/>
  <c r="AC117" i="24" s="1"/>
  <c r="W117" i="24" s="1"/>
  <c r="F115" i="24"/>
  <c r="X115" i="24" s="1"/>
  <c r="AC115" i="24" s="1"/>
  <c r="W115" i="24" s="1"/>
  <c r="F113" i="24"/>
  <c r="X113" i="24" s="1"/>
  <c r="AC113" i="24" s="1"/>
  <c r="W113" i="24" s="1"/>
  <c r="F111" i="24"/>
  <c r="X111" i="24" s="1"/>
  <c r="AC111" i="24" s="1"/>
  <c r="W111" i="24" s="1"/>
  <c r="F109" i="24"/>
  <c r="X109" i="24" s="1"/>
  <c r="AC109" i="24" s="1"/>
  <c r="W109" i="24" s="1"/>
  <c r="F107" i="24"/>
  <c r="X107" i="24" s="1"/>
  <c r="AC107" i="24" s="1"/>
  <c r="W107" i="24" s="1"/>
  <c r="F105" i="24"/>
  <c r="X105" i="24" s="1"/>
  <c r="AC105" i="24" s="1"/>
  <c r="W105" i="24" s="1"/>
  <c r="F103" i="24"/>
  <c r="X103" i="24" s="1"/>
  <c r="AC103" i="24" s="1"/>
  <c r="W103" i="24" s="1"/>
  <c r="F101" i="24"/>
  <c r="X101" i="24" s="1"/>
  <c r="AC101" i="24" s="1"/>
  <c r="W101" i="24" s="1"/>
  <c r="F99" i="24"/>
  <c r="X99" i="24" s="1"/>
  <c r="AC99" i="24" s="1"/>
  <c r="W99" i="24" s="1"/>
  <c r="F97" i="24"/>
  <c r="X97" i="24" s="1"/>
  <c r="AC97" i="24" s="1"/>
  <c r="W97" i="24" s="1"/>
  <c r="F95" i="24"/>
  <c r="X95" i="24" s="1"/>
  <c r="AC95" i="24" s="1"/>
  <c r="W95" i="24" s="1"/>
  <c r="F93" i="24"/>
  <c r="X93" i="24" s="1"/>
  <c r="AC93" i="24" s="1"/>
  <c r="W93" i="24" s="1"/>
  <c r="F91" i="24"/>
  <c r="X91" i="24" s="1"/>
  <c r="AC91" i="24" s="1"/>
  <c r="W91" i="24" s="1"/>
  <c r="F89" i="24"/>
  <c r="X89" i="24" s="1"/>
  <c r="AC89" i="24" s="1"/>
  <c r="W89" i="24" s="1"/>
  <c r="F87" i="24"/>
  <c r="X87" i="24" s="1"/>
  <c r="AC87" i="24" s="1"/>
  <c r="W87" i="24" s="1"/>
  <c r="F85" i="24"/>
  <c r="X85" i="24" s="1"/>
  <c r="AC85" i="24" s="1"/>
  <c r="W85" i="24" s="1"/>
  <c r="F83" i="24"/>
  <c r="X83" i="24" s="1"/>
  <c r="AC83" i="24" s="1"/>
  <c r="W83" i="24" s="1"/>
  <c r="F81" i="24"/>
  <c r="X81" i="24" s="1"/>
  <c r="AC81" i="24" s="1"/>
  <c r="W81" i="24" s="1"/>
  <c r="F79" i="24"/>
  <c r="X79" i="24" s="1"/>
  <c r="AC79" i="24" s="1"/>
  <c r="W79" i="24" s="1"/>
  <c r="F77" i="24"/>
  <c r="X77" i="24" s="1"/>
  <c r="AC77" i="24" s="1"/>
  <c r="W77" i="24" s="1"/>
  <c r="F75" i="24"/>
  <c r="X75" i="24" s="1"/>
  <c r="AC75" i="24" s="1"/>
  <c r="W75" i="24" s="1"/>
  <c r="F73" i="24"/>
  <c r="X73" i="24" s="1"/>
  <c r="AC73" i="24" s="1"/>
  <c r="W73" i="24" s="1"/>
  <c r="F71" i="24"/>
  <c r="X71" i="24" s="1"/>
  <c r="AC71" i="24" s="1"/>
  <c r="W71" i="24" s="1"/>
  <c r="F69" i="24"/>
  <c r="X69" i="24" s="1"/>
  <c r="AC69" i="24" s="1"/>
  <c r="W69" i="24" s="1"/>
  <c r="X67" i="24"/>
  <c r="AC67" i="24" s="1"/>
  <c r="F64" i="24"/>
  <c r="X64" i="24" s="1"/>
  <c r="AC64" i="24" s="1"/>
  <c r="W64" i="24" s="1"/>
  <c r="F62" i="24"/>
  <c r="X62" i="24" s="1"/>
  <c r="AC62" i="24" s="1"/>
  <c r="W62" i="24" s="1"/>
  <c r="F60" i="24"/>
  <c r="X60" i="24" s="1"/>
  <c r="AC60" i="24" s="1"/>
  <c r="W60" i="24" s="1"/>
  <c r="F58" i="24"/>
  <c r="X58" i="24" s="1"/>
  <c r="AC58" i="24" s="1"/>
  <c r="W58" i="24" s="1"/>
  <c r="F56" i="24"/>
  <c r="X56" i="24" s="1"/>
  <c r="AC56" i="24" s="1"/>
  <c r="W56" i="24" s="1"/>
  <c r="F54" i="24"/>
  <c r="X54" i="24" s="1"/>
  <c r="AC54" i="24" s="1"/>
  <c r="W54" i="24" s="1"/>
  <c r="F52" i="24"/>
  <c r="X52" i="24" s="1"/>
  <c r="AC52" i="24" s="1"/>
  <c r="W52" i="24" s="1"/>
  <c r="F50" i="24"/>
  <c r="X50" i="24" s="1"/>
  <c r="AC50" i="24" s="1"/>
  <c r="W50" i="24" s="1"/>
  <c r="F48" i="24"/>
  <c r="X48" i="24" s="1"/>
  <c r="AC48" i="24" s="1"/>
  <c r="W48" i="24" s="1"/>
  <c r="F46" i="24"/>
  <c r="X46" i="24" s="1"/>
  <c r="AC46" i="24" s="1"/>
  <c r="W46" i="24" s="1"/>
  <c r="F44" i="24"/>
  <c r="X44" i="24" s="1"/>
  <c r="AC44" i="24" s="1"/>
  <c r="W44" i="24" s="1"/>
  <c r="F42" i="24"/>
  <c r="X42" i="24" s="1"/>
  <c r="AC42" i="24" s="1"/>
  <c r="W42" i="24" s="1"/>
  <c r="F40" i="24"/>
  <c r="X40" i="24" s="1"/>
  <c r="AC40" i="24" s="1"/>
  <c r="W40" i="24" s="1"/>
  <c r="F38" i="24"/>
  <c r="X38" i="24" s="1"/>
  <c r="AC38" i="24" s="1"/>
  <c r="W38" i="24" s="1"/>
  <c r="F36" i="24"/>
  <c r="X36" i="24" s="1"/>
  <c r="AC36" i="24" s="1"/>
  <c r="W36" i="24" s="1"/>
  <c r="F34" i="24"/>
  <c r="X34" i="24" s="1"/>
  <c r="AC34" i="24" s="1"/>
  <c r="W34" i="24" s="1"/>
  <c r="F32" i="24"/>
  <c r="X32" i="24" s="1"/>
  <c r="AC32" i="24" s="1"/>
  <c r="W32" i="24" s="1"/>
  <c r="F30" i="24"/>
  <c r="X30" i="24" s="1"/>
  <c r="AC30" i="24" s="1"/>
  <c r="W30" i="24" s="1"/>
  <c r="F28" i="24"/>
  <c r="X28" i="24" s="1"/>
  <c r="AC28" i="24" s="1"/>
  <c r="W28" i="24" s="1"/>
  <c r="F26" i="24"/>
  <c r="X26" i="24" s="1"/>
  <c r="AC26" i="24" s="1"/>
  <c r="W26" i="24" s="1"/>
  <c r="F24" i="24"/>
  <c r="X24" i="24" s="1"/>
  <c r="AC24" i="24" s="1"/>
  <c r="W24" i="24" s="1"/>
  <c r="F22" i="24"/>
  <c r="X22" i="24" s="1"/>
  <c r="AC22" i="24" s="1"/>
  <c r="W22" i="24" s="1"/>
  <c r="F20" i="24"/>
  <c r="X20" i="24" s="1"/>
  <c r="AC20" i="24" s="1"/>
  <c r="W20" i="24" s="1"/>
  <c r="F18" i="24"/>
  <c r="X18" i="24" s="1"/>
  <c r="AC18" i="24" s="1"/>
  <c r="W18" i="24" s="1"/>
  <c r="F16" i="24"/>
  <c r="X16" i="24" s="1"/>
  <c r="AC16" i="24" s="1"/>
  <c r="W16" i="24" s="1"/>
  <c r="F14" i="24"/>
  <c r="X14" i="24" s="1"/>
  <c r="AC14" i="24" s="1"/>
  <c r="W14" i="24" s="1"/>
  <c r="F12" i="24"/>
  <c r="X12" i="24" s="1"/>
  <c r="AC12" i="24" s="1"/>
  <c r="W12" i="24" s="1"/>
  <c r="F10" i="24"/>
  <c r="X10" i="24" s="1"/>
  <c r="AC10" i="24" s="1"/>
  <c r="W10" i="24" s="1"/>
  <c r="F8" i="24"/>
  <c r="X8" i="24" s="1"/>
  <c r="AC8" i="24" s="1"/>
  <c r="W8" i="24" s="1"/>
</calcChain>
</file>

<file path=xl/sharedStrings.xml><?xml version="1.0" encoding="utf-8"?>
<sst xmlns="http://schemas.openxmlformats.org/spreadsheetml/2006/main" count="1951" uniqueCount="270">
  <si>
    <t>Железнодорожный район</t>
  </si>
  <si>
    <t>МБОУ СШ № 13</t>
  </si>
  <si>
    <t>Кировский район</t>
  </si>
  <si>
    <t>МБОУ СШ № 91</t>
  </si>
  <si>
    <t>МБОУ СШ № 94</t>
  </si>
  <si>
    <t>МБОУ СШ № 95</t>
  </si>
  <si>
    <t>МБОУ СШ № 63</t>
  </si>
  <si>
    <t>Ленинский район</t>
  </si>
  <si>
    <t>МБОУ СШ № 31</t>
  </si>
  <si>
    <t>МБОУ СШ № 44</t>
  </si>
  <si>
    <t>МБОУ СШ № 51</t>
  </si>
  <si>
    <t>МБОУ СШ № 56</t>
  </si>
  <si>
    <t>МБОУ СШ № 62</t>
  </si>
  <si>
    <t>МБОУ СШ № 64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</si>
  <si>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</si>
  <si>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</si>
  <si>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</si>
  <si>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</si>
  <si>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</si>
  <si>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</si>
  <si>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</si>
  <si>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</si>
  <si>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84</t>
  </si>
  <si>
    <t>МБОУ СШ № 99</t>
  </si>
  <si>
    <t>МБОУ СШ № 133</t>
  </si>
  <si>
    <t>Свердловский район</t>
  </si>
  <si>
    <t>Советский район</t>
  </si>
  <si>
    <t>МБОУ СШ № 2</t>
  </si>
  <si>
    <t>МБОУ СШ № 4</t>
  </si>
  <si>
    <t>МБОУ СШ № 27</t>
  </si>
  <si>
    <t>МБОУ СШ № 98</t>
  </si>
  <si>
    <t>МБОУ СШ № 129</t>
  </si>
  <si>
    <t>МБОУ СШ № 147</t>
  </si>
  <si>
    <t>МАОУ СШ № 151</t>
  </si>
  <si>
    <t>Центральный район</t>
  </si>
  <si>
    <t>№</t>
  </si>
  <si>
    <t>Остаточная балансовая стоимость недвижимого имущества</t>
  </si>
  <si>
    <t>Стоимость основных средств</t>
  </si>
  <si>
    <t>Кол-во работников</t>
  </si>
  <si>
    <t>Примечение</t>
  </si>
  <si>
    <t>Наименование ОУ (кратко)</t>
  </si>
  <si>
    <t>Код ОУ по КИАСУО</t>
  </si>
  <si>
    <t>Субсидии на выполнение МЗ</t>
  </si>
  <si>
    <t>Стоимость материальных запасов</t>
  </si>
  <si>
    <t>Заработная плата и начисления на выплаты по оплате труда</t>
  </si>
  <si>
    <t>Общее          кол-во обучающихся</t>
  </si>
  <si>
    <t>МАОУ СШ № 32</t>
  </si>
  <si>
    <t>МБОУ Прогимназия  № 131</t>
  </si>
  <si>
    <t>МАОУ Лицей № 7</t>
  </si>
  <si>
    <t>МАОУ Гимназия №  9</t>
  </si>
  <si>
    <t>МАОУ Гимназия № 4</t>
  </si>
  <si>
    <t>МАОУ Гимназия № 6</t>
  </si>
  <si>
    <t>МАОУ Лицей № 11</t>
  </si>
  <si>
    <t>МАОУ СШ № 55</t>
  </si>
  <si>
    <t>МАОУ Гимназия № 10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</si>
  <si>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</si>
  <si>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</si>
  <si>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</si>
  <si>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</si>
  <si>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</si>
  <si>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</si>
  <si>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</si>
  <si>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</si>
  <si>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</si>
  <si>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</si>
  <si>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</si>
  <si>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</si>
  <si>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</si>
  <si>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</si>
  <si>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</si>
  <si>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</si>
  <si>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</si>
  <si>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Среднее значение по городу</t>
  </si>
  <si>
    <t>Максимальное значение по городу</t>
  </si>
  <si>
    <t>Минимальное значение по городу</t>
  </si>
  <si>
    <t>A</t>
  </si>
  <si>
    <t>B</t>
  </si>
  <si>
    <t>C</t>
  </si>
  <si>
    <t>D</t>
  </si>
  <si>
    <t>Значение границы C-D</t>
  </si>
  <si>
    <t>Значение границы A-B</t>
  </si>
  <si>
    <t>Итог</t>
  </si>
  <si>
    <t>ИНФРАСТУКТУРНОЕ ОБЕСПЕЧЕНИЕ ОБЩЕОБРАЗОВАТЕЛЬНЫХ УЧРЕЖДЕНИЙ</t>
  </si>
  <si>
    <t>Движимое имущество на 1 уч-ся</t>
  </si>
  <si>
    <t>Субсидии муницип. задания на 1 уч-ся</t>
  </si>
  <si>
    <t>Стоимость увеличения мат.запаса на 1 уч-ся</t>
  </si>
  <si>
    <t>Размер оплаты труда на 1 сотрудника</t>
  </si>
  <si>
    <t>МАОУ СШ № 143</t>
  </si>
  <si>
    <t>МАОУ СШ № 145</t>
  </si>
  <si>
    <t>МАОУ СШ № 149</t>
  </si>
  <si>
    <t>МАОУ СШ № 150</t>
  </si>
  <si>
    <t>по городу Красноярску</t>
  </si>
  <si>
    <t>Среднее значение</t>
  </si>
  <si>
    <r>
      <rPr>
        <b/>
        <sz val="10"/>
        <color theme="1"/>
        <rFont val="Calibri"/>
        <family val="2"/>
        <charset val="204"/>
        <scheme val="minor"/>
      </rPr>
      <t>Коэффиицент обеспечения муниципального задания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мз</t>
    </r>
  </si>
  <si>
    <r>
      <rPr>
        <b/>
        <sz val="10"/>
        <color theme="1"/>
        <rFont val="Calibri"/>
        <family val="2"/>
        <charset val="204"/>
        <scheme val="minor"/>
      </rPr>
      <t>Коэффициент оснащенности на 1 учащегося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о</t>
    </r>
  </si>
  <si>
    <r>
      <rPr>
        <b/>
        <sz val="10"/>
        <color theme="1"/>
        <rFont val="Calibri"/>
        <family val="2"/>
        <charset val="204"/>
        <scheme val="minor"/>
      </rPr>
      <t>Коэффициент состояния основных фондов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 xml:space="preserve">ф </t>
    </r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</si>
  <si>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увеличения материальных запасов и основных средств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умо</t>
    </r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</si>
  <si>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обеспеченности оплатой труда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от</t>
    </r>
  </si>
  <si>
    <t>Среднее по городу</t>
  </si>
  <si>
    <t>Cреднее по городу</t>
  </si>
  <si>
    <r>
      <t xml:space="preserve">Индекс обеспечения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мз</t>
    </r>
  </si>
  <si>
    <r>
      <t xml:space="preserve">Индекс увеличения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</si>
  <si>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t xml:space="preserve">Индекс оплаты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</si>
  <si>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от оплаты труда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</si>
  <si>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умо увеличения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</si>
  <si>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мз обеспечения 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</si>
  <si>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 оснащения (отношение к max)</t>
    </r>
  </si>
  <si>
    <r>
      <t>Индекс оснащения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1"/>
        <color theme="1"/>
        <rFont val="Calibri"/>
        <family val="2"/>
        <charset val="204"/>
        <scheme val="minor"/>
      </rPr>
      <t>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</si>
  <si>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ф состояния основных фондов</t>
    </r>
  </si>
  <si>
    <r>
      <t>Индекс состояния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0"/>
        <color theme="1"/>
        <rFont val="Calibri"/>
        <family val="2"/>
        <charset val="204"/>
        <scheme val="minor"/>
      </rPr>
      <t>ф</t>
    </r>
  </si>
  <si>
    <t xml:space="preserve"> - верхняя половина интервала между средним значением и максимальным</t>
  </si>
  <si>
    <t xml:space="preserve"> - нижняя половина интервала между средним значением и максимальным</t>
  </si>
  <si>
    <t xml:space="preserve"> - верхняя половина интервала между средним значением и минимальным</t>
  </si>
  <si>
    <t xml:space="preserve"> - нижняя половина интервала между средним значением и минимальным</t>
  </si>
  <si>
    <t>отлично</t>
  </si>
  <si>
    <r>
      <rPr>
        <b/>
        <sz val="11"/>
        <color rgb="FF000000"/>
        <rFont val="Calibri"/>
        <family val="2"/>
        <charset val="204"/>
        <scheme val="minor"/>
      </rPr>
      <t>хорошо</t>
    </r>
    <r>
      <rPr>
        <sz val="11"/>
        <color rgb="FF000000"/>
        <rFont val="Calibri"/>
        <family val="2"/>
        <scheme val="minor"/>
      </rPr>
      <t xml:space="preserve"> </t>
    </r>
  </si>
  <si>
    <t>нормально</t>
  </si>
  <si>
    <t>критично</t>
  </si>
  <si>
    <t xml:space="preserve">МАОУ СШ № 152 </t>
  </si>
  <si>
    <t xml:space="preserve">МАОУ Гимназия № 11 </t>
  </si>
  <si>
    <t xml:space="preserve">МБОУ СШ № 72 </t>
  </si>
  <si>
    <t>Вспомогательные значения</t>
  </si>
  <si>
    <t>Цифра 1</t>
  </si>
  <si>
    <t>Цифра 2</t>
  </si>
  <si>
    <t>Цифра 3</t>
  </si>
  <si>
    <t>Цифра 4</t>
  </si>
  <si>
    <t>Цифра 5</t>
  </si>
  <si>
    <t xml:space="preserve">Среднее значение 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</si>
  <si>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</si>
  <si>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</si>
  <si>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</si>
  <si>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</si>
  <si>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</si>
  <si>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</si>
  <si>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</si>
  <si>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МАОУ СШ "Комплекс "Покровский"</t>
  </si>
  <si>
    <t xml:space="preserve">МБОУ СШ № 86 </t>
  </si>
  <si>
    <t>МАОУ СШ № 90</t>
  </si>
  <si>
    <t>МАОУ СШ № 93</t>
  </si>
  <si>
    <t>МАОУ СШ № 158</t>
  </si>
  <si>
    <t>Инфраструктурное обеспечение</t>
  </si>
  <si>
    <r>
      <t>Оснащенность на 1 учащегося К</t>
    </r>
    <r>
      <rPr>
        <b/>
        <vertAlign val="subscript"/>
        <sz val="10"/>
        <color theme="1"/>
        <rFont val="Calibri"/>
        <family val="2"/>
        <charset val="204"/>
        <scheme val="minor"/>
      </rPr>
      <t>о</t>
    </r>
  </si>
  <si>
    <r>
      <t>Состояние основных фондов К</t>
    </r>
    <r>
      <rPr>
        <b/>
        <vertAlign val="subscript"/>
        <sz val="10"/>
        <color theme="1"/>
        <rFont val="Calibri"/>
        <family val="2"/>
        <charset val="204"/>
        <scheme val="minor"/>
      </rPr>
      <t xml:space="preserve">ф </t>
    </r>
  </si>
  <si>
    <r>
      <t>Обеспечение МЗ К</t>
    </r>
    <r>
      <rPr>
        <b/>
        <vertAlign val="subscript"/>
        <sz val="10"/>
        <color theme="1"/>
        <rFont val="Calibri"/>
        <family val="2"/>
        <charset val="204"/>
        <scheme val="minor"/>
      </rPr>
      <t>мз</t>
    </r>
  </si>
  <si>
    <r>
      <t>Обеспечение оплатой труда К</t>
    </r>
    <r>
      <rPr>
        <b/>
        <vertAlign val="subscript"/>
        <sz val="10"/>
        <color theme="1"/>
        <rFont val="Calibri"/>
        <family val="2"/>
        <charset val="204"/>
        <scheme val="minor"/>
      </rPr>
      <t>от</t>
    </r>
  </si>
  <si>
    <r>
      <t>Увеличение мат.запасов и средств К</t>
    </r>
    <r>
      <rPr>
        <b/>
        <vertAlign val="subscript"/>
        <sz val="10"/>
        <color theme="1"/>
        <rFont val="Calibri"/>
        <family val="2"/>
        <charset val="204"/>
        <scheme val="minor"/>
      </rPr>
      <t>умо</t>
    </r>
  </si>
  <si>
    <t>Св</t>
  </si>
  <si>
    <t>Ц</t>
  </si>
  <si>
    <t>Сумма мест</t>
  </si>
  <si>
    <r>
      <t>Состояние основных фондов К</t>
    </r>
    <r>
      <rPr>
        <b/>
        <vertAlign val="subscript"/>
        <sz val="10"/>
        <color theme="1"/>
        <rFont val="Calibri"/>
        <family val="2"/>
        <scheme val="minor"/>
      </rPr>
      <t>ф (значение / место в рейтинге)</t>
    </r>
  </si>
  <si>
    <r>
      <t>Обеспечение муниципального задания К</t>
    </r>
    <r>
      <rPr>
        <b/>
        <vertAlign val="subscript"/>
        <sz val="10"/>
        <color theme="1"/>
        <rFont val="Calibri"/>
        <family val="2"/>
        <scheme val="minor"/>
      </rPr>
      <t>мз (значение / место в рейтинге)</t>
    </r>
  </si>
  <si>
    <r>
      <t>Увеличение матзапасов и основных средств К</t>
    </r>
    <r>
      <rPr>
        <b/>
        <vertAlign val="subscript"/>
        <sz val="10"/>
        <color theme="1"/>
        <rFont val="Calibri"/>
        <family val="2"/>
        <scheme val="minor"/>
      </rPr>
      <t>умо (значение / место в рейтинге)</t>
    </r>
  </si>
  <si>
    <r>
      <t>Оснащенность на 1 учащегося К</t>
    </r>
    <r>
      <rPr>
        <b/>
        <vertAlign val="subscript"/>
        <sz val="10"/>
        <color theme="1"/>
        <rFont val="Calibri"/>
        <family val="2"/>
        <scheme val="minor"/>
      </rPr>
      <t>о                                                                  (значение / место в рейтинге)</t>
    </r>
  </si>
  <si>
    <r>
      <t>Обеспеченность оплатой труда К</t>
    </r>
    <r>
      <rPr>
        <b/>
        <vertAlign val="subscript"/>
        <sz val="10"/>
        <color theme="1"/>
        <rFont val="Calibri"/>
        <family val="2"/>
        <scheme val="minor"/>
      </rPr>
      <t>от                                                                   (значение / место в рейтинге)</t>
    </r>
  </si>
  <si>
    <r>
      <t>Состояние основных фондов К</t>
    </r>
    <r>
      <rPr>
        <b/>
        <vertAlign val="subscript"/>
        <sz val="10"/>
        <color theme="1"/>
        <rFont val="Calibri"/>
        <family val="2"/>
        <scheme val="minor"/>
      </rPr>
      <t>ф  (значение / место в рейтинге)</t>
    </r>
  </si>
  <si>
    <r>
      <t>Обеспечение муниципального задания К</t>
    </r>
    <r>
      <rPr>
        <b/>
        <vertAlign val="subscript"/>
        <sz val="10"/>
        <color theme="1"/>
        <rFont val="Calibri"/>
        <family val="2"/>
        <scheme val="minor"/>
      </rPr>
      <t>мз  (значение / место в рейтинге)</t>
    </r>
  </si>
  <si>
    <r>
      <t>Увеличение матзапасов и основных средств К</t>
    </r>
    <r>
      <rPr>
        <b/>
        <vertAlign val="subscript"/>
        <sz val="10"/>
        <color theme="1"/>
        <rFont val="Calibri"/>
        <family val="2"/>
        <scheme val="minor"/>
      </rPr>
      <t>умо  (значение / место в рейтинге)</t>
    </r>
  </si>
  <si>
    <r>
      <t>Оснащенность на 1 учащегося К</t>
    </r>
    <r>
      <rPr>
        <b/>
        <vertAlign val="subscript"/>
        <sz val="10"/>
        <color theme="1"/>
        <rFont val="Calibri"/>
        <family val="2"/>
        <scheme val="minor"/>
      </rPr>
      <t>о                                  (значение / место в рейтинге)</t>
    </r>
  </si>
  <si>
    <r>
      <t>Обеспеченность оплатой труда К</t>
    </r>
    <r>
      <rPr>
        <b/>
        <vertAlign val="subscript"/>
        <sz val="10"/>
        <color theme="1"/>
        <rFont val="Calibri"/>
        <family val="2"/>
        <scheme val="minor"/>
      </rPr>
      <t>от                           (значение / место в рейтинге)</t>
    </r>
  </si>
  <si>
    <r>
      <rPr>
        <b/>
        <sz val="10"/>
        <rFont val="Calibri"/>
        <family val="2"/>
        <charset val="204"/>
        <scheme val="minor"/>
      </rPr>
      <t>Коэффициент оснащенности на 1 учащегося</t>
    </r>
    <r>
      <rPr>
        <b/>
        <sz val="12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rFont val="Calibri"/>
        <family val="2"/>
        <charset val="204"/>
        <scheme val="minor"/>
      </rPr>
      <t>о</t>
    </r>
  </si>
  <si>
    <t>Район</t>
  </si>
  <si>
    <t>О</t>
  </si>
  <si>
    <t>Ж</t>
  </si>
  <si>
    <t>К</t>
  </si>
  <si>
    <t>Л</t>
  </si>
  <si>
    <t>МАОУ Гимназия № 8</t>
  </si>
  <si>
    <t>План ФХД на 30.12.2021 г. Публикация от 14.01.2022 г.</t>
  </si>
  <si>
    <t>План ФХД на 30.12.2021 г. Публикация от 13.01.2022 г.</t>
  </si>
  <si>
    <t>МАОУ СШ  № 12</t>
  </si>
  <si>
    <t>План ФХД на 30.12.2021 г. Публикация от 12.01.2022 г.</t>
  </si>
  <si>
    <t>МАОУ СШ № 19</t>
  </si>
  <si>
    <t>План ФХД на 30.12.2021 г. Публикация от 11.01.2022 г.</t>
  </si>
  <si>
    <t>План ФХД на 30.12.2021 г. Публикация от 30.12.2021 г.</t>
  </si>
  <si>
    <t>МАОУ СШ № 8 "Созидание"</t>
  </si>
  <si>
    <t>МАОУ СШ № 81</t>
  </si>
  <si>
    <t>МАОУ Лицей № 3</t>
  </si>
  <si>
    <t>МАОУ СШ № 53</t>
  </si>
  <si>
    <t>МАОУ СШ № 89</t>
  </si>
  <si>
    <t>План ФХД на 30.12.2021 г. Публикация от 17.01.2022 г.</t>
  </si>
  <si>
    <t>МБОУ Гимназия № 3</t>
  </si>
  <si>
    <t>МАОУ Школа-интернат № 1</t>
  </si>
  <si>
    <t>МАОУ СШ № 3</t>
  </si>
  <si>
    <t xml:space="preserve">МАОУ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</si>
  <si>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</si>
  <si>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</si>
  <si>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</si>
  <si>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</si>
  <si>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</si>
  <si>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</si>
  <si>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</si>
  <si>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1</t>
  </si>
  <si>
    <t>МАОУ СШ № 5</t>
  </si>
  <si>
    <t>План ФХД на 30.12.2021 г. Публикация от 15.01.2022 г.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</si>
  <si>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</si>
  <si>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</si>
  <si>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</si>
  <si>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</si>
  <si>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</si>
  <si>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</si>
  <si>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</si>
  <si>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</si>
  <si>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</si>
  <si>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</si>
  <si>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</si>
  <si>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156</t>
  </si>
  <si>
    <t>МАОУ СШ № 157</t>
  </si>
  <si>
    <t>МБОУ СШ № 155</t>
  </si>
  <si>
    <r>
      <rPr>
        <b/>
        <sz val="10"/>
        <color theme="1"/>
        <rFont val="Calibri"/>
        <family val="2"/>
        <charset val="204"/>
        <scheme val="minor"/>
      </rPr>
      <t>Коэффиицент обеспечения муниципального  задания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 xml:space="preserve">мз </t>
    </r>
  </si>
  <si>
    <t>Со</t>
  </si>
  <si>
    <t>на 01 января 2023 года</t>
  </si>
  <si>
    <t xml:space="preserve">План ФХД на 30.12.2021 г. Публикация от 14.01.2022 г. </t>
  </si>
  <si>
    <t>Общая балансовая стоимость недвижимого имущества на 01.01.2022 г.</t>
  </si>
  <si>
    <t>Общая балансовая стоимость движимого имущества на 01.01.2022 г.</t>
  </si>
  <si>
    <t xml:space="preserve">План ФХД на 28.12.2021 г. Публикация от 30.12.2021 г. </t>
  </si>
  <si>
    <t>План ФХД на 30.12.2021 г. Публикация от 08.02.2022 г.</t>
  </si>
  <si>
    <t>План ФХД на 30.12.2021 г. Публикация от 10.02.2022 г.</t>
  </si>
  <si>
    <t>План ФХД на 30.12.2021 г. Публикация от 05.02.2022 г.</t>
  </si>
  <si>
    <t>План ФХД на 30.12.2021 г. Публикация от 25.02.2022 г.</t>
  </si>
  <si>
    <t>План ФХД на 30.12.2021 г. Публикация от 30.03.2022 г.</t>
  </si>
  <si>
    <t>План ФХД на 30.12.2021 г. Публикация от  08.02.2022 г.</t>
  </si>
  <si>
    <t>План ФХД на 31.12.2021 г. Публикация от 17.01.2022 г.</t>
  </si>
  <si>
    <t>План ФХД на 30.01.2021 г. Публикация от 30.03.2022 г.</t>
  </si>
  <si>
    <t>План ФХД на 28.12.2021 г. Публикация от 14.01.2022 г.</t>
  </si>
  <si>
    <t>План ФХД на 28.12.2021 г. Публикация от 12.01.2022 г.</t>
  </si>
  <si>
    <t>МАОУ Лицей № 28</t>
  </si>
  <si>
    <t xml:space="preserve">План ФХД на 30.12.2021 г. Публикация от 10.02.2022 г. </t>
  </si>
  <si>
    <t>План ФХД на 30.12.2021 г. Публикация от 26.01.2022 г.</t>
  </si>
  <si>
    <t>План ФХД на 28.12.2021 г. Публикация от 30.12.2021 г.</t>
  </si>
  <si>
    <t>План ФХД на 30.12.2021 г. Публикация от 28.01.2022 г.</t>
  </si>
  <si>
    <t>План ФХД на 30.12.2021 г. Публикация от 19.01.2022 г.</t>
  </si>
  <si>
    <t>План ФХД на 30.12.2021 г. Публикация от 11.02.2022 г.</t>
  </si>
  <si>
    <t>План ФХД на 30.12.2021 г. Публикация от 16.01.2022 г.</t>
  </si>
  <si>
    <t>План ФХД на 30.12.2021 г. Публикация от 16.02.2022 г.</t>
  </si>
  <si>
    <t>План ФХД на 30.12.2021 г. Публикация от  14.01.2022 г.</t>
  </si>
  <si>
    <t>МАОУ СШ № 46</t>
  </si>
  <si>
    <t>МАОУ СШ № 135</t>
  </si>
  <si>
    <t>МАОУ СШ № 16</t>
  </si>
  <si>
    <t>МАОУ СШ № 50</t>
  </si>
  <si>
    <t>МАОУ СШ № 65</t>
  </si>
  <si>
    <t>МАОУ СШ № 78</t>
  </si>
  <si>
    <t>МАОУ СШ № 18</t>
  </si>
  <si>
    <t>МАОУ СШ № 66</t>
  </si>
  <si>
    <t>МАОУ СШ № 69</t>
  </si>
  <si>
    <t>План ФХД на 30.12.2021 г. Публикация от 28.04.2022 г.</t>
  </si>
  <si>
    <t>План ФХД на 30.12.2021 г. Публикация от 07.02.2022 г.</t>
  </si>
  <si>
    <t>План ФХД на 30.12.2021 г. Публикация от 09.02.2022 г.</t>
  </si>
  <si>
    <t>План ФХД на 30.12.2021 г. Публикация от 31.03.2022 г.</t>
  </si>
  <si>
    <t>План ФХД на 30.12.2021 г. Публикация от 27.01.2022 г.</t>
  </si>
  <si>
    <t>План ФХД на 30.12.2021 г. Публикация от 23.01.2022 г.</t>
  </si>
  <si>
    <t>План ФХД на 30.12.2021 г. Публикация от  16.02.2022 г.</t>
  </si>
  <si>
    <t>План ФХД на 30.12.2021 г. Публикация от 13.02.2022 г.</t>
  </si>
  <si>
    <t>План ФХД на 30.12.2021 г. Публикация от 21.01.2022 г.</t>
  </si>
  <si>
    <t>План ФХД на 30.12.2021 г. Публикация от 14.02.2022 г.</t>
  </si>
  <si>
    <t>План ФХД на 30.12.2021 г. Публикация от 22.03.2022 г.</t>
  </si>
  <si>
    <t>План ФХД на 16.06.2022 г. Публикация от 17.06.2022 г.</t>
  </si>
  <si>
    <t>План ФХД на 30.09.2021 г. Публикация от 03.02.2021 г.</t>
  </si>
  <si>
    <t>МБОУ СШ № 159</t>
  </si>
  <si>
    <t>План ФХД на 30.12.2021 г. Публикация от 23.02.2022 г.</t>
  </si>
  <si>
    <t>План ФХД на 30.12.2021 г. Публикация от 28.03.2022 г.</t>
  </si>
  <si>
    <t>План ФХД на 30.12.2021 г. Публикация от 09.03.2022 г.</t>
  </si>
  <si>
    <t>План ФХД на 30.12.2021 г. Публикация от 20.04.2022 г.</t>
  </si>
  <si>
    <t>План ФХД на 30.12.2021 г. Публикация от 01.02.2022 г.</t>
  </si>
  <si>
    <t>План ФХД на 30.12.2021 г. Публикация от 14.03.2022 г.</t>
  </si>
  <si>
    <t>План ФХД на 30.12.2021 г. Публикация от 21.03.2022 г.</t>
  </si>
  <si>
    <t>План ФХД на 30.12.2021 г. Публикация от09.02.2022 г.</t>
  </si>
  <si>
    <t>План ФХД на 30.12.2021 г. Публикация от 10.03.2022 г.</t>
  </si>
  <si>
    <t>План ФХД на 30.12.2021 г. Публикация от 18.02.2022 г.</t>
  </si>
  <si>
    <t xml:space="preserve">МБОУ СОШ № 10 </t>
  </si>
  <si>
    <t>План ФХД на 30.12.2021 г. Публикация от 24.02.2022 г.</t>
  </si>
  <si>
    <t xml:space="preserve">Общая балансовая стоимость недвижимого имущества на 01.01.2022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</si>
</sst>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rgb="FF000000"/>
      <name val="Symbol"/>
      <family val="1"/>
      <charset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vertAlign val="subscript"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vertAlign val="subscript"/>
      <sz val="14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0" fontId="23" fillId="0" borderId="0" applyNumberFormat="0" applyFill="0" applyBorder="0" applyAlignment="0" applyProtection="0"/>
  </cellStyleXfs>
  <cellXfs count="692"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3" fillId="0" borderId="0" xfId="0" applyFont="1"/>
    <xf numFmtId="0" fontId="7" fillId="3" borderId="0" xfId="0" applyFont="1" applyFill="1" applyBorder="1" applyAlignment="1">
      <alignment horizontal="right" wrapText="1"/>
    </xf>
    <xf numFmtId="0" fontId="0" fillId="0" borderId="0" xfId="0" applyBorder="1"/>
    <xf numFmtId="2" fontId="0" fillId="0" borderId="1" xfId="0" applyNumberFormat="1" applyBorder="1"/>
    <xf numFmtId="2" fontId="0" fillId="0" borderId="17" xfId="0" applyNumberFormat="1" applyBorder="1"/>
    <xf numFmtId="0" fontId="8" fillId="0" borderId="0" xfId="0" applyFont="1"/>
    <xf numFmtId="0" fontId="0" fillId="0" borderId="0" xfId="0" applyAlignment="1">
      <alignment horizontal="right"/>
    </xf>
    <xf numFmtId="2" fontId="0" fillId="0" borderId="0" xfId="0" applyNumberFormat="1" applyBorder="1"/>
    <xf numFmtId="4" fontId="4" fillId="0" borderId="46" xfId="0" applyNumberFormat="1" applyFont="1" applyBorder="1"/>
    <xf numFmtId="2" fontId="4" fillId="0" borderId="1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0" xfId="0" applyNumberFormat="1" applyFont="1" applyBorder="1"/>
    <xf numFmtId="4" fontId="4" fillId="0" borderId="0" xfId="0" applyNumberFormat="1" applyFont="1" applyBorder="1"/>
    <xf numFmtId="2" fontId="4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0" fontId="7" fillId="0" borderId="0" xfId="0" applyFont="1"/>
    <xf numFmtId="2" fontId="4" fillId="0" borderId="20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5" fillId="0" borderId="28" xfId="0" applyFont="1" applyBorder="1" applyAlignment="1"/>
    <xf numFmtId="2" fontId="4" fillId="0" borderId="13" xfId="0" applyNumberFormat="1" applyFont="1" applyBorder="1" applyAlignment="1">
      <alignment horizontal="left"/>
    </xf>
    <xf numFmtId="2" fontId="4" fillId="0" borderId="5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/>
    <xf numFmtId="0" fontId="4" fillId="0" borderId="13" xfId="0" applyFont="1" applyFill="1" applyBorder="1" applyAlignment="1">
      <alignment horizontal="left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2" fontId="4" fillId="8" borderId="23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0" fillId="0" borderId="16" xfId="0" applyBorder="1"/>
    <xf numFmtId="0" fontId="4" fillId="0" borderId="21" xfId="0" applyFont="1" applyBorder="1" applyAlignment="1"/>
    <xf numFmtId="0" fontId="4" fillId="0" borderId="21" xfId="0" applyFont="1" applyFill="1" applyBorder="1" applyAlignment="1"/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12" xfId="0" applyFont="1" applyBorder="1" applyAlignment="1">
      <alignment horizontal="right"/>
    </xf>
    <xf numFmtId="0" fontId="4" fillId="0" borderId="46" xfId="0" applyFont="1" applyFill="1" applyBorder="1" applyAlignment="1">
      <alignment horizontal="left"/>
    </xf>
    <xf numFmtId="2" fontId="4" fillId="0" borderId="35" xfId="0" applyNumberFormat="1" applyFont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64" xfId="0" applyNumberFormat="1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2" fontId="4" fillId="2" borderId="56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/>
    <xf numFmtId="2" fontId="20" fillId="0" borderId="17" xfId="0" applyNumberFormat="1" applyFont="1" applyBorder="1"/>
    <xf numFmtId="2" fontId="20" fillId="0" borderId="24" xfId="0" applyNumberFormat="1" applyFont="1" applyBorder="1"/>
    <xf numFmtId="0" fontId="5" fillId="0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left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11" fillId="10" borderId="48" xfId="0" applyNumberFormat="1" applyFont="1" applyFill="1" applyBorder="1" applyAlignment="1">
      <alignment horizontal="center" vertical="center"/>
    </xf>
    <xf numFmtId="2" fontId="11" fillId="10" borderId="4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left" vertical="center"/>
    </xf>
    <xf numFmtId="2" fontId="4" fillId="2" borderId="59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20" fillId="0" borderId="11" xfId="0" applyNumberFormat="1" applyFont="1" applyBorder="1"/>
    <xf numFmtId="2" fontId="18" fillId="0" borderId="25" xfId="0" applyNumberFormat="1" applyFont="1" applyBorder="1"/>
    <xf numFmtId="2" fontId="20" fillId="0" borderId="12" xfId="0" applyNumberFormat="1" applyFont="1" applyBorder="1"/>
    <xf numFmtId="2" fontId="18" fillId="0" borderId="18" xfId="0" applyNumberFormat="1" applyFont="1" applyBorder="1"/>
    <xf numFmtId="2" fontId="20" fillId="0" borderId="9" xfId="0" applyNumberFormat="1" applyFont="1" applyBorder="1"/>
    <xf numFmtId="2" fontId="18" fillId="0" borderId="10" xfId="0" applyNumberFormat="1" applyFont="1" applyBorder="1"/>
    <xf numFmtId="2" fontId="20" fillId="0" borderId="61" xfId="0" applyNumberFormat="1" applyFont="1" applyBorder="1"/>
    <xf numFmtId="2" fontId="20" fillId="0" borderId="62" xfId="0" applyNumberFormat="1" applyFont="1" applyBorder="1"/>
    <xf numFmtId="2" fontId="18" fillId="0" borderId="52" xfId="0" applyNumberFormat="1" applyFont="1" applyBorder="1"/>
    <xf numFmtId="2" fontId="20" fillId="0" borderId="55" xfId="0" applyNumberFormat="1" applyFont="1" applyBorder="1"/>
    <xf numFmtId="2" fontId="20" fillId="0" borderId="31" xfId="0" applyNumberFormat="1" applyFont="1" applyBorder="1"/>
    <xf numFmtId="2" fontId="18" fillId="0" borderId="40" xfId="0" applyNumberFormat="1" applyFont="1" applyBorder="1"/>
    <xf numFmtId="0" fontId="19" fillId="0" borderId="3" xfId="0" applyFont="1" applyBorder="1" applyAlignment="1">
      <alignment textRotation="90"/>
    </xf>
    <xf numFmtId="0" fontId="19" fillId="0" borderId="19" xfId="0" applyFont="1" applyBorder="1" applyAlignment="1">
      <alignment textRotation="90"/>
    </xf>
    <xf numFmtId="0" fontId="19" fillId="0" borderId="20" xfId="0" applyFont="1" applyBorder="1" applyAlignment="1">
      <alignment textRotation="90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0" borderId="0" xfId="0" applyFont="1" applyBorder="1" applyAlignment="1"/>
    <xf numFmtId="0" fontId="4" fillId="0" borderId="0" xfId="0" applyFont="1" applyAlignment="1">
      <alignment horizontal="center"/>
    </xf>
    <xf numFmtId="2" fontId="4" fillId="0" borderId="4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right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38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left" vertical="center"/>
    </xf>
    <xf numFmtId="2" fontId="11" fillId="10" borderId="1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11" fillId="10" borderId="20" xfId="0" applyNumberFormat="1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/>
    </xf>
    <xf numFmtId="2" fontId="11" fillId="10" borderId="49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3" fontId="9" fillId="0" borderId="14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left"/>
    </xf>
    <xf numFmtId="0" fontId="0" fillId="0" borderId="0" xfId="0"/>
    <xf numFmtId="0" fontId="8" fillId="3" borderId="60" xfId="0" applyFont="1" applyFill="1" applyBorder="1" applyAlignment="1">
      <alignment wrapText="1"/>
    </xf>
    <xf numFmtId="0" fontId="8" fillId="3" borderId="23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8" fillId="3" borderId="35" xfId="0" applyFont="1" applyFill="1" applyBorder="1" applyAlignment="1">
      <alignment wrapText="1"/>
    </xf>
    <xf numFmtId="0" fontId="8" fillId="3" borderId="68" xfId="0" applyFont="1" applyFill="1" applyBorder="1" applyAlignment="1">
      <alignment wrapText="1"/>
    </xf>
    <xf numFmtId="0" fontId="8" fillId="3" borderId="18" xfId="0" applyFont="1" applyFill="1" applyBorder="1" applyAlignment="1">
      <alignment wrapText="1"/>
    </xf>
    <xf numFmtId="0" fontId="8" fillId="3" borderId="40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right"/>
    </xf>
    <xf numFmtId="2" fontId="4" fillId="0" borderId="2" xfId="0" applyNumberFormat="1" applyFont="1" applyBorder="1"/>
    <xf numFmtId="2" fontId="9" fillId="0" borderId="25" xfId="0" applyNumberFormat="1" applyFont="1" applyBorder="1" applyAlignment="1">
      <alignment vertical="center"/>
    </xf>
    <xf numFmtId="2" fontId="9" fillId="0" borderId="68" xfId="0" applyNumberFormat="1" applyFont="1" applyBorder="1" applyAlignment="1">
      <alignment horizontal="right" vertical="center"/>
    </xf>
    <xf numFmtId="4" fontId="24" fillId="0" borderId="6" xfId="0" applyNumberFormat="1" applyFont="1" applyFill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right" vertical="center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28" fillId="0" borderId="58" xfId="0" applyNumberFormat="1" applyFont="1" applyBorder="1" applyAlignment="1">
      <alignment vertical="center"/>
    </xf>
    <xf numFmtId="2" fontId="28" fillId="0" borderId="30" xfId="0" applyNumberFormat="1" applyFont="1" applyBorder="1" applyAlignment="1">
      <alignment vertical="center"/>
    </xf>
    <xf numFmtId="2" fontId="28" fillId="0" borderId="23" xfId="0" applyNumberFormat="1" applyFont="1" applyBorder="1" applyAlignment="1">
      <alignment vertical="center"/>
    </xf>
    <xf numFmtId="2" fontId="28" fillId="0" borderId="18" xfId="0" applyNumberFormat="1" applyFont="1" applyBorder="1" applyAlignment="1">
      <alignment vertical="center"/>
    </xf>
    <xf numFmtId="2" fontId="28" fillId="0" borderId="10" xfId="0" applyNumberFormat="1" applyFont="1" applyBorder="1" applyAlignment="1">
      <alignment horizontal="right" vertical="center"/>
    </xf>
    <xf numFmtId="2" fontId="28" fillId="0" borderId="4" xfId="0" applyNumberFormat="1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2" fontId="28" fillId="0" borderId="23" xfId="0" applyNumberFormat="1" applyFont="1" applyBorder="1" applyAlignment="1">
      <alignment horizontal="right" vertic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0" fillId="0" borderId="28" xfId="0" applyFont="1" applyBorder="1" applyAlignment="1"/>
    <xf numFmtId="0" fontId="30" fillId="0" borderId="0" xfId="0" applyFont="1" applyBorder="1" applyAlignment="1"/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2" fontId="32" fillId="0" borderId="5" xfId="0" applyNumberFormat="1" applyFont="1" applyBorder="1" applyAlignment="1">
      <alignment vertical="center"/>
    </xf>
    <xf numFmtId="2" fontId="32" fillId="0" borderId="15" xfId="0" applyNumberFormat="1" applyFont="1" applyBorder="1" applyAlignment="1">
      <alignment vertical="center"/>
    </xf>
    <xf numFmtId="2" fontId="32" fillId="0" borderId="26" xfId="0" applyNumberFormat="1" applyFont="1" applyBorder="1" applyAlignment="1">
      <alignment vertical="center"/>
    </xf>
    <xf numFmtId="2" fontId="32" fillId="0" borderId="25" xfId="0" applyNumberFormat="1" applyFont="1" applyBorder="1" applyAlignment="1">
      <alignment vertical="center"/>
    </xf>
    <xf numFmtId="2" fontId="32" fillId="0" borderId="5" xfId="0" applyNumberFormat="1" applyFont="1" applyBorder="1" applyAlignment="1">
      <alignment horizontal="right" vertical="center"/>
    </xf>
    <xf numFmtId="0" fontId="34" fillId="3" borderId="10" xfId="0" applyFont="1" applyFill="1" applyBorder="1" applyAlignment="1">
      <alignment vertical="center" wrapText="1"/>
    </xf>
    <xf numFmtId="0" fontId="34" fillId="3" borderId="23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/>
    </xf>
    <xf numFmtId="0" fontId="35" fillId="0" borderId="13" xfId="0" applyFont="1" applyBorder="1" applyAlignment="1">
      <alignment horizontal="right"/>
    </xf>
    <xf numFmtId="1" fontId="32" fillId="0" borderId="74" xfId="0" applyNumberFormat="1" applyFont="1" applyBorder="1" applyAlignment="1">
      <alignment vertical="center"/>
    </xf>
    <xf numFmtId="1" fontId="32" fillId="0" borderId="25" xfId="0" applyNumberFormat="1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1" fontId="32" fillId="0" borderId="10" xfId="0" applyNumberFormat="1" applyFont="1" applyBorder="1" applyAlignment="1">
      <alignment vertical="center"/>
    </xf>
    <xf numFmtId="1" fontId="32" fillId="0" borderId="18" xfId="0" applyNumberFormat="1" applyFont="1" applyBorder="1" applyAlignment="1">
      <alignment vertical="center"/>
    </xf>
    <xf numFmtId="0" fontId="12" fillId="0" borderId="0" xfId="0" applyFont="1"/>
    <xf numFmtId="0" fontId="30" fillId="0" borderId="76" xfId="0" applyFont="1" applyFill="1" applyBorder="1" applyAlignment="1">
      <alignment horizontal="center" vertical="center" wrapText="1"/>
    </xf>
    <xf numFmtId="1" fontId="29" fillId="0" borderId="13" xfId="0" applyNumberFormat="1" applyFont="1" applyBorder="1"/>
    <xf numFmtId="0" fontId="0" fillId="0" borderId="2" xfId="0" applyBorder="1"/>
    <xf numFmtId="0" fontId="30" fillId="0" borderId="7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0" xfId="0" applyFont="1"/>
    <xf numFmtId="0" fontId="30" fillId="0" borderId="21" xfId="0" applyFont="1" applyBorder="1" applyAlignment="1">
      <alignment horizontal="center"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30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23" xfId="0" applyFont="1" applyFill="1" applyBorder="1" applyAlignment="1">
      <alignment vertical="center" wrapText="1"/>
    </xf>
    <xf numFmtId="0" fontId="28" fillId="3" borderId="72" xfId="0" applyFont="1" applyFill="1" applyBorder="1" applyAlignment="1">
      <alignment vertical="center" wrapText="1"/>
    </xf>
    <xf numFmtId="0" fontId="28" fillId="3" borderId="18" xfId="0" applyFont="1" applyFill="1" applyBorder="1" applyAlignment="1">
      <alignment vertical="center" wrapText="1"/>
    </xf>
    <xf numFmtId="0" fontId="28" fillId="3" borderId="56" xfId="0" applyFont="1" applyFill="1" applyBorder="1" applyAlignment="1">
      <alignment vertical="center" wrapText="1"/>
    </xf>
    <xf numFmtId="0" fontId="28" fillId="3" borderId="68" xfId="0" applyFont="1" applyFill="1" applyBorder="1" applyAlignment="1">
      <alignment vertical="center" wrapText="1"/>
    </xf>
    <xf numFmtId="0" fontId="28" fillId="3" borderId="25" xfId="0" applyFont="1" applyFill="1" applyBorder="1" applyAlignment="1">
      <alignment vertical="center" wrapText="1"/>
    </xf>
    <xf numFmtId="0" fontId="28" fillId="3" borderId="73" xfId="0" applyFont="1" applyFill="1" applyBorder="1" applyAlignment="1">
      <alignment vertical="center" wrapText="1"/>
    </xf>
    <xf numFmtId="0" fontId="28" fillId="3" borderId="70" xfId="0" applyFont="1" applyFill="1" applyBorder="1" applyAlignment="1">
      <alignment vertical="center" wrapText="1"/>
    </xf>
    <xf numFmtId="0" fontId="28" fillId="3" borderId="27" xfId="0" applyFont="1" applyFill="1" applyBorder="1" applyAlignment="1">
      <alignment vertical="center" wrapText="1"/>
    </xf>
    <xf numFmtId="0" fontId="28" fillId="3" borderId="26" xfId="0" applyFont="1" applyFill="1" applyBorder="1" applyAlignment="1">
      <alignment vertical="center" wrapText="1"/>
    </xf>
    <xf numFmtId="0" fontId="28" fillId="3" borderId="74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3" borderId="10" xfId="0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9" fillId="0" borderId="68" xfId="0" applyNumberFormat="1" applyFont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2" fontId="9" fillId="0" borderId="35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8" fillId="0" borderId="67" xfId="0" applyFont="1" applyBorder="1" applyAlignment="1">
      <alignment horizontal="right" vertical="center"/>
    </xf>
    <xf numFmtId="0" fontId="28" fillId="0" borderId="55" xfId="0" applyFont="1" applyBorder="1" applyAlignment="1">
      <alignment horizontal="right" vertical="center"/>
    </xf>
    <xf numFmtId="0" fontId="28" fillId="0" borderId="53" xfId="0" applyFont="1" applyBorder="1" applyAlignment="1">
      <alignment vertical="center"/>
    </xf>
    <xf numFmtId="2" fontId="28" fillId="0" borderId="71" xfId="0" applyNumberFormat="1" applyFont="1" applyBorder="1" applyAlignment="1">
      <alignment vertical="center"/>
    </xf>
    <xf numFmtId="0" fontId="28" fillId="3" borderId="54" xfId="0" applyFont="1" applyFill="1" applyBorder="1" applyAlignment="1">
      <alignment vertical="center" wrapText="1"/>
    </xf>
    <xf numFmtId="2" fontId="28" fillId="0" borderId="41" xfId="0" applyNumberFormat="1" applyFont="1" applyBorder="1" applyAlignment="1">
      <alignment vertical="center"/>
    </xf>
    <xf numFmtId="2" fontId="28" fillId="0" borderId="54" xfId="0" applyNumberFormat="1" applyFont="1" applyBorder="1" applyAlignment="1">
      <alignment vertical="center"/>
    </xf>
    <xf numFmtId="2" fontId="28" fillId="0" borderId="56" xfId="0" applyNumberFormat="1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3" borderId="32" xfId="0" applyFont="1" applyFill="1" applyBorder="1" applyAlignment="1">
      <alignment vertical="center" wrapText="1"/>
    </xf>
    <xf numFmtId="2" fontId="28" fillId="0" borderId="29" xfId="0" applyNumberFormat="1" applyFont="1" applyBorder="1" applyAlignment="1">
      <alignment vertical="center"/>
    </xf>
    <xf numFmtId="2" fontId="28" fillId="0" borderId="72" xfId="0" applyNumberFormat="1" applyFont="1" applyBorder="1" applyAlignment="1">
      <alignment vertical="center"/>
    </xf>
    <xf numFmtId="2" fontId="28" fillId="0" borderId="27" xfId="0" applyNumberFormat="1" applyFont="1" applyBorder="1" applyAlignment="1">
      <alignment vertical="center"/>
    </xf>
    <xf numFmtId="2" fontId="28" fillId="0" borderId="27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8" fillId="3" borderId="45" xfId="0" applyFont="1" applyFill="1" applyBorder="1" applyAlignment="1">
      <alignment vertical="center" wrapText="1"/>
    </xf>
    <xf numFmtId="2" fontId="28" fillId="0" borderId="69" xfId="0" applyNumberFormat="1" applyFont="1" applyBorder="1" applyAlignment="1">
      <alignment vertical="center"/>
    </xf>
    <xf numFmtId="0" fontId="28" fillId="3" borderId="69" xfId="0" applyFont="1" applyFill="1" applyBorder="1" applyAlignment="1">
      <alignment vertical="center" wrapText="1"/>
    </xf>
    <xf numFmtId="2" fontId="28" fillId="0" borderId="70" xfId="0" applyNumberFormat="1" applyFont="1" applyBorder="1" applyAlignment="1">
      <alignment vertical="center"/>
    </xf>
    <xf numFmtId="2" fontId="28" fillId="0" borderId="73" xfId="0" applyNumberFormat="1" applyFont="1" applyBorder="1" applyAlignment="1">
      <alignment vertical="center"/>
    </xf>
    <xf numFmtId="2" fontId="28" fillId="0" borderId="73" xfId="0" applyNumberFormat="1" applyFont="1" applyBorder="1" applyAlignment="1">
      <alignment horizontal="right" vertical="center"/>
    </xf>
    <xf numFmtId="2" fontId="28" fillId="0" borderId="7" xfId="0" applyNumberFormat="1" applyFont="1" applyBorder="1" applyAlignment="1">
      <alignment vertical="center"/>
    </xf>
    <xf numFmtId="2" fontId="28" fillId="0" borderId="18" xfId="0" applyNumberFormat="1" applyFont="1" applyBorder="1" applyAlignment="1">
      <alignment horizontal="right" vertical="center"/>
    </xf>
    <xf numFmtId="2" fontId="28" fillId="0" borderId="45" xfId="0" applyNumberFormat="1" applyFont="1" applyBorder="1" applyAlignment="1">
      <alignment vertical="center"/>
    </xf>
    <xf numFmtId="2" fontId="28" fillId="0" borderId="68" xfId="0" applyNumberFormat="1" applyFont="1" applyBorder="1" applyAlignment="1">
      <alignment vertical="center"/>
    </xf>
    <xf numFmtId="2" fontId="28" fillId="0" borderId="68" xfId="0" applyNumberFormat="1" applyFont="1" applyBorder="1" applyAlignment="1">
      <alignment horizontal="right" vertical="center"/>
    </xf>
    <xf numFmtId="2" fontId="28" fillId="0" borderId="25" xfId="0" applyNumberFormat="1" applyFont="1" applyBorder="1" applyAlignment="1">
      <alignment horizontal="right" vertical="center"/>
    </xf>
    <xf numFmtId="2" fontId="28" fillId="0" borderId="5" xfId="0" applyNumberFormat="1" applyFont="1" applyBorder="1" applyAlignment="1">
      <alignment vertical="center"/>
    </xf>
    <xf numFmtId="2" fontId="28" fillId="0" borderId="25" xfId="0" applyNumberFormat="1" applyFont="1" applyBorder="1" applyAlignment="1">
      <alignment vertical="center"/>
    </xf>
    <xf numFmtId="2" fontId="28" fillId="0" borderId="26" xfId="0" applyNumberFormat="1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2" fontId="28" fillId="0" borderId="39" xfId="0" applyNumberFormat="1" applyFont="1" applyBorder="1" applyAlignment="1">
      <alignment vertical="center"/>
    </xf>
    <xf numFmtId="2" fontId="28" fillId="0" borderId="40" xfId="0" applyNumberFormat="1" applyFont="1" applyBorder="1" applyAlignment="1">
      <alignment vertical="center"/>
    </xf>
    <xf numFmtId="2" fontId="28" fillId="0" borderId="40" xfId="0" applyNumberFormat="1" applyFont="1" applyBorder="1" applyAlignment="1">
      <alignment horizontal="right" vertical="center"/>
    </xf>
    <xf numFmtId="1" fontId="39" fillId="0" borderId="2" xfId="0" applyNumberFormat="1" applyFont="1" applyBorder="1"/>
    <xf numFmtId="2" fontId="39" fillId="0" borderId="16" xfId="0" applyNumberFormat="1" applyFont="1" applyBorder="1"/>
    <xf numFmtId="2" fontId="39" fillId="0" borderId="21" xfId="0" applyNumberFormat="1" applyFont="1" applyBorder="1"/>
    <xf numFmtId="1" fontId="39" fillId="0" borderId="20" xfId="0" applyNumberFormat="1" applyFont="1" applyBorder="1"/>
    <xf numFmtId="2" fontId="39" fillId="0" borderId="20" xfId="0" applyNumberFormat="1" applyFont="1" applyBorder="1"/>
    <xf numFmtId="2" fontId="39" fillId="0" borderId="6" xfId="0" applyNumberFormat="1" applyFont="1" applyBorder="1" applyAlignment="1">
      <alignment horizontal="right"/>
    </xf>
    <xf numFmtId="0" fontId="32" fillId="3" borderId="4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vertical="center" wrapText="1"/>
    </xf>
    <xf numFmtId="0" fontId="32" fillId="3" borderId="45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32" fillId="3" borderId="7" xfId="0" applyFont="1" applyFill="1" applyBorder="1" applyAlignment="1">
      <alignment vertical="center" wrapText="1"/>
    </xf>
    <xf numFmtId="0" fontId="41" fillId="0" borderId="28" xfId="0" applyFont="1" applyBorder="1" applyAlignment="1">
      <alignment horizontal="center" vertical="center"/>
    </xf>
    <xf numFmtId="0" fontId="2" fillId="0" borderId="0" xfId="0" applyFont="1"/>
    <xf numFmtId="0" fontId="17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4" fontId="22" fillId="0" borderId="3" xfId="0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4" fontId="22" fillId="0" borderId="38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1" fontId="22" fillId="0" borderId="1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" fontId="2" fillId="0" borderId="31" xfId="0" applyNumberFormat="1" applyFont="1" applyBorder="1"/>
    <xf numFmtId="4" fontId="2" fillId="0" borderId="0" xfId="0" applyNumberFormat="1" applyFont="1" applyBorder="1"/>
    <xf numFmtId="4" fontId="2" fillId="0" borderId="50" xfId="0" applyNumberFormat="1" applyFont="1" applyBorder="1"/>
    <xf numFmtId="4" fontId="2" fillId="0" borderId="39" xfId="0" applyNumberFormat="1" applyFont="1" applyBorder="1"/>
    <xf numFmtId="4" fontId="2" fillId="0" borderId="47" xfId="0" applyNumberFormat="1" applyFont="1" applyBorder="1"/>
    <xf numFmtId="4" fontId="2" fillId="0" borderId="5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" fontId="2" fillId="0" borderId="19" xfId="0" applyNumberFormat="1" applyFont="1" applyBorder="1" applyAlignment="1">
      <alignment horizontal="left"/>
    </xf>
    <xf numFmtId="4" fontId="2" fillId="0" borderId="19" xfId="0" applyNumberFormat="1" applyFont="1" applyBorder="1" applyAlignment="1">
      <alignment horizontal="right"/>
    </xf>
    <xf numFmtId="2" fontId="2" fillId="0" borderId="30" xfId="0" applyNumberFormat="1" applyFont="1" applyBorder="1"/>
    <xf numFmtId="4" fontId="2" fillId="0" borderId="1" xfId="0" applyNumberFormat="1" applyFont="1" applyBorder="1"/>
    <xf numFmtId="4" fontId="2" fillId="0" borderId="49" xfId="0" applyNumberFormat="1" applyFont="1" applyBorder="1"/>
    <xf numFmtId="4" fontId="2" fillId="0" borderId="30" xfId="0" applyNumberFormat="1" applyFont="1" applyBorder="1"/>
    <xf numFmtId="4" fontId="2" fillId="0" borderId="4" xfId="0" applyNumberFormat="1" applyFont="1" applyBorder="1"/>
    <xf numFmtId="4" fontId="2" fillId="0" borderId="33" xfId="0" applyNumberFormat="1" applyFont="1" applyBorder="1"/>
    <xf numFmtId="4" fontId="2" fillId="8" borderId="3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2" fontId="2" fillId="0" borderId="29" xfId="0" applyNumberFormat="1" applyFont="1" applyBorder="1"/>
    <xf numFmtId="4" fontId="2" fillId="0" borderId="17" xfId="0" applyNumberFormat="1" applyFont="1" applyBorder="1"/>
    <xf numFmtId="4" fontId="2" fillId="0" borderId="48" xfId="0" applyNumberFormat="1" applyFont="1" applyBorder="1"/>
    <xf numFmtId="4" fontId="2" fillId="0" borderId="29" xfId="0" applyNumberFormat="1" applyFont="1" applyBorder="1"/>
    <xf numFmtId="4" fontId="2" fillId="0" borderId="7" xfId="0" applyNumberFormat="1" applyFont="1" applyBorder="1"/>
    <xf numFmtId="4" fontId="2" fillId="0" borderId="36" xfId="0" applyNumberFormat="1" applyFont="1" applyBorder="1"/>
    <xf numFmtId="4" fontId="2" fillId="0" borderId="2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" fillId="0" borderId="13" xfId="0" applyFont="1" applyBorder="1"/>
    <xf numFmtId="2" fontId="2" fillId="2" borderId="30" xfId="0" applyNumberFormat="1" applyFont="1" applyFill="1" applyBorder="1"/>
    <xf numFmtId="0" fontId="2" fillId="0" borderId="9" xfId="0" applyFont="1" applyBorder="1" applyAlignment="1">
      <alignment horizontal="right"/>
    </xf>
    <xf numFmtId="2" fontId="2" fillId="0" borderId="32" xfId="0" applyNumberFormat="1" applyFont="1" applyBorder="1"/>
    <xf numFmtId="4" fontId="2" fillId="0" borderId="24" xfId="0" applyNumberFormat="1" applyFont="1" applyBorder="1"/>
    <xf numFmtId="4" fontId="2" fillId="0" borderId="15" xfId="0" applyNumberFormat="1" applyFont="1" applyBorder="1"/>
    <xf numFmtId="4" fontId="2" fillId="0" borderId="32" xfId="0" applyNumberFormat="1" applyFont="1" applyBorder="1"/>
    <xf numFmtId="4" fontId="2" fillId="0" borderId="5" xfId="0" applyNumberFormat="1" applyFont="1" applyBorder="1"/>
    <xf numFmtId="4" fontId="2" fillId="0" borderId="37" xfId="0" applyNumberFormat="1" applyFont="1" applyBorder="1"/>
    <xf numFmtId="4" fontId="2" fillId="0" borderId="32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9" xfId="0" applyNumberFormat="1" applyFont="1" applyBorder="1"/>
    <xf numFmtId="0" fontId="2" fillId="0" borderId="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4" fontId="2" fillId="9" borderId="49" xfId="0" applyNumberFormat="1" applyFont="1" applyFill="1" applyBorder="1"/>
    <xf numFmtId="0" fontId="2" fillId="0" borderId="30" xfId="0" applyFont="1" applyFill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2" fontId="2" fillId="8" borderId="50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2" fontId="2" fillId="0" borderId="58" xfId="0" applyNumberFormat="1" applyFont="1" applyBorder="1"/>
    <xf numFmtId="4" fontId="2" fillId="0" borderId="8" xfId="0" applyNumberFormat="1" applyFont="1" applyBorder="1"/>
    <xf numFmtId="4" fontId="2" fillId="0" borderId="58" xfId="0" applyNumberFormat="1" applyFont="1" applyBorder="1"/>
    <xf numFmtId="4" fontId="2" fillId="0" borderId="44" xfId="0" applyNumberFormat="1" applyFont="1" applyBorder="1"/>
    <xf numFmtId="4" fontId="2" fillId="0" borderId="57" xfId="0" applyNumberFormat="1" applyFont="1" applyBorder="1"/>
    <xf numFmtId="4" fontId="2" fillId="0" borderId="5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2" fontId="2" fillId="2" borderId="50" xfId="0" applyNumberFormat="1" applyFont="1" applyFill="1" applyBorder="1" applyAlignment="1">
      <alignment horizontal="right"/>
    </xf>
    <xf numFmtId="4" fontId="2" fillId="0" borderId="62" xfId="0" applyNumberFormat="1" applyFont="1" applyBorder="1"/>
    <xf numFmtId="4" fontId="2" fillId="0" borderId="28" xfId="0" applyNumberFormat="1" applyFont="1" applyBorder="1"/>
    <xf numFmtId="4" fontId="2" fillId="0" borderId="51" xfId="0" applyNumberFormat="1" applyFont="1" applyBorder="1"/>
    <xf numFmtId="4" fontId="2" fillId="0" borderId="63" xfId="0" applyNumberFormat="1" applyFont="1" applyBorder="1"/>
    <xf numFmtId="4" fontId="2" fillId="0" borderId="65" xfId="0" applyNumberFormat="1" applyFont="1" applyBorder="1"/>
    <xf numFmtId="4" fontId="2" fillId="0" borderId="51" xfId="0" applyNumberFormat="1" applyFont="1" applyBorder="1" applyAlignment="1">
      <alignment horizontal="right"/>
    </xf>
    <xf numFmtId="4" fontId="2" fillId="0" borderId="62" xfId="0" applyNumberFormat="1" applyFont="1" applyBorder="1" applyAlignment="1">
      <alignment horizontal="right"/>
    </xf>
    <xf numFmtId="0" fontId="0" fillId="2" borderId="0" xfId="0" applyFill="1" applyAlignment="1">
      <alignment horizontal="center"/>
    </xf>
    <xf numFmtId="0" fontId="9" fillId="0" borderId="58" xfId="0" applyFont="1" applyFill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2" fontId="1" fillId="0" borderId="10" xfId="0" applyNumberFormat="1" applyFont="1" applyBorder="1"/>
    <xf numFmtId="0" fontId="1" fillId="0" borderId="9" xfId="0" applyFont="1" applyFill="1" applyBorder="1" applyAlignment="1">
      <alignment horizontal="left"/>
    </xf>
    <xf numFmtId="0" fontId="1" fillId="0" borderId="9" xfId="0" applyFont="1" applyBorder="1"/>
    <xf numFmtId="0" fontId="1" fillId="0" borderId="67" xfId="0" applyFont="1" applyBorder="1"/>
    <xf numFmtId="2" fontId="1" fillId="0" borderId="9" xfId="0" applyNumberFormat="1" applyFont="1" applyBorder="1" applyAlignment="1">
      <alignment horizontal="center"/>
    </xf>
    <xf numFmtId="0" fontId="9" fillId="3" borderId="35" xfId="0" applyFont="1" applyFill="1" applyBorder="1" applyAlignment="1">
      <alignment vertical="center" wrapText="1"/>
    </xf>
    <xf numFmtId="0" fontId="1" fillId="0" borderId="10" xfId="0" applyFont="1" applyBorder="1"/>
    <xf numFmtId="0" fontId="9" fillId="3" borderId="6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9" fillId="0" borderId="42" xfId="0" applyFont="1" applyBorder="1" applyAlignment="1">
      <alignment horizontal="right" vertical="center"/>
    </xf>
    <xf numFmtId="2" fontId="9" fillId="0" borderId="78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/>
    </xf>
    <xf numFmtId="0" fontId="9" fillId="3" borderId="25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" fontId="9" fillId="0" borderId="42" xfId="0" applyNumberFormat="1" applyFont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/>
    <xf numFmtId="0" fontId="0" fillId="0" borderId="10" xfId="0" applyFont="1" applyBorder="1"/>
    <xf numFmtId="0" fontId="0" fillId="0" borderId="9" xfId="0" applyFill="1" applyBorder="1" applyAlignment="1">
      <alignment horizontal="left"/>
    </xf>
    <xf numFmtId="0" fontId="0" fillId="0" borderId="9" xfId="0" applyBorder="1"/>
    <xf numFmtId="0" fontId="0" fillId="0" borderId="67" xfId="0" applyBorder="1"/>
    <xf numFmtId="0" fontId="0" fillId="0" borderId="9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Border="1"/>
    <xf numFmtId="0" fontId="0" fillId="0" borderId="67" xfId="0" applyFont="1" applyBorder="1"/>
    <xf numFmtId="0" fontId="28" fillId="0" borderId="42" xfId="0" applyFont="1" applyFill="1" applyBorder="1" applyAlignment="1">
      <alignment horizontal="right" vertical="center"/>
    </xf>
    <xf numFmtId="0" fontId="28" fillId="3" borderId="66" xfId="0" applyFont="1" applyFill="1" applyBorder="1" applyAlignment="1">
      <alignment vertical="center" wrapText="1"/>
    </xf>
    <xf numFmtId="0" fontId="28" fillId="3" borderId="76" xfId="0" applyFont="1" applyFill="1" applyBorder="1" applyAlignment="1">
      <alignment vertical="center" wrapText="1"/>
    </xf>
    <xf numFmtId="2" fontId="28" fillId="0" borderId="54" xfId="0" applyNumberFormat="1" applyFont="1" applyBorder="1" applyAlignment="1">
      <alignment horizontal="right" vertical="center"/>
    </xf>
    <xf numFmtId="0" fontId="28" fillId="0" borderId="61" xfId="0" applyFont="1" applyBorder="1" applyAlignment="1">
      <alignment horizontal="right" vertical="center"/>
    </xf>
    <xf numFmtId="0" fontId="34" fillId="3" borderId="18" xfId="0" applyFont="1" applyFill="1" applyBorder="1" applyAlignment="1">
      <alignment vertical="center" wrapText="1"/>
    </xf>
    <xf numFmtId="2" fontId="32" fillId="0" borderId="4" xfId="0" applyNumberFormat="1" applyFont="1" applyBorder="1" applyAlignment="1">
      <alignment horizontal="right" vertical="center"/>
    </xf>
    <xf numFmtId="0" fontId="34" fillId="3" borderId="25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29" fillId="0" borderId="13" xfId="0" applyFont="1" applyBorder="1" applyAlignment="1">
      <alignment horizontal="right" vertical="center"/>
    </xf>
    <xf numFmtId="0" fontId="42" fillId="0" borderId="21" xfId="0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2" fontId="33" fillId="0" borderId="21" xfId="0" applyNumberFormat="1" applyFont="1" applyBorder="1" applyAlignment="1">
      <alignment horizontal="center" vertical="center"/>
    </xf>
    <xf numFmtId="1" fontId="33" fillId="0" borderId="20" xfId="0" applyNumberFormat="1" applyFont="1" applyBorder="1" applyAlignment="1">
      <alignment horizontal="center" vertical="center"/>
    </xf>
    <xf numFmtId="2" fontId="33" fillId="0" borderId="20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1" fontId="29" fillId="0" borderId="13" xfId="0" applyNumberFormat="1" applyFon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2" fontId="32" fillId="0" borderId="4" xfId="0" applyNumberFormat="1" applyFont="1" applyBorder="1" applyAlignment="1">
      <alignment vertical="center"/>
    </xf>
    <xf numFmtId="1" fontId="32" fillId="0" borderId="56" xfId="0" applyNumberFormat="1" applyFont="1" applyBorder="1" applyAlignment="1">
      <alignment vertical="center"/>
    </xf>
    <xf numFmtId="2" fontId="32" fillId="0" borderId="49" xfId="0" applyNumberFormat="1" applyFont="1" applyBorder="1" applyAlignment="1">
      <alignment vertical="center"/>
    </xf>
    <xf numFmtId="2" fontId="32" fillId="0" borderId="23" xfId="0" applyNumberFormat="1" applyFont="1" applyBorder="1" applyAlignment="1">
      <alignment vertical="center"/>
    </xf>
    <xf numFmtId="2" fontId="32" fillId="0" borderId="10" xfId="0" applyNumberFormat="1" applyFont="1" applyBorder="1" applyAlignment="1">
      <alignment vertical="center"/>
    </xf>
    <xf numFmtId="1" fontId="29" fillId="0" borderId="29" xfId="0" applyNumberFormat="1" applyFont="1" applyBorder="1" applyAlignment="1">
      <alignment vertical="center"/>
    </xf>
    <xf numFmtId="1" fontId="0" fillId="0" borderId="72" xfId="0" applyNumberFormat="1" applyBorder="1" applyAlignment="1">
      <alignment vertical="center"/>
    </xf>
    <xf numFmtId="0" fontId="29" fillId="0" borderId="9" xfId="0" applyFont="1" applyBorder="1" applyAlignment="1">
      <alignment horizontal="right" vertical="center"/>
    </xf>
    <xf numFmtId="1" fontId="29" fillId="0" borderId="30" xfId="0" applyNumberFormat="1" applyFont="1" applyBorder="1" applyAlignment="1">
      <alignment vertical="center"/>
    </xf>
    <xf numFmtId="1" fontId="0" fillId="0" borderId="56" xfId="0" applyNumberFormat="1" applyBorder="1" applyAlignment="1">
      <alignment vertical="center"/>
    </xf>
    <xf numFmtId="2" fontId="32" fillId="0" borderId="48" xfId="0" applyNumberFormat="1" applyFont="1" applyBorder="1" applyAlignment="1">
      <alignment vertical="center"/>
    </xf>
    <xf numFmtId="1" fontId="32" fillId="0" borderId="72" xfId="0" applyNumberFormat="1" applyFont="1" applyBorder="1" applyAlignment="1">
      <alignment vertical="center"/>
    </xf>
    <xf numFmtId="2" fontId="32" fillId="0" borderId="27" xfId="0" applyNumberFormat="1" applyFont="1" applyBorder="1" applyAlignment="1">
      <alignment vertical="center"/>
    </xf>
    <xf numFmtId="1" fontId="32" fillId="0" borderId="27" xfId="0" applyNumberFormat="1" applyFont="1" applyBorder="1" applyAlignment="1">
      <alignment vertical="center"/>
    </xf>
    <xf numFmtId="2" fontId="32" fillId="0" borderId="48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1" fontId="29" fillId="0" borderId="32" xfId="0" applyNumberFormat="1" applyFont="1" applyBorder="1" applyAlignment="1">
      <alignment vertical="center"/>
    </xf>
    <xf numFmtId="1" fontId="0" fillId="0" borderId="74" xfId="0" applyNumberForma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4" fillId="3" borderId="35" xfId="0" applyFont="1" applyFill="1" applyBorder="1" applyAlignment="1">
      <alignment vertical="center" wrapText="1"/>
    </xf>
    <xf numFmtId="2" fontId="32" fillId="0" borderId="7" xfId="0" applyNumberFormat="1" applyFont="1" applyBorder="1" applyAlignment="1">
      <alignment vertical="center"/>
    </xf>
    <xf numFmtId="2" fontId="32" fillId="0" borderId="18" xfId="0" applyNumberFormat="1" applyFont="1" applyBorder="1" applyAlignment="1">
      <alignment vertical="center"/>
    </xf>
    <xf numFmtId="2" fontId="32" fillId="0" borderId="7" xfId="0" applyNumberFormat="1" applyFont="1" applyBorder="1" applyAlignment="1">
      <alignment horizontal="right" vertical="center"/>
    </xf>
    <xf numFmtId="0" fontId="34" fillId="3" borderId="10" xfId="0" applyFont="1" applyFill="1" applyBorder="1" applyAlignment="1">
      <alignment horizontal="left" vertical="center" wrapText="1"/>
    </xf>
    <xf numFmtId="0" fontId="32" fillId="3" borderId="10" xfId="0" applyFont="1" applyFill="1" applyBorder="1" applyAlignment="1">
      <alignment vertical="center" wrapText="1"/>
    </xf>
    <xf numFmtId="0" fontId="29" fillId="0" borderId="55" xfId="0" applyFont="1" applyFill="1" applyBorder="1" applyAlignment="1">
      <alignment horizontal="right" vertical="center"/>
    </xf>
    <xf numFmtId="0" fontId="34" fillId="3" borderId="68" xfId="0" applyFont="1" applyFill="1" applyBorder="1" applyAlignment="1">
      <alignment vertical="center" wrapText="1"/>
    </xf>
    <xf numFmtId="0" fontId="34" fillId="0" borderId="9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42" fillId="0" borderId="2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center"/>
    </xf>
    <xf numFmtId="2" fontId="32" fillId="0" borderId="35" xfId="0" applyNumberFormat="1" applyFont="1" applyBorder="1" applyAlignment="1">
      <alignment vertical="center"/>
    </xf>
    <xf numFmtId="0" fontId="29" fillId="0" borderId="9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32" fillId="3" borderId="18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right" vertical="center"/>
    </xf>
    <xf numFmtId="2" fontId="37" fillId="0" borderId="6" xfId="0" applyNumberFormat="1" applyFont="1" applyBorder="1" applyAlignment="1">
      <alignment vertical="center"/>
    </xf>
    <xf numFmtId="1" fontId="37" fillId="0" borderId="2" xfId="0" applyNumberFormat="1" applyFont="1" applyBorder="1" applyAlignment="1">
      <alignment vertical="center"/>
    </xf>
    <xf numFmtId="2" fontId="37" fillId="0" borderId="16" xfId="0" applyNumberFormat="1" applyFont="1" applyBorder="1" applyAlignment="1">
      <alignment vertical="center"/>
    </xf>
    <xf numFmtId="2" fontId="37" fillId="0" borderId="21" xfId="0" applyNumberFormat="1" applyFont="1" applyBorder="1" applyAlignment="1">
      <alignment horizontal="right" vertical="center"/>
    </xf>
    <xf numFmtId="1" fontId="37" fillId="0" borderId="20" xfId="0" applyNumberFormat="1" applyFont="1" applyBorder="1" applyAlignment="1">
      <alignment horizontal="right" vertical="center"/>
    </xf>
    <xf numFmtId="2" fontId="37" fillId="0" borderId="20" xfId="0" applyNumberFormat="1" applyFont="1" applyBorder="1" applyAlignment="1">
      <alignment vertical="center"/>
    </xf>
    <xf numFmtId="1" fontId="37" fillId="0" borderId="20" xfId="0" applyNumberFormat="1" applyFont="1" applyBorder="1" applyAlignment="1">
      <alignment vertical="center"/>
    </xf>
    <xf numFmtId="2" fontId="37" fillId="0" borderId="6" xfId="0" applyNumberFormat="1" applyFont="1" applyBorder="1" applyAlignment="1">
      <alignment horizontal="right" vertical="center"/>
    </xf>
    <xf numFmtId="1" fontId="12" fillId="0" borderId="13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29" fillId="0" borderId="13" xfId="0" applyFont="1" applyFill="1" applyBorder="1" applyAlignment="1">
      <alignment horizontal="right" vertical="center"/>
    </xf>
    <xf numFmtId="0" fontId="34" fillId="3" borderId="27" xfId="0" applyFont="1" applyFill="1" applyBorder="1" applyAlignment="1">
      <alignment vertical="center" wrapText="1"/>
    </xf>
    <xf numFmtId="2" fontId="32" fillId="0" borderId="72" xfId="0" applyNumberFormat="1" applyFont="1" applyBorder="1" applyAlignment="1">
      <alignment vertical="center"/>
    </xf>
    <xf numFmtId="2" fontId="32" fillId="0" borderId="56" xfId="0" applyNumberFormat="1" applyFont="1" applyBorder="1" applyAlignment="1">
      <alignment vertical="center"/>
    </xf>
    <xf numFmtId="2" fontId="32" fillId="0" borderId="74" xfId="0" applyNumberFormat="1" applyFont="1" applyBorder="1" applyAlignment="1">
      <alignment vertical="center"/>
    </xf>
    <xf numFmtId="2" fontId="32" fillId="0" borderId="2" xfId="0" applyNumberFormat="1" applyFont="1" applyBorder="1" applyAlignment="1">
      <alignment vertical="center"/>
    </xf>
    <xf numFmtId="2" fontId="28" fillId="0" borderId="72" xfId="0" applyNumberFormat="1" applyFont="1" applyBorder="1" applyAlignment="1">
      <alignment horizontal="right" vertical="center"/>
    </xf>
    <xf numFmtId="2" fontId="32" fillId="0" borderId="70" xfId="0" applyNumberFormat="1" applyFont="1" applyBorder="1" applyAlignment="1">
      <alignment vertical="center"/>
    </xf>
    <xf numFmtId="1" fontId="32" fillId="0" borderId="48" xfId="0" applyNumberFormat="1" applyFont="1" applyBorder="1" applyAlignment="1">
      <alignment vertical="center"/>
    </xf>
    <xf numFmtId="1" fontId="32" fillId="0" borderId="49" xfId="0" applyNumberFormat="1" applyFont="1" applyBorder="1" applyAlignment="1">
      <alignment vertical="center"/>
    </xf>
    <xf numFmtId="1" fontId="32" fillId="0" borderId="15" xfId="0" applyNumberFormat="1" applyFont="1" applyBorder="1" applyAlignment="1">
      <alignment vertical="center"/>
    </xf>
    <xf numFmtId="1" fontId="32" fillId="0" borderId="16" xfId="0" applyNumberFormat="1" applyFont="1" applyBorder="1" applyAlignment="1">
      <alignment vertical="center"/>
    </xf>
    <xf numFmtId="1" fontId="28" fillId="0" borderId="48" xfId="0" applyNumberFormat="1" applyFont="1" applyBorder="1" applyAlignment="1">
      <alignment horizontal="right" vertical="center"/>
    </xf>
    <xf numFmtId="0" fontId="29" fillId="0" borderId="34" xfId="0" applyFont="1" applyBorder="1" applyAlignment="1">
      <alignment horizontal="right" vertical="center"/>
    </xf>
    <xf numFmtId="0" fontId="41" fillId="0" borderId="35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right" vertical="center"/>
    </xf>
    <xf numFmtId="0" fontId="43" fillId="3" borderId="18" xfId="0" applyFont="1" applyFill="1" applyBorder="1" applyAlignment="1">
      <alignment vertical="center" wrapText="1"/>
    </xf>
    <xf numFmtId="0" fontId="41" fillId="0" borderId="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29" fillId="0" borderId="67" xfId="0" applyFont="1" applyBorder="1" applyAlignment="1">
      <alignment horizontal="right" vertical="center"/>
    </xf>
    <xf numFmtId="0" fontId="34" fillId="3" borderId="73" xfId="0" applyFont="1" applyFill="1" applyBorder="1" applyAlignment="1">
      <alignment vertical="center" wrapText="1"/>
    </xf>
    <xf numFmtId="1" fontId="29" fillId="0" borderId="48" xfId="0" applyNumberFormat="1" applyFont="1" applyBorder="1" applyAlignment="1">
      <alignment vertical="center"/>
    </xf>
    <xf numFmtId="1" fontId="29" fillId="0" borderId="49" xfId="0" applyNumberFormat="1" applyFont="1" applyBorder="1" applyAlignment="1">
      <alignment vertical="center"/>
    </xf>
    <xf numFmtId="1" fontId="29" fillId="0" borderId="15" xfId="0" applyNumberFormat="1" applyFont="1" applyBorder="1" applyAlignment="1">
      <alignment vertical="center"/>
    </xf>
    <xf numFmtId="1" fontId="29" fillId="0" borderId="16" xfId="0" applyNumberFormat="1" applyFont="1" applyBorder="1" applyAlignment="1">
      <alignment vertical="center"/>
    </xf>
    <xf numFmtId="2" fontId="32" fillId="0" borderId="72" xfId="0" applyNumberFormat="1" applyFont="1" applyBorder="1" applyAlignment="1">
      <alignment horizontal="right" vertical="center"/>
    </xf>
    <xf numFmtId="2" fontId="32" fillId="0" borderId="56" xfId="0" applyNumberFormat="1" applyFont="1" applyBorder="1" applyAlignment="1">
      <alignment horizontal="right" vertical="center"/>
    </xf>
    <xf numFmtId="2" fontId="32" fillId="0" borderId="74" xfId="0" applyNumberFormat="1" applyFont="1" applyBorder="1" applyAlignment="1">
      <alignment horizontal="right" vertical="center"/>
    </xf>
    <xf numFmtId="2" fontId="32" fillId="0" borderId="2" xfId="0" applyNumberFormat="1" applyFont="1" applyBorder="1" applyAlignment="1">
      <alignment horizontal="right" vertical="center"/>
    </xf>
    <xf numFmtId="2" fontId="32" fillId="0" borderId="70" xfId="0" applyNumberFormat="1" applyFont="1" applyBorder="1" applyAlignment="1">
      <alignment horizontal="right" vertical="center"/>
    </xf>
    <xf numFmtId="1" fontId="0" fillId="0" borderId="70" xfId="0" applyNumberFormat="1" applyBorder="1" applyAlignment="1">
      <alignment vertical="center"/>
    </xf>
    <xf numFmtId="2" fontId="28" fillId="0" borderId="71" xfId="0" applyNumberFormat="1" applyFont="1" applyBorder="1" applyAlignment="1">
      <alignment horizontal="right" vertical="center"/>
    </xf>
    <xf numFmtId="1" fontId="41" fillId="0" borderId="48" xfId="0" applyNumberFormat="1" applyFont="1" applyBorder="1" applyAlignment="1">
      <alignment horizontal="right" vertical="center"/>
    </xf>
    <xf numFmtId="1" fontId="1" fillId="0" borderId="71" xfId="0" applyNumberFormat="1" applyFont="1" applyBorder="1" applyAlignment="1">
      <alignment horizontal="right" vertical="center"/>
    </xf>
    <xf numFmtId="1" fontId="0" fillId="0" borderId="72" xfId="0" applyNumberFormat="1" applyBorder="1" applyAlignment="1">
      <alignment horizontal="right" vertical="center"/>
    </xf>
    <xf numFmtId="2" fontId="28" fillId="0" borderId="56" xfId="0" applyNumberFormat="1" applyFont="1" applyBorder="1" applyAlignment="1">
      <alignment horizontal="right" vertical="center"/>
    </xf>
    <xf numFmtId="1" fontId="28" fillId="0" borderId="49" xfId="0" applyNumberFormat="1" applyFont="1" applyBorder="1" applyAlignment="1">
      <alignment horizontal="right" vertical="center"/>
    </xf>
    <xf numFmtId="1" fontId="41" fillId="0" borderId="49" xfId="0" applyNumberFormat="1" applyFont="1" applyBorder="1" applyAlignment="1">
      <alignment horizontal="right" vertical="center"/>
    </xf>
    <xf numFmtId="1" fontId="0" fillId="0" borderId="56" xfId="0" applyNumberFormat="1" applyBorder="1" applyAlignment="1">
      <alignment horizontal="right" vertical="center"/>
    </xf>
    <xf numFmtId="2" fontId="39" fillId="0" borderId="2" xfId="0" applyNumberFormat="1" applyFont="1" applyBorder="1"/>
    <xf numFmtId="1" fontId="36" fillId="0" borderId="71" xfId="0" applyNumberFormat="1" applyFont="1" applyBorder="1" applyAlignment="1">
      <alignment vertical="center"/>
    </xf>
    <xf numFmtId="1" fontId="36" fillId="0" borderId="56" xfId="0" applyNumberFormat="1" applyFont="1" applyBorder="1" applyAlignment="1">
      <alignment vertical="center"/>
    </xf>
    <xf numFmtId="1" fontId="36" fillId="0" borderId="72" xfId="0" applyNumberFormat="1" applyFont="1" applyBorder="1" applyAlignment="1">
      <alignment vertical="center"/>
    </xf>
    <xf numFmtId="1" fontId="36" fillId="0" borderId="74" xfId="0" applyNumberFormat="1" applyFont="1" applyBorder="1" applyAlignment="1">
      <alignment vertical="center"/>
    </xf>
    <xf numFmtId="0" fontId="0" fillId="0" borderId="56" xfId="0" applyBorder="1"/>
    <xf numFmtId="1" fontId="32" fillId="0" borderId="60" xfId="0" applyNumberFormat="1" applyFont="1" applyBorder="1" applyAlignment="1">
      <alignment vertical="center"/>
    </xf>
    <xf numFmtId="0" fontId="0" fillId="0" borderId="49" xfId="0" applyBorder="1"/>
    <xf numFmtId="2" fontId="32" fillId="0" borderId="71" xfId="0" applyNumberFormat="1" applyFont="1" applyBorder="1" applyAlignment="1">
      <alignment horizontal="right" vertical="center"/>
    </xf>
    <xf numFmtId="1" fontId="32" fillId="0" borderId="59" xfId="0" applyNumberFormat="1" applyFont="1" applyBorder="1" applyAlignment="1">
      <alignment vertical="center"/>
    </xf>
    <xf numFmtId="1" fontId="32" fillId="0" borderId="49" xfId="0" applyNumberFormat="1" applyFont="1" applyBorder="1" applyAlignment="1">
      <alignment horizontal="right" vertical="center"/>
    </xf>
    <xf numFmtId="2" fontId="32" fillId="0" borderId="71" xfId="0" applyNumberFormat="1" applyFont="1" applyBorder="1" applyAlignment="1">
      <alignment vertical="center"/>
    </xf>
    <xf numFmtId="0" fontId="29" fillId="0" borderId="4" xfId="0" applyFont="1" applyBorder="1"/>
    <xf numFmtId="0" fontId="32" fillId="3" borderId="63" xfId="0" applyFont="1" applyFill="1" applyBorder="1" applyAlignment="1">
      <alignment vertical="center" wrapText="1"/>
    </xf>
    <xf numFmtId="2" fontId="32" fillId="0" borderId="46" xfId="0" applyNumberFormat="1" applyFont="1" applyBorder="1" applyAlignment="1">
      <alignment vertical="center"/>
    </xf>
    <xf numFmtId="1" fontId="32" fillId="0" borderId="28" xfId="0" applyNumberFormat="1" applyFont="1" applyBorder="1" applyAlignment="1">
      <alignment vertical="center"/>
    </xf>
    <xf numFmtId="2" fontId="32" fillId="0" borderId="46" xfId="0" applyNumberFormat="1" applyFont="1" applyBorder="1" applyAlignment="1">
      <alignment horizontal="right" vertical="center"/>
    </xf>
    <xf numFmtId="1" fontId="36" fillId="0" borderId="46" xfId="0" applyNumberFormat="1" applyFont="1" applyBorder="1" applyAlignment="1">
      <alignment vertical="center"/>
    </xf>
    <xf numFmtId="1" fontId="32" fillId="0" borderId="75" xfId="0" applyNumberFormat="1" applyFont="1" applyBorder="1" applyAlignment="1">
      <alignment vertical="center"/>
    </xf>
    <xf numFmtId="1" fontId="36" fillId="0" borderId="70" xfId="0" applyNumberFormat="1" applyFont="1" applyBorder="1" applyAlignment="1">
      <alignment vertical="center"/>
    </xf>
    <xf numFmtId="2" fontId="0" fillId="0" borderId="56" xfId="0" applyNumberFormat="1" applyBorder="1"/>
    <xf numFmtId="0" fontId="32" fillId="0" borderId="34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9" fillId="0" borderId="62" xfId="0" applyNumberFormat="1" applyFont="1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0" fillId="0" borderId="11" xfId="0" applyFont="1" applyBorder="1"/>
    <xf numFmtId="0" fontId="28" fillId="3" borderId="64" xfId="0" applyFont="1" applyFill="1" applyBorder="1" applyAlignment="1">
      <alignment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29" fillId="0" borderId="5" xfId="0" applyFont="1" applyBorder="1"/>
    <xf numFmtId="2" fontId="0" fillId="0" borderId="74" xfId="0" applyNumberFormat="1" applyBorder="1"/>
    <xf numFmtId="0" fontId="0" fillId="0" borderId="15" xfId="0" applyBorder="1"/>
    <xf numFmtId="0" fontId="0" fillId="0" borderId="74" xfId="0" applyBorder="1"/>
    <xf numFmtId="0" fontId="29" fillId="0" borderId="11" xfId="0" applyFont="1" applyBorder="1" applyAlignment="1">
      <alignment horizontal="center"/>
    </xf>
    <xf numFmtId="0" fontId="26" fillId="0" borderId="21" xfId="0" applyFont="1" applyBorder="1" applyAlignment="1">
      <alignment horizontal="righ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wrapText="1"/>
    </xf>
    <xf numFmtId="3" fontId="26" fillId="0" borderId="19" xfId="0" applyNumberFormat="1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vertical="center"/>
    </xf>
    <xf numFmtId="0" fontId="44" fillId="0" borderId="27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vertical="center"/>
    </xf>
    <xf numFmtId="2" fontId="9" fillId="0" borderId="27" xfId="0" applyNumberFormat="1" applyFont="1" applyBorder="1" applyAlignment="1">
      <alignment horizontal="right" vertical="center"/>
    </xf>
    <xf numFmtId="0" fontId="44" fillId="0" borderId="56" xfId="0" applyFont="1" applyBorder="1" applyAlignment="1">
      <alignment vertical="center" wrapText="1"/>
    </xf>
    <xf numFmtId="3" fontId="9" fillId="0" borderId="14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horizontal="right" vertical="center"/>
    </xf>
    <xf numFmtId="2" fontId="9" fillId="0" borderId="5" xfId="0" applyNumberFormat="1" applyFont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 wrapText="1"/>
    </xf>
    <xf numFmtId="4" fontId="9" fillId="0" borderId="3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44" fillId="0" borderId="23" xfId="0" applyFont="1" applyBorder="1" applyAlignment="1">
      <alignment vertical="center" wrapText="1"/>
    </xf>
    <xf numFmtId="4" fontId="9" fillId="0" borderId="55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vertical="center"/>
    </xf>
    <xf numFmtId="2" fontId="9" fillId="0" borderId="40" xfId="0" applyNumberFormat="1" applyFont="1" applyBorder="1" applyAlignment="1">
      <alignment vertical="center"/>
    </xf>
    <xf numFmtId="2" fontId="9" fillId="0" borderId="40" xfId="0" applyNumberFormat="1" applyFont="1" applyBorder="1" applyAlignment="1">
      <alignment horizontal="right" vertical="center"/>
    </xf>
    <xf numFmtId="2" fontId="9" fillId="0" borderId="45" xfId="0" applyNumberFormat="1" applyFont="1" applyBorder="1" applyAlignment="1">
      <alignment horizontal="right" vertical="center"/>
    </xf>
    <xf numFmtId="0" fontId="9" fillId="3" borderId="60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40" xfId="0" applyFont="1" applyFill="1" applyBorder="1" applyAlignment="1">
      <alignment vertical="center" wrapText="1"/>
    </xf>
    <xf numFmtId="0" fontId="44" fillId="0" borderId="41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2" fontId="22" fillId="0" borderId="20" xfId="0" applyNumberFormat="1" applyFont="1" applyBorder="1" applyAlignment="1">
      <alignment vertical="center"/>
    </xf>
    <xf numFmtId="2" fontId="22" fillId="0" borderId="20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18" fillId="0" borderId="53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2" xfId="2"/>
    <cellStyle name="Обычный" xfId="0" builtinId="0"/>
    <cellStyle name="Обычный 2" xfId="3"/>
  </cellStyles>
  <dxfs count="24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0066FF"/>
      <color rgb="FFCCFF99"/>
      <color rgb="FFFFCCCC"/>
      <color rgb="FFFFFF66"/>
      <color rgb="FFCCFFCC"/>
      <color rgb="FFFF99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оснащённости ОУ (общая</a:t>
            </a:r>
            <a:r>
              <a:rPr lang="ru-RU" b="1" baseline="0"/>
              <a:t> балансовая стоимость движимого муниципального имущества на 1 обучающегося) относительно максимального значения</a:t>
            </a:r>
            <a:endParaRPr lang="ru-RU" b="1"/>
          </a:p>
        </c:rich>
      </c:tx>
      <c:layout>
        <c:manualLayout>
          <c:xMode val="edge"/>
          <c:yMode val="edge"/>
          <c:x val="0.13575328119757527"/>
          <c:y val="1.01127596389621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423199153018808E-2"/>
          <c:y val="0.12140258263488202"/>
          <c:w val="0.97623076954213905"/>
          <c:h val="0.50273842452092177"/>
        </c:manualLayout>
      </c:layout>
      <c:lineChart>
        <c:grouping val="standard"/>
        <c:varyColors val="0"/>
        <c:ser>
          <c:idx val="0"/>
          <c:order val="0"/>
          <c:tx>
            <c:v>Коэфициент оснащённости ОУ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свод'!$H$6:$H$123</c:f>
              <c:numCache>
                <c:formatCode>#,##0.00</c:formatCode>
                <c:ptCount val="118"/>
                <c:pt idx="0">
                  <c:v>0.28370488149566131</c:v>
                </c:pt>
                <c:pt idx="1">
                  <c:v>0.38773269678324845</c:v>
                </c:pt>
                <c:pt idx="2">
                  <c:v>0.18235892789007077</c:v>
                </c:pt>
                <c:pt idx="3">
                  <c:v>0.26300787271650228</c:v>
                </c:pt>
                <c:pt idx="4">
                  <c:v>0.24051566948673689</c:v>
                </c:pt>
                <c:pt idx="5">
                  <c:v>0.15433712206155933</c:v>
                </c:pt>
                <c:pt idx="6">
                  <c:v>0.22052742659400293</c:v>
                </c:pt>
                <c:pt idx="7">
                  <c:v>0.18434062779338961</c:v>
                </c:pt>
                <c:pt idx="8">
                  <c:v>0.17351382108466645</c:v>
                </c:pt>
                <c:pt idx="9">
                  <c:v>0.7470097690507751</c:v>
                </c:pt>
                <c:pt idx="10">
                  <c:v>0.22350225737944365</c:v>
                </c:pt>
                <c:pt idx="11">
                  <c:v>0.2117303520615248</c:v>
                </c:pt>
                <c:pt idx="12">
                  <c:v>0.25304833360643803</c:v>
                </c:pt>
                <c:pt idx="13">
                  <c:v>0.16438547847955692</c:v>
                </c:pt>
                <c:pt idx="14">
                  <c:v>0.1832349838262842</c:v>
                </c:pt>
                <c:pt idx="15">
                  <c:v>0.27086414962672717</c:v>
                </c:pt>
                <c:pt idx="16">
                  <c:v>0.23324856141622066</c:v>
                </c:pt>
                <c:pt idx="17">
                  <c:v>0.17039073289279622</c:v>
                </c:pt>
                <c:pt idx="18">
                  <c:v>0.40711071312989677</c:v>
                </c:pt>
                <c:pt idx="19">
                  <c:v>0.22214438727794661</c:v>
                </c:pt>
                <c:pt idx="20">
                  <c:v>0.2004453066134986</c:v>
                </c:pt>
                <c:pt idx="21">
                  <c:v>0.20308007950823165</c:v>
                </c:pt>
                <c:pt idx="22">
                  <c:v>0.16234401011420177</c:v>
                </c:pt>
                <c:pt idx="23">
                  <c:v>0.19363858879007906</c:v>
                </c:pt>
                <c:pt idx="24">
                  <c:v>0.24240401029244274</c:v>
                </c:pt>
                <c:pt idx="25">
                  <c:v>0.11047614853973681</c:v>
                </c:pt>
                <c:pt idx="26">
                  <c:v>0.19475058677151594</c:v>
                </c:pt>
                <c:pt idx="27">
                  <c:v>0.21492094820203014</c:v>
                </c:pt>
                <c:pt idx="28">
                  <c:v>0.1650044640144484</c:v>
                </c:pt>
                <c:pt idx="29">
                  <c:v>0.32853279213824671</c:v>
                </c:pt>
                <c:pt idx="30">
                  <c:v>0.17413282584639683</c:v>
                </c:pt>
                <c:pt idx="31">
                  <c:v>0.16112757958788099</c:v>
                </c:pt>
                <c:pt idx="32">
                  <c:v>0.15716344003571772</c:v>
                </c:pt>
                <c:pt idx="33">
                  <c:v>0.35708316936642404</c:v>
                </c:pt>
                <c:pt idx="34">
                  <c:v>0.14403589447313953</c:v>
                </c:pt>
                <c:pt idx="35">
                  <c:v>0.1746514183409808</c:v>
                </c:pt>
                <c:pt idx="36">
                  <c:v>0.17636569925054646</c:v>
                </c:pt>
                <c:pt idx="37">
                  <c:v>0.21425627590160654</c:v>
                </c:pt>
                <c:pt idx="38">
                  <c:v>0.14396286695828631</c:v>
                </c:pt>
                <c:pt idx="39">
                  <c:v>0.17037220058789249</c:v>
                </c:pt>
                <c:pt idx="40">
                  <c:v>0.16261568912405092</c:v>
                </c:pt>
                <c:pt idx="41">
                  <c:v>0.23254911303586731</c:v>
                </c:pt>
                <c:pt idx="42">
                  <c:v>0.36675998955663913</c:v>
                </c:pt>
                <c:pt idx="43">
                  <c:v>0.15261465397840299</c:v>
                </c:pt>
                <c:pt idx="44">
                  <c:v>0.3346674313736574</c:v>
                </c:pt>
                <c:pt idx="45">
                  <c:v>0.19118426368159744</c:v>
                </c:pt>
                <c:pt idx="46">
                  <c:v>0.15151673540879906</c:v>
                </c:pt>
                <c:pt idx="47">
                  <c:v>0.30258608245291824</c:v>
                </c:pt>
                <c:pt idx="48">
                  <c:v>1</c:v>
                </c:pt>
                <c:pt idx="49">
                  <c:v>0.12352051402802519</c:v>
                </c:pt>
                <c:pt idx="50">
                  <c:v>0.16697743671432164</c:v>
                </c:pt>
                <c:pt idx="51">
                  <c:v>0.16013872123084064</c:v>
                </c:pt>
                <c:pt idx="52">
                  <c:v>0.16554590908217703</c:v>
                </c:pt>
                <c:pt idx="53">
                  <c:v>0.15579820236364644</c:v>
                </c:pt>
                <c:pt idx="54">
                  <c:v>0.16626441720792914</c:v>
                </c:pt>
                <c:pt idx="55">
                  <c:v>0.28839567344192046</c:v>
                </c:pt>
                <c:pt idx="56">
                  <c:v>0.13395418487848573</c:v>
                </c:pt>
                <c:pt idx="57">
                  <c:v>0.10453172506449249</c:v>
                </c:pt>
                <c:pt idx="58">
                  <c:v>0.11425935824141716</c:v>
                </c:pt>
                <c:pt idx="59">
                  <c:v>0.16721937338811643</c:v>
                </c:pt>
                <c:pt idx="60">
                  <c:v>0.17249847558809281</c:v>
                </c:pt>
                <c:pt idx="62">
                  <c:v>0.25658433813356185</c:v>
                </c:pt>
                <c:pt idx="63">
                  <c:v>0.28829438058233464</c:v>
                </c:pt>
                <c:pt idx="64">
                  <c:v>0.35519950147800788</c:v>
                </c:pt>
                <c:pt idx="65">
                  <c:v>0.1787417738720056</c:v>
                </c:pt>
                <c:pt idx="66">
                  <c:v>0.23136620237638816</c:v>
                </c:pt>
                <c:pt idx="67">
                  <c:v>0.16357838687618503</c:v>
                </c:pt>
                <c:pt idx="68">
                  <c:v>0.15552020166363228</c:v>
                </c:pt>
                <c:pt idx="69">
                  <c:v>0.2147267788103559</c:v>
                </c:pt>
                <c:pt idx="70">
                  <c:v>2.9416393012678514E-2</c:v>
                </c:pt>
                <c:pt idx="71">
                  <c:v>0.20216031145209987</c:v>
                </c:pt>
                <c:pt idx="72">
                  <c:v>1.7553979799169239E-2</c:v>
                </c:pt>
                <c:pt idx="73">
                  <c:v>0.35818612889495027</c:v>
                </c:pt>
                <c:pt idx="74">
                  <c:v>0.24730258107760483</c:v>
                </c:pt>
                <c:pt idx="75">
                  <c:v>0.2493604689372898</c:v>
                </c:pt>
                <c:pt idx="76">
                  <c:v>0.90077364503716317</c:v>
                </c:pt>
                <c:pt idx="77">
                  <c:v>0.209350718341407</c:v>
                </c:pt>
                <c:pt idx="78">
                  <c:v>0.33481268045647583</c:v>
                </c:pt>
                <c:pt idx="79">
                  <c:v>0.15766176979657565</c:v>
                </c:pt>
                <c:pt idx="80">
                  <c:v>0.16728279073699084</c:v>
                </c:pt>
                <c:pt idx="81">
                  <c:v>0.17821252041936322</c:v>
                </c:pt>
                <c:pt idx="82">
                  <c:v>0.30839760143512213</c:v>
                </c:pt>
                <c:pt idx="83">
                  <c:v>0.14613783350735096</c:v>
                </c:pt>
                <c:pt idx="84">
                  <c:v>0.24585743317169551</c:v>
                </c:pt>
                <c:pt idx="85">
                  <c:v>0.33163851824587465</c:v>
                </c:pt>
                <c:pt idx="86">
                  <c:v>0.14577932006109834</c:v>
                </c:pt>
                <c:pt idx="87">
                  <c:v>0.16314203308411629</c:v>
                </c:pt>
                <c:pt idx="88">
                  <c:v>0.1755036296442456</c:v>
                </c:pt>
                <c:pt idx="89">
                  <c:v>0.32347448316669086</c:v>
                </c:pt>
                <c:pt idx="90">
                  <c:v>0.16443916007971868</c:v>
                </c:pt>
                <c:pt idx="91">
                  <c:v>2.1358941264543532E-2</c:v>
                </c:pt>
                <c:pt idx="92">
                  <c:v>0.17226690868180372</c:v>
                </c:pt>
                <c:pt idx="93">
                  <c:v>0.191634082395128</c:v>
                </c:pt>
                <c:pt idx="94">
                  <c:v>0.14649890328789783</c:v>
                </c:pt>
                <c:pt idx="95">
                  <c:v>0.17758420634815889</c:v>
                </c:pt>
                <c:pt idx="96">
                  <c:v>0.21934521423416797</c:v>
                </c:pt>
                <c:pt idx="97">
                  <c:v>0.16366466588484624</c:v>
                </c:pt>
                <c:pt idx="98">
                  <c:v>0.26910334073376019</c:v>
                </c:pt>
                <c:pt idx="99">
                  <c:v>0.18887884715428954</c:v>
                </c:pt>
                <c:pt idx="100">
                  <c:v>0.17710723504829853</c:v>
                </c:pt>
                <c:pt idx="101">
                  <c:v>0.20168738892124566</c:v>
                </c:pt>
                <c:pt idx="102">
                  <c:v>0.17967485124840527</c:v>
                </c:pt>
                <c:pt idx="103">
                  <c:v>0.28122686312575296</c:v>
                </c:pt>
                <c:pt idx="104">
                  <c:v>0.28122970995126539</c:v>
                </c:pt>
                <c:pt idx="105">
                  <c:v>0.44990901376029341</c:v>
                </c:pt>
                <c:pt idx="106">
                  <c:v>0.16892456639247377</c:v>
                </c:pt>
                <c:pt idx="107">
                  <c:v>0.14808703800455958</c:v>
                </c:pt>
                <c:pt idx="108">
                  <c:v>0.28053985096609313</c:v>
                </c:pt>
                <c:pt idx="109">
                  <c:v>0.24554399818096126</c:v>
                </c:pt>
                <c:pt idx="110">
                  <c:v>0.4189150357777483</c:v>
                </c:pt>
                <c:pt idx="111">
                  <c:v>0.2686852549376908</c:v>
                </c:pt>
                <c:pt idx="112">
                  <c:v>0.27648116670379191</c:v>
                </c:pt>
                <c:pt idx="113">
                  <c:v>0.25923620431036298</c:v>
                </c:pt>
                <c:pt idx="114">
                  <c:v>0.21377929904218196</c:v>
                </c:pt>
                <c:pt idx="115">
                  <c:v>0.26920120224976724</c:v>
                </c:pt>
                <c:pt idx="116">
                  <c:v>0.26464754350319331</c:v>
                </c:pt>
                <c:pt idx="117">
                  <c:v>0.30836895398914083</c:v>
                </c:pt>
              </c:numCache>
            </c:numRef>
          </c:val>
          <c:smooth val="0"/>
        </c:ser>
        <c:ser>
          <c:idx val="1"/>
          <c:order val="1"/>
          <c:tx>
            <c:v>Средний коэффициент оснащённости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свод'!$I$6:$I$123</c:f>
              <c:numCache>
                <c:formatCode>#,##0.00</c:formatCode>
                <c:ptCount val="118"/>
                <c:pt idx="1">
                  <c:v>0.23039291929030925</c:v>
                </c:pt>
                <c:pt idx="2">
                  <c:v>0.23039291929030925</c:v>
                </c:pt>
                <c:pt idx="3">
                  <c:v>0.23039291929030925</c:v>
                </c:pt>
                <c:pt idx="4">
                  <c:v>0.23039291929030925</c:v>
                </c:pt>
                <c:pt idx="5">
                  <c:v>0.23039291929030925</c:v>
                </c:pt>
                <c:pt idx="6">
                  <c:v>0.23039291929030925</c:v>
                </c:pt>
                <c:pt idx="7">
                  <c:v>0.23039291929030925</c:v>
                </c:pt>
                <c:pt idx="8">
                  <c:v>0.23039291929030925</c:v>
                </c:pt>
                <c:pt idx="9">
                  <c:v>0.23039291929030925</c:v>
                </c:pt>
                <c:pt idx="11">
                  <c:v>0.23039291929030925</c:v>
                </c:pt>
                <c:pt idx="12">
                  <c:v>0.23039291929030925</c:v>
                </c:pt>
                <c:pt idx="13">
                  <c:v>0.23039291929030925</c:v>
                </c:pt>
                <c:pt idx="14">
                  <c:v>0.23039291929030925</c:v>
                </c:pt>
                <c:pt idx="15">
                  <c:v>0.23039291929030925</c:v>
                </c:pt>
                <c:pt idx="16">
                  <c:v>0.23039291929030925</c:v>
                </c:pt>
                <c:pt idx="17">
                  <c:v>0.23039291929030925</c:v>
                </c:pt>
                <c:pt idx="18">
                  <c:v>0.23039291929030925</c:v>
                </c:pt>
                <c:pt idx="19">
                  <c:v>0.23039291929030925</c:v>
                </c:pt>
                <c:pt idx="20">
                  <c:v>0.23039291929030925</c:v>
                </c:pt>
                <c:pt idx="21">
                  <c:v>0.23039291929030925</c:v>
                </c:pt>
                <c:pt idx="22">
                  <c:v>0.23039291929030925</c:v>
                </c:pt>
                <c:pt idx="24">
                  <c:v>0.23039291929030925</c:v>
                </c:pt>
                <c:pt idx="25">
                  <c:v>0.23039291929030925</c:v>
                </c:pt>
                <c:pt idx="26">
                  <c:v>0.23039291929030925</c:v>
                </c:pt>
                <c:pt idx="27">
                  <c:v>0.23039291929030925</c:v>
                </c:pt>
                <c:pt idx="28">
                  <c:v>0.23039291929030925</c:v>
                </c:pt>
                <c:pt idx="29">
                  <c:v>0.23039291929030925</c:v>
                </c:pt>
                <c:pt idx="30">
                  <c:v>0.23039291929030925</c:v>
                </c:pt>
                <c:pt idx="31">
                  <c:v>0.23039291929030925</c:v>
                </c:pt>
                <c:pt idx="32">
                  <c:v>0.23039291929030925</c:v>
                </c:pt>
                <c:pt idx="33">
                  <c:v>0.23039291929030925</c:v>
                </c:pt>
                <c:pt idx="34">
                  <c:v>0.23039291929030925</c:v>
                </c:pt>
                <c:pt idx="35">
                  <c:v>0.23039291929030925</c:v>
                </c:pt>
                <c:pt idx="36">
                  <c:v>0.23039291929030925</c:v>
                </c:pt>
                <c:pt idx="37">
                  <c:v>0.23039291929030925</c:v>
                </c:pt>
                <c:pt idx="38">
                  <c:v>0.23039291929030925</c:v>
                </c:pt>
                <c:pt idx="39">
                  <c:v>0.23039291929030925</c:v>
                </c:pt>
                <c:pt idx="40">
                  <c:v>0.23039291929030925</c:v>
                </c:pt>
                <c:pt idx="42">
                  <c:v>0.23039291929030925</c:v>
                </c:pt>
                <c:pt idx="43">
                  <c:v>0.23039291929030925</c:v>
                </c:pt>
                <c:pt idx="44">
                  <c:v>0.23039291929030925</c:v>
                </c:pt>
                <c:pt idx="45">
                  <c:v>0.23039291929030925</c:v>
                </c:pt>
                <c:pt idx="46">
                  <c:v>0.23039291929030925</c:v>
                </c:pt>
                <c:pt idx="47">
                  <c:v>0.23039291929030925</c:v>
                </c:pt>
                <c:pt idx="48">
                  <c:v>0.23039291929030925</c:v>
                </c:pt>
                <c:pt idx="49">
                  <c:v>0.23039291929030925</c:v>
                </c:pt>
                <c:pt idx="50">
                  <c:v>0.23039291929030925</c:v>
                </c:pt>
                <c:pt idx="51">
                  <c:v>0.23039291929030925</c:v>
                </c:pt>
                <c:pt idx="52">
                  <c:v>0.23039291929030925</c:v>
                </c:pt>
                <c:pt idx="53">
                  <c:v>0.23039291929030925</c:v>
                </c:pt>
                <c:pt idx="54">
                  <c:v>0.23039291929030925</c:v>
                </c:pt>
                <c:pt idx="55">
                  <c:v>0.23039291929030925</c:v>
                </c:pt>
                <c:pt idx="56">
                  <c:v>0.23039291929030925</c:v>
                </c:pt>
                <c:pt idx="57">
                  <c:v>0.23039291929030925</c:v>
                </c:pt>
                <c:pt idx="58">
                  <c:v>0.23039291929030925</c:v>
                </c:pt>
                <c:pt idx="59">
                  <c:v>0.23039291929030925</c:v>
                </c:pt>
                <c:pt idx="60">
                  <c:v>0.23039291929030925</c:v>
                </c:pt>
                <c:pt idx="61">
                  <c:v>0.23039291929030925</c:v>
                </c:pt>
                <c:pt idx="63">
                  <c:v>0.23039291929030925</c:v>
                </c:pt>
                <c:pt idx="64">
                  <c:v>0.23039291929030925</c:v>
                </c:pt>
                <c:pt idx="65">
                  <c:v>0.23039291929030925</c:v>
                </c:pt>
                <c:pt idx="66">
                  <c:v>0.23039291929030925</c:v>
                </c:pt>
                <c:pt idx="67">
                  <c:v>0.23039291929030925</c:v>
                </c:pt>
                <c:pt idx="68">
                  <c:v>0.23039291929030925</c:v>
                </c:pt>
                <c:pt idx="69">
                  <c:v>0.23039291929030925</c:v>
                </c:pt>
                <c:pt idx="70">
                  <c:v>0.23039291929030925</c:v>
                </c:pt>
                <c:pt idx="71">
                  <c:v>0.23039291929030925</c:v>
                </c:pt>
                <c:pt idx="72">
                  <c:v>0.23039291929030925</c:v>
                </c:pt>
                <c:pt idx="73">
                  <c:v>0.23039291929030925</c:v>
                </c:pt>
                <c:pt idx="74">
                  <c:v>0.23039291929030925</c:v>
                </c:pt>
                <c:pt idx="75">
                  <c:v>0.23039291929030925</c:v>
                </c:pt>
                <c:pt idx="76">
                  <c:v>0.23039291929030925</c:v>
                </c:pt>
                <c:pt idx="78">
                  <c:v>0.23039291929030925</c:v>
                </c:pt>
                <c:pt idx="79">
                  <c:v>0.23039291929030925</c:v>
                </c:pt>
                <c:pt idx="80">
                  <c:v>0.23039291929030925</c:v>
                </c:pt>
                <c:pt idx="81">
                  <c:v>0.23039291929030925</c:v>
                </c:pt>
                <c:pt idx="82">
                  <c:v>0.23039291929030925</c:v>
                </c:pt>
                <c:pt idx="83">
                  <c:v>0.23039291929030925</c:v>
                </c:pt>
                <c:pt idx="84">
                  <c:v>0.23039291929030925</c:v>
                </c:pt>
                <c:pt idx="85">
                  <c:v>0.23039291929030925</c:v>
                </c:pt>
                <c:pt idx="86">
                  <c:v>0.23039291929030925</c:v>
                </c:pt>
                <c:pt idx="87">
                  <c:v>0.23039291929030925</c:v>
                </c:pt>
                <c:pt idx="88">
                  <c:v>0.23039291929030925</c:v>
                </c:pt>
                <c:pt idx="89">
                  <c:v>0.23039291929030925</c:v>
                </c:pt>
                <c:pt idx="90">
                  <c:v>0.23039291929030925</c:v>
                </c:pt>
                <c:pt idx="91">
                  <c:v>0.23039291929030925</c:v>
                </c:pt>
                <c:pt idx="92">
                  <c:v>0.23039291929030925</c:v>
                </c:pt>
                <c:pt idx="93">
                  <c:v>0.23039291929030925</c:v>
                </c:pt>
                <c:pt idx="94">
                  <c:v>0.23039291929030925</c:v>
                </c:pt>
                <c:pt idx="95">
                  <c:v>0.23039291929030925</c:v>
                </c:pt>
                <c:pt idx="96">
                  <c:v>0.23039291929030925</c:v>
                </c:pt>
                <c:pt idx="97">
                  <c:v>0.23039291929030925</c:v>
                </c:pt>
                <c:pt idx="98">
                  <c:v>0.23039291929030925</c:v>
                </c:pt>
                <c:pt idx="99">
                  <c:v>0.23039291929030925</c:v>
                </c:pt>
                <c:pt idx="100">
                  <c:v>0.23039291929030925</c:v>
                </c:pt>
                <c:pt idx="101">
                  <c:v>0.23039291929030925</c:v>
                </c:pt>
                <c:pt idx="102">
                  <c:v>0.23039291929030925</c:v>
                </c:pt>
                <c:pt idx="103">
                  <c:v>0.23039291929030925</c:v>
                </c:pt>
                <c:pt idx="104">
                  <c:v>0.23039291929030925</c:v>
                </c:pt>
                <c:pt idx="105">
                  <c:v>0.23039291929030925</c:v>
                </c:pt>
                <c:pt idx="106">
                  <c:v>0.23039291929030925</c:v>
                </c:pt>
                <c:pt idx="107">
                  <c:v>0.23039291929030925</c:v>
                </c:pt>
                <c:pt idx="109">
                  <c:v>0.23039291929030925</c:v>
                </c:pt>
                <c:pt idx="110">
                  <c:v>0.23039291929030925</c:v>
                </c:pt>
                <c:pt idx="111">
                  <c:v>0.23039291929030925</c:v>
                </c:pt>
                <c:pt idx="112">
                  <c:v>0.23039291929030925</c:v>
                </c:pt>
                <c:pt idx="113">
                  <c:v>0.23039291929030925</c:v>
                </c:pt>
                <c:pt idx="114">
                  <c:v>0.23039291929030925</c:v>
                </c:pt>
                <c:pt idx="115">
                  <c:v>0.23039291929030925</c:v>
                </c:pt>
                <c:pt idx="116">
                  <c:v>0.23039291929030925</c:v>
                </c:pt>
                <c:pt idx="117">
                  <c:v>0.23039291929030925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70424"/>
        <c:axId val="276472776"/>
      </c:lineChart>
      <c:catAx>
        <c:axId val="27647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472776"/>
        <c:crosses val="autoZero"/>
        <c:auto val="1"/>
        <c:lblAlgn val="ctr"/>
        <c:lblOffset val="100"/>
        <c:noMultiLvlLbl val="0"/>
      </c:catAx>
      <c:valAx>
        <c:axId val="276472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47042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036448255979735"/>
          <c:y val="7.1809130141120711E-2"/>
          <c:w val="0.2992710348804053"/>
          <c:h val="4.473191408360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зарплаты иначислений на 1 работника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901154527580377E-2"/>
          <c:y val="5.7838278585795225E-2"/>
          <c:w val="0.95135963332200058"/>
          <c:h val="0.748303105334404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'2022-2023 оплата 1 работника'!$C$5:$C$115</c:f>
              <c:strCache>
                <c:ptCount val="111"/>
                <c:pt idx="0">
                  <c:v>МАОУ Школа-интернат № 1</c:v>
                </c:pt>
                <c:pt idx="1">
                  <c:v>МАОУ Лицей № 9 "Лидер"</c:v>
                </c:pt>
                <c:pt idx="2">
                  <c:v>МБОУ Лицей № 2</c:v>
                </c:pt>
                <c:pt idx="3">
                  <c:v>МАОУ Гимназия № 2</c:v>
                </c:pt>
                <c:pt idx="4">
                  <c:v>МАОУ СШ № 66</c:v>
                </c:pt>
                <c:pt idx="5">
                  <c:v>МБОУ СШ № 2</c:v>
                </c:pt>
                <c:pt idx="6">
                  <c:v>МБОУ СШ № 86 </c:v>
                </c:pt>
                <c:pt idx="7">
                  <c:v>МАОУ «КУГ № 1 – Универс»</c:v>
                </c:pt>
                <c:pt idx="8">
                  <c:v>МБОУ СШ № 73</c:v>
                </c:pt>
                <c:pt idx="9">
                  <c:v>МАОУ Лицей № 6 "Перспектива"</c:v>
                </c:pt>
                <c:pt idx="10">
                  <c:v>МБОУ Гимназия № 3</c:v>
                </c:pt>
                <c:pt idx="11">
                  <c:v>МБОУ СШ № 79</c:v>
                </c:pt>
                <c:pt idx="12">
                  <c:v>МАОУ Лицей № 7</c:v>
                </c:pt>
                <c:pt idx="13">
                  <c:v>МБОУ СШ № 99</c:v>
                </c:pt>
                <c:pt idx="14">
                  <c:v>МБОУ СШ № 51</c:v>
                </c:pt>
                <c:pt idx="15">
                  <c:v>МАОУ СШ № 50</c:v>
                </c:pt>
                <c:pt idx="16">
                  <c:v>МБОУ  Гимназия № 16</c:v>
                </c:pt>
                <c:pt idx="17">
                  <c:v>МАОУ Гимназия № 14</c:v>
                </c:pt>
                <c:pt idx="18">
                  <c:v>МБОУ Лицей № 10</c:v>
                </c:pt>
                <c:pt idx="19">
                  <c:v>МБОУ СШ № 36</c:v>
                </c:pt>
                <c:pt idx="20">
                  <c:v>МБОУ СШ № 31</c:v>
                </c:pt>
                <c:pt idx="21">
                  <c:v>МБОУ Гимназия № 7</c:v>
                </c:pt>
                <c:pt idx="22">
                  <c:v>МБОУ СШ № 27</c:v>
                </c:pt>
                <c:pt idx="23">
                  <c:v>МБОУ СШ № 62</c:v>
                </c:pt>
                <c:pt idx="24">
                  <c:v>МАОУ СШ № 150</c:v>
                </c:pt>
                <c:pt idx="25">
                  <c:v>МБОУ Прогимназия  № 131</c:v>
                </c:pt>
                <c:pt idx="26">
                  <c:v>МАОУ Лицей № 11</c:v>
                </c:pt>
                <c:pt idx="27">
                  <c:v>МБОУ СШ № 13</c:v>
                </c:pt>
                <c:pt idx="28">
                  <c:v>МАОУ Гимназия № 8</c:v>
                </c:pt>
                <c:pt idx="29">
                  <c:v>МБОУ СШ № 147</c:v>
                </c:pt>
                <c:pt idx="30">
                  <c:v>МАОУ СШ № 137</c:v>
                </c:pt>
                <c:pt idx="31">
                  <c:v>МАОУ СШ  № 12</c:v>
                </c:pt>
                <c:pt idx="32">
                  <c:v>МАОУ Лицей № 1</c:v>
                </c:pt>
                <c:pt idx="33">
                  <c:v>МАОУ СШ № 8 "Созидание"</c:v>
                </c:pt>
                <c:pt idx="34">
                  <c:v>МБОУ СШ № 4</c:v>
                </c:pt>
                <c:pt idx="35">
                  <c:v>МАОУ СШ № 78</c:v>
                </c:pt>
                <c:pt idx="36">
                  <c:v>МАОУ СШ № 108</c:v>
                </c:pt>
                <c:pt idx="37">
                  <c:v>МАОУ СШ № 143</c:v>
                </c:pt>
                <c:pt idx="38">
                  <c:v>МБОУ СШ № 94</c:v>
                </c:pt>
                <c:pt idx="39">
                  <c:v>МАОУ СШ № 145</c:v>
                </c:pt>
                <c:pt idx="40">
                  <c:v>МБОУ СШ № 98</c:v>
                </c:pt>
                <c:pt idx="41">
                  <c:v>МАОУ Лицей № 3</c:v>
                </c:pt>
                <c:pt idx="42">
                  <c:v>МБОУ СШ № 30</c:v>
                </c:pt>
                <c:pt idx="43">
                  <c:v>МАОУ СШ "Комплекс "Покровский"</c:v>
                </c:pt>
                <c:pt idx="44">
                  <c:v>МАОУ СШ № 5</c:v>
                </c:pt>
                <c:pt idx="45">
                  <c:v>МАОУ Гимназия №  9</c:v>
                </c:pt>
                <c:pt idx="46">
                  <c:v>МАОУ Лицей № 28</c:v>
                </c:pt>
                <c:pt idx="47">
                  <c:v>МБОУ Лицей № 8</c:v>
                </c:pt>
                <c:pt idx="48">
                  <c:v>МБОУ СШ № 129</c:v>
                </c:pt>
                <c:pt idx="49">
                  <c:v>МАОУ СШ № 148</c:v>
                </c:pt>
                <c:pt idx="50">
                  <c:v>МБОУ СШ № 56</c:v>
                </c:pt>
                <c:pt idx="51">
                  <c:v>МБОУ СШ № 44</c:v>
                </c:pt>
                <c:pt idx="52">
                  <c:v>МБОУ СШ № 133</c:v>
                </c:pt>
                <c:pt idx="53">
                  <c:v>МАОУ СШ № 134</c:v>
                </c:pt>
                <c:pt idx="54">
                  <c:v>МАОУ СШ № 45</c:v>
                </c:pt>
                <c:pt idx="55">
                  <c:v>МАОУ СШ № 24</c:v>
                </c:pt>
                <c:pt idx="56">
                  <c:v>МАОУ СШ № 81</c:v>
                </c:pt>
                <c:pt idx="57">
                  <c:v>МАОУ Гимназия № 6</c:v>
                </c:pt>
                <c:pt idx="58">
                  <c:v>МАОУ СШ № 42</c:v>
                </c:pt>
                <c:pt idx="59">
                  <c:v>МАОУ СШ № 85</c:v>
                </c:pt>
                <c:pt idx="60">
                  <c:v>МАОУ СШ № 144</c:v>
                </c:pt>
                <c:pt idx="61">
                  <c:v>МБОУ СШ № 64</c:v>
                </c:pt>
                <c:pt idx="62">
                  <c:v>МБОУ СШ № 155</c:v>
                </c:pt>
                <c:pt idx="63">
                  <c:v>МБОУ СШ № 21</c:v>
                </c:pt>
                <c:pt idx="64">
                  <c:v>МАОУ СШ № 18</c:v>
                </c:pt>
                <c:pt idx="65">
                  <c:v>МБОУ СШ № 95</c:v>
                </c:pt>
                <c:pt idx="66">
                  <c:v>МАОУ СШ № 135</c:v>
                </c:pt>
                <c:pt idx="67">
                  <c:v>МАОУ Гимназия № 4</c:v>
                </c:pt>
                <c:pt idx="68">
                  <c:v>МАОУ СШ № 76</c:v>
                </c:pt>
                <c:pt idx="69">
                  <c:v>МАОУ СШ № 158</c:v>
                </c:pt>
                <c:pt idx="70">
                  <c:v>МБОУ СШ № 63</c:v>
                </c:pt>
                <c:pt idx="71">
                  <c:v>МАОУ СШ № 6</c:v>
                </c:pt>
                <c:pt idx="72">
                  <c:v>МАОУ СШ № 1</c:v>
                </c:pt>
                <c:pt idx="73">
                  <c:v>МАОУ СШ № 151</c:v>
                </c:pt>
                <c:pt idx="74">
                  <c:v>МАОУ СШ № 115</c:v>
                </c:pt>
                <c:pt idx="75">
                  <c:v>МАОУ СШ № 55</c:v>
                </c:pt>
                <c:pt idx="76">
                  <c:v>МАОУ Гимназия № 15</c:v>
                </c:pt>
                <c:pt idx="77">
                  <c:v>МАОУ СШ № 152 </c:v>
                </c:pt>
                <c:pt idx="78">
                  <c:v>МАОУ СШ № 16</c:v>
                </c:pt>
                <c:pt idx="79">
                  <c:v>МАОУ СШ № 46</c:v>
                </c:pt>
                <c:pt idx="80">
                  <c:v>МАОУ СШ № 141</c:v>
                </c:pt>
                <c:pt idx="81">
                  <c:v>МБОУ СОШ № 10 </c:v>
                </c:pt>
                <c:pt idx="82">
                  <c:v>МБОУ СШ № 39</c:v>
                </c:pt>
                <c:pt idx="83">
                  <c:v>МБОУ СШ № 91</c:v>
                </c:pt>
                <c:pt idx="84">
                  <c:v>МАОУ Гимназия № 10</c:v>
                </c:pt>
                <c:pt idx="85">
                  <c:v>МАОУ СШ № 34</c:v>
                </c:pt>
                <c:pt idx="86">
                  <c:v>МАОУ СШ № 23</c:v>
                </c:pt>
                <c:pt idx="87">
                  <c:v>МАОУ СШ № 139</c:v>
                </c:pt>
                <c:pt idx="88">
                  <c:v>МАОУ СШ № 3</c:v>
                </c:pt>
                <c:pt idx="89">
                  <c:v>МАОУ СШ № 69</c:v>
                </c:pt>
                <c:pt idx="90">
                  <c:v>МАОУ СШ № 19</c:v>
                </c:pt>
                <c:pt idx="91">
                  <c:v>МАОУ СШ № 7</c:v>
                </c:pt>
                <c:pt idx="92">
                  <c:v>МАОУ Гимназия № 13 "Академ"</c:v>
                </c:pt>
                <c:pt idx="93">
                  <c:v>МАОУ СШ № 53</c:v>
                </c:pt>
                <c:pt idx="94">
                  <c:v>МАОУ СШ № 154</c:v>
                </c:pt>
                <c:pt idx="95">
                  <c:v>МАОУ СШ № 156</c:v>
                </c:pt>
                <c:pt idx="96">
                  <c:v>МАОУ СШ № 65</c:v>
                </c:pt>
                <c:pt idx="97">
                  <c:v>МАОУ Лицей № 12</c:v>
                </c:pt>
                <c:pt idx="98">
                  <c:v>МАОУ СШ № 90</c:v>
                </c:pt>
                <c:pt idx="99">
                  <c:v>МАОУ СШ № 149</c:v>
                </c:pt>
                <c:pt idx="100">
                  <c:v>МАОУ СШ № 72 </c:v>
                </c:pt>
                <c:pt idx="101">
                  <c:v>МАОУ СШ № 89</c:v>
                </c:pt>
                <c:pt idx="102">
                  <c:v>МАОУ СШ № 82</c:v>
                </c:pt>
                <c:pt idx="103">
                  <c:v>МАОУ СШ № 17</c:v>
                </c:pt>
                <c:pt idx="104">
                  <c:v>МАОУ Гимназия № 11 </c:v>
                </c:pt>
                <c:pt idx="105">
                  <c:v>МАОУ СШ № 121</c:v>
                </c:pt>
                <c:pt idx="106">
                  <c:v>МБОУ СШ № 84</c:v>
                </c:pt>
                <c:pt idx="107">
                  <c:v>МАОУ СШ № 32</c:v>
                </c:pt>
                <c:pt idx="108">
                  <c:v>МАОУ СШ № 157</c:v>
                </c:pt>
                <c:pt idx="109">
                  <c:v>МАОУ СШ № 93</c:v>
                </c:pt>
                <c:pt idx="110">
                  <c:v>МБОУ СШ № 159</c:v>
                </c:pt>
              </c:strCache>
            </c:strRef>
          </c:cat>
          <c:val>
            <c:numRef>
              <c:f>'2022-2023 оплата 1 работника'!$F$5:$F$115</c:f>
              <c:numCache>
                <c:formatCode>0.00</c:formatCode>
                <c:ptCount val="111"/>
                <c:pt idx="0">
                  <c:v>1147134.0892424244</c:v>
                </c:pt>
                <c:pt idx="1">
                  <c:v>992360.65415254235</c:v>
                </c:pt>
                <c:pt idx="2">
                  <c:v>942098.98214285716</c:v>
                </c:pt>
                <c:pt idx="3">
                  <c:v>885890.203030303</c:v>
                </c:pt>
                <c:pt idx="4">
                  <c:v>876495.59523809527</c:v>
                </c:pt>
                <c:pt idx="5">
                  <c:v>851656.94285714289</c:v>
                </c:pt>
                <c:pt idx="6">
                  <c:v>850927.49019607843</c:v>
                </c:pt>
                <c:pt idx="7">
                  <c:v>846062.60919148929</c:v>
                </c:pt>
                <c:pt idx="8">
                  <c:v>843944.52380952379</c:v>
                </c:pt>
                <c:pt idx="9">
                  <c:v>842311.66649253736</c:v>
                </c:pt>
                <c:pt idx="10">
                  <c:v>834708.8055555555</c:v>
                </c:pt>
                <c:pt idx="11">
                  <c:v>812081.35902439023</c:v>
                </c:pt>
                <c:pt idx="12">
                  <c:v>806889.42217821779</c:v>
                </c:pt>
                <c:pt idx="13">
                  <c:v>803125.43037974683</c:v>
                </c:pt>
                <c:pt idx="14">
                  <c:v>798005.18242424238</c:v>
                </c:pt>
                <c:pt idx="15">
                  <c:v>797650.94736842101</c:v>
                </c:pt>
                <c:pt idx="16">
                  <c:v>789998.90901408449</c:v>
                </c:pt>
                <c:pt idx="17">
                  <c:v>786769.44588888879</c:v>
                </c:pt>
                <c:pt idx="18">
                  <c:v>764367.09266129031</c:v>
                </c:pt>
                <c:pt idx="19">
                  <c:v>752876.43428571429</c:v>
                </c:pt>
                <c:pt idx="20">
                  <c:v>748957.07439024397</c:v>
                </c:pt>
                <c:pt idx="21">
                  <c:v>746877.54759036144</c:v>
                </c:pt>
                <c:pt idx="22">
                  <c:v>745725.31043478264</c:v>
                </c:pt>
                <c:pt idx="23">
                  <c:v>743122.81734693877</c:v>
                </c:pt>
                <c:pt idx="24">
                  <c:v>739675.2481751825</c:v>
                </c:pt>
                <c:pt idx="25">
                  <c:v>732394.49653061223</c:v>
                </c:pt>
                <c:pt idx="26">
                  <c:v>732072.6902272728</c:v>
                </c:pt>
                <c:pt idx="27">
                  <c:v>729756.41425531916</c:v>
                </c:pt>
                <c:pt idx="28">
                  <c:v>723648.573125</c:v>
                </c:pt>
                <c:pt idx="29">
                  <c:v>720672.48077922082</c:v>
                </c:pt>
                <c:pt idx="30">
                  <c:v>719300.07117647061</c:v>
                </c:pt>
                <c:pt idx="31">
                  <c:v>717101.22366666666</c:v>
                </c:pt>
                <c:pt idx="32">
                  <c:v>713907.96917808219</c:v>
                </c:pt>
                <c:pt idx="33">
                  <c:v>711174.47272727278</c:v>
                </c:pt>
                <c:pt idx="34">
                  <c:v>694190.82072727277</c:v>
                </c:pt>
                <c:pt idx="35">
                  <c:v>692241.96152777772</c:v>
                </c:pt>
                <c:pt idx="36">
                  <c:v>691310.00180722889</c:v>
                </c:pt>
                <c:pt idx="37">
                  <c:v>688109.57925465843</c:v>
                </c:pt>
                <c:pt idx="38">
                  <c:v>678201.37281690142</c:v>
                </c:pt>
                <c:pt idx="39">
                  <c:v>676815.96</c:v>
                </c:pt>
                <c:pt idx="40">
                  <c:v>675363.4542372881</c:v>
                </c:pt>
                <c:pt idx="41">
                  <c:v>675016.00287878781</c:v>
                </c:pt>
                <c:pt idx="42">
                  <c:v>674955.92</c:v>
                </c:pt>
                <c:pt idx="43">
                  <c:v>674924.87685430469</c:v>
                </c:pt>
                <c:pt idx="44">
                  <c:v>672984.77586206899</c:v>
                </c:pt>
                <c:pt idx="45">
                  <c:v>671407.78009900998</c:v>
                </c:pt>
                <c:pt idx="46">
                  <c:v>671296.5390566038</c:v>
                </c:pt>
                <c:pt idx="47">
                  <c:v>670636.65432098764</c:v>
                </c:pt>
                <c:pt idx="48">
                  <c:v>668028.55172413797</c:v>
                </c:pt>
                <c:pt idx="49">
                  <c:v>666595.22216</c:v>
                </c:pt>
                <c:pt idx="50">
                  <c:v>663286.09756097558</c:v>
                </c:pt>
                <c:pt idx="51">
                  <c:v>660864.52491228073</c:v>
                </c:pt>
                <c:pt idx="52">
                  <c:v>650721.1182795699</c:v>
                </c:pt>
                <c:pt idx="53">
                  <c:v>647185.08108108107</c:v>
                </c:pt>
                <c:pt idx="54">
                  <c:v>647168.24784810119</c:v>
                </c:pt>
                <c:pt idx="55">
                  <c:v>646971.13238095248</c:v>
                </c:pt>
                <c:pt idx="56">
                  <c:v>633535.23823529412</c:v>
                </c:pt>
                <c:pt idx="57">
                  <c:v>629696.22155172413</c:v>
                </c:pt>
                <c:pt idx="58">
                  <c:v>629199.69460000005</c:v>
                </c:pt>
                <c:pt idx="59">
                  <c:v>627417.80192982452</c:v>
                </c:pt>
                <c:pt idx="60">
                  <c:v>622142.70833333337</c:v>
                </c:pt>
                <c:pt idx="61">
                  <c:v>620091.50980392157</c:v>
                </c:pt>
                <c:pt idx="62">
                  <c:v>618256.80612244899</c:v>
                </c:pt>
                <c:pt idx="63">
                  <c:v>617766.45652173914</c:v>
                </c:pt>
                <c:pt idx="64">
                  <c:v>617368.95833333337</c:v>
                </c:pt>
                <c:pt idx="65">
                  <c:v>616153.01671641786</c:v>
                </c:pt>
                <c:pt idx="66">
                  <c:v>614939.36585365853</c:v>
                </c:pt>
                <c:pt idx="67">
                  <c:v>608222.43999999994</c:v>
                </c:pt>
                <c:pt idx="68">
                  <c:v>606612.8527118644</c:v>
                </c:pt>
                <c:pt idx="69">
                  <c:v>602840.02666666661</c:v>
                </c:pt>
                <c:pt idx="70">
                  <c:v>600799.0641791044</c:v>
                </c:pt>
                <c:pt idx="71">
                  <c:v>600386.77019230765</c:v>
                </c:pt>
                <c:pt idx="72">
                  <c:v>594693.56786885252</c:v>
                </c:pt>
                <c:pt idx="73">
                  <c:v>592460.84466019413</c:v>
                </c:pt>
                <c:pt idx="74">
                  <c:v>590478.43737704912</c:v>
                </c:pt>
                <c:pt idx="75">
                  <c:v>588340.53461538465</c:v>
                </c:pt>
                <c:pt idx="76">
                  <c:v>585334.18320987653</c:v>
                </c:pt>
                <c:pt idx="77">
                  <c:v>578929.38891304354</c:v>
                </c:pt>
                <c:pt idx="78">
                  <c:v>576018.81540983613</c:v>
                </c:pt>
                <c:pt idx="79">
                  <c:v>572342.75862068962</c:v>
                </c:pt>
                <c:pt idx="80">
                  <c:v>569503.26523809531</c:v>
                </c:pt>
                <c:pt idx="81">
                  <c:v>568543.40811594203</c:v>
                </c:pt>
                <c:pt idx="82">
                  <c:v>564521.95588235289</c:v>
                </c:pt>
                <c:pt idx="83">
                  <c:v>563648.27881355933</c:v>
                </c:pt>
                <c:pt idx="84">
                  <c:v>561341.32394366199</c:v>
                </c:pt>
                <c:pt idx="85">
                  <c:v>557595.02842105262</c:v>
                </c:pt>
                <c:pt idx="86">
                  <c:v>549757.23809523811</c:v>
                </c:pt>
                <c:pt idx="87">
                  <c:v>547564.78947368416</c:v>
                </c:pt>
                <c:pt idx="88">
                  <c:v>546169.0588235294</c:v>
                </c:pt>
                <c:pt idx="89">
                  <c:v>545837.85050847463</c:v>
                </c:pt>
                <c:pt idx="90">
                  <c:v>544975.06385542161</c:v>
                </c:pt>
                <c:pt idx="91">
                  <c:v>543753.064625</c:v>
                </c:pt>
                <c:pt idx="92">
                  <c:v>543226.9444444445</c:v>
                </c:pt>
                <c:pt idx="93">
                  <c:v>536733.73333333328</c:v>
                </c:pt>
                <c:pt idx="94">
                  <c:v>530730.84853846161</c:v>
                </c:pt>
                <c:pt idx="95">
                  <c:v>530331.54140127392</c:v>
                </c:pt>
                <c:pt idx="96">
                  <c:v>518623.94366197183</c:v>
                </c:pt>
                <c:pt idx="97">
                  <c:v>503468.29338461539</c:v>
                </c:pt>
                <c:pt idx="98">
                  <c:v>500132.39534883719</c:v>
                </c:pt>
                <c:pt idx="99">
                  <c:v>496315.64</c:v>
                </c:pt>
                <c:pt idx="100">
                  <c:v>489424.14211267611</c:v>
                </c:pt>
                <c:pt idx="101">
                  <c:v>486053.91666666669</c:v>
                </c:pt>
                <c:pt idx="102">
                  <c:v>479097.65454545454</c:v>
                </c:pt>
                <c:pt idx="103">
                  <c:v>478971.24984848482</c:v>
                </c:pt>
                <c:pt idx="104">
                  <c:v>465457.11363636365</c:v>
                </c:pt>
                <c:pt idx="105">
                  <c:v>461966.43939393939</c:v>
                </c:pt>
                <c:pt idx="106">
                  <c:v>459739</c:v>
                </c:pt>
                <c:pt idx="107">
                  <c:v>444197.04805194808</c:v>
                </c:pt>
                <c:pt idx="108">
                  <c:v>426450.13265306124</c:v>
                </c:pt>
                <c:pt idx="109">
                  <c:v>392154.99213114753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312040"/>
        <c:axId val="282312432"/>
      </c:barChart>
      <c:catAx>
        <c:axId val="28231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2312432"/>
        <c:crosses val="autoZero"/>
        <c:auto val="1"/>
        <c:lblAlgn val="ctr"/>
        <c:lblOffset val="100"/>
        <c:noMultiLvlLbl val="0"/>
      </c:catAx>
      <c:valAx>
        <c:axId val="28231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231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Состояние основных фондов ОУ (отношение остаточной к общей балансовой стоимости недвижимого муниципального имущества)</a:t>
            </a:r>
          </a:p>
        </c:rich>
      </c:tx>
      <c:layout>
        <c:manualLayout>
          <c:xMode val="edge"/>
          <c:yMode val="edge"/>
          <c:x val="0.20559565903318688"/>
          <c:y val="5.118362124120281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504459852526453E-2"/>
          <c:y val="0.11154081149692353"/>
          <c:w val="0.97926702930114784"/>
          <c:h val="0.54315352657420557"/>
        </c:manualLayout>
      </c:layout>
      <c:lineChart>
        <c:grouping val="standard"/>
        <c:varyColors val="0"/>
        <c:ser>
          <c:idx val="0"/>
          <c:order val="0"/>
          <c:tx>
            <c:v>Коэффициент состояния основных фондов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свод'!$D$6:$D$123</c:f>
              <c:numCache>
                <c:formatCode>0.00</c:formatCode>
                <c:ptCount val="118"/>
                <c:pt idx="0">
                  <c:v>0.51548423089110684</c:v>
                </c:pt>
                <c:pt idx="1">
                  <c:v>0.59870774168332952</c:v>
                </c:pt>
                <c:pt idx="2">
                  <c:v>0.67030634438490788</c:v>
                </c:pt>
                <c:pt idx="3">
                  <c:v>0.86182725130252413</c:v>
                </c:pt>
                <c:pt idx="4">
                  <c:v>0.56624057477449319</c:v>
                </c:pt>
                <c:pt idx="5">
                  <c:v>1.9356151346808993E-2</c:v>
                </c:pt>
                <c:pt idx="6">
                  <c:v>0.44137744836923531</c:v>
                </c:pt>
                <c:pt idx="7">
                  <c:v>0.55261754849621791</c:v>
                </c:pt>
                <c:pt idx="8">
                  <c:v>0.55678603864888299</c:v>
                </c:pt>
                <c:pt idx="9">
                  <c:v>0.37213897901356263</c:v>
                </c:pt>
                <c:pt idx="10">
                  <c:v>0.39748402596815519</c:v>
                </c:pt>
                <c:pt idx="11">
                  <c:v>0.47502353919829715</c:v>
                </c:pt>
                <c:pt idx="12">
                  <c:v>0.21987818697257558</c:v>
                </c:pt>
                <c:pt idx="13">
                  <c:v>0.56605839264873614</c:v>
                </c:pt>
                <c:pt idx="14">
                  <c:v>0.67776149934144825</c:v>
                </c:pt>
                <c:pt idx="15">
                  <c:v>0.1829446551024721</c:v>
                </c:pt>
                <c:pt idx="16">
                  <c:v>0.46810648319860065</c:v>
                </c:pt>
                <c:pt idx="17">
                  <c:v>0.47615011121738859</c:v>
                </c:pt>
                <c:pt idx="18">
                  <c:v>0.37501579287673131</c:v>
                </c:pt>
                <c:pt idx="19">
                  <c:v>0.31047442729827501</c:v>
                </c:pt>
                <c:pt idx="20">
                  <c:v>0.20535180624955174</c:v>
                </c:pt>
                <c:pt idx="21">
                  <c:v>0.25616588853782141</c:v>
                </c:pt>
                <c:pt idx="22">
                  <c:v>0.55687752897596365</c:v>
                </c:pt>
                <c:pt idx="23">
                  <c:v>0.47401630681107915</c:v>
                </c:pt>
                <c:pt idx="24">
                  <c:v>0.34292110523954994</c:v>
                </c:pt>
                <c:pt idx="25">
                  <c:v>0.61941976167089596</c:v>
                </c:pt>
                <c:pt idx="26">
                  <c:v>0.46192526615878482</c:v>
                </c:pt>
                <c:pt idx="27">
                  <c:v>0.41805515434904428</c:v>
                </c:pt>
                <c:pt idx="28">
                  <c:v>0.5041294475053677</c:v>
                </c:pt>
                <c:pt idx="29">
                  <c:v>0.47403053069594198</c:v>
                </c:pt>
                <c:pt idx="30">
                  <c:v>0.27306396650272907</c:v>
                </c:pt>
                <c:pt idx="31">
                  <c:v>0.52391240279804407</c:v>
                </c:pt>
                <c:pt idx="32">
                  <c:v>0.59868737440513842</c:v>
                </c:pt>
                <c:pt idx="33">
                  <c:v>0.37169141242202713</c:v>
                </c:pt>
                <c:pt idx="34">
                  <c:v>0.48827344300397379</c:v>
                </c:pt>
                <c:pt idx="35">
                  <c:v>0.46475785099020428</c:v>
                </c:pt>
                <c:pt idx="36">
                  <c:v>0.46182921252601694</c:v>
                </c:pt>
                <c:pt idx="37">
                  <c:v>0.37878904332945207</c:v>
                </c:pt>
                <c:pt idx="38">
                  <c:v>0.5947325996786379</c:v>
                </c:pt>
                <c:pt idx="39">
                  <c:v>0.44296257825414648</c:v>
                </c:pt>
                <c:pt idx="40">
                  <c:v>0.63909606625839066</c:v>
                </c:pt>
                <c:pt idx="41">
                  <c:v>0.38207895731883812</c:v>
                </c:pt>
                <c:pt idx="42">
                  <c:v>0.48918036783117425</c:v>
                </c:pt>
                <c:pt idx="43">
                  <c:v>0.2354685064087462</c:v>
                </c:pt>
                <c:pt idx="44">
                  <c:v>0.71235761140954679</c:v>
                </c:pt>
                <c:pt idx="45">
                  <c:v>0.63347994802997831</c:v>
                </c:pt>
                <c:pt idx="46">
                  <c:v>0.14421641629205048</c:v>
                </c:pt>
                <c:pt idx="47">
                  <c:v>0.35651554911687844</c:v>
                </c:pt>
                <c:pt idx="48">
                  <c:v>0.62300245957240841</c:v>
                </c:pt>
                <c:pt idx="49">
                  <c:v>0.39282578327368145</c:v>
                </c:pt>
                <c:pt idx="50">
                  <c:v>0.24825917221275903</c:v>
                </c:pt>
                <c:pt idx="51">
                  <c:v>0.41803115350795306</c:v>
                </c:pt>
                <c:pt idx="52">
                  <c:v>0</c:v>
                </c:pt>
                <c:pt idx="53">
                  <c:v>0.46340270659070881</c:v>
                </c:pt>
                <c:pt idx="54">
                  <c:v>0.30301658541662196</c:v>
                </c:pt>
                <c:pt idx="55">
                  <c:v>0.37214443979767647</c:v>
                </c:pt>
                <c:pt idx="56">
                  <c:v>0.34509302957422999</c:v>
                </c:pt>
                <c:pt idx="57">
                  <c:v>0.26489939777103882</c:v>
                </c:pt>
                <c:pt idx="58">
                  <c:v>0.36957072130175989</c:v>
                </c:pt>
                <c:pt idx="59">
                  <c:v>0.42553629390916636</c:v>
                </c:pt>
                <c:pt idx="60">
                  <c:v>0.46250004704154557</c:v>
                </c:pt>
                <c:pt idx="62">
                  <c:v>0.51349332812487058</c:v>
                </c:pt>
                <c:pt idx="63">
                  <c:v>0.58418570747605159</c:v>
                </c:pt>
                <c:pt idx="64">
                  <c:v>0.53199635851295368</c:v>
                </c:pt>
                <c:pt idx="65">
                  <c:v>0.3689064256190539</c:v>
                </c:pt>
                <c:pt idx="66">
                  <c:v>0.48863685604442736</c:v>
                </c:pt>
                <c:pt idx="67">
                  <c:v>0.83897458835009997</c:v>
                </c:pt>
                <c:pt idx="68">
                  <c:v>0.38701270215526268</c:v>
                </c:pt>
                <c:pt idx="69">
                  <c:v>0.32262528930343831</c:v>
                </c:pt>
                <c:pt idx="70">
                  <c:v>0.53672283088518935</c:v>
                </c:pt>
                <c:pt idx="71">
                  <c:v>0.26072591799933476</c:v>
                </c:pt>
                <c:pt idx="72">
                  <c:v>0.47578362974525845</c:v>
                </c:pt>
                <c:pt idx="73">
                  <c:v>0.54658190488005387</c:v>
                </c:pt>
                <c:pt idx="74">
                  <c:v>0.33205399785214623</c:v>
                </c:pt>
                <c:pt idx="75">
                  <c:v>0.55312463501336828</c:v>
                </c:pt>
                <c:pt idx="76">
                  <c:v>0.96157574991154937</c:v>
                </c:pt>
                <c:pt idx="77">
                  <c:v>0.6371434195004767</c:v>
                </c:pt>
                <c:pt idx="78">
                  <c:v>0.50715317926777226</c:v>
                </c:pt>
                <c:pt idx="79">
                  <c:v>0.31086041837509581</c:v>
                </c:pt>
                <c:pt idx="80">
                  <c:v>0.31803362893508824</c:v>
                </c:pt>
                <c:pt idx="81">
                  <c:v>0.57356701204569249</c:v>
                </c:pt>
                <c:pt idx="82">
                  <c:v>0.75529607584153247</c:v>
                </c:pt>
                <c:pt idx="83">
                  <c:v>0.77548440012590447</c:v>
                </c:pt>
                <c:pt idx="84">
                  <c:v>0.38154912316843731</c:v>
                </c:pt>
                <c:pt idx="85">
                  <c:v>0.27151700231099374</c:v>
                </c:pt>
                <c:pt idx="86">
                  <c:v>0.58994078901058811</c:v>
                </c:pt>
                <c:pt idx="87">
                  <c:v>0.59425603394634274</c:v>
                </c:pt>
                <c:pt idx="88">
                  <c:v>0.66706548405819321</c:v>
                </c:pt>
                <c:pt idx="89">
                  <c:v>0.47294045701080784</c:v>
                </c:pt>
                <c:pt idx="90">
                  <c:v>0.52241340400485514</c:v>
                </c:pt>
                <c:pt idx="91">
                  <c:v>0.63087418216651203</c:v>
                </c:pt>
                <c:pt idx="92">
                  <c:v>0.65592604537016375</c:v>
                </c:pt>
                <c:pt idx="93">
                  <c:v>0.57731975409240333</c:v>
                </c:pt>
                <c:pt idx="94">
                  <c:v>0.4522678297940631</c:v>
                </c:pt>
                <c:pt idx="95">
                  <c:v>0.59760737738400205</c:v>
                </c:pt>
                <c:pt idx="96">
                  <c:v>0.53447374542877601</c:v>
                </c:pt>
                <c:pt idx="97">
                  <c:v>0.65266001611952618</c:v>
                </c:pt>
                <c:pt idx="98">
                  <c:v>0.68547413765327969</c:v>
                </c:pt>
                <c:pt idx="99">
                  <c:v>0.67550204266187863</c:v>
                </c:pt>
                <c:pt idx="100">
                  <c:v>0.68330838992033838</c:v>
                </c:pt>
                <c:pt idx="101">
                  <c:v>0.68194243589795056</c:v>
                </c:pt>
                <c:pt idx="102">
                  <c:v>0.88196306047739226</c:v>
                </c:pt>
                <c:pt idx="103">
                  <c:v>0.89847229797533179</c:v>
                </c:pt>
                <c:pt idx="104">
                  <c:v>0.85487431683740589</c:v>
                </c:pt>
                <c:pt idx="105">
                  <c:v>0.95687012201669652</c:v>
                </c:pt>
                <c:pt idx="106">
                  <c:v>0.97468982444831997</c:v>
                </c:pt>
                <c:pt idx="107">
                  <c:v>0.97999999866895648</c:v>
                </c:pt>
                <c:pt idx="108">
                  <c:v>0.52239305149645243</c:v>
                </c:pt>
                <c:pt idx="109">
                  <c:v>0.63087027927350214</c:v>
                </c:pt>
                <c:pt idx="110">
                  <c:v>0.7211009741888198</c:v>
                </c:pt>
                <c:pt idx="111">
                  <c:v>0.23072235684303752</c:v>
                </c:pt>
                <c:pt idx="112">
                  <c:v>0.37915929245738561</c:v>
                </c:pt>
                <c:pt idx="113">
                  <c:v>0.3381585035764188</c:v>
                </c:pt>
                <c:pt idx="114">
                  <c:v>0.57039455225837687</c:v>
                </c:pt>
                <c:pt idx="115">
                  <c:v>0.15707777577346024</c:v>
                </c:pt>
                <c:pt idx="116">
                  <c:v>0.75735679172228976</c:v>
                </c:pt>
                <c:pt idx="117">
                  <c:v>0.91669693737478164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свод'!$E$6:$E$123</c:f>
              <c:numCache>
                <c:formatCode>#,##0.00</c:formatCode>
                <c:ptCount val="118"/>
                <c:pt idx="1">
                  <c:v>0.50665173124286056</c:v>
                </c:pt>
                <c:pt idx="2">
                  <c:v>0.50665173124286056</c:v>
                </c:pt>
                <c:pt idx="3">
                  <c:v>0.50665173124286056</c:v>
                </c:pt>
                <c:pt idx="4">
                  <c:v>0.50665173124286056</c:v>
                </c:pt>
                <c:pt idx="5">
                  <c:v>0.50665173124286056</c:v>
                </c:pt>
                <c:pt idx="6">
                  <c:v>0.50665173124286056</c:v>
                </c:pt>
                <c:pt idx="7">
                  <c:v>0.50665173124286056</c:v>
                </c:pt>
                <c:pt idx="8">
                  <c:v>0.50665173124286056</c:v>
                </c:pt>
                <c:pt idx="9">
                  <c:v>0.50665173124286056</c:v>
                </c:pt>
                <c:pt idx="11">
                  <c:v>0.50665173124286056</c:v>
                </c:pt>
                <c:pt idx="12">
                  <c:v>0.50665173124286056</c:v>
                </c:pt>
                <c:pt idx="13">
                  <c:v>0.50665173124286056</c:v>
                </c:pt>
                <c:pt idx="14">
                  <c:v>0.50665173124286056</c:v>
                </c:pt>
                <c:pt idx="15">
                  <c:v>0.50665173124286056</c:v>
                </c:pt>
                <c:pt idx="16">
                  <c:v>0.50665173124286056</c:v>
                </c:pt>
                <c:pt idx="17">
                  <c:v>0.50665173124286056</c:v>
                </c:pt>
                <c:pt idx="18">
                  <c:v>0.50665173124286056</c:v>
                </c:pt>
                <c:pt idx="19">
                  <c:v>0.50665173124286056</c:v>
                </c:pt>
                <c:pt idx="20">
                  <c:v>0.50665173124286056</c:v>
                </c:pt>
                <c:pt idx="21">
                  <c:v>0.50665173124286056</c:v>
                </c:pt>
                <c:pt idx="22">
                  <c:v>0.50665173124286056</c:v>
                </c:pt>
                <c:pt idx="24">
                  <c:v>0.50665173124286056</c:v>
                </c:pt>
                <c:pt idx="25">
                  <c:v>0.50665173124286056</c:v>
                </c:pt>
                <c:pt idx="26">
                  <c:v>0.50665173124286056</c:v>
                </c:pt>
                <c:pt idx="27">
                  <c:v>0.50665173124286056</c:v>
                </c:pt>
                <c:pt idx="28">
                  <c:v>0.50665173124286056</c:v>
                </c:pt>
                <c:pt idx="29">
                  <c:v>0.50665173124286056</c:v>
                </c:pt>
                <c:pt idx="30">
                  <c:v>0.50665173124286056</c:v>
                </c:pt>
                <c:pt idx="31">
                  <c:v>0.50665173124286056</c:v>
                </c:pt>
                <c:pt idx="32">
                  <c:v>0.50665173124286056</c:v>
                </c:pt>
                <c:pt idx="33">
                  <c:v>0.50665173124286056</c:v>
                </c:pt>
                <c:pt idx="34">
                  <c:v>0.50665173124286056</c:v>
                </c:pt>
                <c:pt idx="35">
                  <c:v>0.50665173124286056</c:v>
                </c:pt>
                <c:pt idx="36">
                  <c:v>0.50665173124286056</c:v>
                </c:pt>
                <c:pt idx="37">
                  <c:v>0.50665173124286056</c:v>
                </c:pt>
                <c:pt idx="38">
                  <c:v>0.50665173124286056</c:v>
                </c:pt>
                <c:pt idx="39">
                  <c:v>0.50665173124286056</c:v>
                </c:pt>
                <c:pt idx="40">
                  <c:v>0.50665173124286056</c:v>
                </c:pt>
                <c:pt idx="42">
                  <c:v>0.50665173124286056</c:v>
                </c:pt>
                <c:pt idx="43">
                  <c:v>0.50665173124286056</c:v>
                </c:pt>
                <c:pt idx="44">
                  <c:v>0.50665173124286056</c:v>
                </c:pt>
                <c:pt idx="45">
                  <c:v>0.50665173124286056</c:v>
                </c:pt>
                <c:pt idx="46">
                  <c:v>0.50665173124286056</c:v>
                </c:pt>
                <c:pt idx="47">
                  <c:v>0.50665173124286056</c:v>
                </c:pt>
                <c:pt idx="48">
                  <c:v>0.50665173124286056</c:v>
                </c:pt>
                <c:pt idx="49">
                  <c:v>0.50665173124286056</c:v>
                </c:pt>
                <c:pt idx="50">
                  <c:v>0.50665173124286056</c:v>
                </c:pt>
                <c:pt idx="51">
                  <c:v>0.50665173124286056</c:v>
                </c:pt>
                <c:pt idx="52">
                  <c:v>0.50665173124286056</c:v>
                </c:pt>
                <c:pt idx="53">
                  <c:v>0.50665173124286056</c:v>
                </c:pt>
                <c:pt idx="54">
                  <c:v>0.50665173124286056</c:v>
                </c:pt>
                <c:pt idx="55">
                  <c:v>0.50665173124286056</c:v>
                </c:pt>
                <c:pt idx="56">
                  <c:v>0.50665173124286056</c:v>
                </c:pt>
                <c:pt idx="57">
                  <c:v>0.50665173124286056</c:v>
                </c:pt>
                <c:pt idx="58">
                  <c:v>0.50665173124286056</c:v>
                </c:pt>
                <c:pt idx="59">
                  <c:v>0.50665173124286056</c:v>
                </c:pt>
                <c:pt idx="60">
                  <c:v>0.50665173124286056</c:v>
                </c:pt>
                <c:pt idx="61">
                  <c:v>0.50665173124286056</c:v>
                </c:pt>
                <c:pt idx="63">
                  <c:v>0.50665173124286056</c:v>
                </c:pt>
                <c:pt idx="64">
                  <c:v>0.50665173124286056</c:v>
                </c:pt>
                <c:pt idx="65">
                  <c:v>0.50665173124286056</c:v>
                </c:pt>
                <c:pt idx="66">
                  <c:v>0.50665173124286056</c:v>
                </c:pt>
                <c:pt idx="67">
                  <c:v>0.50665173124286056</c:v>
                </c:pt>
                <c:pt idx="68">
                  <c:v>0.50665173124286056</c:v>
                </c:pt>
                <c:pt idx="69">
                  <c:v>0.50665173124286056</c:v>
                </c:pt>
                <c:pt idx="70">
                  <c:v>0.50665173124286056</c:v>
                </c:pt>
                <c:pt idx="71">
                  <c:v>0.50665173124286056</c:v>
                </c:pt>
                <c:pt idx="72">
                  <c:v>0.50665173124286056</c:v>
                </c:pt>
                <c:pt idx="73">
                  <c:v>0.50665173124286056</c:v>
                </c:pt>
                <c:pt idx="74">
                  <c:v>0.50665173124286056</c:v>
                </c:pt>
                <c:pt idx="75">
                  <c:v>0.50665173124286056</c:v>
                </c:pt>
                <c:pt idx="76">
                  <c:v>0.50665173124286056</c:v>
                </c:pt>
                <c:pt idx="78">
                  <c:v>0.50665173124286056</c:v>
                </c:pt>
                <c:pt idx="79">
                  <c:v>0.50665173124286056</c:v>
                </c:pt>
                <c:pt idx="80">
                  <c:v>0.50665173124286056</c:v>
                </c:pt>
                <c:pt idx="81">
                  <c:v>0.50665173124286056</c:v>
                </c:pt>
                <c:pt idx="82">
                  <c:v>0.50665173124286056</c:v>
                </c:pt>
                <c:pt idx="83">
                  <c:v>0.50665173124286056</c:v>
                </c:pt>
                <c:pt idx="84">
                  <c:v>0.50665173124286056</c:v>
                </c:pt>
                <c:pt idx="85">
                  <c:v>0.50665173124286056</c:v>
                </c:pt>
                <c:pt idx="86">
                  <c:v>0.50665173124286056</c:v>
                </c:pt>
                <c:pt idx="87">
                  <c:v>0.50665173124286056</c:v>
                </c:pt>
                <c:pt idx="88">
                  <c:v>0.50665173124286056</c:v>
                </c:pt>
                <c:pt idx="89">
                  <c:v>0.50665173124286056</c:v>
                </c:pt>
                <c:pt idx="90">
                  <c:v>0.50665173124286056</c:v>
                </c:pt>
                <c:pt idx="91">
                  <c:v>0.50665173124286056</c:v>
                </c:pt>
                <c:pt idx="92">
                  <c:v>0.50665173124286056</c:v>
                </c:pt>
                <c:pt idx="93">
                  <c:v>0.50665173124286056</c:v>
                </c:pt>
                <c:pt idx="94">
                  <c:v>0.50665173124286056</c:v>
                </c:pt>
                <c:pt idx="95">
                  <c:v>0.50665173124286056</c:v>
                </c:pt>
                <c:pt idx="96">
                  <c:v>0.50665173124286056</c:v>
                </c:pt>
                <c:pt idx="97">
                  <c:v>0.50665173124286056</c:v>
                </c:pt>
                <c:pt idx="98">
                  <c:v>0.50665173124286056</c:v>
                </c:pt>
                <c:pt idx="99">
                  <c:v>0.50665173124286056</c:v>
                </c:pt>
                <c:pt idx="100">
                  <c:v>0.50665173124286056</c:v>
                </c:pt>
                <c:pt idx="101">
                  <c:v>0.50665173124286056</c:v>
                </c:pt>
                <c:pt idx="102">
                  <c:v>0.50665173124286056</c:v>
                </c:pt>
                <c:pt idx="103">
                  <c:v>0.50665173124286056</c:v>
                </c:pt>
                <c:pt idx="104">
                  <c:v>0.50665173124286056</c:v>
                </c:pt>
                <c:pt idx="105">
                  <c:v>0.50665173124286056</c:v>
                </c:pt>
                <c:pt idx="106">
                  <c:v>0.50665173124286056</c:v>
                </c:pt>
                <c:pt idx="107">
                  <c:v>0.50665173124286056</c:v>
                </c:pt>
                <c:pt idx="109">
                  <c:v>0.50665173124286056</c:v>
                </c:pt>
                <c:pt idx="110">
                  <c:v>0.50665173124286056</c:v>
                </c:pt>
                <c:pt idx="111">
                  <c:v>0.50665173124286056</c:v>
                </c:pt>
                <c:pt idx="112">
                  <c:v>0.50665173124286056</c:v>
                </c:pt>
                <c:pt idx="113">
                  <c:v>0.50665173124286056</c:v>
                </c:pt>
                <c:pt idx="114">
                  <c:v>0.50665173124286056</c:v>
                </c:pt>
                <c:pt idx="115">
                  <c:v>0.50665173124286056</c:v>
                </c:pt>
                <c:pt idx="116">
                  <c:v>0.50665173124286056</c:v>
                </c:pt>
                <c:pt idx="117">
                  <c:v>0.50665173124286056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70032"/>
        <c:axId val="278736928"/>
      </c:lineChart>
      <c:catAx>
        <c:axId val="27647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736928"/>
        <c:crosses val="autoZero"/>
        <c:auto val="1"/>
        <c:lblAlgn val="ctr"/>
        <c:lblOffset val="100"/>
        <c:noMultiLvlLbl val="0"/>
      </c:catAx>
      <c:valAx>
        <c:axId val="27873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4700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544976932067894"/>
          <c:y val="6.0005067672551857E-2"/>
          <c:w val="0.3267956989247312"/>
          <c:h val="4.0983893406766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муниципальным заданием ОУ на 1 обучающегося (размер субсидий на выполнение муниципального задания к общему количеству обучающихся) </a:t>
            </a:r>
            <a:br>
              <a:rPr lang="ru-RU" b="1"/>
            </a:br>
            <a:r>
              <a:rPr lang="ru-RU" b="1"/>
              <a:t>относительно максимального значения</a:t>
            </a:r>
          </a:p>
        </c:rich>
      </c:tx>
      <c:layout>
        <c:manualLayout>
          <c:xMode val="edge"/>
          <c:yMode val="edge"/>
          <c:x val="0.1100449035146858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074901044409054E-2"/>
          <c:y val="0.13487960346420111"/>
          <c:w val="0.97766876744653874"/>
          <c:h val="0.52720659917510315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обеспечения муниципальным заданием на 1 обучающегося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свод'!$L$6:$L$123</c:f>
              <c:numCache>
                <c:formatCode>#,##0.00</c:formatCode>
                <c:ptCount val="118"/>
                <c:pt idx="0">
                  <c:v>0.28244835022597048</c:v>
                </c:pt>
                <c:pt idx="1">
                  <c:v>0.76137027776293276</c:v>
                </c:pt>
                <c:pt idx="2">
                  <c:v>0.2349809998842898</c:v>
                </c:pt>
                <c:pt idx="3">
                  <c:v>0.19478862862999555</c:v>
                </c:pt>
                <c:pt idx="4">
                  <c:v>0.24912913211198542</c:v>
                </c:pt>
                <c:pt idx="5">
                  <c:v>0.20280178586815287</c:v>
                </c:pt>
                <c:pt idx="6">
                  <c:v>0.22620965403088919</c:v>
                </c:pt>
                <c:pt idx="7">
                  <c:v>0.21536503470688967</c:v>
                </c:pt>
                <c:pt idx="8">
                  <c:v>0.21157378346283712</c:v>
                </c:pt>
                <c:pt idx="9">
                  <c:v>0.24581585557576163</c:v>
                </c:pt>
                <c:pt idx="10">
                  <c:v>0.2853739281035822</c:v>
                </c:pt>
                <c:pt idx="11">
                  <c:v>0.27493530986030823</c:v>
                </c:pt>
                <c:pt idx="12">
                  <c:v>0.27217649407772188</c:v>
                </c:pt>
                <c:pt idx="13">
                  <c:v>0.24755567509568421</c:v>
                </c:pt>
                <c:pt idx="14">
                  <c:v>0.32654874158859265</c:v>
                </c:pt>
                <c:pt idx="15">
                  <c:v>0.24271055566494495</c:v>
                </c:pt>
                <c:pt idx="16">
                  <c:v>0.24930018179253391</c:v>
                </c:pt>
                <c:pt idx="17">
                  <c:v>0.21526675525747305</c:v>
                </c:pt>
                <c:pt idx="18">
                  <c:v>0.65212848113947508</c:v>
                </c:pt>
                <c:pt idx="19">
                  <c:v>0.23072072492109325</c:v>
                </c:pt>
                <c:pt idx="20">
                  <c:v>0.29746760891979357</c:v>
                </c:pt>
                <c:pt idx="21">
                  <c:v>0.19554213547070567</c:v>
                </c:pt>
                <c:pt idx="22">
                  <c:v>0.22013447345466</c:v>
                </c:pt>
                <c:pt idx="23">
                  <c:v>0.23985036296125475</c:v>
                </c:pt>
                <c:pt idx="24">
                  <c:v>0.22627576670317817</c:v>
                </c:pt>
                <c:pt idx="25">
                  <c:v>0.23516826975161348</c:v>
                </c:pt>
                <c:pt idx="26">
                  <c:v>0.22585393158298625</c:v>
                </c:pt>
                <c:pt idx="27">
                  <c:v>0.21588558500057803</c:v>
                </c:pt>
                <c:pt idx="28">
                  <c:v>0.17434813107524294</c:v>
                </c:pt>
                <c:pt idx="29">
                  <c:v>0.31522384518876667</c:v>
                </c:pt>
                <c:pt idx="30">
                  <c:v>0.18721931876567433</c:v>
                </c:pt>
                <c:pt idx="31">
                  <c:v>0.24456139033518792</c:v>
                </c:pt>
                <c:pt idx="32">
                  <c:v>0.22235792254145959</c:v>
                </c:pt>
                <c:pt idx="33">
                  <c:v>0.32526199186304572</c:v>
                </c:pt>
                <c:pt idx="34">
                  <c:v>0.20290409915232843</c:v>
                </c:pt>
                <c:pt idx="35">
                  <c:v>0.19688630997175641</c:v>
                </c:pt>
                <c:pt idx="36">
                  <c:v>0.25010540731657999</c:v>
                </c:pt>
                <c:pt idx="37">
                  <c:v>0.22119569920179086</c:v>
                </c:pt>
                <c:pt idx="38">
                  <c:v>0.22283056167906204</c:v>
                </c:pt>
                <c:pt idx="39">
                  <c:v>0.19734586377157254</c:v>
                </c:pt>
                <c:pt idx="40">
                  <c:v>0.41403207644050805</c:v>
                </c:pt>
                <c:pt idx="41">
                  <c:v>0.29003449200602133</c:v>
                </c:pt>
                <c:pt idx="42">
                  <c:v>0.35488309558638631</c:v>
                </c:pt>
                <c:pt idx="43">
                  <c:v>0.20872018172175</c:v>
                </c:pt>
                <c:pt idx="44">
                  <c:v>0.24936696551435311</c:v>
                </c:pt>
                <c:pt idx="45">
                  <c:v>0.19591661609927905</c:v>
                </c:pt>
                <c:pt idx="46">
                  <c:v>0.18394050820439423</c:v>
                </c:pt>
                <c:pt idx="47">
                  <c:v>0.46125086201511151</c:v>
                </c:pt>
                <c:pt idx="48">
                  <c:v>1</c:v>
                </c:pt>
                <c:pt idx="49">
                  <c:v>0.17659503147784822</c:v>
                </c:pt>
                <c:pt idx="50">
                  <c:v>0.26457414407181207</c:v>
                </c:pt>
                <c:pt idx="51">
                  <c:v>0.2562324062655762</c:v>
                </c:pt>
                <c:pt idx="52">
                  <c:v>0.24861000546973092</c:v>
                </c:pt>
                <c:pt idx="53">
                  <c:v>0.15138991661188644</c:v>
                </c:pt>
                <c:pt idx="54">
                  <c:v>0.17640699252490147</c:v>
                </c:pt>
                <c:pt idx="55">
                  <c:v>0.45193865130029554</c:v>
                </c:pt>
                <c:pt idx="56">
                  <c:v>0.16710050955398192</c:v>
                </c:pt>
                <c:pt idx="57">
                  <c:v>0.19668412229653809</c:v>
                </c:pt>
                <c:pt idx="58">
                  <c:v>0.18971212254394668</c:v>
                </c:pt>
                <c:pt idx="59">
                  <c:v>0.25317643485554281</c:v>
                </c:pt>
                <c:pt idx="60">
                  <c:v>0.32415678200107167</c:v>
                </c:pt>
                <c:pt idx="62">
                  <c:v>0.25103807631577973</c:v>
                </c:pt>
                <c:pt idx="63">
                  <c:v>0.27530425888579457</c:v>
                </c:pt>
                <c:pt idx="64">
                  <c:v>0.46622251291491651</c:v>
                </c:pt>
                <c:pt idx="65">
                  <c:v>0.22523569739398389</c:v>
                </c:pt>
                <c:pt idx="66">
                  <c:v>0.24983087906854223</c:v>
                </c:pt>
                <c:pt idx="67">
                  <c:v>0.22512372690189877</c:v>
                </c:pt>
                <c:pt idx="68">
                  <c:v>0.19410738626046606</c:v>
                </c:pt>
                <c:pt idx="69">
                  <c:v>0.20581866297881496</c:v>
                </c:pt>
                <c:pt idx="70">
                  <c:v>0.19904818300699195</c:v>
                </c:pt>
                <c:pt idx="71">
                  <c:v>0.2420437017413074</c:v>
                </c:pt>
                <c:pt idx="72">
                  <c:v>0.21636389069360817</c:v>
                </c:pt>
                <c:pt idx="73">
                  <c:v>0.21876410217585621</c:v>
                </c:pt>
                <c:pt idx="74">
                  <c:v>0.18854531154019161</c:v>
                </c:pt>
                <c:pt idx="75">
                  <c:v>0.29469411357163944</c:v>
                </c:pt>
                <c:pt idx="76">
                  <c:v>0.31343064128690462</c:v>
                </c:pt>
                <c:pt idx="77">
                  <c:v>0.21950519125369225</c:v>
                </c:pt>
                <c:pt idx="78">
                  <c:v>0.20888515628519516</c:v>
                </c:pt>
                <c:pt idx="79">
                  <c:v>0.19837373043394349</c:v>
                </c:pt>
                <c:pt idx="80">
                  <c:v>0.22529781610457653</c:v>
                </c:pt>
                <c:pt idx="81">
                  <c:v>0.22641176170013871</c:v>
                </c:pt>
                <c:pt idx="82">
                  <c:v>0.19152908815642064</c:v>
                </c:pt>
                <c:pt idx="83">
                  <c:v>0.21256772943231317</c:v>
                </c:pt>
                <c:pt idx="84">
                  <c:v>0.27461978993784353</c:v>
                </c:pt>
                <c:pt idx="85">
                  <c:v>0.28609745654660057</c:v>
                </c:pt>
                <c:pt idx="86">
                  <c:v>0.21072618578263144</c:v>
                </c:pt>
                <c:pt idx="87">
                  <c:v>0.19473850052768243</c:v>
                </c:pt>
                <c:pt idx="88">
                  <c:v>0.23270983821943303</c:v>
                </c:pt>
                <c:pt idx="89">
                  <c:v>0.22986454179331819</c:v>
                </c:pt>
                <c:pt idx="90">
                  <c:v>0.23597745718164262</c:v>
                </c:pt>
                <c:pt idx="91">
                  <c:v>0.22521149209771268</c:v>
                </c:pt>
                <c:pt idx="92">
                  <c:v>0.22540196994668626</c:v>
                </c:pt>
                <c:pt idx="93">
                  <c:v>0.24311550402985804</c:v>
                </c:pt>
                <c:pt idx="94">
                  <c:v>0.219374161326677</c:v>
                </c:pt>
                <c:pt idx="95">
                  <c:v>0.21561681808446556</c:v>
                </c:pt>
                <c:pt idx="96">
                  <c:v>0.22956970778263699</c:v>
                </c:pt>
                <c:pt idx="97">
                  <c:v>0.2818425167988477</c:v>
                </c:pt>
                <c:pt idx="98">
                  <c:v>0.17953614822834765</c:v>
                </c:pt>
                <c:pt idx="99">
                  <c:v>0.18436688556508607</c:v>
                </c:pt>
                <c:pt idx="100">
                  <c:v>0.2260346752074584</c:v>
                </c:pt>
                <c:pt idx="101">
                  <c:v>0.17671424241958406</c:v>
                </c:pt>
                <c:pt idx="102">
                  <c:v>0.17050965055614672</c:v>
                </c:pt>
                <c:pt idx="103">
                  <c:v>0.24098274146484391</c:v>
                </c:pt>
                <c:pt idx="104">
                  <c:v>0.25524231300326111</c:v>
                </c:pt>
                <c:pt idx="105">
                  <c:v>0.26914272666799793</c:v>
                </c:pt>
                <c:pt idx="106">
                  <c:v>0.17382167677340862</c:v>
                </c:pt>
                <c:pt idx="107">
                  <c:v>0.14087345555600997</c:v>
                </c:pt>
                <c:pt idx="108">
                  <c:v>0.26371386064668351</c:v>
                </c:pt>
                <c:pt idx="109">
                  <c:v>0.23812402561610069</c:v>
                </c:pt>
                <c:pt idx="110">
                  <c:v>0.25237832087906104</c:v>
                </c:pt>
                <c:pt idx="111">
                  <c:v>0.27444625077737739</c:v>
                </c:pt>
                <c:pt idx="112">
                  <c:v>0.24799735755053565</c:v>
                </c:pt>
                <c:pt idx="113">
                  <c:v>0.24540426875076587</c:v>
                </c:pt>
                <c:pt idx="114">
                  <c:v>0.25503292308834052</c:v>
                </c:pt>
                <c:pt idx="115">
                  <c:v>0.29635119100888935</c:v>
                </c:pt>
                <c:pt idx="116">
                  <c:v>0.42514578590753321</c:v>
                </c:pt>
                <c:pt idx="117">
                  <c:v>0.13854462224154779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мунициальым заданием ОУ на 1 обучающегося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свод'!$M$6:$M$123</c:f>
              <c:numCache>
                <c:formatCode>#,##0.00</c:formatCode>
                <c:ptCount val="118"/>
                <c:pt idx="1">
                  <c:v>0.25479770326894813</c:v>
                </c:pt>
                <c:pt idx="2">
                  <c:v>0.25479770326894813</c:v>
                </c:pt>
                <c:pt idx="3">
                  <c:v>0.25479770326894813</c:v>
                </c:pt>
                <c:pt idx="4">
                  <c:v>0.25479770326894813</c:v>
                </c:pt>
                <c:pt idx="5">
                  <c:v>0.25479770326894813</c:v>
                </c:pt>
                <c:pt idx="6">
                  <c:v>0.25479770326894813</c:v>
                </c:pt>
                <c:pt idx="7">
                  <c:v>0.25479770326894813</c:v>
                </c:pt>
                <c:pt idx="8">
                  <c:v>0.25479770326894813</c:v>
                </c:pt>
                <c:pt idx="9">
                  <c:v>0.25479770326894813</c:v>
                </c:pt>
                <c:pt idx="11">
                  <c:v>0.25479770326894813</c:v>
                </c:pt>
                <c:pt idx="12">
                  <c:v>0.25479770326894813</c:v>
                </c:pt>
                <c:pt idx="13">
                  <c:v>0.25479770326894813</c:v>
                </c:pt>
                <c:pt idx="14">
                  <c:v>0.25479770326894813</c:v>
                </c:pt>
                <c:pt idx="15">
                  <c:v>0.25479770326894813</c:v>
                </c:pt>
                <c:pt idx="16">
                  <c:v>0.25479770326894813</c:v>
                </c:pt>
                <c:pt idx="17">
                  <c:v>0.25479770326894813</c:v>
                </c:pt>
                <c:pt idx="18">
                  <c:v>0.25479770326894813</c:v>
                </c:pt>
                <c:pt idx="19">
                  <c:v>0.25479770326894813</c:v>
                </c:pt>
                <c:pt idx="20">
                  <c:v>0.25479770326894813</c:v>
                </c:pt>
                <c:pt idx="21">
                  <c:v>0.25479770326894813</c:v>
                </c:pt>
                <c:pt idx="22">
                  <c:v>0.25479770326894813</c:v>
                </c:pt>
                <c:pt idx="24">
                  <c:v>0.25479770326894813</c:v>
                </c:pt>
                <c:pt idx="25">
                  <c:v>0.25479770326894813</c:v>
                </c:pt>
                <c:pt idx="26">
                  <c:v>0.25479770326894813</c:v>
                </c:pt>
                <c:pt idx="27">
                  <c:v>0.25479770326894813</c:v>
                </c:pt>
                <c:pt idx="28">
                  <c:v>0.25479770326894813</c:v>
                </c:pt>
                <c:pt idx="29">
                  <c:v>0.25479770326894813</c:v>
                </c:pt>
                <c:pt idx="30">
                  <c:v>0.25479770326894813</c:v>
                </c:pt>
                <c:pt idx="31">
                  <c:v>0.25479770326894813</c:v>
                </c:pt>
                <c:pt idx="32">
                  <c:v>0.25479770326894813</c:v>
                </c:pt>
                <c:pt idx="33">
                  <c:v>0.25479770326894813</c:v>
                </c:pt>
                <c:pt idx="34">
                  <c:v>0.25479770326894813</c:v>
                </c:pt>
                <c:pt idx="35">
                  <c:v>0.25479770326894813</c:v>
                </c:pt>
                <c:pt idx="36">
                  <c:v>0.25479770326894813</c:v>
                </c:pt>
                <c:pt idx="37">
                  <c:v>0.25479770326894813</c:v>
                </c:pt>
                <c:pt idx="38">
                  <c:v>0.25479770326894813</c:v>
                </c:pt>
                <c:pt idx="39">
                  <c:v>0.25479770326894813</c:v>
                </c:pt>
                <c:pt idx="40">
                  <c:v>0.25479770326894813</c:v>
                </c:pt>
                <c:pt idx="42">
                  <c:v>0.25479770326894813</c:v>
                </c:pt>
                <c:pt idx="43">
                  <c:v>0.25479770326894813</c:v>
                </c:pt>
                <c:pt idx="44">
                  <c:v>0.25479770326894813</c:v>
                </c:pt>
                <c:pt idx="45">
                  <c:v>0.25479770326894813</c:v>
                </c:pt>
                <c:pt idx="46">
                  <c:v>0.25479770326894813</c:v>
                </c:pt>
                <c:pt idx="47">
                  <c:v>0.25479770326894813</c:v>
                </c:pt>
                <c:pt idx="48">
                  <c:v>0.25479770326894813</c:v>
                </c:pt>
                <c:pt idx="49">
                  <c:v>0.25479770326894813</c:v>
                </c:pt>
                <c:pt idx="50">
                  <c:v>0.25479770326894813</c:v>
                </c:pt>
                <c:pt idx="51">
                  <c:v>0.25479770326894813</c:v>
                </c:pt>
                <c:pt idx="52">
                  <c:v>0.25479770326894813</c:v>
                </c:pt>
                <c:pt idx="53">
                  <c:v>0.25479770326894813</c:v>
                </c:pt>
                <c:pt idx="54">
                  <c:v>0.25479770326894813</c:v>
                </c:pt>
                <c:pt idx="55">
                  <c:v>0.25479770326894813</c:v>
                </c:pt>
                <c:pt idx="56">
                  <c:v>0.25479770326894813</c:v>
                </c:pt>
                <c:pt idx="57">
                  <c:v>0.25479770326894813</c:v>
                </c:pt>
                <c:pt idx="58">
                  <c:v>0.25479770326894813</c:v>
                </c:pt>
                <c:pt idx="59">
                  <c:v>0.25479770326894813</c:v>
                </c:pt>
                <c:pt idx="60">
                  <c:v>0.25479770326894813</c:v>
                </c:pt>
                <c:pt idx="61">
                  <c:v>0.25479770326894813</c:v>
                </c:pt>
                <c:pt idx="63">
                  <c:v>0.25479770326894813</c:v>
                </c:pt>
                <c:pt idx="64">
                  <c:v>0.25479770326894813</c:v>
                </c:pt>
                <c:pt idx="65">
                  <c:v>0.25479770326894813</c:v>
                </c:pt>
                <c:pt idx="66">
                  <c:v>0.25479770326894813</c:v>
                </c:pt>
                <c:pt idx="67">
                  <c:v>0.25479770326894813</c:v>
                </c:pt>
                <c:pt idx="68">
                  <c:v>0.25479770326894813</c:v>
                </c:pt>
                <c:pt idx="69">
                  <c:v>0.25479770326894813</c:v>
                </c:pt>
                <c:pt idx="70">
                  <c:v>0.25479770326894813</c:v>
                </c:pt>
                <c:pt idx="71">
                  <c:v>0.25479770326894813</c:v>
                </c:pt>
                <c:pt idx="72">
                  <c:v>0.25479770326894813</c:v>
                </c:pt>
                <c:pt idx="73">
                  <c:v>0.25479770326894813</c:v>
                </c:pt>
                <c:pt idx="74">
                  <c:v>0.25479770326894813</c:v>
                </c:pt>
                <c:pt idx="75">
                  <c:v>0.25479770326894813</c:v>
                </c:pt>
                <c:pt idx="76">
                  <c:v>0.25479770326894813</c:v>
                </c:pt>
                <c:pt idx="78">
                  <c:v>0.25479770326894813</c:v>
                </c:pt>
                <c:pt idx="79">
                  <c:v>0.25479770326894813</c:v>
                </c:pt>
                <c:pt idx="80">
                  <c:v>0.25479770326894813</c:v>
                </c:pt>
                <c:pt idx="81">
                  <c:v>0.25479770326894813</c:v>
                </c:pt>
                <c:pt idx="82">
                  <c:v>0.25479770326894813</c:v>
                </c:pt>
                <c:pt idx="83">
                  <c:v>0.25479770326894813</c:v>
                </c:pt>
                <c:pt idx="84">
                  <c:v>0.25479770326894813</c:v>
                </c:pt>
                <c:pt idx="85">
                  <c:v>0.25479770326894813</c:v>
                </c:pt>
                <c:pt idx="86">
                  <c:v>0.25479770326894813</c:v>
                </c:pt>
                <c:pt idx="87">
                  <c:v>0.25479770326894813</c:v>
                </c:pt>
                <c:pt idx="88">
                  <c:v>0.25479770326894813</c:v>
                </c:pt>
                <c:pt idx="89">
                  <c:v>0.25479770326894813</c:v>
                </c:pt>
                <c:pt idx="90">
                  <c:v>0.25479770326894813</c:v>
                </c:pt>
                <c:pt idx="91">
                  <c:v>0.25479770326894813</c:v>
                </c:pt>
                <c:pt idx="92">
                  <c:v>0.25479770326894813</c:v>
                </c:pt>
                <c:pt idx="93">
                  <c:v>0.25479770326894813</c:v>
                </c:pt>
                <c:pt idx="94">
                  <c:v>0.25479770326894813</c:v>
                </c:pt>
                <c:pt idx="95">
                  <c:v>0.25479770326894813</c:v>
                </c:pt>
                <c:pt idx="96">
                  <c:v>0.25479770326894813</c:v>
                </c:pt>
                <c:pt idx="97">
                  <c:v>0.25479770326894813</c:v>
                </c:pt>
                <c:pt idx="98">
                  <c:v>0.25479770326894813</c:v>
                </c:pt>
                <c:pt idx="99">
                  <c:v>0.25479770326894813</c:v>
                </c:pt>
                <c:pt idx="100">
                  <c:v>0.25479770326894813</c:v>
                </c:pt>
                <c:pt idx="101">
                  <c:v>0.25479770326894813</c:v>
                </c:pt>
                <c:pt idx="102">
                  <c:v>0.25479770326894813</c:v>
                </c:pt>
                <c:pt idx="103">
                  <c:v>0.25479770326894813</c:v>
                </c:pt>
                <c:pt idx="104">
                  <c:v>0.25479770326894813</c:v>
                </c:pt>
                <c:pt idx="105">
                  <c:v>0.25479770326894813</c:v>
                </c:pt>
                <c:pt idx="106">
                  <c:v>0.25479770326894813</c:v>
                </c:pt>
                <c:pt idx="107">
                  <c:v>0.25479770326894813</c:v>
                </c:pt>
                <c:pt idx="109">
                  <c:v>0.25479770326894813</c:v>
                </c:pt>
                <c:pt idx="110">
                  <c:v>0.25479770326894813</c:v>
                </c:pt>
                <c:pt idx="111">
                  <c:v>0.25479770326894813</c:v>
                </c:pt>
                <c:pt idx="112">
                  <c:v>0.25479770326894813</c:v>
                </c:pt>
                <c:pt idx="113">
                  <c:v>0.25479770326894813</c:v>
                </c:pt>
                <c:pt idx="114">
                  <c:v>0.25479770326894813</c:v>
                </c:pt>
                <c:pt idx="115">
                  <c:v>0.25479770326894813</c:v>
                </c:pt>
                <c:pt idx="116">
                  <c:v>0.25479770326894813</c:v>
                </c:pt>
                <c:pt idx="117">
                  <c:v>0.25479770326894813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57008"/>
        <c:axId val="207452080"/>
      </c:lineChart>
      <c:catAx>
        <c:axId val="2112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52080"/>
        <c:crosses val="autoZero"/>
        <c:auto val="1"/>
        <c:lblAlgn val="ctr"/>
        <c:lblOffset val="100"/>
        <c:noMultiLvlLbl val="0"/>
      </c:catAx>
      <c:valAx>
        <c:axId val="2074520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25700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407216392048904"/>
          <c:y val="8.4591804073271326E-2"/>
          <c:w val="0.60215517241379313"/>
          <c:h val="4.6167521742708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Коэффициент увеличения материальных запасов и основных средств ОУ на 1 обучающегося (размер стоимости материальных запасов и основных</a:t>
            </a:r>
            <a:r>
              <a:rPr lang="ru-RU" sz="1400" b="1" baseline="0"/>
              <a:t> средств к общему количеству обучающихся</a:t>
            </a:r>
            <a:r>
              <a:rPr lang="ru-RU" sz="1400" b="1"/>
              <a:t>) относительно максимального значения</a:t>
            </a:r>
          </a:p>
        </c:rich>
      </c:tx>
      <c:layout>
        <c:manualLayout>
          <c:xMode val="edge"/>
          <c:yMode val="edge"/>
          <c:x val="0.10597494843179238"/>
          <c:y val="5.260566567110145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55363935427028E-2"/>
          <c:y val="0.15188783407740555"/>
          <c:w val="0.97687087549026685"/>
          <c:h val="0.53413544162545323"/>
        </c:manualLayout>
      </c:layout>
      <c:lineChart>
        <c:grouping val="standard"/>
        <c:varyColors val="0"/>
        <c:ser>
          <c:idx val="0"/>
          <c:order val="0"/>
          <c:tx>
            <c:v>Коэффициент увеличения материальных запасов и основных средств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свод'!$P$6:$P$123</c:f>
              <c:numCache>
                <c:formatCode>#,##0.00</c:formatCode>
                <c:ptCount val="118"/>
                <c:pt idx="0">
                  <c:v>0.10037279693237069</c:v>
                </c:pt>
                <c:pt idx="1">
                  <c:v>0.16828060945080003</c:v>
                </c:pt>
                <c:pt idx="2">
                  <c:v>7.7874967053066319E-2</c:v>
                </c:pt>
                <c:pt idx="3">
                  <c:v>8.6574183893622092E-2</c:v>
                </c:pt>
                <c:pt idx="4">
                  <c:v>0.13278471706479236</c:v>
                </c:pt>
                <c:pt idx="5">
                  <c:v>9.000152441322623E-2</c:v>
                </c:pt>
                <c:pt idx="6">
                  <c:v>8.7042271445429115E-2</c:v>
                </c:pt>
                <c:pt idx="7">
                  <c:v>6.7286231630243179E-2</c:v>
                </c:pt>
                <c:pt idx="8">
                  <c:v>8.3473608458566023E-2</c:v>
                </c:pt>
                <c:pt idx="9">
                  <c:v>0.11003705898159102</c:v>
                </c:pt>
                <c:pt idx="10">
                  <c:v>0.12883324877351468</c:v>
                </c:pt>
                <c:pt idx="11">
                  <c:v>0.11583090566720206</c:v>
                </c:pt>
                <c:pt idx="12">
                  <c:v>8.8228075675703899E-2</c:v>
                </c:pt>
                <c:pt idx="13">
                  <c:v>8.3885612589260347E-2</c:v>
                </c:pt>
                <c:pt idx="14">
                  <c:v>0.27855077011987484</c:v>
                </c:pt>
                <c:pt idx="15">
                  <c:v>9.9275920885931179E-2</c:v>
                </c:pt>
                <c:pt idx="16">
                  <c:v>8.5204982089286369E-2</c:v>
                </c:pt>
                <c:pt idx="17">
                  <c:v>8.9402543598727818E-2</c:v>
                </c:pt>
                <c:pt idx="18">
                  <c:v>0.31206814068191668</c:v>
                </c:pt>
                <c:pt idx="19">
                  <c:v>8.2917314589410138E-2</c:v>
                </c:pt>
                <c:pt idx="20">
                  <c:v>0.15299398201348438</c:v>
                </c:pt>
                <c:pt idx="21">
                  <c:v>6.6967255445232077E-2</c:v>
                </c:pt>
                <c:pt idx="22">
                  <c:v>9.0673481926146077E-2</c:v>
                </c:pt>
                <c:pt idx="23">
                  <c:v>0.12611876822944174</c:v>
                </c:pt>
                <c:pt idx="24">
                  <c:v>0.10215404623326167</c:v>
                </c:pt>
                <c:pt idx="25">
                  <c:v>0.11315117450990492</c:v>
                </c:pt>
                <c:pt idx="26">
                  <c:v>9.612928700744694E-2</c:v>
                </c:pt>
                <c:pt idx="27">
                  <c:v>0.11584465079714107</c:v>
                </c:pt>
                <c:pt idx="28">
                  <c:v>9.8444826837758986E-2</c:v>
                </c:pt>
                <c:pt idx="29">
                  <c:v>0.14810134738049199</c:v>
                </c:pt>
                <c:pt idx="30">
                  <c:v>7.89346040149424E-2</c:v>
                </c:pt>
                <c:pt idx="31">
                  <c:v>8.3025648676631772E-2</c:v>
                </c:pt>
                <c:pt idx="32">
                  <c:v>9.3002854914551E-2</c:v>
                </c:pt>
                <c:pt idx="33">
                  <c:v>0.11556136978972782</c:v>
                </c:pt>
                <c:pt idx="34">
                  <c:v>8.8743519094193521E-2</c:v>
                </c:pt>
                <c:pt idx="35">
                  <c:v>0.10035665708847648</c:v>
                </c:pt>
                <c:pt idx="36">
                  <c:v>8.663539410333726E-2</c:v>
                </c:pt>
                <c:pt idx="37">
                  <c:v>9.2199995759104314E-2</c:v>
                </c:pt>
                <c:pt idx="38">
                  <c:v>9.8318246147832675E-2</c:v>
                </c:pt>
                <c:pt idx="39">
                  <c:v>7.9600657584269777E-2</c:v>
                </c:pt>
                <c:pt idx="40">
                  <c:v>0.55381477996143713</c:v>
                </c:pt>
                <c:pt idx="41">
                  <c:v>0.21001187696032061</c:v>
                </c:pt>
                <c:pt idx="42">
                  <c:v>0.49736626809003204</c:v>
                </c:pt>
                <c:pt idx="43">
                  <c:v>9.6694794308062493E-2</c:v>
                </c:pt>
                <c:pt idx="44">
                  <c:v>0.17061622142554408</c:v>
                </c:pt>
                <c:pt idx="45">
                  <c:v>9.3720728573223319E-2</c:v>
                </c:pt>
                <c:pt idx="46">
                  <c:v>8.5781579662715768E-2</c:v>
                </c:pt>
                <c:pt idx="47">
                  <c:v>0.43879734085755856</c:v>
                </c:pt>
                <c:pt idx="48">
                  <c:v>1</c:v>
                </c:pt>
                <c:pt idx="49">
                  <c:v>0.18105940539491686</c:v>
                </c:pt>
                <c:pt idx="50">
                  <c:v>9.2211161273870121E-2</c:v>
                </c:pt>
                <c:pt idx="51">
                  <c:v>8.7889996812429927E-2</c:v>
                </c:pt>
                <c:pt idx="52">
                  <c:v>0.30020694620215221</c:v>
                </c:pt>
                <c:pt idx="53">
                  <c:v>6.7553046200072284E-2</c:v>
                </c:pt>
                <c:pt idx="54">
                  <c:v>0.10579083209057127</c:v>
                </c:pt>
                <c:pt idx="55">
                  <c:v>0.15294072111529616</c:v>
                </c:pt>
                <c:pt idx="56">
                  <c:v>6.2021273590101436E-3</c:v>
                </c:pt>
                <c:pt idx="57">
                  <c:v>8.0502648537347024E-2</c:v>
                </c:pt>
                <c:pt idx="58">
                  <c:v>8.2038066195438089E-2</c:v>
                </c:pt>
                <c:pt idx="59">
                  <c:v>0.1688539233251761</c:v>
                </c:pt>
                <c:pt idx="60">
                  <c:v>0.28199985482267476</c:v>
                </c:pt>
                <c:pt idx="62">
                  <c:v>0.18342708213771983</c:v>
                </c:pt>
                <c:pt idx="63">
                  <c:v>0.41550696145773486</c:v>
                </c:pt>
                <c:pt idx="64">
                  <c:v>0.42922932325526303</c:v>
                </c:pt>
                <c:pt idx="65">
                  <c:v>0.10114369429763251</c:v>
                </c:pt>
                <c:pt idx="66">
                  <c:v>0.10107789816553311</c:v>
                </c:pt>
                <c:pt idx="67">
                  <c:v>8.4385888567871492E-2</c:v>
                </c:pt>
                <c:pt idx="68">
                  <c:v>0.10109321035671327</c:v>
                </c:pt>
                <c:pt idx="69">
                  <c:v>9.811909959752424E-2</c:v>
                </c:pt>
                <c:pt idx="70">
                  <c:v>9.4792939238790078E-2</c:v>
                </c:pt>
                <c:pt idx="71">
                  <c:v>8.0711667072671398E-2</c:v>
                </c:pt>
                <c:pt idx="72">
                  <c:v>0.1037231645625563</c:v>
                </c:pt>
                <c:pt idx="73">
                  <c:v>0.12774874116440812</c:v>
                </c:pt>
                <c:pt idx="74">
                  <c:v>8.9595928556572987E-2</c:v>
                </c:pt>
                <c:pt idx="75">
                  <c:v>0.13790461519949748</c:v>
                </c:pt>
                <c:pt idx="76">
                  <c:v>0.60294601843530915</c:v>
                </c:pt>
                <c:pt idx="77">
                  <c:v>0.11440282776195509</c:v>
                </c:pt>
                <c:pt idx="78">
                  <c:v>0.19640804074899013</c:v>
                </c:pt>
                <c:pt idx="79">
                  <c:v>8.530265957860389E-2</c:v>
                </c:pt>
                <c:pt idx="80">
                  <c:v>9.9536303896872014E-2</c:v>
                </c:pt>
                <c:pt idx="81">
                  <c:v>0.12028742177940162</c:v>
                </c:pt>
                <c:pt idx="82">
                  <c:v>8.7647986113808238E-2</c:v>
                </c:pt>
                <c:pt idx="83">
                  <c:v>0.1029231943309134</c:v>
                </c:pt>
                <c:pt idx="84">
                  <c:v>0.11506756023120772</c:v>
                </c:pt>
                <c:pt idx="85">
                  <c:v>0.12596023076529317</c:v>
                </c:pt>
                <c:pt idx="86">
                  <c:v>0.11576279694788148</c:v>
                </c:pt>
                <c:pt idx="87">
                  <c:v>9.3507355942748976E-2</c:v>
                </c:pt>
                <c:pt idx="88">
                  <c:v>9.8489755393212614E-2</c:v>
                </c:pt>
                <c:pt idx="89">
                  <c:v>0.10854324296678322</c:v>
                </c:pt>
                <c:pt idx="90">
                  <c:v>0.1059588021174353</c:v>
                </c:pt>
                <c:pt idx="91">
                  <c:v>7.7377633177555388E-2</c:v>
                </c:pt>
                <c:pt idx="92">
                  <c:v>8.90628036618583E-2</c:v>
                </c:pt>
                <c:pt idx="93">
                  <c:v>9.9014969083383877E-2</c:v>
                </c:pt>
                <c:pt idx="94">
                  <c:v>2.8842752968210039E-2</c:v>
                </c:pt>
                <c:pt idx="95">
                  <c:v>8.8051735043303839E-2</c:v>
                </c:pt>
                <c:pt idx="96">
                  <c:v>9.4168886200909643E-2</c:v>
                </c:pt>
                <c:pt idx="97">
                  <c:v>0.22873619191694447</c:v>
                </c:pt>
                <c:pt idx="98">
                  <c:v>0.10360115424505674</c:v>
                </c:pt>
                <c:pt idx="99">
                  <c:v>0.1042062258260975</c:v>
                </c:pt>
                <c:pt idx="100">
                  <c:v>0.10061236730665804</c:v>
                </c:pt>
                <c:pt idx="101">
                  <c:v>9.3545248503329445E-2</c:v>
                </c:pt>
                <c:pt idx="102">
                  <c:v>8.6561934453289663E-2</c:v>
                </c:pt>
                <c:pt idx="103">
                  <c:v>9.6633198839888704E-2</c:v>
                </c:pt>
                <c:pt idx="104">
                  <c:v>0.11778175878938456</c:v>
                </c:pt>
                <c:pt idx="105">
                  <c:v>0.45221719173937203</c:v>
                </c:pt>
                <c:pt idx="106">
                  <c:v>7.6585398313111341E-2</c:v>
                </c:pt>
                <c:pt idx="107">
                  <c:v>3.9690031977147829E-2</c:v>
                </c:pt>
                <c:pt idx="108">
                  <c:v>0.1441013594663024</c:v>
                </c:pt>
                <c:pt idx="109">
                  <c:v>0.14641059779679239</c:v>
                </c:pt>
                <c:pt idx="110">
                  <c:v>0.10852267061904998</c:v>
                </c:pt>
                <c:pt idx="111">
                  <c:v>0.12192459036831603</c:v>
                </c:pt>
                <c:pt idx="112">
                  <c:v>9.6344069442207622E-2</c:v>
                </c:pt>
                <c:pt idx="113">
                  <c:v>0.10734700116028624</c:v>
                </c:pt>
                <c:pt idx="114">
                  <c:v>9.7373264885211142E-2</c:v>
                </c:pt>
                <c:pt idx="115">
                  <c:v>8.9498515845549326E-2</c:v>
                </c:pt>
                <c:pt idx="116">
                  <c:v>0.46822427247956538</c:v>
                </c:pt>
                <c:pt idx="117">
                  <c:v>6.126725259974327E-2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свод'!$Q$6:$Q$123</c:f>
              <c:numCache>
                <c:formatCode>#,##0.00</c:formatCode>
                <c:ptCount val="118"/>
                <c:pt idx="1">
                  <c:v>0.14436886452548697</c:v>
                </c:pt>
                <c:pt idx="2">
                  <c:v>0.14436886452548697</c:v>
                </c:pt>
                <c:pt idx="3">
                  <c:v>0.14436886452548697</c:v>
                </c:pt>
                <c:pt idx="4">
                  <c:v>0.14436886452548697</c:v>
                </c:pt>
                <c:pt idx="5">
                  <c:v>0.14436886452548697</c:v>
                </c:pt>
                <c:pt idx="6">
                  <c:v>0.14436886452548697</c:v>
                </c:pt>
                <c:pt idx="7">
                  <c:v>0.14436886452548697</c:v>
                </c:pt>
                <c:pt idx="8">
                  <c:v>0.14436886452548697</c:v>
                </c:pt>
                <c:pt idx="9">
                  <c:v>0.14436886452548697</c:v>
                </c:pt>
                <c:pt idx="11">
                  <c:v>0.14436886452548697</c:v>
                </c:pt>
                <c:pt idx="12">
                  <c:v>0.14436886452548697</c:v>
                </c:pt>
                <c:pt idx="13">
                  <c:v>0.14436886452548697</c:v>
                </c:pt>
                <c:pt idx="14">
                  <c:v>0.14436886452548697</c:v>
                </c:pt>
                <c:pt idx="15">
                  <c:v>0.14436886452548697</c:v>
                </c:pt>
                <c:pt idx="16">
                  <c:v>0.14436886452548697</c:v>
                </c:pt>
                <c:pt idx="17">
                  <c:v>0.14436886452548697</c:v>
                </c:pt>
                <c:pt idx="18">
                  <c:v>0.14436886452548697</c:v>
                </c:pt>
                <c:pt idx="19">
                  <c:v>0.14436886452548697</c:v>
                </c:pt>
                <c:pt idx="20">
                  <c:v>0.14436886452548697</c:v>
                </c:pt>
                <c:pt idx="21">
                  <c:v>0.14436886452548697</c:v>
                </c:pt>
                <c:pt idx="22">
                  <c:v>0.14436886452548697</c:v>
                </c:pt>
                <c:pt idx="24">
                  <c:v>0.14436886452548697</c:v>
                </c:pt>
                <c:pt idx="25">
                  <c:v>0.14436886452548697</c:v>
                </c:pt>
                <c:pt idx="26">
                  <c:v>0.14436886452548697</c:v>
                </c:pt>
                <c:pt idx="27">
                  <c:v>0.14436886452548697</c:v>
                </c:pt>
                <c:pt idx="28">
                  <c:v>0.14436886452548697</c:v>
                </c:pt>
                <c:pt idx="29">
                  <c:v>0.14436886452548697</c:v>
                </c:pt>
                <c:pt idx="30">
                  <c:v>0.14436886452548697</c:v>
                </c:pt>
                <c:pt idx="31">
                  <c:v>0.14436886452548697</c:v>
                </c:pt>
                <c:pt idx="32">
                  <c:v>0.14436886452548697</c:v>
                </c:pt>
                <c:pt idx="33">
                  <c:v>0.14436886452548697</c:v>
                </c:pt>
                <c:pt idx="34">
                  <c:v>0.14436886452548697</c:v>
                </c:pt>
                <c:pt idx="35">
                  <c:v>0.14436886452548697</c:v>
                </c:pt>
                <c:pt idx="36">
                  <c:v>0.14436886452548697</c:v>
                </c:pt>
                <c:pt idx="37">
                  <c:v>0.14436886452548697</c:v>
                </c:pt>
                <c:pt idx="38">
                  <c:v>0.14436886452548697</c:v>
                </c:pt>
                <c:pt idx="39">
                  <c:v>0.14436886452548697</c:v>
                </c:pt>
                <c:pt idx="40">
                  <c:v>0.14436886452548697</c:v>
                </c:pt>
                <c:pt idx="42">
                  <c:v>0.14436886452548697</c:v>
                </c:pt>
                <c:pt idx="43">
                  <c:v>0.14436886452548697</c:v>
                </c:pt>
                <c:pt idx="44">
                  <c:v>0.14436886452548697</c:v>
                </c:pt>
                <c:pt idx="45">
                  <c:v>0.14436886452548697</c:v>
                </c:pt>
                <c:pt idx="46">
                  <c:v>0.14436886452548697</c:v>
                </c:pt>
                <c:pt idx="47">
                  <c:v>0.14436886452548697</c:v>
                </c:pt>
                <c:pt idx="48">
                  <c:v>0.14436886452548697</c:v>
                </c:pt>
                <c:pt idx="49">
                  <c:v>0.14436886452548697</c:v>
                </c:pt>
                <c:pt idx="50">
                  <c:v>0.14436886452548697</c:v>
                </c:pt>
                <c:pt idx="51">
                  <c:v>0.14436886452548697</c:v>
                </c:pt>
                <c:pt idx="52">
                  <c:v>0.14436886452548697</c:v>
                </c:pt>
                <c:pt idx="53">
                  <c:v>0.14436886452548697</c:v>
                </c:pt>
                <c:pt idx="54">
                  <c:v>0.14436886452548697</c:v>
                </c:pt>
                <c:pt idx="55">
                  <c:v>0.14436886452548697</c:v>
                </c:pt>
                <c:pt idx="56">
                  <c:v>0.14436886452548697</c:v>
                </c:pt>
                <c:pt idx="57">
                  <c:v>0.14436886452548697</c:v>
                </c:pt>
                <c:pt idx="58">
                  <c:v>0.14436886452548697</c:v>
                </c:pt>
                <c:pt idx="59">
                  <c:v>0.14436886452548697</c:v>
                </c:pt>
                <c:pt idx="60">
                  <c:v>0.14436886452548697</c:v>
                </c:pt>
                <c:pt idx="61">
                  <c:v>0.14436886452548697</c:v>
                </c:pt>
                <c:pt idx="63">
                  <c:v>0.14436886452548697</c:v>
                </c:pt>
                <c:pt idx="64">
                  <c:v>0.14436886452548697</c:v>
                </c:pt>
                <c:pt idx="65">
                  <c:v>0.14436886452548697</c:v>
                </c:pt>
                <c:pt idx="66">
                  <c:v>0.14436886452548697</c:v>
                </c:pt>
                <c:pt idx="67">
                  <c:v>0.14436886452548697</c:v>
                </c:pt>
                <c:pt idx="68">
                  <c:v>0.14436886452548697</c:v>
                </c:pt>
                <c:pt idx="69">
                  <c:v>0.14436886452548697</c:v>
                </c:pt>
                <c:pt idx="70">
                  <c:v>0.14436886452548697</c:v>
                </c:pt>
                <c:pt idx="71">
                  <c:v>0.14436886452548697</c:v>
                </c:pt>
                <c:pt idx="72">
                  <c:v>0.14436886452548697</c:v>
                </c:pt>
                <c:pt idx="73">
                  <c:v>0.14436886452548697</c:v>
                </c:pt>
                <c:pt idx="74">
                  <c:v>0.14436886452548697</c:v>
                </c:pt>
                <c:pt idx="75">
                  <c:v>0.14436886452548697</c:v>
                </c:pt>
                <c:pt idx="76">
                  <c:v>0.14436886452548697</c:v>
                </c:pt>
                <c:pt idx="78">
                  <c:v>0.14436886452548697</c:v>
                </c:pt>
                <c:pt idx="79">
                  <c:v>0.14436886452548697</c:v>
                </c:pt>
                <c:pt idx="80">
                  <c:v>0.14436886452548697</c:v>
                </c:pt>
                <c:pt idx="81">
                  <c:v>0.14436886452548697</c:v>
                </c:pt>
                <c:pt idx="82">
                  <c:v>0.14436886452548697</c:v>
                </c:pt>
                <c:pt idx="83">
                  <c:v>0.14436886452548697</c:v>
                </c:pt>
                <c:pt idx="84">
                  <c:v>0.14436886452548697</c:v>
                </c:pt>
                <c:pt idx="85">
                  <c:v>0.14436886452548697</c:v>
                </c:pt>
                <c:pt idx="86">
                  <c:v>0.14436886452548697</c:v>
                </c:pt>
                <c:pt idx="87">
                  <c:v>0.14436886452548697</c:v>
                </c:pt>
                <c:pt idx="88">
                  <c:v>0.14436886452548697</c:v>
                </c:pt>
                <c:pt idx="89">
                  <c:v>0.14436886452548697</c:v>
                </c:pt>
                <c:pt idx="90">
                  <c:v>0.14436886452548697</c:v>
                </c:pt>
                <c:pt idx="91">
                  <c:v>0.14436886452548697</c:v>
                </c:pt>
                <c:pt idx="92">
                  <c:v>0.14436886452548697</c:v>
                </c:pt>
                <c:pt idx="93">
                  <c:v>0.14436886452548697</c:v>
                </c:pt>
                <c:pt idx="94">
                  <c:v>0.14436886452548697</c:v>
                </c:pt>
                <c:pt idx="95">
                  <c:v>0.14436886452548697</c:v>
                </c:pt>
                <c:pt idx="96">
                  <c:v>0.14436886452548697</c:v>
                </c:pt>
                <c:pt idx="97">
                  <c:v>0.14436886452548697</c:v>
                </c:pt>
                <c:pt idx="98">
                  <c:v>0.14436886452548697</c:v>
                </c:pt>
                <c:pt idx="99">
                  <c:v>0.14436886452548697</c:v>
                </c:pt>
                <c:pt idx="100">
                  <c:v>0.14436886452548697</c:v>
                </c:pt>
                <c:pt idx="101">
                  <c:v>0.14436886452548697</c:v>
                </c:pt>
                <c:pt idx="102">
                  <c:v>0.14436886452548697</c:v>
                </c:pt>
                <c:pt idx="103">
                  <c:v>0.14436886452548697</c:v>
                </c:pt>
                <c:pt idx="104">
                  <c:v>0.14436886452548697</c:v>
                </c:pt>
                <c:pt idx="105">
                  <c:v>0.14436886452548697</c:v>
                </c:pt>
                <c:pt idx="106">
                  <c:v>0.14436886452548697</c:v>
                </c:pt>
                <c:pt idx="107">
                  <c:v>0.14436886452548697</c:v>
                </c:pt>
                <c:pt idx="109">
                  <c:v>0.14436886452548697</c:v>
                </c:pt>
                <c:pt idx="110">
                  <c:v>0.14436886452548697</c:v>
                </c:pt>
                <c:pt idx="111">
                  <c:v>0.14436886452548697</c:v>
                </c:pt>
                <c:pt idx="112">
                  <c:v>0.14436886452548697</c:v>
                </c:pt>
                <c:pt idx="113">
                  <c:v>0.14436886452548697</c:v>
                </c:pt>
                <c:pt idx="114">
                  <c:v>0.14436886452548697</c:v>
                </c:pt>
                <c:pt idx="115">
                  <c:v>0.14436886452548697</c:v>
                </c:pt>
                <c:pt idx="116">
                  <c:v>0.14436886452548697</c:v>
                </c:pt>
                <c:pt idx="117">
                  <c:v>0.14436886452548697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54432"/>
        <c:axId val="207454824"/>
      </c:lineChart>
      <c:catAx>
        <c:axId val="2074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54824"/>
        <c:crosses val="autoZero"/>
        <c:auto val="1"/>
        <c:lblAlgn val="ctr"/>
        <c:lblOffset val="100"/>
        <c:noMultiLvlLbl val="0"/>
      </c:catAx>
      <c:valAx>
        <c:axId val="207454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544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924068476359754"/>
          <c:y val="9.0825414064621218E-2"/>
          <c:w val="0.4176682533808071"/>
          <c:h val="5.028762783962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оплатой труда на 1 сотрудника (размер заработной платы на 1 сотрудника) относительно максимального</a:t>
            </a:r>
            <a:r>
              <a:rPr lang="ru-RU" b="1" baseline="0"/>
              <a:t> значения</a:t>
            </a:r>
            <a:endParaRPr lang="ru-RU" b="1"/>
          </a:p>
        </c:rich>
      </c:tx>
      <c:layout>
        <c:manualLayout>
          <c:xMode val="edge"/>
          <c:yMode val="edge"/>
          <c:x val="0.18418593475492465"/>
          <c:y val="7.39371534195933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784291592937541E-2"/>
          <c:y val="0.12197786736916666"/>
          <c:w val="0.97659557528702423"/>
          <c:h val="0.54906778057548722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обеспеченнности оплатой труда на 1 работающего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свод'!$T$6:$T$123</c:f>
              <c:numCache>
                <c:formatCode>#,##0.00</c:formatCode>
                <c:ptCount val="118"/>
                <c:pt idx="0">
                  <c:v>0.59693085912035715</c:v>
                </c:pt>
                <c:pt idx="1">
                  <c:v>0.63845587311792895</c:v>
                </c:pt>
                <c:pt idx="2">
                  <c:v>0.6308317222120936</c:v>
                </c:pt>
                <c:pt idx="3">
                  <c:v>0.5852914549356758</c:v>
                </c:pt>
                <c:pt idx="4">
                  <c:v>0.70339590614998937</c:v>
                </c:pt>
                <c:pt idx="5">
                  <c:v>0.58519448192837931</c:v>
                </c:pt>
                <c:pt idx="6">
                  <c:v>0.62512415103995866</c:v>
                </c:pt>
                <c:pt idx="7">
                  <c:v>0.47507529326002951</c:v>
                </c:pt>
                <c:pt idx="8">
                  <c:v>0.38722330041233366</c:v>
                </c:pt>
                <c:pt idx="9">
                  <c:v>0.74178554902682481</c:v>
                </c:pt>
                <c:pt idx="10">
                  <c:v>0.55173063049173632</c:v>
                </c:pt>
                <c:pt idx="11">
                  <c:v>0.53021041367681299</c:v>
                </c:pt>
                <c:pt idx="12">
                  <c:v>0.54892991800773705</c:v>
                </c:pt>
                <c:pt idx="13">
                  <c:v>0.48934237872259195</c:v>
                </c:pt>
                <c:pt idx="14">
                  <c:v>0.73427481093235236</c:v>
                </c:pt>
                <c:pt idx="15">
                  <c:v>0.63817534244034091</c:v>
                </c:pt>
                <c:pt idx="16">
                  <c:v>0.619957578975739</c:v>
                </c:pt>
                <c:pt idx="17">
                  <c:v>0.49893274377249908</c:v>
                </c:pt>
                <c:pt idx="18">
                  <c:v>0.5128786077693227</c:v>
                </c:pt>
                <c:pt idx="19">
                  <c:v>0.52373917732309438</c:v>
                </c:pt>
                <c:pt idx="20">
                  <c:v>0.55227653347280903</c:v>
                </c:pt>
                <c:pt idx="21">
                  <c:v>0.43598424982656409</c:v>
                </c:pt>
                <c:pt idx="22">
                  <c:v>0.53606581098097161</c:v>
                </c:pt>
                <c:pt idx="23">
                  <c:v>0.5542088643473142</c:v>
                </c:pt>
                <c:pt idx="24">
                  <c:v>0.65108129432680772</c:v>
                </c:pt>
                <c:pt idx="25">
                  <c:v>0.40575650048352663</c:v>
                </c:pt>
                <c:pt idx="26">
                  <c:v>0.5102578579949929</c:v>
                </c:pt>
                <c:pt idx="27">
                  <c:v>0.58843687866043037</c:v>
                </c:pt>
                <c:pt idx="28">
                  <c:v>0.43889227781305801</c:v>
                </c:pt>
                <c:pt idx="29">
                  <c:v>0.63615615741770482</c:v>
                </c:pt>
                <c:pt idx="30">
                  <c:v>0.50213730095863784</c:v>
                </c:pt>
                <c:pt idx="31">
                  <c:v>0.652894096177423</c:v>
                </c:pt>
                <c:pt idx="32">
                  <c:v>0.5761005022078286</c:v>
                </c:pt>
                <c:pt idx="33">
                  <c:v>0.69534237962991363</c:v>
                </c:pt>
                <c:pt idx="34">
                  <c:v>0.46789101497959679</c:v>
                </c:pt>
                <c:pt idx="35">
                  <c:v>0.54055712895206043</c:v>
                </c:pt>
                <c:pt idx="36">
                  <c:v>0.45210402909783182</c:v>
                </c:pt>
                <c:pt idx="37">
                  <c:v>0.70792191308750541</c:v>
                </c:pt>
                <c:pt idx="38">
                  <c:v>0.42371150960012027</c:v>
                </c:pt>
                <c:pt idx="39">
                  <c:v>0.59121368563355181</c:v>
                </c:pt>
                <c:pt idx="40">
                  <c:v>0.58109616688335386</c:v>
                </c:pt>
                <c:pt idx="41">
                  <c:v>0.59730267198449472</c:v>
                </c:pt>
                <c:pt idx="42">
                  <c:v>0.73754464898714256</c:v>
                </c:pt>
                <c:pt idx="43">
                  <c:v>0.72764711064144494</c:v>
                </c:pt>
                <c:pt idx="44">
                  <c:v>0.47355139171497856</c:v>
                </c:pt>
                <c:pt idx="45">
                  <c:v>0.62234047080716792</c:v>
                </c:pt>
                <c:pt idx="46">
                  <c:v>0.58461923554541118</c:v>
                </c:pt>
                <c:pt idx="47">
                  <c:v>0.66632758962475247</c:v>
                </c:pt>
                <c:pt idx="48">
                  <c:v>1</c:v>
                </c:pt>
                <c:pt idx="49">
                  <c:v>0.476116143653462</c:v>
                </c:pt>
                <c:pt idx="50">
                  <c:v>0.53853029241744232</c:v>
                </c:pt>
                <c:pt idx="51">
                  <c:v>0.58838450215157134</c:v>
                </c:pt>
                <c:pt idx="52">
                  <c:v>0.65631074984696802</c:v>
                </c:pt>
                <c:pt idx="53">
                  <c:v>0.49211505540312839</c:v>
                </c:pt>
                <c:pt idx="54">
                  <c:v>0.42664946208328214</c:v>
                </c:pt>
                <c:pt idx="55">
                  <c:v>0.73569823416796098</c:v>
                </c:pt>
                <c:pt idx="56">
                  <c:v>0.41764747385534862</c:v>
                </c:pt>
                <c:pt idx="57">
                  <c:v>0.40077180541606516</c:v>
                </c:pt>
                <c:pt idx="58">
                  <c:v>0.53712379615824146</c:v>
                </c:pt>
                <c:pt idx="59">
                  <c:v>0.70011469270356763</c:v>
                </c:pt>
                <c:pt idx="60">
                  <c:v>0.56725811252746472</c:v>
                </c:pt>
                <c:pt idx="62">
                  <c:v>0.56030820851679064</c:v>
                </c:pt>
                <c:pt idx="63">
                  <c:v>0.68585656486634183</c:v>
                </c:pt>
                <c:pt idx="64">
                  <c:v>0.86507816606505394</c:v>
                </c:pt>
                <c:pt idx="65">
                  <c:v>0.52337976512301843</c:v>
                </c:pt>
                <c:pt idx="66">
                  <c:v>0.41753728211912949</c:v>
                </c:pt>
                <c:pt idx="67">
                  <c:v>0.47924409469716112</c:v>
                </c:pt>
                <c:pt idx="68">
                  <c:v>0.48607659178648627</c:v>
                </c:pt>
                <c:pt idx="69">
                  <c:v>0.5484970767589411</c:v>
                </c:pt>
                <c:pt idx="70">
                  <c:v>0.56416094152994423</c:v>
                </c:pt>
                <c:pt idx="71">
                  <c:v>0.6478081545268195</c:v>
                </c:pt>
                <c:pt idx="72">
                  <c:v>0.52880727580197351</c:v>
                </c:pt>
                <c:pt idx="73">
                  <c:v>0.60345339574464163</c:v>
                </c:pt>
                <c:pt idx="74">
                  <c:v>0.34185627975725968</c:v>
                </c:pt>
                <c:pt idx="75">
                  <c:v>0.62704096924841768</c:v>
                </c:pt>
                <c:pt idx="76">
                  <c:v>0.5255183612098796</c:v>
                </c:pt>
                <c:pt idx="77">
                  <c:v>0.54216702981779552</c:v>
                </c:pt>
                <c:pt idx="78">
                  <c:v>0.51841678618546894</c:v>
                </c:pt>
                <c:pt idx="79">
                  <c:v>0.74242144039114322</c:v>
                </c:pt>
                <c:pt idx="80">
                  <c:v>0.58666618155033035</c:v>
                </c:pt>
                <c:pt idx="81">
                  <c:v>0.47401003049617196</c:v>
                </c:pt>
                <c:pt idx="82">
                  <c:v>0.53818377827220554</c:v>
                </c:pt>
                <c:pt idx="83">
                  <c:v>0.56398910855157036</c:v>
                </c:pt>
                <c:pt idx="84">
                  <c:v>0.57821147831027719</c:v>
                </c:pt>
                <c:pt idx="85">
                  <c:v>0.76407422938406377</c:v>
                </c:pt>
                <c:pt idx="86">
                  <c:v>0.47582741688807267</c:v>
                </c:pt>
                <c:pt idx="87">
                  <c:v>0.54694373379155337</c:v>
                </c:pt>
                <c:pt idx="88">
                  <c:v>0.49135343818942451</c:v>
                </c:pt>
                <c:pt idx="89">
                  <c:v>0.58873976509869308</c:v>
                </c:pt>
                <c:pt idx="90">
                  <c:v>0.60264097134780037</c:v>
                </c:pt>
                <c:pt idx="91">
                  <c:v>0.51474229814494077</c:v>
                </c:pt>
                <c:pt idx="92">
                  <c:v>0.40271354824702782</c:v>
                </c:pt>
                <c:pt idx="93">
                  <c:v>0.58234565426026952</c:v>
                </c:pt>
                <c:pt idx="94">
                  <c:v>0.56417561569326802</c:v>
                </c:pt>
                <c:pt idx="95">
                  <c:v>0.47733285464064618</c:v>
                </c:pt>
                <c:pt idx="96">
                  <c:v>0.4964574504225564</c:v>
                </c:pt>
                <c:pt idx="97">
                  <c:v>0.59985104244360044</c:v>
                </c:pt>
                <c:pt idx="98">
                  <c:v>0.54234523598213435</c:v>
                </c:pt>
                <c:pt idx="99">
                  <c:v>0.59000596909030412</c:v>
                </c:pt>
                <c:pt idx="100">
                  <c:v>0.62823735040003748</c:v>
                </c:pt>
                <c:pt idx="101">
                  <c:v>0.43265704040559938</c:v>
                </c:pt>
                <c:pt idx="102">
                  <c:v>0.64480277860426005</c:v>
                </c:pt>
                <c:pt idx="103">
                  <c:v>0.51647043725416575</c:v>
                </c:pt>
                <c:pt idx="104">
                  <c:v>0.50467455752742274</c:v>
                </c:pt>
                <c:pt idx="105">
                  <c:v>0.462658074165471</c:v>
                </c:pt>
                <c:pt idx="106">
                  <c:v>0.46230998309143501</c:v>
                </c:pt>
                <c:pt idx="107">
                  <c:v>0.37175264570394906</c:v>
                </c:pt>
                <c:pt idx="108">
                  <c:v>0.65066833965355375</c:v>
                </c:pt>
                <c:pt idx="109">
                  <c:v>0.77226386290669058</c:v>
                </c:pt>
                <c:pt idx="110">
                  <c:v>0.68867180953170481</c:v>
                </c:pt>
                <c:pt idx="111">
                  <c:v>0.82126317313525754</c:v>
                </c:pt>
                <c:pt idx="112">
                  <c:v>0.60515228972553803</c:v>
                </c:pt>
                <c:pt idx="113">
                  <c:v>0.49562070680979609</c:v>
                </c:pt>
                <c:pt idx="114">
                  <c:v>0.65007684579164149</c:v>
                </c:pt>
                <c:pt idx="115">
                  <c:v>0.69565117967268397</c:v>
                </c:pt>
                <c:pt idx="116">
                  <c:v>0.58835744067202289</c:v>
                </c:pt>
                <c:pt idx="117">
                  <c:v>0.53895774863664825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оплатой труда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'2022-2023 свод'!$U$6:$U$123</c:f>
              <c:numCache>
                <c:formatCode>#,##0.00</c:formatCode>
                <c:ptCount val="118"/>
                <c:pt idx="1">
                  <c:v>0.57026170572949719</c:v>
                </c:pt>
                <c:pt idx="2">
                  <c:v>0.57026170572949719</c:v>
                </c:pt>
                <c:pt idx="3">
                  <c:v>0.57026170572949719</c:v>
                </c:pt>
                <c:pt idx="4">
                  <c:v>0.57026170572949719</c:v>
                </c:pt>
                <c:pt idx="5">
                  <c:v>0.57026170572949719</c:v>
                </c:pt>
                <c:pt idx="6">
                  <c:v>0.57026170572949719</c:v>
                </c:pt>
                <c:pt idx="7">
                  <c:v>0.57026170572949719</c:v>
                </c:pt>
                <c:pt idx="8">
                  <c:v>0.57026170572949719</c:v>
                </c:pt>
                <c:pt idx="9">
                  <c:v>0.57026170572949719</c:v>
                </c:pt>
                <c:pt idx="11">
                  <c:v>0.57026170572949719</c:v>
                </c:pt>
                <c:pt idx="12">
                  <c:v>0.57026170572949719</c:v>
                </c:pt>
                <c:pt idx="13">
                  <c:v>0.57026170572949719</c:v>
                </c:pt>
                <c:pt idx="14">
                  <c:v>0.57026170572949719</c:v>
                </c:pt>
                <c:pt idx="15">
                  <c:v>0.57026170572949719</c:v>
                </c:pt>
                <c:pt idx="16">
                  <c:v>0.57026170572949719</c:v>
                </c:pt>
                <c:pt idx="17">
                  <c:v>0.57026170572949719</c:v>
                </c:pt>
                <c:pt idx="18">
                  <c:v>0.57026170572949719</c:v>
                </c:pt>
                <c:pt idx="19">
                  <c:v>0.57026170572949719</c:v>
                </c:pt>
                <c:pt idx="20">
                  <c:v>0.57026170572949719</c:v>
                </c:pt>
                <c:pt idx="21">
                  <c:v>0.57026170572949719</c:v>
                </c:pt>
                <c:pt idx="22">
                  <c:v>0.57026170572949719</c:v>
                </c:pt>
                <c:pt idx="24">
                  <c:v>0.57026170572949719</c:v>
                </c:pt>
                <c:pt idx="25">
                  <c:v>0.57026170572949719</c:v>
                </c:pt>
                <c:pt idx="26">
                  <c:v>0.57026170572949719</c:v>
                </c:pt>
                <c:pt idx="27">
                  <c:v>0.57026170572949719</c:v>
                </c:pt>
                <c:pt idx="28">
                  <c:v>0.57026170572949719</c:v>
                </c:pt>
                <c:pt idx="29">
                  <c:v>0.57026170572949719</c:v>
                </c:pt>
                <c:pt idx="30">
                  <c:v>0.57026170572949719</c:v>
                </c:pt>
                <c:pt idx="31">
                  <c:v>0.57026170572949719</c:v>
                </c:pt>
                <c:pt idx="32">
                  <c:v>0.57026170572949719</c:v>
                </c:pt>
                <c:pt idx="33">
                  <c:v>0.57026170572949719</c:v>
                </c:pt>
                <c:pt idx="34">
                  <c:v>0.57026170572949719</c:v>
                </c:pt>
                <c:pt idx="35">
                  <c:v>0.57026170572949719</c:v>
                </c:pt>
                <c:pt idx="36">
                  <c:v>0.57026170572949719</c:v>
                </c:pt>
                <c:pt idx="37">
                  <c:v>0.57026170572949719</c:v>
                </c:pt>
                <c:pt idx="38">
                  <c:v>0.57026170572949719</c:v>
                </c:pt>
                <c:pt idx="39">
                  <c:v>0.57026170572949719</c:v>
                </c:pt>
                <c:pt idx="40">
                  <c:v>0.57026170572949719</c:v>
                </c:pt>
                <c:pt idx="42">
                  <c:v>0.57026170572949719</c:v>
                </c:pt>
                <c:pt idx="43">
                  <c:v>0.57026170572949719</c:v>
                </c:pt>
                <c:pt idx="44">
                  <c:v>0.57026170572949719</c:v>
                </c:pt>
                <c:pt idx="45">
                  <c:v>0.57026170572949719</c:v>
                </c:pt>
                <c:pt idx="46">
                  <c:v>0.57026170572949719</c:v>
                </c:pt>
                <c:pt idx="47">
                  <c:v>0.57026170572949719</c:v>
                </c:pt>
                <c:pt idx="48">
                  <c:v>0.57026170572949719</c:v>
                </c:pt>
                <c:pt idx="49">
                  <c:v>0.57026170572949719</c:v>
                </c:pt>
                <c:pt idx="50">
                  <c:v>0.57026170572949719</c:v>
                </c:pt>
                <c:pt idx="51">
                  <c:v>0.57026170572949719</c:v>
                </c:pt>
                <c:pt idx="52">
                  <c:v>0.57026170572949719</c:v>
                </c:pt>
                <c:pt idx="53">
                  <c:v>0.57026170572949719</c:v>
                </c:pt>
                <c:pt idx="54">
                  <c:v>0.57026170572949719</c:v>
                </c:pt>
                <c:pt idx="55">
                  <c:v>0.57026170572949719</c:v>
                </c:pt>
                <c:pt idx="56">
                  <c:v>0.57026170572949719</c:v>
                </c:pt>
                <c:pt idx="57">
                  <c:v>0.57026170572949719</c:v>
                </c:pt>
                <c:pt idx="58">
                  <c:v>0.57026170572949719</c:v>
                </c:pt>
                <c:pt idx="59">
                  <c:v>0.57026170572949719</c:v>
                </c:pt>
                <c:pt idx="60">
                  <c:v>0.57026170572949719</c:v>
                </c:pt>
                <c:pt idx="61">
                  <c:v>0.57026170572949719</c:v>
                </c:pt>
                <c:pt idx="63">
                  <c:v>0.57026170572949719</c:v>
                </c:pt>
                <c:pt idx="64">
                  <c:v>0.57026170572949719</c:v>
                </c:pt>
                <c:pt idx="65">
                  <c:v>0.57026170572949719</c:v>
                </c:pt>
                <c:pt idx="66">
                  <c:v>0.57026170572949719</c:v>
                </c:pt>
                <c:pt idx="67">
                  <c:v>0.57026170572949719</c:v>
                </c:pt>
                <c:pt idx="68">
                  <c:v>0.57026170572949719</c:v>
                </c:pt>
                <c:pt idx="69">
                  <c:v>0.57026170572949719</c:v>
                </c:pt>
                <c:pt idx="70">
                  <c:v>0.57026170572949719</c:v>
                </c:pt>
                <c:pt idx="71">
                  <c:v>0.57026170572949719</c:v>
                </c:pt>
                <c:pt idx="72">
                  <c:v>0.57026170572949719</c:v>
                </c:pt>
                <c:pt idx="73">
                  <c:v>0.57026170572949719</c:v>
                </c:pt>
                <c:pt idx="74">
                  <c:v>0.57026170572949719</c:v>
                </c:pt>
                <c:pt idx="75">
                  <c:v>0.57026170572949719</c:v>
                </c:pt>
                <c:pt idx="76">
                  <c:v>0.57026170572949719</c:v>
                </c:pt>
                <c:pt idx="78">
                  <c:v>0.57026170572949719</c:v>
                </c:pt>
                <c:pt idx="79">
                  <c:v>0.57026170572949719</c:v>
                </c:pt>
                <c:pt idx="80">
                  <c:v>0.57026170572949719</c:v>
                </c:pt>
                <c:pt idx="81">
                  <c:v>0.57026170572949719</c:v>
                </c:pt>
                <c:pt idx="82">
                  <c:v>0.57026170572949719</c:v>
                </c:pt>
                <c:pt idx="83">
                  <c:v>0.57026170572949719</c:v>
                </c:pt>
                <c:pt idx="84">
                  <c:v>0.57026170572949719</c:v>
                </c:pt>
                <c:pt idx="85">
                  <c:v>0.57026170572949719</c:v>
                </c:pt>
                <c:pt idx="86">
                  <c:v>0.57026170572949719</c:v>
                </c:pt>
                <c:pt idx="87">
                  <c:v>0.57026170572949719</c:v>
                </c:pt>
                <c:pt idx="88">
                  <c:v>0.57026170572949719</c:v>
                </c:pt>
                <c:pt idx="89">
                  <c:v>0.57026170572949719</c:v>
                </c:pt>
                <c:pt idx="90">
                  <c:v>0.57026170572949719</c:v>
                </c:pt>
                <c:pt idx="91">
                  <c:v>0.57026170572949719</c:v>
                </c:pt>
                <c:pt idx="92">
                  <c:v>0.57026170572949719</c:v>
                </c:pt>
                <c:pt idx="93">
                  <c:v>0.57026170572949719</c:v>
                </c:pt>
                <c:pt idx="94">
                  <c:v>0.57026170572949719</c:v>
                </c:pt>
                <c:pt idx="95">
                  <c:v>0.57026170572949719</c:v>
                </c:pt>
                <c:pt idx="96">
                  <c:v>0.57026170572949719</c:v>
                </c:pt>
                <c:pt idx="97">
                  <c:v>0.57026170572949719</c:v>
                </c:pt>
                <c:pt idx="98">
                  <c:v>0.57026170572949719</c:v>
                </c:pt>
                <c:pt idx="99">
                  <c:v>0.57026170572949719</c:v>
                </c:pt>
                <c:pt idx="100">
                  <c:v>0.57026170572949719</c:v>
                </c:pt>
                <c:pt idx="101">
                  <c:v>0.57026170572949719</c:v>
                </c:pt>
                <c:pt idx="102">
                  <c:v>0.57026170572949719</c:v>
                </c:pt>
                <c:pt idx="103">
                  <c:v>0.57026170572949719</c:v>
                </c:pt>
                <c:pt idx="104">
                  <c:v>0.57026170572949719</c:v>
                </c:pt>
                <c:pt idx="105">
                  <c:v>0.57026170572949719</c:v>
                </c:pt>
                <c:pt idx="106">
                  <c:v>0.57026170572949719</c:v>
                </c:pt>
                <c:pt idx="107">
                  <c:v>0.57026170572949719</c:v>
                </c:pt>
                <c:pt idx="109">
                  <c:v>0.57026170572949719</c:v>
                </c:pt>
                <c:pt idx="110">
                  <c:v>0.57026170572949719</c:v>
                </c:pt>
                <c:pt idx="111">
                  <c:v>0.57026170572949719</c:v>
                </c:pt>
                <c:pt idx="112">
                  <c:v>0.57026170572949719</c:v>
                </c:pt>
                <c:pt idx="113">
                  <c:v>0.57026170572949719</c:v>
                </c:pt>
                <c:pt idx="114">
                  <c:v>0.57026170572949719</c:v>
                </c:pt>
                <c:pt idx="115">
                  <c:v>0.57026170572949719</c:v>
                </c:pt>
                <c:pt idx="116">
                  <c:v>0.57026170572949719</c:v>
                </c:pt>
                <c:pt idx="117">
                  <c:v>0.57026170572949719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54040"/>
        <c:axId val="207453648"/>
      </c:lineChart>
      <c:catAx>
        <c:axId val="20745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53648"/>
        <c:crosses val="autoZero"/>
        <c:auto val="1"/>
        <c:lblAlgn val="ctr"/>
        <c:lblOffset val="100"/>
        <c:noMultiLvlLbl val="0"/>
      </c:catAx>
      <c:valAx>
        <c:axId val="207453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540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071261891940405"/>
          <c:y val="7.4158964879852143E-2"/>
          <c:w val="0.495702746365105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остаточной к общей балансовой стоимость недвижимого</a:t>
            </a:r>
            <a:r>
              <a:rPr lang="ru-RU" baseline="0"/>
              <a:t> имущества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'2022-2023 недвижимость'!$C$5:$C$115</c:f>
              <c:strCache>
                <c:ptCount val="111"/>
                <c:pt idx="0">
                  <c:v>МАОУ СШ № 157</c:v>
                </c:pt>
                <c:pt idx="1">
                  <c:v>МАОУ СШ № 156</c:v>
                </c:pt>
                <c:pt idx="2">
                  <c:v>МАОУ СШ № 158</c:v>
                </c:pt>
                <c:pt idx="3">
                  <c:v>МАОУ СШ № 154</c:v>
                </c:pt>
                <c:pt idx="4">
                  <c:v>МБОУ СШ № 155</c:v>
                </c:pt>
                <c:pt idx="5">
                  <c:v>МАОУ СШ № 151</c:v>
                </c:pt>
                <c:pt idx="6">
                  <c:v>МАОУ СШ № 150</c:v>
                </c:pt>
                <c:pt idx="7">
                  <c:v>МАОУ Гимназия №  9</c:v>
                </c:pt>
                <c:pt idx="8">
                  <c:v>МАОУ СШ № 152 </c:v>
                </c:pt>
                <c:pt idx="9">
                  <c:v>МАОУ СШ № 23</c:v>
                </c:pt>
                <c:pt idx="10">
                  <c:v>МАОУ СШ № 24</c:v>
                </c:pt>
                <c:pt idx="11">
                  <c:v>МАОУ СШ "Комплекс "Покровский"</c:v>
                </c:pt>
                <c:pt idx="12">
                  <c:v>МАОУ СШ № 18</c:v>
                </c:pt>
                <c:pt idx="13">
                  <c:v>МБОУ  Гимназия № 16</c:v>
                </c:pt>
                <c:pt idx="14">
                  <c:v>МАОУ Гимназия № 13 "Академ"</c:v>
                </c:pt>
                <c:pt idx="15">
                  <c:v>МАОУ СШ № 144</c:v>
                </c:pt>
                <c:pt idx="16">
                  <c:v>МБОУ СШ № 147</c:v>
                </c:pt>
                <c:pt idx="17">
                  <c:v>МАОУ СШ № 149</c:v>
                </c:pt>
                <c:pt idx="18">
                  <c:v>МАОУ Лицей № 6 "Перспектива"</c:v>
                </c:pt>
                <c:pt idx="19">
                  <c:v>МАОУ СШ № 145</c:v>
                </c:pt>
                <c:pt idx="20">
                  <c:v>МАОУ Гимназия № 8</c:v>
                </c:pt>
                <c:pt idx="21">
                  <c:v>МБОУ СШ № 91</c:v>
                </c:pt>
                <c:pt idx="22">
                  <c:v>МАОУ СШ № 121</c:v>
                </c:pt>
                <c:pt idx="23">
                  <c:v>МАОУ СШ № 143</c:v>
                </c:pt>
                <c:pt idx="24">
                  <c:v>МАОУ СШ № 148</c:v>
                </c:pt>
                <c:pt idx="25">
                  <c:v>МАОУ Лицей № 1</c:v>
                </c:pt>
                <c:pt idx="26">
                  <c:v>МАОУ СШ № 115</c:v>
                </c:pt>
                <c:pt idx="27">
                  <c:v>МАОУ Гимназия № 2</c:v>
                </c:pt>
                <c:pt idx="28">
                  <c:v>МАОУ Школа-интернат № 1</c:v>
                </c:pt>
                <c:pt idx="29">
                  <c:v>МАОУ Гимназия № 11 </c:v>
                </c:pt>
                <c:pt idx="30">
                  <c:v>МБОУ Прогимназия  № 131</c:v>
                </c:pt>
                <c:pt idx="31">
                  <c:v>МБОУ СШ № 44</c:v>
                </c:pt>
                <c:pt idx="32">
                  <c:v>МАОУ СШ № 139</c:v>
                </c:pt>
                <c:pt idx="33">
                  <c:v>МАОУ СШ № 89</c:v>
                </c:pt>
                <c:pt idx="34">
                  <c:v>МАОУ СШ № 85</c:v>
                </c:pt>
                <c:pt idx="35">
                  <c:v>МАОУ СШ № 69</c:v>
                </c:pt>
                <c:pt idx="36">
                  <c:v>МАОУ Гимназия № 14</c:v>
                </c:pt>
                <c:pt idx="37">
                  <c:v>МБОУ СШ № 129</c:v>
                </c:pt>
                <c:pt idx="38">
                  <c:v>МАОУ СШ № 7</c:v>
                </c:pt>
                <c:pt idx="39">
                  <c:v>МБОУ СШ № 27</c:v>
                </c:pt>
                <c:pt idx="40">
                  <c:v>МАОУ Лицей № 7</c:v>
                </c:pt>
                <c:pt idx="41">
                  <c:v>МАОУ Гимназия № 10</c:v>
                </c:pt>
                <c:pt idx="42">
                  <c:v>МАОУ СШ № 135</c:v>
                </c:pt>
                <c:pt idx="43">
                  <c:v>МАОУ СШ № 32</c:v>
                </c:pt>
                <c:pt idx="44">
                  <c:v>МАОУ СШ № 137</c:v>
                </c:pt>
                <c:pt idx="45">
                  <c:v>МАОУ СШ № 19</c:v>
                </c:pt>
                <c:pt idx="46">
                  <c:v>МАОУ СШ № 78</c:v>
                </c:pt>
                <c:pt idx="47">
                  <c:v>МАОУ СШ № 45</c:v>
                </c:pt>
                <c:pt idx="48">
                  <c:v>МАОУ СШ № 141</c:v>
                </c:pt>
                <c:pt idx="49">
                  <c:v>МАОУ Лицей № 9 "Лидер"</c:v>
                </c:pt>
                <c:pt idx="50">
                  <c:v>МБОУ СШ № 31</c:v>
                </c:pt>
                <c:pt idx="51">
                  <c:v>МАОУ СШ № 108</c:v>
                </c:pt>
                <c:pt idx="52">
                  <c:v>МАОУ СШ № 1</c:v>
                </c:pt>
                <c:pt idx="53">
                  <c:v>МАОУ Лицей № 12</c:v>
                </c:pt>
                <c:pt idx="54">
                  <c:v>МАОУ «КУГ № 1 – Универс»</c:v>
                </c:pt>
                <c:pt idx="55">
                  <c:v>МАОУ СШ № 17</c:v>
                </c:pt>
                <c:pt idx="56">
                  <c:v>МАОУ СШ № 53</c:v>
                </c:pt>
                <c:pt idx="57">
                  <c:v>МАОУ СШ № 46</c:v>
                </c:pt>
                <c:pt idx="58">
                  <c:v>МАОУ СШ № 76</c:v>
                </c:pt>
                <c:pt idx="59">
                  <c:v>МАОУ Гимназия № 4</c:v>
                </c:pt>
                <c:pt idx="60">
                  <c:v>МБОУ СШ № 13</c:v>
                </c:pt>
                <c:pt idx="61">
                  <c:v>МБОУ СШ № 98</c:v>
                </c:pt>
                <c:pt idx="62">
                  <c:v>МАОУ СШ № 8 "Созидание"</c:v>
                </c:pt>
                <c:pt idx="63">
                  <c:v>МБОУ СШ № 64</c:v>
                </c:pt>
                <c:pt idx="64">
                  <c:v>МБОУ СШ № 39</c:v>
                </c:pt>
                <c:pt idx="65">
                  <c:v>МБОУ СШ № 133</c:v>
                </c:pt>
                <c:pt idx="66">
                  <c:v>МАОУ Гимназия № 15</c:v>
                </c:pt>
                <c:pt idx="67">
                  <c:v>МАОУ СШ № 65</c:v>
                </c:pt>
                <c:pt idx="68">
                  <c:v>МАОУ СШ № 134</c:v>
                </c:pt>
                <c:pt idx="69">
                  <c:v>МБОУ СШ № 94</c:v>
                </c:pt>
                <c:pt idx="70">
                  <c:v>МАОУ СШ  № 12</c:v>
                </c:pt>
                <c:pt idx="71">
                  <c:v>МБОУ СШ № 99</c:v>
                </c:pt>
                <c:pt idx="72">
                  <c:v>МАОУ Лицей № 3</c:v>
                </c:pt>
                <c:pt idx="73">
                  <c:v>МБОУ СШ № 30</c:v>
                </c:pt>
                <c:pt idx="74">
                  <c:v>МАОУ СШ № 3</c:v>
                </c:pt>
                <c:pt idx="75">
                  <c:v>МАОУ СШ № 34</c:v>
                </c:pt>
                <c:pt idx="76">
                  <c:v>МБОУ СШ № 56</c:v>
                </c:pt>
                <c:pt idx="77">
                  <c:v>МБОУ СШ № 4</c:v>
                </c:pt>
                <c:pt idx="78">
                  <c:v>МБОУ СШ № 79</c:v>
                </c:pt>
                <c:pt idx="79">
                  <c:v>МАОУ СШ № 55</c:v>
                </c:pt>
                <c:pt idx="80">
                  <c:v>МБОУ СШ № 73</c:v>
                </c:pt>
                <c:pt idx="81">
                  <c:v>МБОУ СШ № 86 </c:v>
                </c:pt>
                <c:pt idx="82">
                  <c:v>МАОУ СШ № 50</c:v>
                </c:pt>
                <c:pt idx="83">
                  <c:v>МБОУ СШ № 95</c:v>
                </c:pt>
                <c:pt idx="84">
                  <c:v>МАОУ СШ № 6</c:v>
                </c:pt>
                <c:pt idx="85">
                  <c:v>МБОУ Лицей № 10</c:v>
                </c:pt>
                <c:pt idx="86">
                  <c:v>МАОУ СШ № 82</c:v>
                </c:pt>
                <c:pt idx="87">
                  <c:v>МБОУ Гимназия № 7</c:v>
                </c:pt>
                <c:pt idx="88">
                  <c:v>МБОУ СОШ № 10 </c:v>
                </c:pt>
                <c:pt idx="89">
                  <c:v>МАОУ СШ № 93</c:v>
                </c:pt>
                <c:pt idx="90">
                  <c:v>МАОУ СШ № 42</c:v>
                </c:pt>
                <c:pt idx="91">
                  <c:v>МАОУ СШ № 5</c:v>
                </c:pt>
                <c:pt idx="92">
                  <c:v>МБОУ СШ № 2</c:v>
                </c:pt>
                <c:pt idx="93">
                  <c:v>МБОУ СШ № 63</c:v>
                </c:pt>
                <c:pt idx="94">
                  <c:v>МАОУ СШ № 72 </c:v>
                </c:pt>
                <c:pt idx="95">
                  <c:v>МАОУ СШ № 16</c:v>
                </c:pt>
                <c:pt idx="96">
                  <c:v>МАОУ СШ № 66</c:v>
                </c:pt>
                <c:pt idx="97">
                  <c:v>МБОУ СШ № 84</c:v>
                </c:pt>
                <c:pt idx="98">
                  <c:v>МБОУ СШ № 62</c:v>
                </c:pt>
                <c:pt idx="99">
                  <c:v>МАОУ СШ № 90</c:v>
                </c:pt>
                <c:pt idx="100">
                  <c:v>МБОУ СШ № 21</c:v>
                </c:pt>
                <c:pt idx="101">
                  <c:v>МБОУ Гимназия № 3</c:v>
                </c:pt>
                <c:pt idx="102">
                  <c:v>МБОУ Лицей № 2</c:v>
                </c:pt>
                <c:pt idx="103">
                  <c:v>МАОУ Гимназия № 6</c:v>
                </c:pt>
                <c:pt idx="104">
                  <c:v>МАОУ СШ № 81</c:v>
                </c:pt>
                <c:pt idx="105">
                  <c:v>МАОУ Лицей № 11</c:v>
                </c:pt>
                <c:pt idx="106">
                  <c:v>МБОУ СШ № 51</c:v>
                </c:pt>
                <c:pt idx="107">
                  <c:v>МБОУ Лицей № 8</c:v>
                </c:pt>
                <c:pt idx="108">
                  <c:v>МАОУ Лицей № 28</c:v>
                </c:pt>
                <c:pt idx="109">
                  <c:v>МБОУ СШ № 36</c:v>
                </c:pt>
                <c:pt idx="110">
                  <c:v>МБОУ СШ № 159</c:v>
                </c:pt>
              </c:strCache>
            </c:strRef>
          </c:cat>
          <c:val>
            <c:numRef>
              <c:f>'2022-2023 недвижимость'!$F$5:$F$115</c:f>
              <c:numCache>
                <c:formatCode>0.00</c:formatCode>
                <c:ptCount val="111"/>
                <c:pt idx="0">
                  <c:v>0.97999999866895648</c:v>
                </c:pt>
                <c:pt idx="1">
                  <c:v>0.97468982444831997</c:v>
                </c:pt>
                <c:pt idx="2">
                  <c:v>0.96157574991154937</c:v>
                </c:pt>
                <c:pt idx="3">
                  <c:v>0.95687012201669652</c:v>
                </c:pt>
                <c:pt idx="4">
                  <c:v>0.91669693737478164</c:v>
                </c:pt>
                <c:pt idx="5">
                  <c:v>0.89847229797533179</c:v>
                </c:pt>
                <c:pt idx="6">
                  <c:v>0.88196306047739226</c:v>
                </c:pt>
                <c:pt idx="7">
                  <c:v>0.86182725130252413</c:v>
                </c:pt>
                <c:pt idx="8">
                  <c:v>0.85487431683740589</c:v>
                </c:pt>
                <c:pt idx="9">
                  <c:v>0.83897458835009997</c:v>
                </c:pt>
                <c:pt idx="10">
                  <c:v>0.77548440012590447</c:v>
                </c:pt>
                <c:pt idx="11">
                  <c:v>0.75735679172228976</c:v>
                </c:pt>
                <c:pt idx="12">
                  <c:v>0.75529607584153247</c:v>
                </c:pt>
                <c:pt idx="13">
                  <c:v>0.7211009741888198</c:v>
                </c:pt>
                <c:pt idx="14">
                  <c:v>0.71235761140954679</c:v>
                </c:pt>
                <c:pt idx="15">
                  <c:v>0.68547413765327969</c:v>
                </c:pt>
                <c:pt idx="16">
                  <c:v>0.68330838992033838</c:v>
                </c:pt>
                <c:pt idx="17">
                  <c:v>0.68194243589795056</c:v>
                </c:pt>
                <c:pt idx="18">
                  <c:v>0.67776149934144825</c:v>
                </c:pt>
                <c:pt idx="19">
                  <c:v>0.67550204266187863</c:v>
                </c:pt>
                <c:pt idx="20">
                  <c:v>0.67030634438490788</c:v>
                </c:pt>
                <c:pt idx="21">
                  <c:v>0.66706548405819321</c:v>
                </c:pt>
                <c:pt idx="22">
                  <c:v>0.65592604537016375</c:v>
                </c:pt>
                <c:pt idx="23">
                  <c:v>0.65266001611952618</c:v>
                </c:pt>
                <c:pt idx="24">
                  <c:v>0.63909606625839066</c:v>
                </c:pt>
                <c:pt idx="25">
                  <c:v>0.63347994802997831</c:v>
                </c:pt>
                <c:pt idx="26">
                  <c:v>0.63087418216651203</c:v>
                </c:pt>
                <c:pt idx="27">
                  <c:v>0.63087027927350214</c:v>
                </c:pt>
                <c:pt idx="28">
                  <c:v>0.62300245957240841</c:v>
                </c:pt>
                <c:pt idx="29">
                  <c:v>0.61941976167089596</c:v>
                </c:pt>
                <c:pt idx="30">
                  <c:v>0.59870774168332952</c:v>
                </c:pt>
                <c:pt idx="31">
                  <c:v>0.59868737440513842</c:v>
                </c:pt>
                <c:pt idx="32">
                  <c:v>0.59760737738400205</c:v>
                </c:pt>
                <c:pt idx="33">
                  <c:v>0.5947325996786379</c:v>
                </c:pt>
                <c:pt idx="34">
                  <c:v>0.59425603394634274</c:v>
                </c:pt>
                <c:pt idx="35">
                  <c:v>0.58994078901058811</c:v>
                </c:pt>
                <c:pt idx="36">
                  <c:v>0.58418570747605159</c:v>
                </c:pt>
                <c:pt idx="37">
                  <c:v>0.57731975409240333</c:v>
                </c:pt>
                <c:pt idx="38">
                  <c:v>0.57356701204569249</c:v>
                </c:pt>
                <c:pt idx="39">
                  <c:v>0.57039455225837687</c:v>
                </c:pt>
                <c:pt idx="40">
                  <c:v>0.56624057477449319</c:v>
                </c:pt>
                <c:pt idx="41">
                  <c:v>0.56605839264873614</c:v>
                </c:pt>
                <c:pt idx="42">
                  <c:v>0.55687752897596365</c:v>
                </c:pt>
                <c:pt idx="43">
                  <c:v>0.55678603864888299</c:v>
                </c:pt>
                <c:pt idx="44">
                  <c:v>0.55312463501336828</c:v>
                </c:pt>
                <c:pt idx="45">
                  <c:v>0.55261754849621791</c:v>
                </c:pt>
                <c:pt idx="46">
                  <c:v>0.54658190488005387</c:v>
                </c:pt>
                <c:pt idx="47">
                  <c:v>0.53672283088518935</c:v>
                </c:pt>
                <c:pt idx="48">
                  <c:v>0.53447374542877601</c:v>
                </c:pt>
                <c:pt idx="49">
                  <c:v>0.53199635851295368</c:v>
                </c:pt>
                <c:pt idx="50">
                  <c:v>0.52391240279804407</c:v>
                </c:pt>
                <c:pt idx="51">
                  <c:v>0.52241340400485514</c:v>
                </c:pt>
                <c:pt idx="52">
                  <c:v>0.50715317926777226</c:v>
                </c:pt>
                <c:pt idx="53">
                  <c:v>0.5041294475053677</c:v>
                </c:pt>
                <c:pt idx="54">
                  <c:v>0.48918036783117425</c:v>
                </c:pt>
                <c:pt idx="55">
                  <c:v>0.48863685604442736</c:v>
                </c:pt>
                <c:pt idx="56">
                  <c:v>0.48827344300397379</c:v>
                </c:pt>
                <c:pt idx="57">
                  <c:v>0.47615011121738859</c:v>
                </c:pt>
                <c:pt idx="58">
                  <c:v>0.47578362974525845</c:v>
                </c:pt>
                <c:pt idx="59">
                  <c:v>0.47502353919829715</c:v>
                </c:pt>
                <c:pt idx="60">
                  <c:v>0.47403053069594198</c:v>
                </c:pt>
                <c:pt idx="61">
                  <c:v>0.47294045701080784</c:v>
                </c:pt>
                <c:pt idx="62">
                  <c:v>0.46810648319860065</c:v>
                </c:pt>
                <c:pt idx="63">
                  <c:v>0.46475785099020428</c:v>
                </c:pt>
                <c:pt idx="64">
                  <c:v>0.46340270659070881</c:v>
                </c:pt>
                <c:pt idx="65">
                  <c:v>0.46250004704154557</c:v>
                </c:pt>
                <c:pt idx="66">
                  <c:v>0.46192526615878482</c:v>
                </c:pt>
                <c:pt idx="67">
                  <c:v>0.46182921252601694</c:v>
                </c:pt>
                <c:pt idx="68">
                  <c:v>0.4522678297940631</c:v>
                </c:pt>
                <c:pt idx="69">
                  <c:v>0.44296257825414648</c:v>
                </c:pt>
                <c:pt idx="70">
                  <c:v>0.44137744836923531</c:v>
                </c:pt>
                <c:pt idx="71">
                  <c:v>0.42553629390916636</c:v>
                </c:pt>
                <c:pt idx="72">
                  <c:v>0.41805515434904428</c:v>
                </c:pt>
                <c:pt idx="73">
                  <c:v>0.41803115350795306</c:v>
                </c:pt>
                <c:pt idx="74">
                  <c:v>0.39282578327368145</c:v>
                </c:pt>
                <c:pt idx="75">
                  <c:v>0.38701270215526268</c:v>
                </c:pt>
                <c:pt idx="76">
                  <c:v>0.38154912316843731</c:v>
                </c:pt>
                <c:pt idx="77">
                  <c:v>0.37915929245738561</c:v>
                </c:pt>
                <c:pt idx="78">
                  <c:v>0.37878904332945207</c:v>
                </c:pt>
                <c:pt idx="79">
                  <c:v>0.37501579287673131</c:v>
                </c:pt>
                <c:pt idx="80">
                  <c:v>0.37214443979767647</c:v>
                </c:pt>
                <c:pt idx="81">
                  <c:v>0.37213897901356263</c:v>
                </c:pt>
                <c:pt idx="82">
                  <c:v>0.37169141242202713</c:v>
                </c:pt>
                <c:pt idx="83">
                  <c:v>0.36957072130175989</c:v>
                </c:pt>
                <c:pt idx="84">
                  <c:v>0.3689064256190539</c:v>
                </c:pt>
                <c:pt idx="85">
                  <c:v>0.35651554911687844</c:v>
                </c:pt>
                <c:pt idx="86">
                  <c:v>0.34509302957422999</c:v>
                </c:pt>
                <c:pt idx="87">
                  <c:v>0.34292110523954994</c:v>
                </c:pt>
                <c:pt idx="88">
                  <c:v>0.3381585035764188</c:v>
                </c:pt>
                <c:pt idx="89">
                  <c:v>0.33205399785214623</c:v>
                </c:pt>
                <c:pt idx="90">
                  <c:v>0.32262528930343831</c:v>
                </c:pt>
                <c:pt idx="91">
                  <c:v>0.31803362893508824</c:v>
                </c:pt>
                <c:pt idx="92">
                  <c:v>0.31086041837509581</c:v>
                </c:pt>
                <c:pt idx="93">
                  <c:v>0.31047442729827501</c:v>
                </c:pt>
                <c:pt idx="94">
                  <c:v>0.30301658541662196</c:v>
                </c:pt>
                <c:pt idx="95">
                  <c:v>0.27306396650272907</c:v>
                </c:pt>
                <c:pt idx="96">
                  <c:v>0.27151700231099374</c:v>
                </c:pt>
                <c:pt idx="97">
                  <c:v>0.26489939777103882</c:v>
                </c:pt>
                <c:pt idx="98">
                  <c:v>0.26072591799933476</c:v>
                </c:pt>
                <c:pt idx="99">
                  <c:v>0.25616588853782141</c:v>
                </c:pt>
                <c:pt idx="100">
                  <c:v>0.24825917221275903</c:v>
                </c:pt>
                <c:pt idx="101">
                  <c:v>0.2354685064087462</c:v>
                </c:pt>
                <c:pt idx="102">
                  <c:v>0.23072235684303752</c:v>
                </c:pt>
                <c:pt idx="103">
                  <c:v>0.21987818697257558</c:v>
                </c:pt>
                <c:pt idx="104">
                  <c:v>0.20535180624955174</c:v>
                </c:pt>
                <c:pt idx="105">
                  <c:v>0.1829446551024721</c:v>
                </c:pt>
                <c:pt idx="106">
                  <c:v>0.15707777577346024</c:v>
                </c:pt>
                <c:pt idx="107">
                  <c:v>0.14421641629205048</c:v>
                </c:pt>
                <c:pt idx="108">
                  <c:v>1.9356151346808993E-2</c:v>
                </c:pt>
                <c:pt idx="10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452864"/>
        <c:axId val="207455608"/>
      </c:barChart>
      <c:catAx>
        <c:axId val="2074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55608"/>
        <c:crosses val="autoZero"/>
        <c:auto val="1"/>
        <c:lblAlgn val="ctr"/>
        <c:lblOffset val="100"/>
        <c:noMultiLvlLbl val="0"/>
      </c:catAx>
      <c:valAx>
        <c:axId val="207455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5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общей балансовой стоимости движимого имущества к количеству обучающихся (на 1 чел.)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3122763265954128E-2"/>
          <c:y val="6.2198782612702813E-2"/>
          <c:w val="0.94925384478824426"/>
          <c:h val="0.73739884875443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'2022-2023 движимое '!$C$5:$C$115</c:f>
              <c:strCache>
                <c:ptCount val="111"/>
                <c:pt idx="0">
                  <c:v>МАОУ Школа-интернат № 1</c:v>
                </c:pt>
                <c:pt idx="1">
                  <c:v>МАОУ СШ № 158</c:v>
                </c:pt>
                <c:pt idx="2">
                  <c:v>МБОУ СШ № 86 </c:v>
                </c:pt>
                <c:pt idx="3">
                  <c:v>МАОУ СШ № 154</c:v>
                </c:pt>
                <c:pt idx="4">
                  <c:v>МБОУ  Гимназия № 16</c:v>
                </c:pt>
                <c:pt idx="5">
                  <c:v>МАОУ СШ № 55</c:v>
                </c:pt>
                <c:pt idx="6">
                  <c:v>МБОУ Прогимназия  № 131</c:v>
                </c:pt>
                <c:pt idx="7">
                  <c:v>МАОУ «КУГ № 1 – Универс»</c:v>
                </c:pt>
                <c:pt idx="8">
                  <c:v>МАОУ СШ № 78</c:v>
                </c:pt>
                <c:pt idx="9">
                  <c:v>МАОУ СШ № 50</c:v>
                </c:pt>
                <c:pt idx="10">
                  <c:v>МАОУ Лицей № 9 "Лидер"</c:v>
                </c:pt>
                <c:pt idx="11">
                  <c:v>МАОУ СШ № 1</c:v>
                </c:pt>
                <c:pt idx="12">
                  <c:v>МАОУ Гимназия № 13 "Академ"</c:v>
                </c:pt>
                <c:pt idx="13">
                  <c:v>МАОУ СШ № 66</c:v>
                </c:pt>
                <c:pt idx="14">
                  <c:v>МБОУ СШ № 13</c:v>
                </c:pt>
                <c:pt idx="15">
                  <c:v>МБОУ СШ № 98</c:v>
                </c:pt>
                <c:pt idx="16">
                  <c:v>МАОУ СШ № 18</c:v>
                </c:pt>
                <c:pt idx="17">
                  <c:v>МБОУ СШ № 155</c:v>
                </c:pt>
                <c:pt idx="18">
                  <c:v>МБОУ Лицей № 10</c:v>
                </c:pt>
                <c:pt idx="19">
                  <c:v>МБОУ СШ № 73</c:v>
                </c:pt>
                <c:pt idx="20">
                  <c:v>МАОУ Гимназия № 14</c:v>
                </c:pt>
                <c:pt idx="21">
                  <c:v>МАОУ СШ № 152 </c:v>
                </c:pt>
                <c:pt idx="22">
                  <c:v>МАОУ СШ № 151</c:v>
                </c:pt>
                <c:pt idx="23">
                  <c:v>МБОУ СШ № 4</c:v>
                </c:pt>
                <c:pt idx="24">
                  <c:v>МАОУ Лицей № 11</c:v>
                </c:pt>
                <c:pt idx="25">
                  <c:v>МБОУ СШ № 51</c:v>
                </c:pt>
                <c:pt idx="26">
                  <c:v>МАОУ СШ № 144</c:v>
                </c:pt>
                <c:pt idx="27">
                  <c:v>МБОУ Лицей № 2</c:v>
                </c:pt>
                <c:pt idx="28">
                  <c:v>МАОУ СШ "Комплекс "Покровский"</c:v>
                </c:pt>
                <c:pt idx="29">
                  <c:v>МАОУ Гимназия №  9</c:v>
                </c:pt>
                <c:pt idx="30">
                  <c:v>МБОУ СОШ № 10 </c:v>
                </c:pt>
                <c:pt idx="31">
                  <c:v>МАОУ Гимназия № 6</c:v>
                </c:pt>
                <c:pt idx="32">
                  <c:v>МАОУ СШ № 137</c:v>
                </c:pt>
                <c:pt idx="33">
                  <c:v>МАОУ СШ № 93</c:v>
                </c:pt>
                <c:pt idx="34">
                  <c:v>МБОУ СШ № 56</c:v>
                </c:pt>
                <c:pt idx="35">
                  <c:v>МАОУ Гимназия № 2</c:v>
                </c:pt>
                <c:pt idx="36">
                  <c:v>МБОУ Гимназия № 7</c:v>
                </c:pt>
                <c:pt idx="37">
                  <c:v>МАОУ Лицей № 7</c:v>
                </c:pt>
                <c:pt idx="38">
                  <c:v>МАОУ СШ № 8 "Созидание"</c:v>
                </c:pt>
                <c:pt idx="39">
                  <c:v>МАОУ СШ № 17</c:v>
                </c:pt>
                <c:pt idx="40">
                  <c:v>МБОУ СШ № 63</c:v>
                </c:pt>
                <c:pt idx="41">
                  <c:v>МАОУ СШ  № 12</c:v>
                </c:pt>
                <c:pt idx="42">
                  <c:v>МАОУ СШ № 141</c:v>
                </c:pt>
                <c:pt idx="43">
                  <c:v>МАОУ Лицей № 3</c:v>
                </c:pt>
                <c:pt idx="44">
                  <c:v>МАОУ СШ № 42</c:v>
                </c:pt>
                <c:pt idx="45">
                  <c:v>МБОУ СШ № 79</c:v>
                </c:pt>
                <c:pt idx="46">
                  <c:v>МБОУ СШ № 27</c:v>
                </c:pt>
                <c:pt idx="47">
                  <c:v>МАОУ Гимназия № 4</c:v>
                </c:pt>
                <c:pt idx="48">
                  <c:v>МАОУ СШ № 90</c:v>
                </c:pt>
                <c:pt idx="49">
                  <c:v>МБОУ СШ № 62</c:v>
                </c:pt>
                <c:pt idx="50">
                  <c:v>МАОУ СШ № 149</c:v>
                </c:pt>
                <c:pt idx="51">
                  <c:v>МАОУ СШ № 81</c:v>
                </c:pt>
                <c:pt idx="52">
                  <c:v>МАОУ Гимназия № 15</c:v>
                </c:pt>
                <c:pt idx="53">
                  <c:v>МБОУ СШ № 129</c:v>
                </c:pt>
                <c:pt idx="54">
                  <c:v>МАОУ Лицей № 1</c:v>
                </c:pt>
                <c:pt idx="55">
                  <c:v>МАОУ СШ № 145</c:v>
                </c:pt>
                <c:pt idx="56">
                  <c:v>МАОУ СШ № 19</c:v>
                </c:pt>
                <c:pt idx="57">
                  <c:v>МАОУ Лицей № 6 "Перспектива"</c:v>
                </c:pt>
                <c:pt idx="58">
                  <c:v>МАОУ Гимназия № 8</c:v>
                </c:pt>
                <c:pt idx="59">
                  <c:v>МАОУ СШ № 150</c:v>
                </c:pt>
                <c:pt idx="60">
                  <c:v>МАОУ СШ № 6</c:v>
                </c:pt>
                <c:pt idx="61">
                  <c:v>МАОУ СШ № 7</c:v>
                </c:pt>
                <c:pt idx="62">
                  <c:v>МАОУ СШ № 139</c:v>
                </c:pt>
                <c:pt idx="63">
                  <c:v>МБОУ СШ № 147</c:v>
                </c:pt>
                <c:pt idx="64">
                  <c:v>МАОУ СШ № 65</c:v>
                </c:pt>
                <c:pt idx="65">
                  <c:v>МБОУ СШ № 91</c:v>
                </c:pt>
                <c:pt idx="66">
                  <c:v>МБОУ СШ № 64</c:v>
                </c:pt>
                <c:pt idx="67">
                  <c:v>МАОУ СШ № 16</c:v>
                </c:pt>
                <c:pt idx="68">
                  <c:v>МАОУ СШ № 32</c:v>
                </c:pt>
                <c:pt idx="69">
                  <c:v>МБОУ СШ № 133</c:v>
                </c:pt>
                <c:pt idx="70">
                  <c:v>МАОУ СШ № 121</c:v>
                </c:pt>
                <c:pt idx="71">
                  <c:v>МАОУ СШ № 46</c:v>
                </c:pt>
                <c:pt idx="72">
                  <c:v>МБОУ СШ № 94</c:v>
                </c:pt>
                <c:pt idx="73">
                  <c:v>МАОУ СШ № 156</c:v>
                </c:pt>
                <c:pt idx="74">
                  <c:v>МАОУ СШ № 5</c:v>
                </c:pt>
                <c:pt idx="75">
                  <c:v>МБОУ СШ № 99</c:v>
                </c:pt>
                <c:pt idx="76">
                  <c:v>МБОУ СШ № 21</c:v>
                </c:pt>
                <c:pt idx="77">
                  <c:v>МАОУ СШ № 72 </c:v>
                </c:pt>
                <c:pt idx="78">
                  <c:v>МБОУ СШ № 36</c:v>
                </c:pt>
                <c:pt idx="79">
                  <c:v>МАОУ Лицей № 12</c:v>
                </c:pt>
                <c:pt idx="80">
                  <c:v>МАОУ СШ № 108</c:v>
                </c:pt>
                <c:pt idx="81">
                  <c:v>МАОУ Гимназия № 10</c:v>
                </c:pt>
                <c:pt idx="82">
                  <c:v>МАОУ СШ № 143</c:v>
                </c:pt>
                <c:pt idx="83">
                  <c:v>МАОУ СШ № 23</c:v>
                </c:pt>
                <c:pt idx="84">
                  <c:v>МАОУ СШ № 85</c:v>
                </c:pt>
                <c:pt idx="85">
                  <c:v>МАОУ СШ № 148</c:v>
                </c:pt>
                <c:pt idx="86">
                  <c:v>МАОУ СШ № 135</c:v>
                </c:pt>
                <c:pt idx="87">
                  <c:v>МБОУ СШ № 31</c:v>
                </c:pt>
                <c:pt idx="88">
                  <c:v>МБОУ СШ № 30</c:v>
                </c:pt>
                <c:pt idx="89">
                  <c:v>МБОУ СШ № 2</c:v>
                </c:pt>
                <c:pt idx="90">
                  <c:v>МБОУ СШ № 44</c:v>
                </c:pt>
                <c:pt idx="91">
                  <c:v>МБОУ СШ № 39</c:v>
                </c:pt>
                <c:pt idx="92">
                  <c:v>МАОУ СШ № 34</c:v>
                </c:pt>
                <c:pt idx="93">
                  <c:v>МАОУ Лицей № 28</c:v>
                </c:pt>
                <c:pt idx="94">
                  <c:v>МБОУ Гимназия № 3</c:v>
                </c:pt>
                <c:pt idx="95">
                  <c:v>МБОУ Лицей № 8</c:v>
                </c:pt>
                <c:pt idx="96">
                  <c:v>МАОУ СШ № 157</c:v>
                </c:pt>
                <c:pt idx="97">
                  <c:v>МАОУ СШ № 134</c:v>
                </c:pt>
                <c:pt idx="98">
                  <c:v>МАОУ СШ № 24</c:v>
                </c:pt>
                <c:pt idx="99">
                  <c:v>МАОУ СШ № 69</c:v>
                </c:pt>
                <c:pt idx="100">
                  <c:v>МАОУ СШ № 53</c:v>
                </c:pt>
                <c:pt idx="101">
                  <c:v>МАОУ СШ № 89</c:v>
                </c:pt>
                <c:pt idx="102">
                  <c:v>МАОУ СШ № 82</c:v>
                </c:pt>
                <c:pt idx="103">
                  <c:v>МАОУ СШ № 3</c:v>
                </c:pt>
                <c:pt idx="104">
                  <c:v>МБОУ СШ № 95</c:v>
                </c:pt>
                <c:pt idx="105">
                  <c:v>МАОУ Гимназия № 11 </c:v>
                </c:pt>
                <c:pt idx="106">
                  <c:v>МБОУ СШ № 84</c:v>
                </c:pt>
                <c:pt idx="107">
                  <c:v>МАОУ СШ № 45</c:v>
                </c:pt>
                <c:pt idx="108">
                  <c:v>МАОУ СШ № 115</c:v>
                </c:pt>
                <c:pt idx="109">
                  <c:v>МАОУ СШ № 76</c:v>
                </c:pt>
                <c:pt idx="110">
                  <c:v>МБОУ СШ № 159</c:v>
                </c:pt>
              </c:strCache>
            </c:strRef>
          </c:cat>
          <c:val>
            <c:numRef>
              <c:f>'2022-2023 движимое '!$F$5:$F$115</c:f>
              <c:numCache>
                <c:formatCode>0.00</c:formatCode>
                <c:ptCount val="111"/>
                <c:pt idx="0">
                  <c:v>117616.96808510639</c:v>
                </c:pt>
                <c:pt idx="1">
                  <c:v>105946.26506024097</c:v>
                </c:pt>
                <c:pt idx="2">
                  <c:v>87861.024165707713</c:v>
                </c:pt>
                <c:pt idx="3">
                  <c:v>52916.934112646122</c:v>
                </c:pt>
                <c:pt idx="4">
                  <c:v>49271.516393442624</c:v>
                </c:pt>
                <c:pt idx="5">
                  <c:v>47883.127753303968</c:v>
                </c:pt>
                <c:pt idx="6">
                  <c:v>45603.944223107566</c:v>
                </c:pt>
                <c:pt idx="7">
                  <c:v>43137.197986577179</c:v>
                </c:pt>
                <c:pt idx="8">
                  <c:v>42128.766490765171</c:v>
                </c:pt>
                <c:pt idx="9">
                  <c:v>41999.039735099337</c:v>
                </c:pt>
                <c:pt idx="10">
                  <c:v>41777.488429184552</c:v>
                </c:pt>
                <c:pt idx="11">
                  <c:v>39379.652351738245</c:v>
                </c:pt>
                <c:pt idx="12">
                  <c:v>39362.568594999997</c:v>
                </c:pt>
                <c:pt idx="13">
                  <c:v>39006.317016317014</c:v>
                </c:pt>
                <c:pt idx="14">
                  <c:v>38641.030927835054</c:v>
                </c:pt>
                <c:pt idx="15">
                  <c:v>38046.087962962964</c:v>
                </c:pt>
                <c:pt idx="16">
                  <c:v>36272.790845518117</c:v>
                </c:pt>
                <c:pt idx="17">
                  <c:v>36269.421419778417</c:v>
                </c:pt>
                <c:pt idx="18">
                  <c:v>35589.257602862257</c:v>
                </c:pt>
                <c:pt idx="19">
                  <c:v>33920.224719101127</c:v>
                </c:pt>
                <c:pt idx="20">
                  <c:v>33908.310960067967</c:v>
                </c:pt>
                <c:pt idx="21">
                  <c:v>33077.385819921707</c:v>
                </c:pt>
                <c:pt idx="22">
                  <c:v>33077.050984936272</c:v>
                </c:pt>
                <c:pt idx="23">
                  <c:v>32518.876560332872</c:v>
                </c:pt>
                <c:pt idx="24">
                  <c:v>31858.22004204625</c:v>
                </c:pt>
                <c:pt idx="25">
                  <c:v>31662.629213483146</c:v>
                </c:pt>
                <c:pt idx="26">
                  <c:v>31651.119038678182</c:v>
                </c:pt>
                <c:pt idx="27">
                  <c:v>31601.945054945056</c:v>
                </c:pt>
                <c:pt idx="28">
                  <c:v>31127.041678016889</c:v>
                </c:pt>
                <c:pt idx="29">
                  <c:v>30934.188571428571</c:v>
                </c:pt>
                <c:pt idx="30">
                  <c:v>30490.576368876082</c:v>
                </c:pt>
                <c:pt idx="31">
                  <c:v>29762.777777777777</c:v>
                </c:pt>
                <c:pt idx="32">
                  <c:v>29329.022316684379</c:v>
                </c:pt>
                <c:pt idx="33">
                  <c:v>29086.979785969084</c:v>
                </c:pt>
                <c:pt idx="34">
                  <c:v>28917.005870841487</c:v>
                </c:pt>
                <c:pt idx="35">
                  <c:v>28880.140597539543</c:v>
                </c:pt>
                <c:pt idx="36">
                  <c:v>28510.82474226804</c:v>
                </c:pt>
                <c:pt idx="37">
                  <c:v>28288.72382198953</c:v>
                </c:pt>
                <c:pt idx="38">
                  <c:v>27433.988603988604</c:v>
                </c:pt>
                <c:pt idx="39">
                  <c:v>27212.591240875914</c:v>
                </c:pt>
                <c:pt idx="40">
                  <c:v>26127.94930875576</c:v>
                </c:pt>
                <c:pt idx="41">
                  <c:v>25937.767295597485</c:v>
                </c:pt>
                <c:pt idx="42">
                  <c:v>25798.719062200958</c:v>
                </c:pt>
                <c:pt idx="43">
                  <c:v>25278.350305498981</c:v>
                </c:pt>
                <c:pt idx="44">
                  <c:v>25255.512690355328</c:v>
                </c:pt>
                <c:pt idx="45">
                  <c:v>25200.173564753004</c:v>
                </c:pt>
                <c:pt idx="46">
                  <c:v>25144.072992700731</c:v>
                </c:pt>
                <c:pt idx="47">
                  <c:v>24903.082061068701</c:v>
                </c:pt>
                <c:pt idx="48">
                  <c:v>23885.663230240549</c:v>
                </c:pt>
                <c:pt idx="49">
                  <c:v>23777.482900136798</c:v>
                </c:pt>
                <c:pt idx="50">
                  <c:v>23721.859185918591</c:v>
                </c:pt>
                <c:pt idx="51">
                  <c:v>23575.76923076923</c:v>
                </c:pt>
                <c:pt idx="52">
                  <c:v>22905.973548861133</c:v>
                </c:pt>
                <c:pt idx="53">
                  <c:v>22539.419753086418</c:v>
                </c:pt>
                <c:pt idx="54">
                  <c:v>22486.51343981301</c:v>
                </c:pt>
                <c:pt idx="55">
                  <c:v>22215.357337697762</c:v>
                </c:pt>
                <c:pt idx="56">
                  <c:v>21681.585735963581</c:v>
                </c:pt>
                <c:pt idx="57">
                  <c:v>21551.543244771055</c:v>
                </c:pt>
                <c:pt idx="58">
                  <c:v>21448.504201680673</c:v>
                </c:pt>
                <c:pt idx="59">
                  <c:v>21132.811244979919</c:v>
                </c:pt>
                <c:pt idx="60">
                  <c:v>21023.065512978985</c:v>
                </c:pt>
                <c:pt idx="61">
                  <c:v>20960.816326530614</c:v>
                </c:pt>
                <c:pt idx="62">
                  <c:v>20886.91593047035</c:v>
                </c:pt>
                <c:pt idx="63">
                  <c:v>20830.816012317166</c:v>
                </c:pt>
                <c:pt idx="64">
                  <c:v>20743.598820058996</c:v>
                </c:pt>
                <c:pt idx="65">
                  <c:v>20642.204806687565</c:v>
                </c:pt>
                <c:pt idx="66">
                  <c:v>20541.970297029704</c:v>
                </c:pt>
                <c:pt idx="67">
                  <c:v>20480.975020145044</c:v>
                </c:pt>
                <c:pt idx="68">
                  <c:v>20408.169556840076</c:v>
                </c:pt>
                <c:pt idx="69">
                  <c:v>20288.747697974217</c:v>
                </c:pt>
                <c:pt idx="70">
                  <c:v>20261.511500547644</c:v>
                </c:pt>
                <c:pt idx="71">
                  <c:v>20040.841392649902</c:v>
                </c:pt>
                <c:pt idx="72">
                  <c:v>20038.661679135494</c:v>
                </c:pt>
                <c:pt idx="73">
                  <c:v>19868.395334174023</c:v>
                </c:pt>
                <c:pt idx="74">
                  <c:v>19675.294659300183</c:v>
                </c:pt>
                <c:pt idx="75">
                  <c:v>19667.83570300158</c:v>
                </c:pt>
                <c:pt idx="76">
                  <c:v>19639.37984496124</c:v>
                </c:pt>
                <c:pt idx="77">
                  <c:v>19555.516652433816</c:v>
                </c:pt>
                <c:pt idx="78">
                  <c:v>19471.00790513834</c:v>
                </c:pt>
                <c:pt idx="79">
                  <c:v>19407.324777887465</c:v>
                </c:pt>
                <c:pt idx="80">
                  <c:v>19340.835443037973</c:v>
                </c:pt>
                <c:pt idx="81">
                  <c:v>19334.521575984989</c:v>
                </c:pt>
                <c:pt idx="82">
                  <c:v>19249.74178403756</c:v>
                </c:pt>
                <c:pt idx="83">
                  <c:v>19239.593908629442</c:v>
                </c:pt>
                <c:pt idx="84">
                  <c:v>19188.271298593878</c:v>
                </c:pt>
                <c:pt idx="85">
                  <c:v>19126.364317841078</c:v>
                </c:pt>
                <c:pt idx="86">
                  <c:v>19094.410256410258</c:v>
                </c:pt>
                <c:pt idx="87">
                  <c:v>18951.337386018236</c:v>
                </c:pt>
                <c:pt idx="88">
                  <c:v>18835.030864197532</c:v>
                </c:pt>
                <c:pt idx="89">
                  <c:v>18543.699346405228</c:v>
                </c:pt>
                <c:pt idx="90">
                  <c:v>18485.087310826544</c:v>
                </c:pt>
                <c:pt idx="91">
                  <c:v>18324.512195121952</c:v>
                </c:pt>
                <c:pt idx="92">
                  <c:v>18291.814595660748</c:v>
                </c:pt>
                <c:pt idx="93">
                  <c:v>18152.664359861592</c:v>
                </c:pt>
                <c:pt idx="94">
                  <c:v>17950.072886297377</c:v>
                </c:pt>
                <c:pt idx="95">
                  <c:v>17820.939032936229</c:v>
                </c:pt>
                <c:pt idx="96">
                  <c:v>17417.548422800221</c:v>
                </c:pt>
                <c:pt idx="97">
                  <c:v>17230.756832515766</c:v>
                </c:pt>
                <c:pt idx="98">
                  <c:v>17188.288899660689</c:v>
                </c:pt>
                <c:pt idx="99">
                  <c:v>17146.121635094714</c:v>
                </c:pt>
                <c:pt idx="100">
                  <c:v>16941.065203357004</c:v>
                </c:pt>
                <c:pt idx="101">
                  <c:v>16932.475928473177</c:v>
                </c:pt>
                <c:pt idx="102">
                  <c:v>15755.285087719298</c:v>
                </c:pt>
                <c:pt idx="103">
                  <c:v>14528.108356290175</c:v>
                </c:pt>
                <c:pt idx="104">
                  <c:v>13438.839291705499</c:v>
                </c:pt>
                <c:pt idx="105">
                  <c:v>12993.869636963696</c:v>
                </c:pt>
                <c:pt idx="106">
                  <c:v>12294.704570791528</c:v>
                </c:pt>
                <c:pt idx="107">
                  <c:v>3459.8669581511554</c:v>
                </c:pt>
                <c:pt idx="108">
                  <c:v>2512.1739130434785</c:v>
                </c:pt>
                <c:pt idx="109">
                  <c:v>2064.6458818054907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46440"/>
        <c:axId val="276646832"/>
      </c:barChart>
      <c:catAx>
        <c:axId val="27664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646832"/>
        <c:crosses val="autoZero"/>
        <c:auto val="1"/>
        <c:lblAlgn val="ctr"/>
        <c:lblOffset val="100"/>
        <c:noMultiLvlLbl val="0"/>
      </c:catAx>
      <c:valAx>
        <c:axId val="2766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64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размера субсидии МЗ на количество обучающихся (на 1 чел.)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'2022-2023 МЗ '!$C$5:$C$115</c:f>
              <c:strCache>
                <c:ptCount val="111"/>
                <c:pt idx="0">
                  <c:v>МАОУ Школа-интернат № 1</c:v>
                </c:pt>
                <c:pt idx="1">
                  <c:v>МБОУ Прогимназия  № 131</c:v>
                </c:pt>
                <c:pt idx="2">
                  <c:v>МАОУ СШ № 55</c:v>
                </c:pt>
                <c:pt idx="3">
                  <c:v>МАОУ Лицей № 9 "Лидер"</c:v>
                </c:pt>
                <c:pt idx="4">
                  <c:v>МБОУ Лицей № 10</c:v>
                </c:pt>
                <c:pt idx="5">
                  <c:v>МБОУ СШ № 73</c:v>
                </c:pt>
                <c:pt idx="6">
                  <c:v>МАОУ СШ "Комплекс "Покровский"</c:v>
                </c:pt>
                <c:pt idx="7">
                  <c:v>МАОУ СШ № 148</c:v>
                </c:pt>
                <c:pt idx="8">
                  <c:v>МАОУ «КУГ № 1 – Универс»</c:v>
                </c:pt>
                <c:pt idx="9">
                  <c:v>МАОУ Лицей № 6 "Перспектива"</c:v>
                </c:pt>
                <c:pt idx="10">
                  <c:v>МАОУ СШ № 50</c:v>
                </c:pt>
                <c:pt idx="11">
                  <c:v>МБОУ СШ № 133</c:v>
                </c:pt>
                <c:pt idx="12">
                  <c:v>МБОУ СШ № 13</c:v>
                </c:pt>
                <c:pt idx="13">
                  <c:v>МАОУ СШ № 158</c:v>
                </c:pt>
                <c:pt idx="14">
                  <c:v>МАОУ СШ № 81</c:v>
                </c:pt>
                <c:pt idx="15">
                  <c:v>МБОУ СШ № 51</c:v>
                </c:pt>
                <c:pt idx="16">
                  <c:v>МАОУ СШ № 137</c:v>
                </c:pt>
                <c:pt idx="17">
                  <c:v>МАОУ СШ № 66</c:v>
                </c:pt>
                <c:pt idx="18">
                  <c:v>МАОУ СШ № 143</c:v>
                </c:pt>
                <c:pt idx="19">
                  <c:v>МАОУ Гимназия № 14</c:v>
                </c:pt>
                <c:pt idx="20">
                  <c:v>МАОУ Гимназия № 4</c:v>
                </c:pt>
                <c:pt idx="21">
                  <c:v>МБОУ СШ № 56</c:v>
                </c:pt>
                <c:pt idx="22">
                  <c:v>МБОУ Лицей № 2</c:v>
                </c:pt>
                <c:pt idx="23">
                  <c:v>МАОУ Гимназия № 6</c:v>
                </c:pt>
                <c:pt idx="24">
                  <c:v>МАОУ СШ № 154</c:v>
                </c:pt>
                <c:pt idx="25">
                  <c:v>МБОУ СШ № 21</c:v>
                </c:pt>
                <c:pt idx="26">
                  <c:v>МБОУ СШ № 30</c:v>
                </c:pt>
                <c:pt idx="27">
                  <c:v>МАОУ СШ № 152 </c:v>
                </c:pt>
                <c:pt idx="28">
                  <c:v>МБОУ СШ № 27</c:v>
                </c:pt>
                <c:pt idx="29">
                  <c:v>МБОУ СШ № 99</c:v>
                </c:pt>
                <c:pt idx="30">
                  <c:v>МБОУ  Гимназия № 16</c:v>
                </c:pt>
                <c:pt idx="31">
                  <c:v>МАОУ СШ № 65</c:v>
                </c:pt>
                <c:pt idx="32">
                  <c:v>МАОУ СШ № 17</c:v>
                </c:pt>
                <c:pt idx="33">
                  <c:v>МАОУ Гимназия № 13 "Академ"</c:v>
                </c:pt>
                <c:pt idx="34">
                  <c:v>МАОУ СШ № 8 "Созидание"</c:v>
                </c:pt>
                <c:pt idx="35">
                  <c:v>МАОУ Лицей № 7</c:v>
                </c:pt>
                <c:pt idx="36">
                  <c:v>МБОУ СШ № 36</c:v>
                </c:pt>
                <c:pt idx="37">
                  <c:v>МБОУ СШ № 4</c:v>
                </c:pt>
                <c:pt idx="38">
                  <c:v>МАОУ Гимназия № 10</c:v>
                </c:pt>
                <c:pt idx="39">
                  <c:v>МБОУ СШ № 86 </c:v>
                </c:pt>
                <c:pt idx="40">
                  <c:v>МБОУ СОШ № 10 </c:v>
                </c:pt>
                <c:pt idx="41">
                  <c:v>МБОУ СШ № 31</c:v>
                </c:pt>
                <c:pt idx="42">
                  <c:v>МБОУ СШ № 129</c:v>
                </c:pt>
                <c:pt idx="43">
                  <c:v>МАОУ Лицей № 11</c:v>
                </c:pt>
                <c:pt idx="44">
                  <c:v>МБОУ СШ № 62</c:v>
                </c:pt>
                <c:pt idx="45">
                  <c:v>МАОУ СШ № 151</c:v>
                </c:pt>
                <c:pt idx="46">
                  <c:v>МАОУ Гимназия № 2</c:v>
                </c:pt>
                <c:pt idx="47">
                  <c:v>МАОУ СШ № 108</c:v>
                </c:pt>
                <c:pt idx="48">
                  <c:v>МАОУ Гимназия № 11 </c:v>
                </c:pt>
                <c:pt idx="49">
                  <c:v>МАОУ Гимназия № 8</c:v>
                </c:pt>
                <c:pt idx="50">
                  <c:v>МБОУ СШ № 91</c:v>
                </c:pt>
                <c:pt idx="51">
                  <c:v>МБОУ СШ № 63</c:v>
                </c:pt>
                <c:pt idx="52">
                  <c:v>МБОУ СШ № 98</c:v>
                </c:pt>
                <c:pt idx="53">
                  <c:v>МАОУ СШ № 141</c:v>
                </c:pt>
                <c:pt idx="54">
                  <c:v>МАОУ СШ № 7</c:v>
                </c:pt>
                <c:pt idx="55">
                  <c:v>МБОУ Гимназия № 7</c:v>
                </c:pt>
                <c:pt idx="56">
                  <c:v>МАОУ СШ  № 12</c:v>
                </c:pt>
                <c:pt idx="57">
                  <c:v>МБОУ СШ № 147</c:v>
                </c:pt>
                <c:pt idx="58">
                  <c:v>МАОУ Гимназия № 15</c:v>
                </c:pt>
                <c:pt idx="59">
                  <c:v>МАОУ СШ № 121</c:v>
                </c:pt>
                <c:pt idx="60">
                  <c:v>МАОУ СШ № 5</c:v>
                </c:pt>
                <c:pt idx="61">
                  <c:v>МАОУ СШ № 6</c:v>
                </c:pt>
                <c:pt idx="62">
                  <c:v>МАОУ СШ № 115</c:v>
                </c:pt>
                <c:pt idx="63">
                  <c:v>МАОУ СШ № 23</c:v>
                </c:pt>
                <c:pt idx="64">
                  <c:v>МАОУ СШ № 89</c:v>
                </c:pt>
                <c:pt idx="65">
                  <c:v>МБОУ СШ № 44</c:v>
                </c:pt>
                <c:pt idx="66">
                  <c:v>МБОУ СШ № 79</c:v>
                </c:pt>
                <c:pt idx="67">
                  <c:v>МАОУ СШ № 135</c:v>
                </c:pt>
                <c:pt idx="68">
                  <c:v>МАОУ СШ № 134</c:v>
                </c:pt>
                <c:pt idx="69">
                  <c:v>МАОУ СШ № 78</c:v>
                </c:pt>
                <c:pt idx="70">
                  <c:v>МАОУ СШ № 76</c:v>
                </c:pt>
                <c:pt idx="71">
                  <c:v>МАОУ Лицей № 3</c:v>
                </c:pt>
                <c:pt idx="72">
                  <c:v>МАОУ СШ № 139</c:v>
                </c:pt>
                <c:pt idx="73">
                  <c:v>МАОУ СШ № 19</c:v>
                </c:pt>
                <c:pt idx="74">
                  <c:v>МАОУ СШ № 46</c:v>
                </c:pt>
                <c:pt idx="75">
                  <c:v>МАОУ СШ № 24</c:v>
                </c:pt>
                <c:pt idx="76">
                  <c:v>МАОУ СШ № 32</c:v>
                </c:pt>
                <c:pt idx="77">
                  <c:v>МАОУ СШ № 69</c:v>
                </c:pt>
                <c:pt idx="78">
                  <c:v>МАОУ СШ № 1</c:v>
                </c:pt>
                <c:pt idx="79">
                  <c:v>МБОУ Гимназия № 3</c:v>
                </c:pt>
                <c:pt idx="80">
                  <c:v>МАОУ СШ № 42</c:v>
                </c:pt>
                <c:pt idx="81">
                  <c:v>МАОУ СШ № 53</c:v>
                </c:pt>
                <c:pt idx="82">
                  <c:v>МАОУ Лицей № 28</c:v>
                </c:pt>
                <c:pt idx="83">
                  <c:v>МАОУ СШ № 45</c:v>
                </c:pt>
                <c:pt idx="84">
                  <c:v>МБОУ СШ № 2</c:v>
                </c:pt>
                <c:pt idx="85">
                  <c:v>МБОУ СШ № 94</c:v>
                </c:pt>
                <c:pt idx="86">
                  <c:v>МБОУ СШ № 64</c:v>
                </c:pt>
                <c:pt idx="87">
                  <c:v>МБОУ СШ № 84</c:v>
                </c:pt>
                <c:pt idx="88">
                  <c:v>МАОУ Лицей № 1</c:v>
                </c:pt>
                <c:pt idx="89">
                  <c:v>МАОУ СШ № 90</c:v>
                </c:pt>
                <c:pt idx="90">
                  <c:v>МАОУ Гимназия №  9</c:v>
                </c:pt>
                <c:pt idx="91">
                  <c:v>МАОУ СШ № 85</c:v>
                </c:pt>
                <c:pt idx="92">
                  <c:v>МАОУ СШ № 34</c:v>
                </c:pt>
                <c:pt idx="93">
                  <c:v>МАОУ СШ № 18</c:v>
                </c:pt>
                <c:pt idx="94">
                  <c:v>МБОУ СШ № 95</c:v>
                </c:pt>
                <c:pt idx="95">
                  <c:v>МАОУ СШ № 93</c:v>
                </c:pt>
                <c:pt idx="96">
                  <c:v>МАОУ СШ № 16</c:v>
                </c:pt>
                <c:pt idx="97">
                  <c:v>МАОУ СШ № 145</c:v>
                </c:pt>
                <c:pt idx="98">
                  <c:v>МБОУ Лицей № 8</c:v>
                </c:pt>
                <c:pt idx="99">
                  <c:v>МАОУ СШ № 144</c:v>
                </c:pt>
                <c:pt idx="100">
                  <c:v>МАОУ СШ № 149</c:v>
                </c:pt>
                <c:pt idx="101">
                  <c:v>МАОУ СШ № 3</c:v>
                </c:pt>
                <c:pt idx="102">
                  <c:v>МАОУ СШ № 72 </c:v>
                </c:pt>
                <c:pt idx="103">
                  <c:v>МАОУ Лицей № 12</c:v>
                </c:pt>
                <c:pt idx="104">
                  <c:v>МАОУ СШ № 156</c:v>
                </c:pt>
                <c:pt idx="105">
                  <c:v>МАОУ СШ № 150</c:v>
                </c:pt>
                <c:pt idx="106">
                  <c:v>МАОУ СШ № 82</c:v>
                </c:pt>
                <c:pt idx="107">
                  <c:v>МБОУ СШ № 39</c:v>
                </c:pt>
                <c:pt idx="108">
                  <c:v>МАОУ СШ № 157</c:v>
                </c:pt>
                <c:pt idx="109">
                  <c:v>МБОУ СШ № 155</c:v>
                </c:pt>
                <c:pt idx="110">
                  <c:v>МБОУ СШ № 159</c:v>
                </c:pt>
              </c:strCache>
            </c:strRef>
          </c:cat>
          <c:val>
            <c:numRef>
              <c:f>'2022-2023 МЗ '!$F$5:$F$115</c:f>
              <c:numCache>
                <c:formatCode>0.00</c:formatCode>
                <c:ptCount val="111"/>
                <c:pt idx="0">
                  <c:v>248236.02417553193</c:v>
                </c:pt>
                <c:pt idx="1">
                  <c:v>188999.53067729084</c:v>
                </c:pt>
                <c:pt idx="2">
                  <c:v>161881.78140969164</c:v>
                </c:pt>
                <c:pt idx="3">
                  <c:v>115733.22298712446</c:v>
                </c:pt>
                <c:pt idx="4">
                  <c:v>114499.08013416817</c:v>
                </c:pt>
                <c:pt idx="5">
                  <c:v>112187.45397003746</c:v>
                </c:pt>
                <c:pt idx="6">
                  <c:v>105536.49958866794</c:v>
                </c:pt>
                <c:pt idx="7">
                  <c:v>102777.67653673164</c:v>
                </c:pt>
                <c:pt idx="8">
                  <c:v>88094.7686954698</c:v>
                </c:pt>
                <c:pt idx="9">
                  <c:v>81061.161311475415</c:v>
                </c:pt>
                <c:pt idx="10">
                  <c:v>80741.743675496691</c:v>
                </c:pt>
                <c:pt idx="11">
                  <c:v>80467.390773480656</c:v>
                </c:pt>
                <c:pt idx="12">
                  <c:v>78249.914054982815</c:v>
                </c:pt>
                <c:pt idx="13">
                  <c:v>77804.776247848538</c:v>
                </c:pt>
                <c:pt idx="14">
                  <c:v>73842.176559251559</c:v>
                </c:pt>
                <c:pt idx="15">
                  <c:v>73565.041415730331</c:v>
                </c:pt>
                <c:pt idx="16">
                  <c:v>73153.695100956436</c:v>
                </c:pt>
                <c:pt idx="17">
                  <c:v>71019.695139860138</c:v>
                </c:pt>
                <c:pt idx="18">
                  <c:v>69963.465813771516</c:v>
                </c:pt>
                <c:pt idx="19">
                  <c:v>68340.434664401007</c:v>
                </c:pt>
                <c:pt idx="20">
                  <c:v>68248.848225190843</c:v>
                </c:pt>
                <c:pt idx="21">
                  <c:v>68170.524814090022</c:v>
                </c:pt>
                <c:pt idx="22">
                  <c:v>68127.446142857152</c:v>
                </c:pt>
                <c:pt idx="23">
                  <c:v>67564.010763888888</c:v>
                </c:pt>
                <c:pt idx="24">
                  <c:v>66810.920403825716</c:v>
                </c:pt>
                <c:pt idx="25">
                  <c:v>65676.833624031002</c:v>
                </c:pt>
                <c:pt idx="26">
                  <c:v>63606.113796296297</c:v>
                </c:pt>
                <c:pt idx="27">
                  <c:v>63360.336981296212</c:v>
                </c:pt>
                <c:pt idx="28">
                  <c:v>63308.358861313871</c:v>
                </c:pt>
                <c:pt idx="29">
                  <c:v>62847.511603475512</c:v>
                </c:pt>
                <c:pt idx="30">
                  <c:v>62649.390963114754</c:v>
                </c:pt>
                <c:pt idx="31">
                  <c:v>62085.171937069812</c:v>
                </c:pt>
                <c:pt idx="32">
                  <c:v>62017.024136253043</c:v>
                </c:pt>
                <c:pt idx="33">
                  <c:v>61901.864079999999</c:v>
                </c:pt>
                <c:pt idx="34">
                  <c:v>61885.285954415951</c:v>
                </c:pt>
                <c:pt idx="35">
                  <c:v>61842.825261780104</c:v>
                </c:pt>
                <c:pt idx="36">
                  <c:v>61713.959328063247</c:v>
                </c:pt>
                <c:pt idx="37">
                  <c:v>61561.8780443828</c:v>
                </c:pt>
                <c:pt idx="38">
                  <c:v>61452.236547842396</c:v>
                </c:pt>
                <c:pt idx="39">
                  <c:v>61020.350667433828</c:v>
                </c:pt>
                <c:pt idx="40">
                  <c:v>60918.179990393852</c:v>
                </c:pt>
                <c:pt idx="41">
                  <c:v>60708.947203647411</c:v>
                </c:pt>
                <c:pt idx="42">
                  <c:v>60350.026135802473</c:v>
                </c:pt>
                <c:pt idx="43">
                  <c:v>60249.503363700067</c:v>
                </c:pt>
                <c:pt idx="44">
                  <c:v>60083.966196990426</c:v>
                </c:pt>
                <c:pt idx="45">
                  <c:v>59820.597636152954</c:v>
                </c:pt>
                <c:pt idx="46">
                  <c:v>59110.961379613356</c:v>
                </c:pt>
                <c:pt idx="47">
                  <c:v>58578.105765822787</c:v>
                </c:pt>
                <c:pt idx="48">
                  <c:v>58377.236295379538</c:v>
                </c:pt>
                <c:pt idx="49">
                  <c:v>58330.749168067232</c:v>
                </c:pt>
                <c:pt idx="50">
                  <c:v>57766.965026123304</c:v>
                </c:pt>
                <c:pt idx="51">
                  <c:v>57273.195449308754</c:v>
                </c:pt>
                <c:pt idx="52">
                  <c:v>57060.659953703704</c:v>
                </c:pt>
                <c:pt idx="53">
                  <c:v>56987.471531100477</c:v>
                </c:pt>
                <c:pt idx="54">
                  <c:v>56203.555551020407</c:v>
                </c:pt>
                <c:pt idx="55">
                  <c:v>56169.796693667158</c:v>
                </c:pt>
                <c:pt idx="56">
                  <c:v>56153.385146750523</c:v>
                </c:pt>
                <c:pt idx="57">
                  <c:v>56109.949099307152</c:v>
                </c:pt>
                <c:pt idx="58">
                  <c:v>56065.082020573107</c:v>
                </c:pt>
                <c:pt idx="59">
                  <c:v>55952.888860898136</c:v>
                </c:pt>
                <c:pt idx="60">
                  <c:v>55927.034125230202</c:v>
                </c:pt>
                <c:pt idx="61">
                  <c:v>55911.614023485781</c:v>
                </c:pt>
                <c:pt idx="62">
                  <c:v>55905.605396975421</c:v>
                </c:pt>
                <c:pt idx="63">
                  <c:v>55883.818913705589</c:v>
                </c:pt>
                <c:pt idx="64">
                  <c:v>55314.572696011004</c:v>
                </c:pt>
                <c:pt idx="65">
                  <c:v>55197.246635622818</c:v>
                </c:pt>
                <c:pt idx="66">
                  <c:v>54908.740934579444</c:v>
                </c:pt>
                <c:pt idx="67">
                  <c:v>54645.306474358971</c:v>
                </c:pt>
                <c:pt idx="68">
                  <c:v>54456.569614576038</c:v>
                </c:pt>
                <c:pt idx="69">
                  <c:v>54305.130956464382</c:v>
                </c:pt>
                <c:pt idx="70">
                  <c:v>53709.312000930666</c:v>
                </c:pt>
                <c:pt idx="71">
                  <c:v>53590.579297352342</c:v>
                </c:pt>
                <c:pt idx="72">
                  <c:v>53523.861666666664</c:v>
                </c:pt>
                <c:pt idx="73">
                  <c:v>53461.35996206374</c:v>
                </c:pt>
                <c:pt idx="74">
                  <c:v>53436.963462282394</c:v>
                </c:pt>
                <c:pt idx="75">
                  <c:v>52766.968022297624</c:v>
                </c:pt>
                <c:pt idx="76">
                  <c:v>52520.234826589593</c:v>
                </c:pt>
                <c:pt idx="77">
                  <c:v>52309.830548354934</c:v>
                </c:pt>
                <c:pt idx="78">
                  <c:v>51852.820705521473</c:v>
                </c:pt>
                <c:pt idx="79">
                  <c:v>51811.868075801751</c:v>
                </c:pt>
                <c:pt idx="80">
                  <c:v>51091.60659898477</c:v>
                </c:pt>
                <c:pt idx="81">
                  <c:v>50368.106862491928</c:v>
                </c:pt>
                <c:pt idx="82">
                  <c:v>50342.709019607842</c:v>
                </c:pt>
                <c:pt idx="83">
                  <c:v>49410.929569019361</c:v>
                </c:pt>
                <c:pt idx="84">
                  <c:v>49243.506143790852</c:v>
                </c:pt>
                <c:pt idx="85">
                  <c:v>48988.352610141308</c:v>
                </c:pt>
                <c:pt idx="86">
                  <c:v>48874.274801980195</c:v>
                </c:pt>
                <c:pt idx="87">
                  <c:v>48824.084537346709</c:v>
                </c:pt>
                <c:pt idx="88">
                  <c:v>48633.561850409038</c:v>
                </c:pt>
                <c:pt idx="89">
                  <c:v>48540.602268041235</c:v>
                </c:pt>
                <c:pt idx="90">
                  <c:v>48353.554725714283</c:v>
                </c:pt>
                <c:pt idx="91">
                  <c:v>48341.111124896612</c:v>
                </c:pt>
                <c:pt idx="92">
                  <c:v>48184.445828402364</c:v>
                </c:pt>
                <c:pt idx="93">
                  <c:v>47544.41935791482</c:v>
                </c:pt>
                <c:pt idx="94">
                  <c:v>47093.383038210624</c:v>
                </c:pt>
                <c:pt idx="95">
                  <c:v>46803.738513674201</c:v>
                </c:pt>
                <c:pt idx="96">
                  <c:v>46474.579339242548</c:v>
                </c:pt>
                <c:pt idx="97">
                  <c:v>45766.502662302235</c:v>
                </c:pt>
                <c:pt idx="98">
                  <c:v>45660.660441485634</c:v>
                </c:pt>
                <c:pt idx="99">
                  <c:v>44567.339631993993</c:v>
                </c:pt>
                <c:pt idx="100">
                  <c:v>43866.840953428677</c:v>
                </c:pt>
                <c:pt idx="101">
                  <c:v>43837.248503213952</c:v>
                </c:pt>
                <c:pt idx="102">
                  <c:v>43790.570461144322</c:v>
                </c:pt>
                <c:pt idx="103">
                  <c:v>43279.486880552817</c:v>
                </c:pt>
                <c:pt idx="104">
                  <c:v>43148.801957755357</c:v>
                </c:pt>
                <c:pt idx="105">
                  <c:v>42326.637737617137</c:v>
                </c:pt>
                <c:pt idx="106">
                  <c:v>41480.366129385962</c:v>
                </c:pt>
                <c:pt idx="107">
                  <c:v>37580.431000000004</c:v>
                </c:pt>
                <c:pt idx="108">
                  <c:v>34969.866519092415</c:v>
                </c:pt>
                <c:pt idx="109">
                  <c:v>34391.766196142795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47616"/>
        <c:axId val="276648008"/>
      </c:barChart>
      <c:catAx>
        <c:axId val="2766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648008"/>
        <c:crosses val="autoZero"/>
        <c:auto val="1"/>
        <c:lblAlgn val="ctr"/>
        <c:lblOffset val="100"/>
        <c:noMultiLvlLbl val="0"/>
      </c:catAx>
      <c:valAx>
        <c:axId val="276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64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стоимости матзапасов+основных средств на количество обучающихся (на 1 чел.)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'2022-2023 мат. запасы '!$C$5:$C$115</c:f>
              <c:strCache>
                <c:ptCount val="111"/>
                <c:pt idx="0">
                  <c:v>МАОУ Школа-интернат № 1</c:v>
                </c:pt>
                <c:pt idx="1">
                  <c:v>МАОУ СШ № 158</c:v>
                </c:pt>
                <c:pt idx="2">
                  <c:v>МАОУ СШ № 148</c:v>
                </c:pt>
                <c:pt idx="3">
                  <c:v>МАОУ «КУГ № 1 – Универс»</c:v>
                </c:pt>
                <c:pt idx="4">
                  <c:v>МАОУ СШ "Комплекс "Покровский"</c:v>
                </c:pt>
                <c:pt idx="5">
                  <c:v>МАОУ СШ № 154</c:v>
                </c:pt>
                <c:pt idx="6">
                  <c:v>МБОУ Лицей № 10</c:v>
                </c:pt>
                <c:pt idx="7">
                  <c:v>МАОУ Лицей № 9 "Лидер"</c:v>
                </c:pt>
                <c:pt idx="8">
                  <c:v>МАОУ Гимназия № 14</c:v>
                </c:pt>
                <c:pt idx="9">
                  <c:v>МАОУ СШ № 55</c:v>
                </c:pt>
                <c:pt idx="10">
                  <c:v>МБОУ СШ № 36</c:v>
                </c:pt>
                <c:pt idx="11">
                  <c:v>МБОУ СШ № 133</c:v>
                </c:pt>
                <c:pt idx="12">
                  <c:v>МАОУ Лицей № 6 "Перспектива"</c:v>
                </c:pt>
                <c:pt idx="13">
                  <c:v>МАОУ СШ № 143</c:v>
                </c:pt>
                <c:pt idx="14">
                  <c:v>МАОУ СШ № 1</c:v>
                </c:pt>
                <c:pt idx="15">
                  <c:v>МАОУ СШ № 3</c:v>
                </c:pt>
                <c:pt idx="16">
                  <c:v>МАОУ Гимназия № 13 "Академ"</c:v>
                </c:pt>
                <c:pt idx="17">
                  <c:v>МБОУ СШ № 99</c:v>
                </c:pt>
                <c:pt idx="18">
                  <c:v>МБОУ Прогимназия  № 131</c:v>
                </c:pt>
                <c:pt idx="19">
                  <c:v>МАОУ СШ № 81</c:v>
                </c:pt>
                <c:pt idx="20">
                  <c:v>МБОУ СШ № 73</c:v>
                </c:pt>
                <c:pt idx="21">
                  <c:v>МБОУ СШ № 13</c:v>
                </c:pt>
                <c:pt idx="22">
                  <c:v>МАОУ Гимназия № 2</c:v>
                </c:pt>
                <c:pt idx="23">
                  <c:v>МАОУ СШ № 137</c:v>
                </c:pt>
                <c:pt idx="24">
                  <c:v>МАОУ Лицей № 7</c:v>
                </c:pt>
                <c:pt idx="25">
                  <c:v>МАОУ СШ № 78</c:v>
                </c:pt>
                <c:pt idx="26">
                  <c:v>МАОУ СШ № 66</c:v>
                </c:pt>
                <c:pt idx="27">
                  <c:v>МБОУ Лицей № 2</c:v>
                </c:pt>
                <c:pt idx="28">
                  <c:v>МАОУ СШ № 7</c:v>
                </c:pt>
                <c:pt idx="29">
                  <c:v>МАОУ СШ № 152 </c:v>
                </c:pt>
                <c:pt idx="30">
                  <c:v>МАОУ Лицей № 3</c:v>
                </c:pt>
                <c:pt idx="31">
                  <c:v>МАОУ Гимназия № 4</c:v>
                </c:pt>
                <c:pt idx="32">
                  <c:v>МАОУ СШ № 69</c:v>
                </c:pt>
                <c:pt idx="33">
                  <c:v>МАОУ СШ № 50</c:v>
                </c:pt>
                <c:pt idx="34">
                  <c:v>МБОУ СШ № 56</c:v>
                </c:pt>
                <c:pt idx="35">
                  <c:v>МАОУ Гимназия № 11 </c:v>
                </c:pt>
                <c:pt idx="36">
                  <c:v>МБОУ СШ № 86 </c:v>
                </c:pt>
                <c:pt idx="37">
                  <c:v>МБОУ СШ № 98</c:v>
                </c:pt>
                <c:pt idx="38">
                  <c:v>МБОУ  Гимназия № 16</c:v>
                </c:pt>
                <c:pt idx="39">
                  <c:v>МБОУ СОШ № 10 </c:v>
                </c:pt>
                <c:pt idx="40">
                  <c:v>МАОУ СШ № 108</c:v>
                </c:pt>
                <c:pt idx="41">
                  <c:v>МАОУ СШ № 72 </c:v>
                </c:pt>
                <c:pt idx="42">
                  <c:v>МАОУ СШ № 145</c:v>
                </c:pt>
                <c:pt idx="43">
                  <c:v>МАОУ СШ № 76</c:v>
                </c:pt>
                <c:pt idx="44">
                  <c:v>МАОУ СШ № 144</c:v>
                </c:pt>
                <c:pt idx="45">
                  <c:v>МАОУ СШ № 24</c:v>
                </c:pt>
                <c:pt idx="46">
                  <c:v>МБОУ Гимназия № 7</c:v>
                </c:pt>
                <c:pt idx="47">
                  <c:v>МАОУ СШ № 6</c:v>
                </c:pt>
                <c:pt idx="48">
                  <c:v>МАОУ СШ № 34</c:v>
                </c:pt>
                <c:pt idx="49">
                  <c:v>МАОУ СШ № 17</c:v>
                </c:pt>
                <c:pt idx="50">
                  <c:v>МБОУ СШ № 147</c:v>
                </c:pt>
                <c:pt idx="51">
                  <c:v>МБОУ СШ № 64</c:v>
                </c:pt>
                <c:pt idx="52">
                  <c:v>МАОУ СШ № 5</c:v>
                </c:pt>
                <c:pt idx="53">
                  <c:v>МАОУ Лицей № 11</c:v>
                </c:pt>
                <c:pt idx="54">
                  <c:v>МБОУ СШ № 129</c:v>
                </c:pt>
                <c:pt idx="55">
                  <c:v>МБОУ СШ № 91</c:v>
                </c:pt>
                <c:pt idx="56">
                  <c:v>МАОУ Лицей № 12</c:v>
                </c:pt>
                <c:pt idx="57">
                  <c:v>МАОУ СШ № 89</c:v>
                </c:pt>
                <c:pt idx="58">
                  <c:v>МАОУ СШ № 42</c:v>
                </c:pt>
                <c:pt idx="59">
                  <c:v>МБОУ СШ № 27</c:v>
                </c:pt>
                <c:pt idx="60">
                  <c:v>МБОУ Гимназия № 3</c:v>
                </c:pt>
                <c:pt idx="61">
                  <c:v>МАОУ СШ № 151</c:v>
                </c:pt>
                <c:pt idx="62">
                  <c:v>МБОУ СШ № 4</c:v>
                </c:pt>
                <c:pt idx="63">
                  <c:v>МАОУ Гимназия № 15</c:v>
                </c:pt>
                <c:pt idx="64">
                  <c:v>МАОУ СШ № 45</c:v>
                </c:pt>
                <c:pt idx="65">
                  <c:v>МАОУ СШ № 141</c:v>
                </c:pt>
                <c:pt idx="66">
                  <c:v>МАОУ Лицей № 1</c:v>
                </c:pt>
                <c:pt idx="67">
                  <c:v>МАОУ СШ № 149</c:v>
                </c:pt>
                <c:pt idx="68">
                  <c:v>МАОУ СШ № 85</c:v>
                </c:pt>
                <c:pt idx="69">
                  <c:v>МБОУ СШ № 44</c:v>
                </c:pt>
                <c:pt idx="70">
                  <c:v>МБОУ СШ № 21</c:v>
                </c:pt>
                <c:pt idx="71">
                  <c:v>МБОУ СШ № 79</c:v>
                </c:pt>
                <c:pt idx="72">
                  <c:v>МАОУ СШ № 135</c:v>
                </c:pt>
                <c:pt idx="73">
                  <c:v>МАОУ Лицей № 28</c:v>
                </c:pt>
                <c:pt idx="74">
                  <c:v>МАОУ СШ № 93</c:v>
                </c:pt>
                <c:pt idx="75">
                  <c:v>МБОУ СШ № 51</c:v>
                </c:pt>
                <c:pt idx="76">
                  <c:v>МАОУ СШ № 46</c:v>
                </c:pt>
                <c:pt idx="77">
                  <c:v>МАОУ СШ № 121</c:v>
                </c:pt>
                <c:pt idx="78">
                  <c:v>МАОУ СШ № 53</c:v>
                </c:pt>
                <c:pt idx="79">
                  <c:v>МАОУ Гимназия № 6</c:v>
                </c:pt>
                <c:pt idx="80">
                  <c:v>МАОУ СШ № 139</c:v>
                </c:pt>
                <c:pt idx="81">
                  <c:v>МБОУ СШ № 30</c:v>
                </c:pt>
                <c:pt idx="82">
                  <c:v>МАОУ СШ № 18</c:v>
                </c:pt>
                <c:pt idx="83">
                  <c:v>МАОУ СШ  № 12</c:v>
                </c:pt>
                <c:pt idx="84">
                  <c:v>МАОУ СШ № 65</c:v>
                </c:pt>
                <c:pt idx="85">
                  <c:v>МАОУ Гимназия №  9</c:v>
                </c:pt>
                <c:pt idx="86">
                  <c:v>МАОУ СШ № 150</c:v>
                </c:pt>
                <c:pt idx="87">
                  <c:v>МБОУ Лицей № 8</c:v>
                </c:pt>
                <c:pt idx="88">
                  <c:v>МБОУ СШ № 2</c:v>
                </c:pt>
                <c:pt idx="89">
                  <c:v>МАОУ СШ № 8 "Созидание"</c:v>
                </c:pt>
                <c:pt idx="90">
                  <c:v>МАОУ СШ № 23</c:v>
                </c:pt>
                <c:pt idx="91">
                  <c:v>МАОУ Гимназия № 10</c:v>
                </c:pt>
                <c:pt idx="92">
                  <c:v>МАОУ СШ № 32</c:v>
                </c:pt>
                <c:pt idx="93">
                  <c:v>МБОУ СШ № 31</c:v>
                </c:pt>
                <c:pt idx="94">
                  <c:v>МБОУ СШ № 63</c:v>
                </c:pt>
                <c:pt idx="95">
                  <c:v>МБОУ СШ № 95</c:v>
                </c:pt>
                <c:pt idx="96">
                  <c:v>МБОУ СШ № 62</c:v>
                </c:pt>
                <c:pt idx="97">
                  <c:v>МБОУ СШ № 84</c:v>
                </c:pt>
                <c:pt idx="98">
                  <c:v>МБОУ СШ № 94</c:v>
                </c:pt>
                <c:pt idx="99">
                  <c:v>МАОУ СШ № 16</c:v>
                </c:pt>
                <c:pt idx="100">
                  <c:v>МАОУ Гимназия № 8</c:v>
                </c:pt>
                <c:pt idx="101">
                  <c:v>МАОУ СШ № 115</c:v>
                </c:pt>
                <c:pt idx="102">
                  <c:v>МАОУ СШ № 156</c:v>
                </c:pt>
                <c:pt idx="103">
                  <c:v>МБОУ СШ № 39</c:v>
                </c:pt>
                <c:pt idx="104">
                  <c:v>МАОУ СШ № 19</c:v>
                </c:pt>
                <c:pt idx="105">
                  <c:v>МАОУ СШ № 90</c:v>
                </c:pt>
                <c:pt idx="106">
                  <c:v>МБОУ СШ № 155</c:v>
                </c:pt>
                <c:pt idx="107">
                  <c:v>МАОУ СШ № 157</c:v>
                </c:pt>
                <c:pt idx="108">
                  <c:v>МАОУ СШ № 134</c:v>
                </c:pt>
                <c:pt idx="109">
                  <c:v>МАОУ СШ № 82</c:v>
                </c:pt>
                <c:pt idx="110">
                  <c:v>МБОУ СШ № 159</c:v>
                </c:pt>
              </c:strCache>
            </c:strRef>
          </c:cat>
          <c:val>
            <c:numRef>
              <c:f>'2022-2023 мат. запасы '!$G$5:$G$115</c:f>
              <c:numCache>
                <c:formatCode>0.00</c:formatCode>
                <c:ptCount val="111"/>
                <c:pt idx="0">
                  <c:v>32330.976409574465</c:v>
                </c:pt>
                <c:pt idx="1">
                  <c:v>19493.833498278829</c:v>
                </c:pt>
                <c:pt idx="2">
                  <c:v>17905.372586206897</c:v>
                </c:pt>
                <c:pt idx="3">
                  <c:v>16080.337080536914</c:v>
                </c:pt>
                <c:pt idx="4">
                  <c:v>15138.147907926996</c:v>
                </c:pt>
                <c:pt idx="5">
                  <c:v>14620.623358129649</c:v>
                </c:pt>
                <c:pt idx="6">
                  <c:v>14186.746475849732</c:v>
                </c:pt>
                <c:pt idx="7">
                  <c:v>13877.403124463521</c:v>
                </c:pt>
                <c:pt idx="8">
                  <c:v>13433.745768903993</c:v>
                </c:pt>
                <c:pt idx="9">
                  <c:v>10089.467694566814</c:v>
                </c:pt>
                <c:pt idx="10">
                  <c:v>9705.983695652174</c:v>
                </c:pt>
                <c:pt idx="11">
                  <c:v>9117.3306537753215</c:v>
                </c:pt>
                <c:pt idx="12">
                  <c:v>9005.8183776144724</c:v>
                </c:pt>
                <c:pt idx="13">
                  <c:v>7395.2644248826291</c:v>
                </c:pt>
                <c:pt idx="14">
                  <c:v>6350.0637321063396</c:v>
                </c:pt>
                <c:pt idx="15">
                  <c:v>5853.8273645546369</c:v>
                </c:pt>
                <c:pt idx="16">
                  <c:v>5516.1890299999995</c:v>
                </c:pt>
                <c:pt idx="17">
                  <c:v>5459.2122116903638</c:v>
                </c:pt>
                <c:pt idx="18">
                  <c:v>5440.6764143426299</c:v>
                </c:pt>
                <c:pt idx="19">
                  <c:v>4946.4448232848235</c:v>
                </c:pt>
                <c:pt idx="20">
                  <c:v>4944.7228464419477</c:v>
                </c:pt>
                <c:pt idx="21">
                  <c:v>4788.26116838488</c:v>
                </c:pt>
                <c:pt idx="22">
                  <c:v>4733.59758347979</c:v>
                </c:pt>
                <c:pt idx="23">
                  <c:v>4458.5908607863976</c:v>
                </c:pt>
                <c:pt idx="24">
                  <c:v>4293.0595549738218</c:v>
                </c:pt>
                <c:pt idx="25">
                  <c:v>4130.2415369393138</c:v>
                </c:pt>
                <c:pt idx="26">
                  <c:v>4072.4172494172494</c:v>
                </c:pt>
                <c:pt idx="27">
                  <c:v>3941.9410549450554</c:v>
                </c:pt>
                <c:pt idx="28">
                  <c:v>3889.0097959183672</c:v>
                </c:pt>
                <c:pt idx="29">
                  <c:v>3807.9992648977818</c:v>
                </c:pt>
                <c:pt idx="30">
                  <c:v>3745.3706720977598</c:v>
                </c:pt>
                <c:pt idx="31">
                  <c:v>3744.9262786259546</c:v>
                </c:pt>
                <c:pt idx="32">
                  <c:v>3742.7242572283153</c:v>
                </c:pt>
                <c:pt idx="33">
                  <c:v>3736.2119205298013</c:v>
                </c:pt>
                <c:pt idx="34">
                  <c:v>3720.2465753424658</c:v>
                </c:pt>
                <c:pt idx="35">
                  <c:v>3658.2879537953795</c:v>
                </c:pt>
                <c:pt idx="36">
                  <c:v>3557.6055581127735</c:v>
                </c:pt>
                <c:pt idx="37">
                  <c:v>3509.3090277777778</c:v>
                </c:pt>
                <c:pt idx="38">
                  <c:v>3508.6439036885249</c:v>
                </c:pt>
                <c:pt idx="39">
                  <c:v>3470.633362151777</c:v>
                </c:pt>
                <c:pt idx="40">
                  <c:v>3425.7515316455697</c:v>
                </c:pt>
                <c:pt idx="41">
                  <c:v>3420.3208966695133</c:v>
                </c:pt>
                <c:pt idx="42">
                  <c:v>3369.0890289143476</c:v>
                </c:pt>
                <c:pt idx="43">
                  <c:v>3353.4711865984177</c:v>
                </c:pt>
                <c:pt idx="44">
                  <c:v>3349.5264739016147</c:v>
                </c:pt>
                <c:pt idx="45">
                  <c:v>3327.6073679108094</c:v>
                </c:pt>
                <c:pt idx="46">
                  <c:v>3302.7400589101621</c:v>
                </c:pt>
                <c:pt idx="47">
                  <c:v>3270.0743943139678</c:v>
                </c:pt>
                <c:pt idx="48">
                  <c:v>3268.4421992110456</c:v>
                </c:pt>
                <c:pt idx="49">
                  <c:v>3267.9471411192212</c:v>
                </c:pt>
                <c:pt idx="50">
                  <c:v>3252.8960739030022</c:v>
                </c:pt>
                <c:pt idx="51">
                  <c:v>3244.628712871287</c:v>
                </c:pt>
                <c:pt idx="52">
                  <c:v>3218.1058931860039</c:v>
                </c:pt>
                <c:pt idx="53">
                  <c:v>3209.687456201822</c:v>
                </c:pt>
                <c:pt idx="54">
                  <c:v>3201.2506296296292</c:v>
                </c:pt>
                <c:pt idx="55">
                  <c:v>3184.2699582027162</c:v>
                </c:pt>
                <c:pt idx="56">
                  <c:v>3182.8173741362289</c:v>
                </c:pt>
                <c:pt idx="57">
                  <c:v>3178.7248968363137</c:v>
                </c:pt>
                <c:pt idx="58">
                  <c:v>3172.2862944162434</c:v>
                </c:pt>
                <c:pt idx="59">
                  <c:v>3148.1727299270069</c:v>
                </c:pt>
                <c:pt idx="60">
                  <c:v>3126.2371137026239</c:v>
                </c:pt>
                <c:pt idx="61">
                  <c:v>3124.2456720741602</c:v>
                </c:pt>
                <c:pt idx="62">
                  <c:v>3114.8978363384185</c:v>
                </c:pt>
                <c:pt idx="63">
                  <c:v>3107.9537105069803</c:v>
                </c:pt>
                <c:pt idx="64">
                  <c:v>3064.7482823235478</c:v>
                </c:pt>
                <c:pt idx="65">
                  <c:v>3044.5720382775121</c:v>
                </c:pt>
                <c:pt idx="66">
                  <c:v>3030.0826645890147</c:v>
                </c:pt>
                <c:pt idx="67">
                  <c:v>3024.4092225889253</c:v>
                </c:pt>
                <c:pt idx="68">
                  <c:v>3023.1841191066997</c:v>
                </c:pt>
                <c:pt idx="69">
                  <c:v>3006.8731082654249</c:v>
                </c:pt>
                <c:pt idx="70">
                  <c:v>2981.2768798449615</c:v>
                </c:pt>
                <c:pt idx="71">
                  <c:v>2980.9158878504672</c:v>
                </c:pt>
                <c:pt idx="72">
                  <c:v>2931.5622051282053</c:v>
                </c:pt>
                <c:pt idx="73">
                  <c:v>2909.8371626297576</c:v>
                </c:pt>
                <c:pt idx="74">
                  <c:v>2896.7238525564803</c:v>
                </c:pt>
                <c:pt idx="75">
                  <c:v>2893.5744044943817</c:v>
                </c:pt>
                <c:pt idx="76">
                  <c:v>2890.4715280464216</c:v>
                </c:pt>
                <c:pt idx="77">
                  <c:v>2879.4874041621028</c:v>
                </c:pt>
                <c:pt idx="78">
                  <c:v>2869.1646223369917</c:v>
                </c:pt>
                <c:pt idx="79">
                  <c:v>2852.4998333333333</c:v>
                </c:pt>
                <c:pt idx="80">
                  <c:v>2846.7985685071576</c:v>
                </c:pt>
                <c:pt idx="81">
                  <c:v>2841.5694135802469</c:v>
                </c:pt>
                <c:pt idx="82">
                  <c:v>2833.7449713922442</c:v>
                </c:pt>
                <c:pt idx="83">
                  <c:v>2814.1616247379457</c:v>
                </c:pt>
                <c:pt idx="84">
                  <c:v>2801.0068829891839</c:v>
                </c:pt>
                <c:pt idx="85">
                  <c:v>2799.0278971428575</c:v>
                </c:pt>
                <c:pt idx="86">
                  <c:v>2798.6318607764392</c:v>
                </c:pt>
                <c:pt idx="87">
                  <c:v>2773.4022284512962</c:v>
                </c:pt>
                <c:pt idx="88">
                  <c:v>2757.9182745098037</c:v>
                </c:pt>
                <c:pt idx="89">
                  <c:v>2754.7602659069325</c:v>
                </c:pt>
                <c:pt idx="90">
                  <c:v>2728.2781725888326</c:v>
                </c:pt>
                <c:pt idx="91">
                  <c:v>2712.103761726079</c:v>
                </c:pt>
                <c:pt idx="92">
                  <c:v>2698.7832658959537</c:v>
                </c:pt>
                <c:pt idx="93">
                  <c:v>2684.3002887537991</c:v>
                </c:pt>
                <c:pt idx="94">
                  <c:v>2680.7977419354838</c:v>
                </c:pt>
                <c:pt idx="95">
                  <c:v>2652.3707828518172</c:v>
                </c:pt>
                <c:pt idx="96">
                  <c:v>2609.4870041039671</c:v>
                </c:pt>
                <c:pt idx="97">
                  <c:v>2602.729230769231</c:v>
                </c:pt>
                <c:pt idx="98">
                  <c:v>2573.5669825436407</c:v>
                </c:pt>
                <c:pt idx="99">
                  <c:v>2552.0328203062045</c:v>
                </c:pt>
                <c:pt idx="100">
                  <c:v>2517.7737226890758</c:v>
                </c:pt>
                <c:pt idx="101">
                  <c:v>2501.6944328922496</c:v>
                </c:pt>
                <c:pt idx="102">
                  <c:v>2476.080706179067</c:v>
                </c:pt>
                <c:pt idx="103">
                  <c:v>2184.0559430894309</c:v>
                </c:pt>
                <c:pt idx="104">
                  <c:v>2175.4295675265553</c:v>
                </c:pt>
                <c:pt idx="105">
                  <c:v>2165.1167560137455</c:v>
                </c:pt>
                <c:pt idx="106">
                  <c:v>1980.8300984817395</c:v>
                </c:pt>
                <c:pt idx="107">
                  <c:v>1283.2174875484227</c:v>
                </c:pt>
                <c:pt idx="108">
                  <c:v>932.5143658023826</c:v>
                </c:pt>
                <c:pt idx="109">
                  <c:v>200.52083333333334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48792"/>
        <c:axId val="276649184"/>
      </c:barChart>
      <c:catAx>
        <c:axId val="27664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649184"/>
        <c:crosses val="autoZero"/>
        <c:auto val="1"/>
        <c:lblAlgn val="ctr"/>
        <c:lblOffset val="100"/>
        <c:noMultiLvlLbl val="0"/>
      </c:catAx>
      <c:valAx>
        <c:axId val="2766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64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29</xdr:row>
      <xdr:rowOff>21167</xdr:rowOff>
    </xdr:from>
    <xdr:to>
      <xdr:col>29</xdr:col>
      <xdr:colOff>17990</xdr:colOff>
      <xdr:row>56</xdr:row>
      <xdr:rowOff>169333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52916</xdr:colOff>
      <xdr:row>1</xdr:row>
      <xdr:rowOff>67732</xdr:rowOff>
    </xdr:from>
    <xdr:to>
      <xdr:col>29</xdr:col>
      <xdr:colOff>91016</xdr:colOff>
      <xdr:row>28</xdr:row>
      <xdr:rowOff>153457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52918</xdr:colOff>
      <xdr:row>57</xdr:row>
      <xdr:rowOff>101599</xdr:rowOff>
    </xdr:from>
    <xdr:to>
      <xdr:col>29</xdr:col>
      <xdr:colOff>52918</xdr:colOff>
      <xdr:row>86</xdr:row>
      <xdr:rowOff>44449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63501</xdr:colOff>
      <xdr:row>87</xdr:row>
      <xdr:rowOff>1</xdr:rowOff>
    </xdr:from>
    <xdr:to>
      <xdr:col>29</xdr:col>
      <xdr:colOff>31750</xdr:colOff>
      <xdr:row>117</xdr:row>
      <xdr:rowOff>62442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117</xdr:row>
      <xdr:rowOff>182032</xdr:rowOff>
    </xdr:from>
    <xdr:to>
      <xdr:col>29</xdr:col>
      <xdr:colOff>73025</xdr:colOff>
      <xdr:row>145</xdr:row>
      <xdr:rowOff>1057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455083</xdr:colOff>
      <xdr:row>4</xdr:row>
      <xdr:rowOff>63501</xdr:rowOff>
    </xdr:from>
    <xdr:to>
      <xdr:col>26</xdr:col>
      <xdr:colOff>486833</xdr:colOff>
      <xdr:row>19</xdr:row>
      <xdr:rowOff>127000</xdr:rowOff>
    </xdr:to>
    <xdr:cxnSp macro="">
      <xdr:nvCxnSpPr>
        <xdr:cNvPr id="7" name="Прямая соединительная линия 6"/>
        <xdr:cNvCxnSpPr/>
      </xdr:nvCxnSpPr>
      <xdr:spPr>
        <a:xfrm flipH="1">
          <a:off x="16414750" y="952501"/>
          <a:ext cx="31750" cy="29209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408517</xdr:colOff>
      <xdr:row>4</xdr:row>
      <xdr:rowOff>105834</xdr:rowOff>
    </xdr:from>
    <xdr:to>
      <xdr:col>15</xdr:col>
      <xdr:colOff>423334</xdr:colOff>
      <xdr:row>19</xdr:row>
      <xdr:rowOff>179917</xdr:rowOff>
    </xdr:to>
    <xdr:cxnSp macro="">
      <xdr:nvCxnSpPr>
        <xdr:cNvPr id="8" name="Прямая соединительная линия 7"/>
        <xdr:cNvCxnSpPr/>
      </xdr:nvCxnSpPr>
      <xdr:spPr>
        <a:xfrm>
          <a:off x="9616017" y="994834"/>
          <a:ext cx="14817" cy="293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175681</xdr:colOff>
      <xdr:row>4</xdr:row>
      <xdr:rowOff>61385</xdr:rowOff>
    </xdr:from>
    <xdr:to>
      <xdr:col>19</xdr:col>
      <xdr:colOff>190499</xdr:colOff>
      <xdr:row>19</xdr:row>
      <xdr:rowOff>95250</xdr:rowOff>
    </xdr:to>
    <xdr:cxnSp macro="">
      <xdr:nvCxnSpPr>
        <xdr:cNvPr id="9" name="Прямая соединительная линия 8"/>
        <xdr:cNvCxnSpPr/>
      </xdr:nvCxnSpPr>
      <xdr:spPr>
        <a:xfrm>
          <a:off x="11838514" y="950385"/>
          <a:ext cx="14818" cy="28913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452968</xdr:colOff>
      <xdr:row>4</xdr:row>
      <xdr:rowOff>63499</xdr:rowOff>
    </xdr:from>
    <xdr:to>
      <xdr:col>0</xdr:col>
      <xdr:colOff>455085</xdr:colOff>
      <xdr:row>19</xdr:row>
      <xdr:rowOff>126999</xdr:rowOff>
    </xdr:to>
    <xdr:cxnSp macro="">
      <xdr:nvCxnSpPr>
        <xdr:cNvPr id="10" name="Прямая соединительная линия 9"/>
        <xdr:cNvCxnSpPr/>
      </xdr:nvCxnSpPr>
      <xdr:spPr>
        <a:xfrm>
          <a:off x="452968" y="952499"/>
          <a:ext cx="2117" cy="292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354542</xdr:colOff>
      <xdr:row>4</xdr:row>
      <xdr:rowOff>82549</xdr:rowOff>
    </xdr:from>
    <xdr:to>
      <xdr:col>10</xdr:col>
      <xdr:colOff>402167</xdr:colOff>
      <xdr:row>19</xdr:row>
      <xdr:rowOff>137582</xdr:rowOff>
    </xdr:to>
    <xdr:cxnSp macro="">
      <xdr:nvCxnSpPr>
        <xdr:cNvPr id="11" name="Прямая соединительная линия 10"/>
        <xdr:cNvCxnSpPr/>
      </xdr:nvCxnSpPr>
      <xdr:spPr>
        <a:xfrm>
          <a:off x="6492875" y="971549"/>
          <a:ext cx="47625" cy="29125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150283</xdr:colOff>
      <xdr:row>4</xdr:row>
      <xdr:rowOff>82549</xdr:rowOff>
    </xdr:from>
    <xdr:to>
      <xdr:col>6</xdr:col>
      <xdr:colOff>169334</xdr:colOff>
      <xdr:row>19</xdr:row>
      <xdr:rowOff>126999</xdr:rowOff>
    </xdr:to>
    <xdr:cxnSp macro="">
      <xdr:nvCxnSpPr>
        <xdr:cNvPr id="12" name="Прямая соединительная линия 11"/>
        <xdr:cNvCxnSpPr/>
      </xdr:nvCxnSpPr>
      <xdr:spPr>
        <a:xfrm>
          <a:off x="3833283" y="971549"/>
          <a:ext cx="19051" cy="290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84667</xdr:colOff>
      <xdr:row>4</xdr:row>
      <xdr:rowOff>83609</xdr:rowOff>
    </xdr:from>
    <xdr:to>
      <xdr:col>3</xdr:col>
      <xdr:colOff>95250</xdr:colOff>
      <xdr:row>19</xdr:row>
      <xdr:rowOff>148167</xdr:rowOff>
    </xdr:to>
    <xdr:cxnSp macro="">
      <xdr:nvCxnSpPr>
        <xdr:cNvPr id="13" name="Прямая соединительная линия 12"/>
        <xdr:cNvCxnSpPr/>
      </xdr:nvCxnSpPr>
      <xdr:spPr>
        <a:xfrm>
          <a:off x="1926167" y="972609"/>
          <a:ext cx="10583" cy="29220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550333</xdr:colOff>
      <xdr:row>32</xdr:row>
      <xdr:rowOff>95250</xdr:rowOff>
    </xdr:from>
    <xdr:to>
      <xdr:col>0</xdr:col>
      <xdr:colOff>550333</xdr:colOff>
      <xdr:row>47</xdr:row>
      <xdr:rowOff>42334</xdr:rowOff>
    </xdr:to>
    <xdr:cxnSp macro="">
      <xdr:nvCxnSpPr>
        <xdr:cNvPr id="14" name="Прямая соединительная линия 13"/>
        <xdr:cNvCxnSpPr/>
      </xdr:nvCxnSpPr>
      <xdr:spPr>
        <a:xfrm>
          <a:off x="550333" y="6318250"/>
          <a:ext cx="0" cy="28045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186267</xdr:colOff>
      <xdr:row>121</xdr:row>
      <xdr:rowOff>25399</xdr:rowOff>
    </xdr:from>
    <xdr:to>
      <xdr:col>3</xdr:col>
      <xdr:colOff>190500</xdr:colOff>
      <xdr:row>136</xdr:row>
      <xdr:rowOff>95250</xdr:rowOff>
    </xdr:to>
    <xdr:cxnSp macro="">
      <xdr:nvCxnSpPr>
        <xdr:cNvPr id="15" name="Прямая соединительная линия 14"/>
        <xdr:cNvCxnSpPr/>
      </xdr:nvCxnSpPr>
      <xdr:spPr>
        <a:xfrm>
          <a:off x="2027767" y="23202899"/>
          <a:ext cx="4233" cy="2927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532341</xdr:colOff>
      <xdr:row>121</xdr:row>
      <xdr:rowOff>55034</xdr:rowOff>
    </xdr:from>
    <xdr:to>
      <xdr:col>0</xdr:col>
      <xdr:colOff>560917</xdr:colOff>
      <xdr:row>136</xdr:row>
      <xdr:rowOff>137584</xdr:rowOff>
    </xdr:to>
    <xdr:cxnSp macro="">
      <xdr:nvCxnSpPr>
        <xdr:cNvPr id="16" name="Прямая соединительная линия 15"/>
        <xdr:cNvCxnSpPr/>
      </xdr:nvCxnSpPr>
      <xdr:spPr>
        <a:xfrm>
          <a:off x="532341" y="23232534"/>
          <a:ext cx="28576" cy="294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429684</xdr:colOff>
      <xdr:row>121</xdr:row>
      <xdr:rowOff>58208</xdr:rowOff>
    </xdr:from>
    <xdr:to>
      <xdr:col>10</xdr:col>
      <xdr:colOff>455083</xdr:colOff>
      <xdr:row>136</xdr:row>
      <xdr:rowOff>137583</xdr:rowOff>
    </xdr:to>
    <xdr:cxnSp macro="">
      <xdr:nvCxnSpPr>
        <xdr:cNvPr id="17" name="Прямая соединительная линия 16"/>
        <xdr:cNvCxnSpPr/>
      </xdr:nvCxnSpPr>
      <xdr:spPr>
        <a:xfrm>
          <a:off x="6568017" y="23235708"/>
          <a:ext cx="25399" cy="293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229659</xdr:colOff>
      <xdr:row>121</xdr:row>
      <xdr:rowOff>57150</xdr:rowOff>
    </xdr:from>
    <xdr:to>
      <xdr:col>6</xdr:col>
      <xdr:colOff>254000</xdr:colOff>
      <xdr:row>136</xdr:row>
      <xdr:rowOff>116417</xdr:rowOff>
    </xdr:to>
    <xdr:cxnSp macro="">
      <xdr:nvCxnSpPr>
        <xdr:cNvPr id="18" name="Прямая соединительная линия 17"/>
        <xdr:cNvCxnSpPr/>
      </xdr:nvCxnSpPr>
      <xdr:spPr>
        <a:xfrm>
          <a:off x="3912659" y="23234650"/>
          <a:ext cx="24341" cy="29167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200023</xdr:colOff>
      <xdr:row>121</xdr:row>
      <xdr:rowOff>46568</xdr:rowOff>
    </xdr:from>
    <xdr:to>
      <xdr:col>19</xdr:col>
      <xdr:colOff>222249</xdr:colOff>
      <xdr:row>136</xdr:row>
      <xdr:rowOff>127000</xdr:rowOff>
    </xdr:to>
    <xdr:cxnSp macro="">
      <xdr:nvCxnSpPr>
        <xdr:cNvPr id="19" name="Прямая соединительная линия 18"/>
        <xdr:cNvCxnSpPr/>
      </xdr:nvCxnSpPr>
      <xdr:spPr>
        <a:xfrm>
          <a:off x="11862856" y="23224068"/>
          <a:ext cx="22226" cy="29379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465666</xdr:colOff>
      <xdr:row>121</xdr:row>
      <xdr:rowOff>57151</xdr:rowOff>
    </xdr:from>
    <xdr:to>
      <xdr:col>15</xdr:col>
      <xdr:colOff>466723</xdr:colOff>
      <xdr:row>136</xdr:row>
      <xdr:rowOff>116417</xdr:rowOff>
    </xdr:to>
    <xdr:cxnSp macro="">
      <xdr:nvCxnSpPr>
        <xdr:cNvPr id="20" name="Прямая соединительная линия 19"/>
        <xdr:cNvCxnSpPr/>
      </xdr:nvCxnSpPr>
      <xdr:spPr>
        <a:xfrm flipH="1">
          <a:off x="9673166" y="23234651"/>
          <a:ext cx="1057" cy="29167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476250</xdr:colOff>
      <xdr:row>121</xdr:row>
      <xdr:rowOff>44449</xdr:rowOff>
    </xdr:from>
    <xdr:to>
      <xdr:col>26</xdr:col>
      <xdr:colOff>479425</xdr:colOff>
      <xdr:row>136</xdr:row>
      <xdr:rowOff>74083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16435917" y="23221949"/>
          <a:ext cx="3175" cy="28871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412751</xdr:colOff>
      <xdr:row>91</xdr:row>
      <xdr:rowOff>95250</xdr:rowOff>
    </xdr:from>
    <xdr:to>
      <xdr:col>26</xdr:col>
      <xdr:colOff>455084</xdr:colOff>
      <xdr:row>108</xdr:row>
      <xdr:rowOff>10583</xdr:rowOff>
    </xdr:to>
    <xdr:cxnSp macro="">
      <xdr:nvCxnSpPr>
        <xdr:cNvPr id="22" name="Прямая соединительная линия 21"/>
        <xdr:cNvCxnSpPr/>
      </xdr:nvCxnSpPr>
      <xdr:spPr>
        <a:xfrm>
          <a:off x="16372418" y="17557750"/>
          <a:ext cx="42333" cy="3153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201084</xdr:colOff>
      <xdr:row>91</xdr:row>
      <xdr:rowOff>116416</xdr:rowOff>
    </xdr:from>
    <xdr:to>
      <xdr:col>19</xdr:col>
      <xdr:colOff>201084</xdr:colOff>
      <xdr:row>108</xdr:row>
      <xdr:rowOff>42333</xdr:rowOff>
    </xdr:to>
    <xdr:cxnSp macro="">
      <xdr:nvCxnSpPr>
        <xdr:cNvPr id="23" name="Прямая соединительная линия 22"/>
        <xdr:cNvCxnSpPr/>
      </xdr:nvCxnSpPr>
      <xdr:spPr>
        <a:xfrm>
          <a:off x="11863917" y="17578916"/>
          <a:ext cx="0" cy="3164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394759</xdr:colOff>
      <xdr:row>91</xdr:row>
      <xdr:rowOff>105833</xdr:rowOff>
    </xdr:from>
    <xdr:to>
      <xdr:col>15</xdr:col>
      <xdr:colOff>423333</xdr:colOff>
      <xdr:row>108</xdr:row>
      <xdr:rowOff>21167</xdr:rowOff>
    </xdr:to>
    <xdr:cxnSp macro="">
      <xdr:nvCxnSpPr>
        <xdr:cNvPr id="24" name="Прямая соединительная линия 23"/>
        <xdr:cNvCxnSpPr/>
      </xdr:nvCxnSpPr>
      <xdr:spPr>
        <a:xfrm>
          <a:off x="9602259" y="17568333"/>
          <a:ext cx="28574" cy="31538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486834</xdr:colOff>
      <xdr:row>91</xdr:row>
      <xdr:rowOff>95250</xdr:rowOff>
    </xdr:from>
    <xdr:to>
      <xdr:col>0</xdr:col>
      <xdr:colOff>508001</xdr:colOff>
      <xdr:row>108</xdr:row>
      <xdr:rowOff>42333</xdr:rowOff>
    </xdr:to>
    <xdr:cxnSp macro="">
      <xdr:nvCxnSpPr>
        <xdr:cNvPr id="25" name="Прямая соединительная линия 24"/>
        <xdr:cNvCxnSpPr/>
      </xdr:nvCxnSpPr>
      <xdr:spPr>
        <a:xfrm>
          <a:off x="486834" y="17557750"/>
          <a:ext cx="21167" cy="3185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378885</xdr:colOff>
      <xdr:row>91</xdr:row>
      <xdr:rowOff>116418</xdr:rowOff>
    </xdr:from>
    <xdr:to>
      <xdr:col>10</xdr:col>
      <xdr:colOff>412751</xdr:colOff>
      <xdr:row>108</xdr:row>
      <xdr:rowOff>42335</xdr:rowOff>
    </xdr:to>
    <xdr:cxnSp macro="">
      <xdr:nvCxnSpPr>
        <xdr:cNvPr id="26" name="Прямая соединительная линия 25"/>
        <xdr:cNvCxnSpPr/>
      </xdr:nvCxnSpPr>
      <xdr:spPr>
        <a:xfrm>
          <a:off x="6517218" y="17578918"/>
          <a:ext cx="33866" cy="3164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174626</xdr:colOff>
      <xdr:row>91</xdr:row>
      <xdr:rowOff>96309</xdr:rowOff>
    </xdr:from>
    <xdr:to>
      <xdr:col>6</xdr:col>
      <xdr:colOff>211667</xdr:colOff>
      <xdr:row>108</xdr:row>
      <xdr:rowOff>21167</xdr:rowOff>
    </xdr:to>
    <xdr:cxnSp macro="">
      <xdr:nvCxnSpPr>
        <xdr:cNvPr id="27" name="Прямая соединительная линия 26"/>
        <xdr:cNvCxnSpPr/>
      </xdr:nvCxnSpPr>
      <xdr:spPr>
        <a:xfrm>
          <a:off x="3857626" y="17558809"/>
          <a:ext cx="37041" cy="31633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131233</xdr:colOff>
      <xdr:row>91</xdr:row>
      <xdr:rowOff>65617</xdr:rowOff>
    </xdr:from>
    <xdr:to>
      <xdr:col>3</xdr:col>
      <xdr:colOff>158750</xdr:colOff>
      <xdr:row>107</xdr:row>
      <xdr:rowOff>169334</xdr:rowOff>
    </xdr:to>
    <xdr:cxnSp macro="">
      <xdr:nvCxnSpPr>
        <xdr:cNvPr id="28" name="Прямая соединительная линия 27"/>
        <xdr:cNvCxnSpPr/>
      </xdr:nvCxnSpPr>
      <xdr:spPr>
        <a:xfrm>
          <a:off x="1972733" y="17528117"/>
          <a:ext cx="27517" cy="3151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444499</xdr:colOff>
      <xdr:row>32</xdr:row>
      <xdr:rowOff>74083</xdr:rowOff>
    </xdr:from>
    <xdr:to>
      <xdr:col>26</xdr:col>
      <xdr:colOff>455083</xdr:colOff>
      <xdr:row>46</xdr:row>
      <xdr:rowOff>137584</xdr:rowOff>
    </xdr:to>
    <xdr:cxnSp macro="">
      <xdr:nvCxnSpPr>
        <xdr:cNvPr id="29" name="Прямая соединительная линия 28"/>
        <xdr:cNvCxnSpPr/>
      </xdr:nvCxnSpPr>
      <xdr:spPr>
        <a:xfrm>
          <a:off x="16294099" y="6293908"/>
          <a:ext cx="10584" cy="2730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179918</xdr:colOff>
      <xdr:row>32</xdr:row>
      <xdr:rowOff>116417</xdr:rowOff>
    </xdr:from>
    <xdr:to>
      <xdr:col>19</xdr:col>
      <xdr:colOff>201083</xdr:colOff>
      <xdr:row>47</xdr:row>
      <xdr:rowOff>10583</xdr:rowOff>
    </xdr:to>
    <xdr:cxnSp macro="">
      <xdr:nvCxnSpPr>
        <xdr:cNvPr id="30" name="Прямая соединительная линия 29"/>
        <xdr:cNvCxnSpPr/>
      </xdr:nvCxnSpPr>
      <xdr:spPr>
        <a:xfrm>
          <a:off x="11842751" y="6339417"/>
          <a:ext cx="21165" cy="27516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423334</xdr:colOff>
      <xdr:row>32</xdr:row>
      <xdr:rowOff>63499</xdr:rowOff>
    </xdr:from>
    <xdr:to>
      <xdr:col>15</xdr:col>
      <xdr:colOff>433917</xdr:colOff>
      <xdr:row>46</xdr:row>
      <xdr:rowOff>105832</xdr:rowOff>
    </xdr:to>
    <xdr:cxnSp macro="">
      <xdr:nvCxnSpPr>
        <xdr:cNvPr id="31" name="Прямая соединительная линия 30"/>
        <xdr:cNvCxnSpPr/>
      </xdr:nvCxnSpPr>
      <xdr:spPr>
        <a:xfrm>
          <a:off x="9630834" y="6286499"/>
          <a:ext cx="10583" cy="27093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243416</xdr:colOff>
      <xdr:row>32</xdr:row>
      <xdr:rowOff>95249</xdr:rowOff>
    </xdr:from>
    <xdr:to>
      <xdr:col>6</xdr:col>
      <xdr:colOff>243416</xdr:colOff>
      <xdr:row>47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3926416" y="6318249"/>
          <a:ext cx="0" cy="27622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158749</xdr:colOff>
      <xdr:row>32</xdr:row>
      <xdr:rowOff>84667</xdr:rowOff>
    </xdr:from>
    <xdr:to>
      <xdr:col>3</xdr:col>
      <xdr:colOff>169333</xdr:colOff>
      <xdr:row>46</xdr:row>
      <xdr:rowOff>179917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2000249" y="6307667"/>
          <a:ext cx="10584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412753</xdr:colOff>
      <xdr:row>32</xdr:row>
      <xdr:rowOff>95249</xdr:rowOff>
    </xdr:from>
    <xdr:to>
      <xdr:col>10</xdr:col>
      <xdr:colOff>444501</xdr:colOff>
      <xdr:row>47</xdr:row>
      <xdr:rowOff>21166</xdr:rowOff>
    </xdr:to>
    <xdr:cxnSp macro="">
      <xdr:nvCxnSpPr>
        <xdr:cNvPr id="34" name="Прямая соединительная линия 33"/>
        <xdr:cNvCxnSpPr/>
      </xdr:nvCxnSpPr>
      <xdr:spPr>
        <a:xfrm>
          <a:off x="6551086" y="6318249"/>
          <a:ext cx="31748" cy="2783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424392</xdr:colOff>
      <xdr:row>61</xdr:row>
      <xdr:rowOff>114301</xdr:rowOff>
    </xdr:from>
    <xdr:to>
      <xdr:col>15</xdr:col>
      <xdr:colOff>465667</xdr:colOff>
      <xdr:row>77</xdr:row>
      <xdr:rowOff>63500</xdr:rowOff>
    </xdr:to>
    <xdr:cxnSp macro="">
      <xdr:nvCxnSpPr>
        <xdr:cNvPr id="35" name="Прямая соединительная линия 34"/>
        <xdr:cNvCxnSpPr/>
      </xdr:nvCxnSpPr>
      <xdr:spPr>
        <a:xfrm>
          <a:off x="9631892" y="11861801"/>
          <a:ext cx="41275" cy="29971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186267</xdr:colOff>
      <xdr:row>61</xdr:row>
      <xdr:rowOff>33867</xdr:rowOff>
    </xdr:from>
    <xdr:to>
      <xdr:col>19</xdr:col>
      <xdr:colOff>201084</xdr:colOff>
      <xdr:row>76</xdr:row>
      <xdr:rowOff>148167</xdr:rowOff>
    </xdr:to>
    <xdr:cxnSp macro="">
      <xdr:nvCxnSpPr>
        <xdr:cNvPr id="36" name="Прямая соединительная линия 35"/>
        <xdr:cNvCxnSpPr/>
      </xdr:nvCxnSpPr>
      <xdr:spPr>
        <a:xfrm>
          <a:off x="11849100" y="11781367"/>
          <a:ext cx="14817" cy="2971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469900</xdr:colOff>
      <xdr:row>61</xdr:row>
      <xdr:rowOff>107951</xdr:rowOff>
    </xdr:from>
    <xdr:to>
      <xdr:col>26</xdr:col>
      <xdr:colOff>497416</xdr:colOff>
      <xdr:row>77</xdr:row>
      <xdr:rowOff>0</xdr:rowOff>
    </xdr:to>
    <xdr:cxnSp macro="">
      <xdr:nvCxnSpPr>
        <xdr:cNvPr id="37" name="Прямая соединительная линия 36"/>
        <xdr:cNvCxnSpPr/>
      </xdr:nvCxnSpPr>
      <xdr:spPr>
        <a:xfrm>
          <a:off x="16319500" y="11852276"/>
          <a:ext cx="27516" cy="29400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513291</xdr:colOff>
      <xdr:row>61</xdr:row>
      <xdr:rowOff>41275</xdr:rowOff>
    </xdr:from>
    <xdr:to>
      <xdr:col>0</xdr:col>
      <xdr:colOff>518583</xdr:colOff>
      <xdr:row>76</xdr:row>
      <xdr:rowOff>169334</xdr:rowOff>
    </xdr:to>
    <xdr:cxnSp macro="">
      <xdr:nvCxnSpPr>
        <xdr:cNvPr id="38" name="Прямая соединительная линия 37"/>
        <xdr:cNvCxnSpPr/>
      </xdr:nvCxnSpPr>
      <xdr:spPr>
        <a:xfrm>
          <a:off x="513291" y="11788775"/>
          <a:ext cx="5292" cy="29855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407459</xdr:colOff>
      <xdr:row>61</xdr:row>
      <xdr:rowOff>74083</xdr:rowOff>
    </xdr:from>
    <xdr:to>
      <xdr:col>10</xdr:col>
      <xdr:colOff>433916</xdr:colOff>
      <xdr:row>77</xdr:row>
      <xdr:rowOff>42333</xdr:rowOff>
    </xdr:to>
    <xdr:cxnSp macro="">
      <xdr:nvCxnSpPr>
        <xdr:cNvPr id="39" name="Прямая соединительная линия 38"/>
        <xdr:cNvCxnSpPr/>
      </xdr:nvCxnSpPr>
      <xdr:spPr>
        <a:xfrm>
          <a:off x="6545792" y="11821583"/>
          <a:ext cx="26457" cy="301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208491</xdr:colOff>
      <xdr:row>61</xdr:row>
      <xdr:rowOff>84667</xdr:rowOff>
    </xdr:from>
    <xdr:to>
      <xdr:col>6</xdr:col>
      <xdr:colOff>222250</xdr:colOff>
      <xdr:row>76</xdr:row>
      <xdr:rowOff>179917</xdr:rowOff>
    </xdr:to>
    <xdr:cxnSp macro="">
      <xdr:nvCxnSpPr>
        <xdr:cNvPr id="40" name="Прямая соединительная линия 39"/>
        <xdr:cNvCxnSpPr/>
      </xdr:nvCxnSpPr>
      <xdr:spPr>
        <a:xfrm>
          <a:off x="3891491" y="11832167"/>
          <a:ext cx="13759" cy="295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158749</xdr:colOff>
      <xdr:row>61</xdr:row>
      <xdr:rowOff>63499</xdr:rowOff>
    </xdr:from>
    <xdr:to>
      <xdr:col>3</xdr:col>
      <xdr:colOff>190500</xdr:colOff>
      <xdr:row>77</xdr:row>
      <xdr:rowOff>0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2000249" y="11810999"/>
          <a:ext cx="31751" cy="2984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105832</xdr:colOff>
      <xdr:row>4</xdr:row>
      <xdr:rowOff>48683</xdr:rowOff>
    </xdr:from>
    <xdr:to>
      <xdr:col>33</xdr:col>
      <xdr:colOff>8465</xdr:colOff>
      <xdr:row>58</xdr:row>
      <xdr:rowOff>169335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84666</xdr:colOff>
      <xdr:row>4</xdr:row>
      <xdr:rowOff>105833</xdr:rowOff>
    </xdr:from>
    <xdr:to>
      <xdr:col>33</xdr:col>
      <xdr:colOff>561975</xdr:colOff>
      <xdr:row>58</xdr:row>
      <xdr:rowOff>148167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84667</xdr:colOff>
      <xdr:row>4</xdr:row>
      <xdr:rowOff>38099</xdr:rowOff>
    </xdr:from>
    <xdr:to>
      <xdr:col>35</xdr:col>
      <xdr:colOff>180974</xdr:colOff>
      <xdr:row>55</xdr:row>
      <xdr:rowOff>179916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74083</xdr:colOff>
      <xdr:row>4</xdr:row>
      <xdr:rowOff>74083</xdr:rowOff>
    </xdr:from>
    <xdr:to>
      <xdr:col>34</xdr:col>
      <xdr:colOff>485774</xdr:colOff>
      <xdr:row>59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74082</xdr:colOff>
      <xdr:row>4</xdr:row>
      <xdr:rowOff>105832</xdr:rowOff>
    </xdr:from>
    <xdr:to>
      <xdr:col>35</xdr:col>
      <xdr:colOff>323849</xdr:colOff>
      <xdr:row>58</xdr:row>
      <xdr:rowOff>158749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4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2.85546875" style="161" customWidth="1"/>
    <col min="4" max="4" width="10.7109375" style="161" customWidth="1"/>
    <col min="5" max="5" width="9.7109375" style="161" customWidth="1"/>
    <col min="6" max="7" width="11.7109375" style="161" customWidth="1"/>
    <col min="8" max="8" width="12.7109375" style="161" customWidth="1"/>
    <col min="9" max="9" width="10.7109375" style="161" customWidth="1"/>
    <col min="10" max="11" width="11.7109375" style="161" customWidth="1"/>
    <col min="12" max="12" width="12.7109375" style="161" customWidth="1"/>
    <col min="13" max="13" width="9.5703125" style="161" customWidth="1"/>
    <col min="14" max="14" width="12.5703125" style="161" customWidth="1"/>
    <col min="15" max="15" width="11.7109375" style="161" customWidth="1"/>
    <col min="16" max="16" width="12.7109375" style="161" customWidth="1"/>
    <col min="17" max="17" width="9.5703125" style="161" customWidth="1"/>
    <col min="18" max="18" width="11.7109375" style="161" customWidth="1"/>
    <col min="19" max="19" width="12.85546875" style="161" customWidth="1"/>
    <col min="20" max="20" width="12.7109375" style="161" customWidth="1"/>
    <col min="21" max="21" width="9.5703125" style="161" customWidth="1"/>
    <col min="22" max="23" width="11.7109375" style="161" customWidth="1"/>
    <col min="24" max="29" width="4.7109375" style="161" customWidth="1"/>
    <col min="30" max="16384" width="9.140625" style="161"/>
  </cols>
  <sheetData>
    <row r="1" spans="1:29" ht="19.5" customHeight="1" x14ac:dyDescent="0.25">
      <c r="A1" s="118" t="s">
        <v>82</v>
      </c>
      <c r="B1" s="118"/>
      <c r="C1" s="118"/>
      <c r="D1" s="118"/>
      <c r="E1" s="118"/>
      <c r="F1" s="118"/>
      <c r="G1" s="118"/>
      <c r="H1" s="118"/>
    </row>
    <row r="2" spans="1:29" ht="15.75" thickBot="1" x14ac:dyDescent="0.3">
      <c r="C2" s="119" t="s">
        <v>209</v>
      </c>
      <c r="D2" s="58" t="s">
        <v>75</v>
      </c>
      <c r="E2" s="73" t="s">
        <v>114</v>
      </c>
      <c r="H2" s="55" t="s">
        <v>77</v>
      </c>
      <c r="I2" s="73" t="s">
        <v>116</v>
      </c>
    </row>
    <row r="3" spans="1:29" ht="15.75" thickBot="1" x14ac:dyDescent="0.3">
      <c r="D3" s="57" t="s">
        <v>76</v>
      </c>
      <c r="E3" s="34" t="s">
        <v>115</v>
      </c>
      <c r="H3" s="56" t="s">
        <v>78</v>
      </c>
      <c r="I3" s="73" t="s">
        <v>117</v>
      </c>
      <c r="X3" s="677" t="s">
        <v>121</v>
      </c>
      <c r="Y3" s="678"/>
      <c r="Z3" s="678"/>
      <c r="AA3" s="678"/>
      <c r="AB3" s="678"/>
      <c r="AC3" s="679"/>
    </row>
    <row r="4" spans="1:29" ht="76.5" customHeight="1" thickBot="1" x14ac:dyDescent="0.3">
      <c r="A4" s="2" t="s">
        <v>35</v>
      </c>
      <c r="B4" s="3" t="s">
        <v>41</v>
      </c>
      <c r="C4" s="4" t="s">
        <v>40</v>
      </c>
      <c r="D4" s="83" t="s">
        <v>108</v>
      </c>
      <c r="E4" s="3" t="s">
        <v>98</v>
      </c>
      <c r="F4" s="66" t="s">
        <v>109</v>
      </c>
      <c r="G4" s="67" t="s">
        <v>83</v>
      </c>
      <c r="H4" s="67" t="s">
        <v>106</v>
      </c>
      <c r="I4" s="67" t="s">
        <v>99</v>
      </c>
      <c r="J4" s="68" t="s">
        <v>107</v>
      </c>
      <c r="K4" s="67" t="s">
        <v>84</v>
      </c>
      <c r="L4" s="67" t="s">
        <v>105</v>
      </c>
      <c r="M4" s="67" t="s">
        <v>99</v>
      </c>
      <c r="N4" s="69" t="s">
        <v>100</v>
      </c>
      <c r="O4" s="6" t="s">
        <v>85</v>
      </c>
      <c r="P4" s="67" t="s">
        <v>104</v>
      </c>
      <c r="Q4" s="67" t="s">
        <v>99</v>
      </c>
      <c r="R4" s="69" t="s">
        <v>101</v>
      </c>
      <c r="S4" s="70" t="s">
        <v>86</v>
      </c>
      <c r="T4" s="71" t="s">
        <v>103</v>
      </c>
      <c r="U4" s="67" t="s">
        <v>99</v>
      </c>
      <c r="V4" s="72" t="s">
        <v>102</v>
      </c>
      <c r="W4" s="90" t="s">
        <v>81</v>
      </c>
      <c r="X4" s="113" t="s">
        <v>122</v>
      </c>
      <c r="Y4" s="114" t="s">
        <v>123</v>
      </c>
      <c r="Z4" s="114" t="s">
        <v>124</v>
      </c>
      <c r="AA4" s="114" t="s">
        <v>125</v>
      </c>
      <c r="AB4" s="114" t="s">
        <v>126</v>
      </c>
      <c r="AC4" s="115" t="s">
        <v>92</v>
      </c>
    </row>
    <row r="5" spans="1:29" ht="18" customHeight="1" thickBot="1" x14ac:dyDescent="0.3">
      <c r="A5" s="2"/>
      <c r="B5" s="65"/>
      <c r="C5" s="121" t="s">
        <v>91</v>
      </c>
      <c r="D5" s="128">
        <f>AVERAGE(D7:D15,D17:D28,D30:D46,D48:D67,D69:D82,D84:D113,D115:D123)</f>
        <v>0.50665173124286056</v>
      </c>
      <c r="E5" s="122"/>
      <c r="F5" s="135" t="str">
        <f t="shared" ref="F5:F36" si="0">IF(D5&gt;=$D$128,"A",IF(D5&gt;=$D$124,"B",IF(D5&gt;=$D$129,"C","D")))</f>
        <v>B</v>
      </c>
      <c r="G5" s="134">
        <f>AVERAGE(G7:G15,G17:G28,G30:G46,G48:G67,G69:G82,G84:G113,G115:G123)</f>
        <v>27098.116635202794</v>
      </c>
      <c r="H5" s="131">
        <f>AVERAGE(H7:H15,H17:H28,H30:H46,H48:H67,H69:H82,H84:H113,H115:H123)</f>
        <v>0.23039291929030925</v>
      </c>
      <c r="I5" s="124"/>
      <c r="J5" s="123" t="str">
        <f t="shared" ref="J5:J36" si="1">IF(G5&gt;=$G$128,"A",IF(G5&gt;=$G$124,"B",IF(G5&gt;=$G$129,"C","D")))</f>
        <v>B</v>
      </c>
      <c r="K5" s="133">
        <f>AVERAGE(K7:K15,K17:K28,K30:K46,K48:K67,K69:K82,K84:K113,K115:K123)</f>
        <v>63249.968828540637</v>
      </c>
      <c r="L5" s="132">
        <f>AVERAGE(L7:L15,L17:L28,L30:L46,L48:L67,L69:L82,L84:L113,L115:L123)</f>
        <v>0.25479770326894813</v>
      </c>
      <c r="M5" s="125"/>
      <c r="N5" s="150" t="str">
        <f t="shared" ref="N5:N36" si="2">IF(K5&gt;=$K$128,"A",IF(K5&gt;=$K$124,"B",IF(K5&gt;=$K$129,"C","D")))</f>
        <v>B</v>
      </c>
      <c r="O5" s="129">
        <f>AVERAGE(O7:O15,O17:O28,O30:O46,O48:O67,O69:O82,O84:O113,O115:O123)</f>
        <v>4667.5863532505718</v>
      </c>
      <c r="P5" s="130">
        <f>AVERAGE(P7:P15,P17:P28,P30:P46,P48:P67,P69:P82,P84:P113,P115:P123)</f>
        <v>0.14436886452548697</v>
      </c>
      <c r="Q5" s="124"/>
      <c r="R5" s="126" t="str">
        <f t="shared" ref="R5:R36" si="3">IF(O5&gt;=$O$128,"A",IF(O5&gt;=$O$124,"B",IF(O5&gt;=$O$129,"C","D")))</f>
        <v>B</v>
      </c>
      <c r="S5" s="133">
        <f>AVERAGE(S7:S15,S17:S28,S30:S46,S48:S67,S69:S82,S84:S113,S115:S123)</f>
        <v>654166.64243183844</v>
      </c>
      <c r="T5" s="131">
        <f>AVERAGE(T7:T15,T17:T28,T30:T46,T48:T67,T69:T82,T84:T113,T115:T123)</f>
        <v>0.57026170572949719</v>
      </c>
      <c r="U5" s="124"/>
      <c r="V5" s="123" t="str">
        <f t="shared" ref="V5:V36" si="4">IF(S5&gt;=$S$128,"A",IF(S5&gt;=$S$124,"B",IF(S5&gt;=$S$129,"C","D")))</f>
        <v>B</v>
      </c>
      <c r="W5" s="141" t="str">
        <f>IF(AC5&gt;=3.5,"A",IF(AC5&gt;=2.5,"B",IF(AC5&gt;=1.5,"C","D")))</f>
        <v>B</v>
      </c>
      <c r="X5" s="136">
        <f>IF(F5="A",4.2,IF(F5="B",2.5,IF(F5="C",2,1)))</f>
        <v>2.5</v>
      </c>
      <c r="Y5" s="137">
        <f>IF(J5="A",4.2,IF(J5="B",2.5,IF(J5="C",2,1)))</f>
        <v>2.5</v>
      </c>
      <c r="Z5" s="137">
        <f>IF(N5="A",4.2,IF(N5="B",2.5,IF(N5="C",2,1)))</f>
        <v>2.5</v>
      </c>
      <c r="AA5" s="137">
        <f>IF(R5="A",4.2,IF(R5="B",2.5,IF(R5="C",2,1)))</f>
        <v>2.5</v>
      </c>
      <c r="AB5" s="137">
        <f>IF(V5="A",4.2,IF(V5="B",2.5,IF(V5="C",2,1)))</f>
        <v>2.5</v>
      </c>
      <c r="AC5" s="138">
        <f>AVERAGE(X5:AB5)</f>
        <v>2.5</v>
      </c>
    </row>
    <row r="6" spans="1:29" ht="15.75" thickBot="1" x14ac:dyDescent="0.3">
      <c r="A6" s="366"/>
      <c r="B6" s="62"/>
      <c r="C6" s="63" t="s">
        <v>128</v>
      </c>
      <c r="D6" s="50">
        <f>AVERAGE(D7:D15)</f>
        <v>0.51548423089110684</v>
      </c>
      <c r="E6" s="367"/>
      <c r="F6" s="146" t="str">
        <f t="shared" si="0"/>
        <v>B</v>
      </c>
      <c r="G6" s="44">
        <f>AVERAGE(G7:G15)</f>
        <v>33368.507992464081</v>
      </c>
      <c r="H6" s="139">
        <f>AVERAGE(H7:H15)</f>
        <v>0.28370488149566131</v>
      </c>
      <c r="I6" s="139"/>
      <c r="J6" s="40" t="str">
        <f t="shared" si="1"/>
        <v>B</v>
      </c>
      <c r="K6" s="44">
        <f>AVERAGE(K7:K15)</f>
        <v>70113.855495033116</v>
      </c>
      <c r="L6" s="140">
        <f>AVERAGE(L7:L15)</f>
        <v>0.28244835022597048</v>
      </c>
      <c r="M6" s="139"/>
      <c r="N6" s="149" t="str">
        <f t="shared" si="2"/>
        <v>B</v>
      </c>
      <c r="O6" s="39">
        <f>AVERAGE(O7:O15)</f>
        <v>3245.150529783486</v>
      </c>
      <c r="P6" s="139">
        <f>AVERAGE(P7:P15)</f>
        <v>0.10037279693237069</v>
      </c>
      <c r="Q6" s="139"/>
      <c r="R6" s="35" t="str">
        <f t="shared" si="3"/>
        <v>C</v>
      </c>
      <c r="S6" s="44">
        <f>AVERAGE(S7:S15)</f>
        <v>684759.73741772864</v>
      </c>
      <c r="T6" s="139">
        <f>AVERAGE(T7:T15)</f>
        <v>0.59693085912035715</v>
      </c>
      <c r="U6" s="368"/>
      <c r="V6" s="40" t="str">
        <f t="shared" si="4"/>
        <v>B</v>
      </c>
      <c r="W6" s="92" t="str">
        <f t="shared" ref="W6:W70" si="5">IF(AC6&gt;=3.5,"A",IF(AC6&gt;=2.5,"B",IF(AC6&gt;=1.5,"C","D")))</f>
        <v>C</v>
      </c>
      <c r="X6" s="142">
        <f t="shared" ref="X6:X70" si="6">IF(F6="A",4.2,IF(F6="B",2.5,IF(F6="C",2,1)))</f>
        <v>2.5</v>
      </c>
      <c r="Y6" s="143">
        <f t="shared" ref="Y6:Y70" si="7">IF(J6="A",4.2,IF(J6="B",2.5,IF(J6="C",2,1)))</f>
        <v>2.5</v>
      </c>
      <c r="Z6" s="143">
        <f t="shared" ref="Z6:Z70" si="8">IF(N6="A",4.2,IF(N6="B",2.5,IF(N6="C",2,1)))</f>
        <v>2.5</v>
      </c>
      <c r="AA6" s="143">
        <f t="shared" ref="AA6:AA70" si="9">IF(R6="A",4.2,IF(R6="B",2.5,IF(R6="C",2,1)))</f>
        <v>2</v>
      </c>
      <c r="AB6" s="143">
        <f t="shared" ref="AB6:AB70" si="10">IF(V6="A",4.2,IF(V6="B",2.5,IF(V6="C",2,1)))</f>
        <v>2.5</v>
      </c>
      <c r="AC6" s="144">
        <f t="shared" ref="AC6:AC70" si="11">AVERAGE(X6:AB6)</f>
        <v>2.4</v>
      </c>
    </row>
    <row r="7" spans="1:29" x14ac:dyDescent="0.25">
      <c r="A7" s="74">
        <v>1</v>
      </c>
      <c r="B7" s="13">
        <v>10003</v>
      </c>
      <c r="C7" s="164" t="s">
        <v>47</v>
      </c>
      <c r="D7" s="369">
        <f>'2022-2023 исходные'!F7</f>
        <v>0.59870774168332952</v>
      </c>
      <c r="E7" s="370">
        <f t="shared" ref="E7:E15" si="12">$D$124</f>
        <v>0.50665173124286056</v>
      </c>
      <c r="F7" s="145" t="str">
        <f t="shared" si="0"/>
        <v>B</v>
      </c>
      <c r="G7" s="371">
        <f>'2022-2023 исходные'!I7</f>
        <v>45603.944223107566</v>
      </c>
      <c r="H7" s="370">
        <f t="shared" ref="H7:H15" si="13">G7/$G$125</f>
        <v>0.38773269678324845</v>
      </c>
      <c r="I7" s="370">
        <f t="shared" ref="I7:I15" si="14">$H$124</f>
        <v>0.23039291929030925</v>
      </c>
      <c r="J7" s="47" t="str">
        <f t="shared" si="1"/>
        <v>B</v>
      </c>
      <c r="K7" s="372">
        <f>'2022-2023 исходные'!L7</f>
        <v>188999.53067729084</v>
      </c>
      <c r="L7" s="373">
        <f t="shared" ref="L7:L15" si="15">K7/$K$125</f>
        <v>0.76137027776293276</v>
      </c>
      <c r="M7" s="370">
        <f t="shared" ref="M7:M15" si="16">$L$124</f>
        <v>0.25479770326894813</v>
      </c>
      <c r="N7" s="151" t="str">
        <f t="shared" si="2"/>
        <v>A</v>
      </c>
      <c r="O7" s="374">
        <f>'2022-2023 исходные'!P7</f>
        <v>5440.6764143426299</v>
      </c>
      <c r="P7" s="370">
        <f t="shared" ref="P7:P15" si="17">O7/$O$125</f>
        <v>0.16828060945080003</v>
      </c>
      <c r="Q7" s="370">
        <f t="shared" ref="Q7:Q15" si="18">$P$124</f>
        <v>0.14436886452548697</v>
      </c>
      <c r="R7" s="36" t="str">
        <f t="shared" si="3"/>
        <v>B</v>
      </c>
      <c r="S7" s="375">
        <f>'2022-2023 исходные'!S7</f>
        <v>732394.49653061223</v>
      </c>
      <c r="T7" s="376">
        <f t="shared" ref="T7:T15" si="19">S7/$S$125</f>
        <v>0.63845587311792895</v>
      </c>
      <c r="U7" s="376">
        <f t="shared" ref="U7:U15" si="20">$T$124</f>
        <v>0.57026170572949719</v>
      </c>
      <c r="V7" s="59" t="str">
        <f t="shared" si="4"/>
        <v>B</v>
      </c>
      <c r="W7" s="94" t="str">
        <f>IF(AC7&gt;=3.5,"A",IF(AC7&gt;=2.5,"B",IF(AC7&gt;=1.5,"C","D")))</f>
        <v>B</v>
      </c>
      <c r="X7" s="105">
        <f>IF(F7="A",4.2,IF(F7="B",2.5,IF(F7="C",2,1)))</f>
        <v>2.5</v>
      </c>
      <c r="Y7" s="87">
        <f>IF(J7="A",4.2,IF(J7="B",2.5,IF(J7="C",2,1)))</f>
        <v>2.5</v>
      </c>
      <c r="Z7" s="87">
        <f>IF(N7="A",4.2,IF(N7="B",2.5,IF(N7="C",2,1)))</f>
        <v>4.2</v>
      </c>
      <c r="AA7" s="87">
        <f>IF(R7="A",4.2,IF(R7="B",2.5,IF(R7="C",2,1)))</f>
        <v>2.5</v>
      </c>
      <c r="AB7" s="87">
        <f>IF(V7="A",4.2,IF(V7="B",2.5,IF(V7="C",2,1)))</f>
        <v>2.5</v>
      </c>
      <c r="AC7" s="106">
        <f>AVERAGE(X7:AB7)</f>
        <v>2.84</v>
      </c>
    </row>
    <row r="8" spans="1:29" x14ac:dyDescent="0.25">
      <c r="A8" s="74">
        <v>2</v>
      </c>
      <c r="B8" s="13">
        <v>10002</v>
      </c>
      <c r="C8" s="164" t="s">
        <v>165</v>
      </c>
      <c r="D8" s="369">
        <f>'2022-2023 исходные'!F8</f>
        <v>0.67030634438490788</v>
      </c>
      <c r="E8" s="370">
        <f t="shared" si="12"/>
        <v>0.50665173124286056</v>
      </c>
      <c r="F8" s="145" t="str">
        <f t="shared" si="0"/>
        <v>B</v>
      </c>
      <c r="G8" s="371">
        <f>'2022-2023 исходные'!I8</f>
        <v>21448.504201680673</v>
      </c>
      <c r="H8" s="370">
        <f t="shared" si="13"/>
        <v>0.18235892789007077</v>
      </c>
      <c r="I8" s="370">
        <f t="shared" si="14"/>
        <v>0.23039291929030925</v>
      </c>
      <c r="J8" s="47" t="str">
        <f t="shared" si="1"/>
        <v>C</v>
      </c>
      <c r="K8" s="372">
        <f>'2022-2023 исходные'!L8</f>
        <v>58330.749168067232</v>
      </c>
      <c r="L8" s="373">
        <f t="shared" si="15"/>
        <v>0.2349809998842898</v>
      </c>
      <c r="M8" s="370">
        <f t="shared" si="16"/>
        <v>0.25479770326894813</v>
      </c>
      <c r="N8" s="52" t="str">
        <f t="shared" si="2"/>
        <v>C</v>
      </c>
      <c r="O8" s="374">
        <f>'2022-2023 исходные'!P8</f>
        <v>2517.7737226890758</v>
      </c>
      <c r="P8" s="370">
        <f t="shared" si="17"/>
        <v>7.7874967053066319E-2</v>
      </c>
      <c r="Q8" s="370">
        <f t="shared" si="18"/>
        <v>0.14436886452548697</v>
      </c>
      <c r="R8" s="36" t="str">
        <f t="shared" si="3"/>
        <v>C</v>
      </c>
      <c r="S8" s="377">
        <f>'2022-2023 исходные'!S8</f>
        <v>723648.573125</v>
      </c>
      <c r="T8" s="376">
        <f t="shared" si="19"/>
        <v>0.6308317222120936</v>
      </c>
      <c r="U8" s="376">
        <f t="shared" si="20"/>
        <v>0.57026170572949719</v>
      </c>
      <c r="V8" s="52" t="str">
        <f t="shared" si="4"/>
        <v>B</v>
      </c>
      <c r="W8" s="86" t="str">
        <f>IF(AC8&gt;=3.5,"A",IF(AC8&gt;=2.5,"B",IF(AC8&gt;=1.5,"C","D")))</f>
        <v>C</v>
      </c>
      <c r="X8" s="105">
        <f>IF(F8="A",4.2,IF(F8="B",2.5,IF(F8="C",2,1)))</f>
        <v>2.5</v>
      </c>
      <c r="Y8" s="87">
        <f>IF(J8="A",4.2,IF(J8="B",2.5,IF(J8="C",2,1)))</f>
        <v>2</v>
      </c>
      <c r="Z8" s="87">
        <f>IF(N8="A",4.2,IF(N8="B",2.5,IF(N8="C",2,1)))</f>
        <v>2</v>
      </c>
      <c r="AA8" s="87">
        <f>IF(R8="A",4.2,IF(R8="B",2.5,IF(R8="C",2,1)))</f>
        <v>2</v>
      </c>
      <c r="AB8" s="87">
        <f>IF(V8="A",4.2,IF(V8="B",2.5,IF(V8="C",2,1)))</f>
        <v>2.5</v>
      </c>
      <c r="AC8" s="106">
        <f>AVERAGE(X8:AB8)</f>
        <v>2.2000000000000002</v>
      </c>
    </row>
    <row r="9" spans="1:29" x14ac:dyDescent="0.25">
      <c r="A9" s="74">
        <v>3</v>
      </c>
      <c r="B9" s="13">
        <v>10090</v>
      </c>
      <c r="C9" s="164" t="s">
        <v>49</v>
      </c>
      <c r="D9" s="369">
        <f>'2022-2023 исходные'!F9</f>
        <v>0.86182725130252413</v>
      </c>
      <c r="E9" s="370">
        <f t="shared" si="12"/>
        <v>0.50665173124286056</v>
      </c>
      <c r="F9" s="145" t="str">
        <f t="shared" si="0"/>
        <v>A</v>
      </c>
      <c r="G9" s="371">
        <f>'2022-2023 исходные'!I9</f>
        <v>30934.188571428571</v>
      </c>
      <c r="H9" s="370">
        <f t="shared" si="13"/>
        <v>0.26300787271650228</v>
      </c>
      <c r="I9" s="370">
        <f t="shared" si="14"/>
        <v>0.23039291929030925</v>
      </c>
      <c r="J9" s="47" t="str">
        <f t="shared" si="1"/>
        <v>B</v>
      </c>
      <c r="K9" s="372">
        <f>'2022-2023 исходные'!L9</f>
        <v>48353.554725714283</v>
      </c>
      <c r="L9" s="373">
        <f t="shared" si="15"/>
        <v>0.19478862862999555</v>
      </c>
      <c r="M9" s="370">
        <f t="shared" si="16"/>
        <v>0.25479770326894813</v>
      </c>
      <c r="N9" s="52" t="str">
        <f t="shared" si="2"/>
        <v>D</v>
      </c>
      <c r="O9" s="374">
        <f>'2022-2023 исходные'!P9</f>
        <v>2799.0278971428575</v>
      </c>
      <c r="P9" s="370">
        <f t="shared" si="17"/>
        <v>8.6574183893622092E-2</v>
      </c>
      <c r="Q9" s="370">
        <f t="shared" si="18"/>
        <v>0.14436886452548697</v>
      </c>
      <c r="R9" s="36" t="str">
        <f t="shared" si="3"/>
        <v>C</v>
      </c>
      <c r="S9" s="377">
        <f>'2022-2023 исходные'!S9</f>
        <v>671407.78009900998</v>
      </c>
      <c r="T9" s="376">
        <f t="shared" si="19"/>
        <v>0.5852914549356758</v>
      </c>
      <c r="U9" s="376">
        <f t="shared" si="20"/>
        <v>0.57026170572949719</v>
      </c>
      <c r="V9" s="52" t="str">
        <f t="shared" si="4"/>
        <v>B</v>
      </c>
      <c r="W9" s="93" t="str">
        <f>IF(AC9&gt;=3.5,"A",IF(AC9&gt;=2.5,"B",IF(AC9&gt;=1.5,"C","D")))</f>
        <v>C</v>
      </c>
      <c r="X9" s="105">
        <f>IF(F9="A",4.2,IF(F9="B",2.5,IF(F9="C",2,1)))</f>
        <v>4.2</v>
      </c>
      <c r="Y9" s="87">
        <f>IF(J9="A",4.2,IF(J9="B",2.5,IF(J9="C",2,1)))</f>
        <v>2.5</v>
      </c>
      <c r="Z9" s="87">
        <f>IF(N9="A",4.2,IF(N9="B",2.5,IF(N9="C",2,1)))</f>
        <v>1</v>
      </c>
      <c r="AA9" s="87">
        <f>IF(R9="A",4.2,IF(R9="B",2.5,IF(R9="C",2,1)))</f>
        <v>2</v>
      </c>
      <c r="AB9" s="87">
        <f>IF(V9="A",4.2,IF(V9="B",2.5,IF(V9="C",2,1)))</f>
        <v>2.5</v>
      </c>
      <c r="AC9" s="106">
        <f>AVERAGE(X9:AB9)</f>
        <v>2.44</v>
      </c>
    </row>
    <row r="10" spans="1:29" x14ac:dyDescent="0.25">
      <c r="A10" s="74">
        <v>4</v>
      </c>
      <c r="B10" s="13">
        <v>10004</v>
      </c>
      <c r="C10" s="165" t="s">
        <v>48</v>
      </c>
      <c r="D10" s="369">
        <f>'2022-2023 исходные'!F10</f>
        <v>0.56624057477449319</v>
      </c>
      <c r="E10" s="370">
        <f t="shared" si="12"/>
        <v>0.50665173124286056</v>
      </c>
      <c r="F10" s="145" t="str">
        <f t="shared" si="0"/>
        <v>B</v>
      </c>
      <c r="G10" s="371">
        <f>'2022-2023 исходные'!I10</f>
        <v>28288.72382198953</v>
      </c>
      <c r="H10" s="370">
        <f t="shared" si="13"/>
        <v>0.24051566948673689</v>
      </c>
      <c r="I10" s="370">
        <f t="shared" si="14"/>
        <v>0.23039291929030925</v>
      </c>
      <c r="J10" s="47" t="str">
        <f t="shared" si="1"/>
        <v>B</v>
      </c>
      <c r="K10" s="372">
        <f>'2022-2023 исходные'!L10</f>
        <v>61842.825261780104</v>
      </c>
      <c r="L10" s="373">
        <f t="shared" si="15"/>
        <v>0.24912913211198542</v>
      </c>
      <c r="M10" s="370">
        <f t="shared" si="16"/>
        <v>0.25479770326894813</v>
      </c>
      <c r="N10" s="52" t="str">
        <f t="shared" si="2"/>
        <v>C</v>
      </c>
      <c r="O10" s="374">
        <f>'2022-2023 исходные'!P10</f>
        <v>4293.0595549738218</v>
      </c>
      <c r="P10" s="370">
        <f t="shared" si="17"/>
        <v>0.13278471706479236</v>
      </c>
      <c r="Q10" s="370">
        <f t="shared" si="18"/>
        <v>0.14436886452548697</v>
      </c>
      <c r="R10" s="36" t="str">
        <f t="shared" si="3"/>
        <v>C</v>
      </c>
      <c r="S10" s="377">
        <f>'2022-2023 исходные'!S10</f>
        <v>806889.42217821779</v>
      </c>
      <c r="T10" s="376">
        <f t="shared" si="19"/>
        <v>0.70339590614998937</v>
      </c>
      <c r="U10" s="376">
        <f t="shared" si="20"/>
        <v>0.57026170572949719</v>
      </c>
      <c r="V10" s="52" t="str">
        <f t="shared" si="4"/>
        <v>B</v>
      </c>
      <c r="W10" s="93" t="str">
        <f t="shared" si="5"/>
        <v>C</v>
      </c>
      <c r="X10" s="105">
        <f t="shared" si="6"/>
        <v>2.5</v>
      </c>
      <c r="Y10" s="87">
        <f t="shared" si="7"/>
        <v>2.5</v>
      </c>
      <c r="Z10" s="87">
        <f t="shared" si="8"/>
        <v>2</v>
      </c>
      <c r="AA10" s="87">
        <f t="shared" si="9"/>
        <v>2</v>
      </c>
      <c r="AB10" s="87">
        <f t="shared" si="10"/>
        <v>2.5</v>
      </c>
      <c r="AC10" s="106">
        <f t="shared" si="11"/>
        <v>2.2999999999999998</v>
      </c>
    </row>
    <row r="11" spans="1:29" x14ac:dyDescent="0.25">
      <c r="A11" s="74">
        <v>5</v>
      </c>
      <c r="B11" s="16">
        <v>10001</v>
      </c>
      <c r="C11" s="164" t="s">
        <v>224</v>
      </c>
      <c r="D11" s="378">
        <f>'2022-2023 исходные'!F11</f>
        <v>1.9356151346808993E-2</v>
      </c>
      <c r="E11" s="379">
        <f t="shared" si="12"/>
        <v>0.50665173124286056</v>
      </c>
      <c r="F11" s="148" t="str">
        <f t="shared" si="0"/>
        <v>D</v>
      </c>
      <c r="G11" s="380">
        <f>'2022-2023 исходные'!I11</f>
        <v>18152.664359861592</v>
      </c>
      <c r="H11" s="379">
        <f t="shared" si="13"/>
        <v>0.15433712206155933</v>
      </c>
      <c r="I11" s="379">
        <f t="shared" si="14"/>
        <v>0.23039291929030925</v>
      </c>
      <c r="J11" s="46" t="str">
        <f t="shared" si="1"/>
        <v>C</v>
      </c>
      <c r="K11" s="381">
        <f>'2022-2023 исходные'!L11</f>
        <v>50342.709019607842</v>
      </c>
      <c r="L11" s="382">
        <f t="shared" si="15"/>
        <v>0.20280178586815287</v>
      </c>
      <c r="M11" s="379">
        <f t="shared" si="16"/>
        <v>0.25479770326894813</v>
      </c>
      <c r="N11" s="41" t="str">
        <f t="shared" si="2"/>
        <v>C</v>
      </c>
      <c r="O11" s="383">
        <f>'2022-2023 исходные'!P11</f>
        <v>2909.8371626297576</v>
      </c>
      <c r="P11" s="379">
        <f t="shared" si="17"/>
        <v>9.000152441322623E-2</v>
      </c>
      <c r="Q11" s="379">
        <f t="shared" si="18"/>
        <v>0.14436886452548697</v>
      </c>
      <c r="R11" s="38" t="str">
        <f t="shared" si="3"/>
        <v>C</v>
      </c>
      <c r="S11" s="384">
        <f>'2022-2023 исходные'!S11</f>
        <v>671296.5390566038</v>
      </c>
      <c r="T11" s="385">
        <f t="shared" si="19"/>
        <v>0.58519448192837931</v>
      </c>
      <c r="U11" s="385">
        <f t="shared" si="20"/>
        <v>0.57026170572949719</v>
      </c>
      <c r="V11" s="41" t="str">
        <f t="shared" si="4"/>
        <v>B</v>
      </c>
      <c r="W11" s="93" t="str">
        <f>IF(AC11&gt;=3.5,"A",IF(AC11&gt;=2.5,"B",IF(AC11&gt;=1.5,"C","D")))</f>
        <v>C</v>
      </c>
      <c r="X11" s="103">
        <f>IF(F11="A",4.2,IF(F11="B",2.5,IF(F11="C",2,1)))</f>
        <v>1</v>
      </c>
      <c r="Y11" s="88">
        <f>IF(J11="A",4.2,IF(J11="B",2.5,IF(J11="C",2,1)))</f>
        <v>2</v>
      </c>
      <c r="Z11" s="88">
        <f>IF(N11="A",4.2,IF(N11="B",2.5,IF(N11="C",2,1)))</f>
        <v>2</v>
      </c>
      <c r="AA11" s="88">
        <f>IF(R11="A",4.2,IF(R11="B",2.5,IF(R11="C",2,1)))</f>
        <v>2</v>
      </c>
      <c r="AB11" s="88">
        <f>IF(V11="A",4.2,IF(V11="B",2.5,IF(V11="C",2,1)))</f>
        <v>2.5</v>
      </c>
      <c r="AC11" s="104">
        <f>AVERAGE(X11:AB11)</f>
        <v>1.9</v>
      </c>
    </row>
    <row r="12" spans="1:29" x14ac:dyDescent="0.25">
      <c r="A12" s="74">
        <v>6</v>
      </c>
      <c r="B12" s="13">
        <v>10120</v>
      </c>
      <c r="C12" s="164" t="s">
        <v>168</v>
      </c>
      <c r="D12" s="369">
        <f>'2022-2023 исходные'!F12</f>
        <v>0.44137744836923531</v>
      </c>
      <c r="E12" s="370">
        <f t="shared" si="12"/>
        <v>0.50665173124286056</v>
      </c>
      <c r="F12" s="145" t="str">
        <f t="shared" si="0"/>
        <v>C</v>
      </c>
      <c r="G12" s="371">
        <f>'2022-2023 исходные'!I12</f>
        <v>25937.767295597485</v>
      </c>
      <c r="H12" s="370">
        <f t="shared" si="13"/>
        <v>0.22052742659400293</v>
      </c>
      <c r="I12" s="370">
        <f t="shared" si="14"/>
        <v>0.23039291929030925</v>
      </c>
      <c r="J12" s="47" t="str">
        <f t="shared" si="1"/>
        <v>C</v>
      </c>
      <c r="K12" s="372">
        <f>'2022-2023 исходные'!L12</f>
        <v>56153.385146750523</v>
      </c>
      <c r="L12" s="373">
        <f t="shared" si="15"/>
        <v>0.22620965403088919</v>
      </c>
      <c r="M12" s="370">
        <f t="shared" si="16"/>
        <v>0.25479770326894813</v>
      </c>
      <c r="N12" s="52" t="str">
        <f t="shared" si="2"/>
        <v>C</v>
      </c>
      <c r="O12" s="374">
        <f>'2022-2023 исходные'!P12</f>
        <v>2814.1616247379457</v>
      </c>
      <c r="P12" s="370">
        <f t="shared" si="17"/>
        <v>8.7042271445429115E-2</v>
      </c>
      <c r="Q12" s="370">
        <f t="shared" si="18"/>
        <v>0.14436886452548697</v>
      </c>
      <c r="R12" s="36" t="str">
        <f t="shared" si="3"/>
        <v>C</v>
      </c>
      <c r="S12" s="377">
        <f>'2022-2023 исходные'!S12</f>
        <v>717101.22366666666</v>
      </c>
      <c r="T12" s="376">
        <f t="shared" si="19"/>
        <v>0.62512415103995866</v>
      </c>
      <c r="U12" s="376">
        <f t="shared" si="20"/>
        <v>0.57026170572949719</v>
      </c>
      <c r="V12" s="52" t="str">
        <f t="shared" si="4"/>
        <v>B</v>
      </c>
      <c r="W12" s="93" t="str">
        <f t="shared" si="5"/>
        <v>C</v>
      </c>
      <c r="X12" s="105">
        <f t="shared" si="6"/>
        <v>2</v>
      </c>
      <c r="Y12" s="87">
        <f t="shared" si="7"/>
        <v>2</v>
      </c>
      <c r="Z12" s="87">
        <f t="shared" si="8"/>
        <v>2</v>
      </c>
      <c r="AA12" s="87">
        <f t="shared" si="9"/>
        <v>2</v>
      </c>
      <c r="AB12" s="87">
        <f t="shared" si="10"/>
        <v>2.5</v>
      </c>
      <c r="AC12" s="106">
        <f t="shared" si="11"/>
        <v>2.1</v>
      </c>
    </row>
    <row r="13" spans="1:29" x14ac:dyDescent="0.25">
      <c r="A13" s="74">
        <v>7</v>
      </c>
      <c r="B13" s="13">
        <v>10190</v>
      </c>
      <c r="C13" s="164" t="s">
        <v>170</v>
      </c>
      <c r="D13" s="369">
        <f>'2022-2023 исходные'!F13</f>
        <v>0.55261754849621791</v>
      </c>
      <c r="E13" s="370">
        <f t="shared" si="12"/>
        <v>0.50665173124286056</v>
      </c>
      <c r="F13" s="145" t="str">
        <f t="shared" si="0"/>
        <v>B</v>
      </c>
      <c r="G13" s="371">
        <f>'2022-2023 исходные'!I13</f>
        <v>21681.585735963581</v>
      </c>
      <c r="H13" s="370">
        <f t="shared" si="13"/>
        <v>0.18434062779338961</v>
      </c>
      <c r="I13" s="370">
        <f t="shared" si="14"/>
        <v>0.23039291929030925</v>
      </c>
      <c r="J13" s="47" t="str">
        <f t="shared" si="1"/>
        <v>C</v>
      </c>
      <c r="K13" s="372">
        <f>'2022-2023 исходные'!L13</f>
        <v>53461.35996206374</v>
      </c>
      <c r="L13" s="373">
        <f t="shared" si="15"/>
        <v>0.21536503470688967</v>
      </c>
      <c r="M13" s="370">
        <f t="shared" si="16"/>
        <v>0.25479770326894813</v>
      </c>
      <c r="N13" s="52" t="str">
        <f t="shared" si="2"/>
        <v>C</v>
      </c>
      <c r="O13" s="374">
        <f>'2022-2023 исходные'!P13</f>
        <v>2175.4295675265553</v>
      </c>
      <c r="P13" s="370">
        <f t="shared" si="17"/>
        <v>6.7286231630243179E-2</v>
      </c>
      <c r="Q13" s="370">
        <f t="shared" si="18"/>
        <v>0.14436886452548697</v>
      </c>
      <c r="R13" s="36" t="str">
        <f t="shared" si="3"/>
        <v>D</v>
      </c>
      <c r="S13" s="377">
        <f>'2022-2023 исходные'!S13</f>
        <v>544975.06385542161</v>
      </c>
      <c r="T13" s="376">
        <f t="shared" si="19"/>
        <v>0.47507529326002951</v>
      </c>
      <c r="U13" s="376">
        <f t="shared" si="20"/>
        <v>0.57026170572949719</v>
      </c>
      <c r="V13" s="52" t="str">
        <f t="shared" si="4"/>
        <v>C</v>
      </c>
      <c r="W13" s="93" t="str">
        <f t="shared" si="5"/>
        <v>C</v>
      </c>
      <c r="X13" s="105">
        <f t="shared" si="6"/>
        <v>2.5</v>
      </c>
      <c r="Y13" s="87">
        <f t="shared" si="7"/>
        <v>2</v>
      </c>
      <c r="Z13" s="87">
        <f t="shared" si="8"/>
        <v>2</v>
      </c>
      <c r="AA13" s="87">
        <f t="shared" si="9"/>
        <v>1</v>
      </c>
      <c r="AB13" s="87">
        <f t="shared" si="10"/>
        <v>2</v>
      </c>
      <c r="AC13" s="106">
        <f t="shared" si="11"/>
        <v>1.9</v>
      </c>
    </row>
    <row r="14" spans="1:29" x14ac:dyDescent="0.25">
      <c r="A14" s="74">
        <v>8</v>
      </c>
      <c r="B14" s="13">
        <v>10320</v>
      </c>
      <c r="C14" s="164" t="s">
        <v>46</v>
      </c>
      <c r="D14" s="369">
        <f>'2022-2023 исходные'!F14</f>
        <v>0.55678603864888299</v>
      </c>
      <c r="E14" s="370">
        <f t="shared" si="12"/>
        <v>0.50665173124286056</v>
      </c>
      <c r="F14" s="145" t="str">
        <f t="shared" si="0"/>
        <v>B</v>
      </c>
      <c r="G14" s="371">
        <f>'2022-2023 исходные'!I14</f>
        <v>20408.169556840076</v>
      </c>
      <c r="H14" s="370">
        <f t="shared" si="13"/>
        <v>0.17351382108466645</v>
      </c>
      <c r="I14" s="370">
        <f t="shared" si="14"/>
        <v>0.23039291929030925</v>
      </c>
      <c r="J14" s="47" t="str">
        <f t="shared" si="1"/>
        <v>C</v>
      </c>
      <c r="K14" s="372">
        <f>'2022-2023 исходные'!L14</f>
        <v>52520.234826589593</v>
      </c>
      <c r="L14" s="373">
        <f t="shared" si="15"/>
        <v>0.21157378346283712</v>
      </c>
      <c r="M14" s="370">
        <f t="shared" si="16"/>
        <v>0.25479770326894813</v>
      </c>
      <c r="N14" s="52" t="str">
        <f t="shared" si="2"/>
        <v>C</v>
      </c>
      <c r="O14" s="374">
        <f>'2022-2023 исходные'!P14</f>
        <v>2698.7832658959537</v>
      </c>
      <c r="P14" s="370">
        <f t="shared" si="17"/>
        <v>8.3473608458566023E-2</v>
      </c>
      <c r="Q14" s="370">
        <f t="shared" si="18"/>
        <v>0.14436886452548697</v>
      </c>
      <c r="R14" s="36" t="str">
        <f t="shared" si="3"/>
        <v>C</v>
      </c>
      <c r="S14" s="377">
        <f>'2022-2023 исходные'!S14</f>
        <v>444197.04805194808</v>
      </c>
      <c r="T14" s="376">
        <f t="shared" si="19"/>
        <v>0.38722330041233366</v>
      </c>
      <c r="U14" s="376">
        <f t="shared" si="20"/>
        <v>0.57026170572949719</v>
      </c>
      <c r="V14" s="52" t="str">
        <f t="shared" si="4"/>
        <v>D</v>
      </c>
      <c r="W14" s="93" t="str">
        <f t="shared" si="5"/>
        <v>C</v>
      </c>
      <c r="X14" s="105">
        <f t="shared" si="6"/>
        <v>2.5</v>
      </c>
      <c r="Y14" s="87">
        <f t="shared" si="7"/>
        <v>2</v>
      </c>
      <c r="Z14" s="87">
        <f t="shared" si="8"/>
        <v>2</v>
      </c>
      <c r="AA14" s="87">
        <f t="shared" si="9"/>
        <v>2</v>
      </c>
      <c r="AB14" s="87">
        <f t="shared" si="10"/>
        <v>1</v>
      </c>
      <c r="AC14" s="106">
        <f t="shared" si="11"/>
        <v>1.9</v>
      </c>
    </row>
    <row r="15" spans="1:29" ht="15.75" thickBot="1" x14ac:dyDescent="0.3">
      <c r="A15" s="127">
        <v>9</v>
      </c>
      <c r="B15" s="13">
        <v>10860</v>
      </c>
      <c r="C15" s="165" t="s">
        <v>136</v>
      </c>
      <c r="D15" s="369">
        <f>'2022-2023 исходные'!F15</f>
        <v>0.37213897901356263</v>
      </c>
      <c r="E15" s="370">
        <f t="shared" si="12"/>
        <v>0.50665173124286056</v>
      </c>
      <c r="F15" s="145" t="str">
        <f t="shared" si="0"/>
        <v>C</v>
      </c>
      <c r="G15" s="371">
        <f>'2022-2023 исходные'!I15</f>
        <v>87861.024165707713</v>
      </c>
      <c r="H15" s="370">
        <f t="shared" si="13"/>
        <v>0.7470097690507751</v>
      </c>
      <c r="I15" s="370">
        <f t="shared" si="14"/>
        <v>0.23039291929030925</v>
      </c>
      <c r="J15" s="47" t="str">
        <f t="shared" si="1"/>
        <v>A</v>
      </c>
      <c r="K15" s="372">
        <f>'2022-2023 исходные'!L15</f>
        <v>61020.350667433828</v>
      </c>
      <c r="L15" s="373">
        <f t="shared" si="15"/>
        <v>0.24581585557576163</v>
      </c>
      <c r="M15" s="370">
        <f t="shared" si="16"/>
        <v>0.25479770326894813</v>
      </c>
      <c r="N15" s="52" t="str">
        <f t="shared" si="2"/>
        <v>C</v>
      </c>
      <c r="O15" s="374">
        <f>'2022-2023 исходные'!P15</f>
        <v>3557.6055581127735</v>
      </c>
      <c r="P15" s="370">
        <f t="shared" si="17"/>
        <v>0.11003705898159102</v>
      </c>
      <c r="Q15" s="370">
        <f t="shared" si="18"/>
        <v>0.14436886452548697</v>
      </c>
      <c r="R15" s="36" t="str">
        <f t="shared" si="3"/>
        <v>C</v>
      </c>
      <c r="S15" s="377">
        <f>'2022-2023 исходные'!S15</f>
        <v>850927.49019607843</v>
      </c>
      <c r="T15" s="376">
        <f t="shared" si="19"/>
        <v>0.74178554902682481</v>
      </c>
      <c r="U15" s="376">
        <f t="shared" si="20"/>
        <v>0.57026170572949719</v>
      </c>
      <c r="V15" s="52" t="str">
        <f t="shared" si="4"/>
        <v>B</v>
      </c>
      <c r="W15" s="93" t="str">
        <f t="shared" si="5"/>
        <v>B</v>
      </c>
      <c r="X15" s="101">
        <f t="shared" si="6"/>
        <v>2</v>
      </c>
      <c r="Y15" s="89">
        <f t="shared" si="7"/>
        <v>4.2</v>
      </c>
      <c r="Z15" s="89">
        <f t="shared" si="8"/>
        <v>2</v>
      </c>
      <c r="AA15" s="89">
        <f t="shared" si="9"/>
        <v>2</v>
      </c>
      <c r="AB15" s="89">
        <f t="shared" si="10"/>
        <v>2.5</v>
      </c>
      <c r="AC15" s="102">
        <f t="shared" si="11"/>
        <v>2.54</v>
      </c>
    </row>
    <row r="16" spans="1:29" ht="15.75" thickBot="1" x14ac:dyDescent="0.3">
      <c r="A16" s="386"/>
      <c r="B16" s="62"/>
      <c r="C16" s="63" t="s">
        <v>129</v>
      </c>
      <c r="D16" s="50">
        <f>AVERAGE(D17:D28)</f>
        <v>0.39748402596815519</v>
      </c>
      <c r="E16" s="367"/>
      <c r="F16" s="146" t="str">
        <f t="shared" si="0"/>
        <v>C</v>
      </c>
      <c r="G16" s="44">
        <f>AVERAGE(G17:G28)</f>
        <v>26287.657873147255</v>
      </c>
      <c r="H16" s="139">
        <f>AVERAGE(H17:H28)</f>
        <v>0.22350225737944365</v>
      </c>
      <c r="I16" s="139"/>
      <c r="J16" s="40" t="str">
        <f t="shared" si="1"/>
        <v>C</v>
      </c>
      <c r="K16" s="44">
        <f>AVERAGE(K17:K28)</f>
        <v>70840.089315787336</v>
      </c>
      <c r="L16" s="140">
        <f>AVERAGE(L17:L28)</f>
        <v>0.2853739281035822</v>
      </c>
      <c r="M16" s="139"/>
      <c r="N16" s="40" t="str">
        <f t="shared" si="2"/>
        <v>B</v>
      </c>
      <c r="O16" s="39">
        <f>AVERAGE(O17:O28)</f>
        <v>4165.3047268653399</v>
      </c>
      <c r="P16" s="139">
        <f>AVERAGE(P17:P28)</f>
        <v>0.12883324877351468</v>
      </c>
      <c r="Q16" s="139"/>
      <c r="R16" s="35" t="str">
        <f t="shared" si="3"/>
        <v>C</v>
      </c>
      <c r="S16" s="44">
        <f>AVERAGE(S17:S28)</f>
        <v>632909.01431628654</v>
      </c>
      <c r="T16" s="139">
        <f>AVERAGE(T17:T28)</f>
        <v>0.55173063049173632</v>
      </c>
      <c r="U16" s="368"/>
      <c r="V16" s="40" t="str">
        <f t="shared" si="4"/>
        <v>C</v>
      </c>
      <c r="W16" s="92" t="str">
        <f t="shared" si="5"/>
        <v>C</v>
      </c>
      <c r="X16" s="142">
        <f t="shared" si="6"/>
        <v>2</v>
      </c>
      <c r="Y16" s="143">
        <f t="shared" si="7"/>
        <v>2</v>
      </c>
      <c r="Z16" s="143">
        <f t="shared" si="8"/>
        <v>2.5</v>
      </c>
      <c r="AA16" s="143">
        <f t="shared" si="9"/>
        <v>2</v>
      </c>
      <c r="AB16" s="143">
        <f t="shared" si="10"/>
        <v>2</v>
      </c>
      <c r="AC16" s="144">
        <f t="shared" si="11"/>
        <v>2.1</v>
      </c>
    </row>
    <row r="17" spans="1:29" x14ac:dyDescent="0.25">
      <c r="A17" s="74">
        <v>1</v>
      </c>
      <c r="B17" s="12">
        <v>20040</v>
      </c>
      <c r="C17" s="166" t="s">
        <v>50</v>
      </c>
      <c r="D17" s="378">
        <f>'2022-2023 исходные'!F17</f>
        <v>0.47502353919829715</v>
      </c>
      <c r="E17" s="379">
        <f t="shared" ref="E17:E28" si="21">$D$124</f>
        <v>0.50665173124286056</v>
      </c>
      <c r="F17" s="148" t="str">
        <f t="shared" si="0"/>
        <v>C</v>
      </c>
      <c r="G17" s="380">
        <f>'2022-2023 исходные'!I17</f>
        <v>24903.082061068701</v>
      </c>
      <c r="H17" s="379">
        <f t="shared" ref="H17:H28" si="22">G17/$G$125</f>
        <v>0.2117303520615248</v>
      </c>
      <c r="I17" s="379">
        <f t="shared" ref="I17:I28" si="23">$H$124</f>
        <v>0.23039291929030925</v>
      </c>
      <c r="J17" s="46" t="str">
        <f t="shared" si="1"/>
        <v>C</v>
      </c>
      <c r="K17" s="381">
        <f>'2022-2023 исходные'!L17</f>
        <v>68248.848225190843</v>
      </c>
      <c r="L17" s="382">
        <f t="shared" ref="L17:L28" si="24">K17/$K$125</f>
        <v>0.27493530986030823</v>
      </c>
      <c r="M17" s="379">
        <f t="shared" ref="M17:M28" si="25">$L$124</f>
        <v>0.25479770326894813</v>
      </c>
      <c r="N17" s="41" t="str">
        <f t="shared" si="2"/>
        <v>B</v>
      </c>
      <c r="O17" s="383">
        <f>'2022-2023 исходные'!P17</f>
        <v>3744.9262786259546</v>
      </c>
      <c r="P17" s="379">
        <f t="shared" ref="P17:P28" si="26">O17/$O$125</f>
        <v>0.11583090566720206</v>
      </c>
      <c r="Q17" s="379">
        <f t="shared" ref="Q17:Q28" si="27">$P$124</f>
        <v>0.14436886452548697</v>
      </c>
      <c r="R17" s="38" t="str">
        <f t="shared" si="3"/>
        <v>C</v>
      </c>
      <c r="S17" s="384">
        <f>'2022-2023 исходные'!S17</f>
        <v>608222.43999999994</v>
      </c>
      <c r="T17" s="385">
        <f t="shared" ref="T17:T28" si="28">S17/$S$125</f>
        <v>0.53021041367681299</v>
      </c>
      <c r="U17" s="385">
        <f t="shared" ref="U17:U28" si="29">$T$124</f>
        <v>0.57026170572949719</v>
      </c>
      <c r="V17" s="41" t="str">
        <f t="shared" si="4"/>
        <v>C</v>
      </c>
      <c r="W17" s="95" t="str">
        <f t="shared" si="5"/>
        <v>C</v>
      </c>
      <c r="X17" s="103">
        <f t="shared" si="6"/>
        <v>2</v>
      </c>
      <c r="Y17" s="88">
        <f t="shared" si="7"/>
        <v>2</v>
      </c>
      <c r="Z17" s="88">
        <f t="shared" si="8"/>
        <v>2.5</v>
      </c>
      <c r="AA17" s="88">
        <f t="shared" si="9"/>
        <v>2</v>
      </c>
      <c r="AB17" s="88">
        <f t="shared" si="10"/>
        <v>2</v>
      </c>
      <c r="AC17" s="104">
        <f t="shared" si="11"/>
        <v>2.1</v>
      </c>
    </row>
    <row r="18" spans="1:29" x14ac:dyDescent="0.25">
      <c r="A18" s="74">
        <v>2</v>
      </c>
      <c r="B18" s="13">
        <v>20061</v>
      </c>
      <c r="C18" s="164" t="s">
        <v>51</v>
      </c>
      <c r="D18" s="369">
        <f>'2022-2023 исходные'!F18</f>
        <v>0.21987818697257558</v>
      </c>
      <c r="E18" s="370">
        <f t="shared" si="21"/>
        <v>0.50665173124286056</v>
      </c>
      <c r="F18" s="145" t="str">
        <f t="shared" si="0"/>
        <v>D</v>
      </c>
      <c r="G18" s="371">
        <f>'2022-2023 исходные'!I18</f>
        <v>29762.777777777777</v>
      </c>
      <c r="H18" s="370">
        <f t="shared" si="22"/>
        <v>0.25304833360643803</v>
      </c>
      <c r="I18" s="370">
        <f t="shared" si="23"/>
        <v>0.23039291929030925</v>
      </c>
      <c r="J18" s="47" t="str">
        <f t="shared" si="1"/>
        <v>B</v>
      </c>
      <c r="K18" s="372">
        <f>'2022-2023 исходные'!L18</f>
        <v>67564.010763888888</v>
      </c>
      <c r="L18" s="373">
        <f t="shared" si="24"/>
        <v>0.27217649407772188</v>
      </c>
      <c r="M18" s="370">
        <f t="shared" si="25"/>
        <v>0.25479770326894813</v>
      </c>
      <c r="N18" s="52" t="str">
        <f t="shared" si="2"/>
        <v>B</v>
      </c>
      <c r="O18" s="374">
        <f>'2022-2023 исходные'!P18</f>
        <v>2852.4998333333333</v>
      </c>
      <c r="P18" s="370">
        <f t="shared" si="26"/>
        <v>8.8228075675703899E-2</v>
      </c>
      <c r="Q18" s="370">
        <f t="shared" si="27"/>
        <v>0.14436886452548697</v>
      </c>
      <c r="R18" s="36" t="str">
        <f t="shared" si="3"/>
        <v>C</v>
      </c>
      <c r="S18" s="377">
        <f>'2022-2023 исходные'!S18</f>
        <v>629696.22155172413</v>
      </c>
      <c r="T18" s="376">
        <f t="shared" si="28"/>
        <v>0.54892991800773705</v>
      </c>
      <c r="U18" s="376">
        <f t="shared" si="29"/>
        <v>0.57026170572949719</v>
      </c>
      <c r="V18" s="52" t="str">
        <f t="shared" si="4"/>
        <v>C</v>
      </c>
      <c r="W18" s="93" t="str">
        <f t="shared" si="5"/>
        <v>C</v>
      </c>
      <c r="X18" s="105">
        <f t="shared" si="6"/>
        <v>1</v>
      </c>
      <c r="Y18" s="87">
        <f t="shared" si="7"/>
        <v>2.5</v>
      </c>
      <c r="Z18" s="87">
        <f t="shared" si="8"/>
        <v>2.5</v>
      </c>
      <c r="AA18" s="87">
        <f t="shared" si="9"/>
        <v>2</v>
      </c>
      <c r="AB18" s="87">
        <f t="shared" si="10"/>
        <v>2</v>
      </c>
      <c r="AC18" s="106">
        <f t="shared" si="11"/>
        <v>2</v>
      </c>
    </row>
    <row r="19" spans="1:29" x14ac:dyDescent="0.25">
      <c r="A19" s="74">
        <v>3</v>
      </c>
      <c r="B19" s="13">
        <v>21020</v>
      </c>
      <c r="C19" s="164" t="s">
        <v>54</v>
      </c>
      <c r="D19" s="369">
        <f>'2022-2023 исходные'!F19</f>
        <v>0.56605839264873614</v>
      </c>
      <c r="E19" s="370">
        <f t="shared" si="21"/>
        <v>0.50665173124286056</v>
      </c>
      <c r="F19" s="145" t="str">
        <f t="shared" si="0"/>
        <v>B</v>
      </c>
      <c r="G19" s="371">
        <f>'2022-2023 исходные'!I19</f>
        <v>19334.521575984989</v>
      </c>
      <c r="H19" s="370">
        <f t="shared" si="22"/>
        <v>0.16438547847955692</v>
      </c>
      <c r="I19" s="370">
        <f t="shared" si="23"/>
        <v>0.23039291929030925</v>
      </c>
      <c r="J19" s="47" t="str">
        <f t="shared" si="1"/>
        <v>C</v>
      </c>
      <c r="K19" s="372">
        <f>'2022-2023 исходные'!L19</f>
        <v>61452.236547842396</v>
      </c>
      <c r="L19" s="373">
        <f t="shared" si="24"/>
        <v>0.24755567509568421</v>
      </c>
      <c r="M19" s="370">
        <f t="shared" si="25"/>
        <v>0.25479770326894813</v>
      </c>
      <c r="N19" s="52" t="str">
        <f t="shared" si="2"/>
        <v>C</v>
      </c>
      <c r="O19" s="374">
        <f>'2022-2023 исходные'!P19</f>
        <v>2712.103761726079</v>
      </c>
      <c r="P19" s="370">
        <f t="shared" si="26"/>
        <v>8.3885612589260347E-2</v>
      </c>
      <c r="Q19" s="370">
        <f t="shared" si="27"/>
        <v>0.14436886452548697</v>
      </c>
      <c r="R19" s="36" t="str">
        <f t="shared" si="3"/>
        <v>C</v>
      </c>
      <c r="S19" s="377">
        <f>'2022-2023 исходные'!S19</f>
        <v>561341.32394366199</v>
      </c>
      <c r="T19" s="376">
        <f t="shared" si="28"/>
        <v>0.48934237872259195</v>
      </c>
      <c r="U19" s="376">
        <f t="shared" si="29"/>
        <v>0.57026170572949719</v>
      </c>
      <c r="V19" s="52" t="str">
        <f t="shared" si="4"/>
        <v>C</v>
      </c>
      <c r="W19" s="93" t="str">
        <f t="shared" si="5"/>
        <v>C</v>
      </c>
      <c r="X19" s="105">
        <f t="shared" si="6"/>
        <v>2.5</v>
      </c>
      <c r="Y19" s="87">
        <f t="shared" si="7"/>
        <v>2</v>
      </c>
      <c r="Z19" s="87">
        <f t="shared" si="8"/>
        <v>2</v>
      </c>
      <c r="AA19" s="87">
        <f t="shared" si="9"/>
        <v>2</v>
      </c>
      <c r="AB19" s="87">
        <f t="shared" si="10"/>
        <v>2</v>
      </c>
      <c r="AC19" s="106">
        <f t="shared" si="11"/>
        <v>2.1</v>
      </c>
    </row>
    <row r="20" spans="1:29" x14ac:dyDescent="0.25">
      <c r="A20" s="74">
        <v>4</v>
      </c>
      <c r="B20" s="13">
        <v>20060</v>
      </c>
      <c r="C20" s="164" t="s">
        <v>59</v>
      </c>
      <c r="D20" s="369">
        <f>'2022-2023 исходные'!F20</f>
        <v>0.67776149934144825</v>
      </c>
      <c r="E20" s="370">
        <f t="shared" si="21"/>
        <v>0.50665173124286056</v>
      </c>
      <c r="F20" s="145" t="str">
        <f t="shared" si="0"/>
        <v>B</v>
      </c>
      <c r="G20" s="371">
        <f>'2022-2023 исходные'!I20</f>
        <v>21551.543244771055</v>
      </c>
      <c r="H20" s="370">
        <f t="shared" si="22"/>
        <v>0.1832349838262842</v>
      </c>
      <c r="I20" s="370">
        <f t="shared" si="23"/>
        <v>0.23039291929030925</v>
      </c>
      <c r="J20" s="47" t="str">
        <f t="shared" si="1"/>
        <v>C</v>
      </c>
      <c r="K20" s="372">
        <f>'2022-2023 исходные'!L20</f>
        <v>81061.161311475415</v>
      </c>
      <c r="L20" s="373">
        <f t="shared" si="24"/>
        <v>0.32654874158859265</v>
      </c>
      <c r="M20" s="370">
        <f t="shared" si="25"/>
        <v>0.25479770326894813</v>
      </c>
      <c r="N20" s="52" t="str">
        <f t="shared" si="2"/>
        <v>B</v>
      </c>
      <c r="O20" s="374">
        <f>'2022-2023 исходные'!P20</f>
        <v>9005.8183776144724</v>
      </c>
      <c r="P20" s="370">
        <f t="shared" si="26"/>
        <v>0.27855077011987484</v>
      </c>
      <c r="Q20" s="370">
        <f t="shared" si="27"/>
        <v>0.14436886452548697</v>
      </c>
      <c r="R20" s="36" t="str">
        <f t="shared" si="3"/>
        <v>B</v>
      </c>
      <c r="S20" s="377">
        <f>'2022-2023 исходные'!S20</f>
        <v>842311.66649253736</v>
      </c>
      <c r="T20" s="376">
        <f t="shared" si="28"/>
        <v>0.73427481093235236</v>
      </c>
      <c r="U20" s="376">
        <f t="shared" si="29"/>
        <v>0.57026170572949719</v>
      </c>
      <c r="V20" s="52" t="str">
        <f t="shared" si="4"/>
        <v>B</v>
      </c>
      <c r="W20" s="95" t="str">
        <f t="shared" si="5"/>
        <v>C</v>
      </c>
      <c r="X20" s="105">
        <f t="shared" si="6"/>
        <v>2.5</v>
      </c>
      <c r="Y20" s="87">
        <f t="shared" si="7"/>
        <v>2</v>
      </c>
      <c r="Z20" s="87">
        <f t="shared" si="8"/>
        <v>2.5</v>
      </c>
      <c r="AA20" s="87">
        <f t="shared" si="9"/>
        <v>2.5</v>
      </c>
      <c r="AB20" s="87">
        <f t="shared" si="10"/>
        <v>2.5</v>
      </c>
      <c r="AC20" s="106">
        <f t="shared" si="11"/>
        <v>2.4</v>
      </c>
    </row>
    <row r="21" spans="1:29" x14ac:dyDescent="0.25">
      <c r="A21" s="74">
        <v>5</v>
      </c>
      <c r="B21" s="13">
        <v>20400</v>
      </c>
      <c r="C21" s="164" t="s">
        <v>52</v>
      </c>
      <c r="D21" s="387">
        <f>'2022-2023 исходные'!F21</f>
        <v>0.1829446551024721</v>
      </c>
      <c r="E21" s="370">
        <f t="shared" si="21"/>
        <v>0.50665173124286056</v>
      </c>
      <c r="F21" s="145" t="str">
        <f t="shared" si="0"/>
        <v>D</v>
      </c>
      <c r="G21" s="371">
        <f>'2022-2023 исходные'!I21</f>
        <v>31858.22004204625</v>
      </c>
      <c r="H21" s="370">
        <f t="shared" si="22"/>
        <v>0.27086414962672717</v>
      </c>
      <c r="I21" s="370">
        <f t="shared" si="23"/>
        <v>0.23039291929030925</v>
      </c>
      <c r="J21" s="47" t="str">
        <f t="shared" si="1"/>
        <v>B</v>
      </c>
      <c r="K21" s="372">
        <f>'2022-2023 исходные'!L21</f>
        <v>60249.503363700067</v>
      </c>
      <c r="L21" s="373">
        <f t="shared" si="24"/>
        <v>0.24271055566494495</v>
      </c>
      <c r="M21" s="370">
        <f t="shared" si="25"/>
        <v>0.25479770326894813</v>
      </c>
      <c r="N21" s="52" t="str">
        <f t="shared" si="2"/>
        <v>C</v>
      </c>
      <c r="O21" s="374">
        <f>'2022-2023 исходные'!P21</f>
        <v>3209.687456201822</v>
      </c>
      <c r="P21" s="370">
        <f t="shared" si="26"/>
        <v>9.9275920885931179E-2</v>
      </c>
      <c r="Q21" s="370">
        <f t="shared" si="27"/>
        <v>0.14436886452548697</v>
      </c>
      <c r="R21" s="36" t="str">
        <f t="shared" si="3"/>
        <v>C</v>
      </c>
      <c r="S21" s="377">
        <f>'2022-2023 исходные'!S21</f>
        <v>732072.6902272728</v>
      </c>
      <c r="T21" s="376">
        <f t="shared" si="28"/>
        <v>0.63817534244034091</v>
      </c>
      <c r="U21" s="376">
        <f t="shared" si="29"/>
        <v>0.57026170572949719</v>
      </c>
      <c r="V21" s="52" t="str">
        <f t="shared" si="4"/>
        <v>B</v>
      </c>
      <c r="W21" s="95" t="str">
        <f t="shared" si="5"/>
        <v>C</v>
      </c>
      <c r="X21" s="105">
        <f t="shared" si="6"/>
        <v>1</v>
      </c>
      <c r="Y21" s="87">
        <f t="shared" si="7"/>
        <v>2.5</v>
      </c>
      <c r="Z21" s="87">
        <f t="shared" si="8"/>
        <v>2</v>
      </c>
      <c r="AA21" s="87">
        <f t="shared" si="9"/>
        <v>2</v>
      </c>
      <c r="AB21" s="87">
        <f t="shared" si="10"/>
        <v>2.5</v>
      </c>
      <c r="AC21" s="106">
        <f t="shared" si="11"/>
        <v>2</v>
      </c>
    </row>
    <row r="22" spans="1:29" x14ac:dyDescent="0.25">
      <c r="A22" s="74">
        <v>6</v>
      </c>
      <c r="B22" s="13">
        <v>20080</v>
      </c>
      <c r="C22" s="164" t="s">
        <v>173</v>
      </c>
      <c r="D22" s="369">
        <f>'2022-2023 исходные'!F22</f>
        <v>0.46810648319860065</v>
      </c>
      <c r="E22" s="370">
        <f t="shared" si="21"/>
        <v>0.50665173124286056</v>
      </c>
      <c r="F22" s="145" t="str">
        <f t="shared" si="0"/>
        <v>C</v>
      </c>
      <c r="G22" s="371">
        <f>'2022-2023 исходные'!I22</f>
        <v>27433.988603988604</v>
      </c>
      <c r="H22" s="370">
        <f t="shared" si="22"/>
        <v>0.23324856141622066</v>
      </c>
      <c r="I22" s="370">
        <f t="shared" si="23"/>
        <v>0.23039291929030925</v>
      </c>
      <c r="J22" s="47" t="str">
        <f t="shared" si="1"/>
        <v>B</v>
      </c>
      <c r="K22" s="372">
        <f>'2022-2023 исходные'!L22</f>
        <v>61885.285954415951</v>
      </c>
      <c r="L22" s="373">
        <f t="shared" si="24"/>
        <v>0.24930018179253391</v>
      </c>
      <c r="M22" s="370">
        <f t="shared" si="25"/>
        <v>0.25479770326894813</v>
      </c>
      <c r="N22" s="52" t="str">
        <f t="shared" si="2"/>
        <v>C</v>
      </c>
      <c r="O22" s="374">
        <f>'2022-2023 исходные'!P22</f>
        <v>2754.7602659069325</v>
      </c>
      <c r="P22" s="370">
        <f t="shared" si="26"/>
        <v>8.5204982089286369E-2</v>
      </c>
      <c r="Q22" s="370">
        <f t="shared" si="27"/>
        <v>0.14436886452548697</v>
      </c>
      <c r="R22" s="36" t="str">
        <f t="shared" si="3"/>
        <v>C</v>
      </c>
      <c r="S22" s="377">
        <f>'2022-2023 исходные'!S22</f>
        <v>711174.47272727278</v>
      </c>
      <c r="T22" s="376">
        <f t="shared" si="28"/>
        <v>0.619957578975739</v>
      </c>
      <c r="U22" s="376">
        <f t="shared" si="29"/>
        <v>0.57026170572949719</v>
      </c>
      <c r="V22" s="52" t="str">
        <f t="shared" si="4"/>
        <v>B</v>
      </c>
      <c r="W22" s="93" t="str">
        <f t="shared" si="5"/>
        <v>C</v>
      </c>
      <c r="X22" s="105">
        <f t="shared" si="6"/>
        <v>2</v>
      </c>
      <c r="Y22" s="87">
        <f t="shared" si="7"/>
        <v>2.5</v>
      </c>
      <c r="Z22" s="87">
        <f t="shared" si="8"/>
        <v>2</v>
      </c>
      <c r="AA22" s="87">
        <f t="shared" si="9"/>
        <v>2</v>
      </c>
      <c r="AB22" s="87">
        <f t="shared" si="10"/>
        <v>2.5</v>
      </c>
      <c r="AC22" s="106">
        <f t="shared" si="11"/>
        <v>2.2000000000000002</v>
      </c>
    </row>
    <row r="23" spans="1:29" x14ac:dyDescent="0.25">
      <c r="A23" s="74">
        <v>7</v>
      </c>
      <c r="B23" s="13">
        <v>20460</v>
      </c>
      <c r="C23" s="164" t="s">
        <v>234</v>
      </c>
      <c r="D23" s="369">
        <f>'2022-2023 исходные'!F23</f>
        <v>0.47615011121738859</v>
      </c>
      <c r="E23" s="370">
        <f t="shared" si="21"/>
        <v>0.50665173124286056</v>
      </c>
      <c r="F23" s="26" t="str">
        <f t="shared" si="0"/>
        <v>C</v>
      </c>
      <c r="G23" s="371">
        <f>'2022-2023 исходные'!I23</f>
        <v>20040.841392649902</v>
      </c>
      <c r="H23" s="370">
        <f t="shared" si="22"/>
        <v>0.17039073289279622</v>
      </c>
      <c r="I23" s="370">
        <f t="shared" si="23"/>
        <v>0.23039291929030925</v>
      </c>
      <c r="J23" s="47" t="str">
        <f t="shared" si="1"/>
        <v>C</v>
      </c>
      <c r="K23" s="372">
        <f>'2022-2023 исходные'!L23</f>
        <v>53436.963462282394</v>
      </c>
      <c r="L23" s="373">
        <f t="shared" si="24"/>
        <v>0.21526675525747305</v>
      </c>
      <c r="M23" s="370">
        <f t="shared" si="25"/>
        <v>0.25479770326894813</v>
      </c>
      <c r="N23" s="52" t="str">
        <f t="shared" si="2"/>
        <v>C</v>
      </c>
      <c r="O23" s="374">
        <f>'2022-2023 исходные'!P23</f>
        <v>2890.4715280464216</v>
      </c>
      <c r="P23" s="370">
        <f t="shared" si="26"/>
        <v>8.9402543598727818E-2</v>
      </c>
      <c r="Q23" s="370">
        <f t="shared" si="27"/>
        <v>0.14436886452548697</v>
      </c>
      <c r="R23" s="36" t="str">
        <f t="shared" si="3"/>
        <v>C</v>
      </c>
      <c r="S23" s="377">
        <f>'2022-2023 исходные'!S23</f>
        <v>572342.75862068962</v>
      </c>
      <c r="T23" s="376">
        <f t="shared" si="28"/>
        <v>0.49893274377249908</v>
      </c>
      <c r="U23" s="376">
        <f t="shared" si="29"/>
        <v>0.57026170572949719</v>
      </c>
      <c r="V23" s="52" t="str">
        <f t="shared" si="4"/>
        <v>C</v>
      </c>
      <c r="W23" s="93" t="str">
        <f t="shared" si="5"/>
        <v>C</v>
      </c>
      <c r="X23" s="105">
        <f t="shared" si="6"/>
        <v>2</v>
      </c>
      <c r="Y23" s="87">
        <f t="shared" si="7"/>
        <v>2</v>
      </c>
      <c r="Z23" s="87">
        <f t="shared" si="8"/>
        <v>2</v>
      </c>
      <c r="AA23" s="87">
        <f t="shared" si="9"/>
        <v>2</v>
      </c>
      <c r="AB23" s="87">
        <f t="shared" si="10"/>
        <v>2</v>
      </c>
      <c r="AC23" s="106">
        <f t="shared" si="11"/>
        <v>2</v>
      </c>
    </row>
    <row r="24" spans="1:29" x14ac:dyDescent="0.25">
      <c r="A24" s="74">
        <v>8</v>
      </c>
      <c r="B24" s="13">
        <v>20550</v>
      </c>
      <c r="C24" s="164" t="s">
        <v>53</v>
      </c>
      <c r="D24" s="369">
        <f>'2022-2023 исходные'!F24</f>
        <v>0.37501579287673131</v>
      </c>
      <c r="E24" s="370">
        <f t="shared" si="21"/>
        <v>0.50665173124286056</v>
      </c>
      <c r="F24" s="26" t="str">
        <f t="shared" si="0"/>
        <v>C</v>
      </c>
      <c r="G24" s="371">
        <f>'2022-2023 исходные'!I24</f>
        <v>47883.127753303968</v>
      </c>
      <c r="H24" s="370">
        <f t="shared" si="22"/>
        <v>0.40711071312989677</v>
      </c>
      <c r="I24" s="370">
        <f t="shared" si="23"/>
        <v>0.23039291929030925</v>
      </c>
      <c r="J24" s="47" t="str">
        <f t="shared" si="1"/>
        <v>B</v>
      </c>
      <c r="K24" s="372">
        <f>'2022-2023 исходные'!L24</f>
        <v>161881.78140969164</v>
      </c>
      <c r="L24" s="373">
        <f t="shared" si="24"/>
        <v>0.65212848113947508</v>
      </c>
      <c r="M24" s="370">
        <f t="shared" si="25"/>
        <v>0.25479770326894813</v>
      </c>
      <c r="N24" s="52" t="str">
        <f t="shared" si="2"/>
        <v>A</v>
      </c>
      <c r="O24" s="374">
        <f>'2022-2023 исходные'!P24</f>
        <v>10089.467694566814</v>
      </c>
      <c r="P24" s="370">
        <f t="shared" si="26"/>
        <v>0.31206814068191668</v>
      </c>
      <c r="Q24" s="370">
        <f t="shared" si="27"/>
        <v>0.14436886452548697</v>
      </c>
      <c r="R24" s="36" t="str">
        <f t="shared" si="3"/>
        <v>B</v>
      </c>
      <c r="S24" s="377">
        <f>'2022-2023 исходные'!S24</f>
        <v>588340.53461538465</v>
      </c>
      <c r="T24" s="376">
        <f t="shared" si="28"/>
        <v>0.5128786077693227</v>
      </c>
      <c r="U24" s="376">
        <f t="shared" si="29"/>
        <v>0.57026170572949719</v>
      </c>
      <c r="V24" s="52" t="str">
        <f t="shared" si="4"/>
        <v>C</v>
      </c>
      <c r="W24" s="93" t="str">
        <f t="shared" si="5"/>
        <v>B</v>
      </c>
      <c r="X24" s="105">
        <f t="shared" si="6"/>
        <v>2</v>
      </c>
      <c r="Y24" s="87">
        <f t="shared" si="7"/>
        <v>2.5</v>
      </c>
      <c r="Z24" s="87">
        <f t="shared" si="8"/>
        <v>4.2</v>
      </c>
      <c r="AA24" s="87">
        <f t="shared" si="9"/>
        <v>2.5</v>
      </c>
      <c r="AB24" s="87">
        <f t="shared" si="10"/>
        <v>2</v>
      </c>
      <c r="AC24" s="106">
        <f t="shared" si="11"/>
        <v>2.6399999999999997</v>
      </c>
    </row>
    <row r="25" spans="1:29" x14ac:dyDescent="0.25">
      <c r="A25" s="74">
        <v>9</v>
      </c>
      <c r="B25" s="13">
        <v>20630</v>
      </c>
      <c r="C25" s="164" t="s">
        <v>6</v>
      </c>
      <c r="D25" s="369">
        <f>'2022-2023 исходные'!F25</f>
        <v>0.31047442729827501</v>
      </c>
      <c r="E25" s="370">
        <f t="shared" si="21"/>
        <v>0.50665173124286056</v>
      </c>
      <c r="F25" s="26" t="str">
        <f t="shared" si="0"/>
        <v>C</v>
      </c>
      <c r="G25" s="371">
        <f>'2022-2023 исходные'!I25</f>
        <v>26127.94930875576</v>
      </c>
      <c r="H25" s="370">
        <f t="shared" si="22"/>
        <v>0.22214438727794661</v>
      </c>
      <c r="I25" s="370">
        <f t="shared" si="23"/>
        <v>0.23039291929030925</v>
      </c>
      <c r="J25" s="47" t="str">
        <f t="shared" si="1"/>
        <v>C</v>
      </c>
      <c r="K25" s="372">
        <f>'2022-2023 исходные'!L25</f>
        <v>57273.195449308754</v>
      </c>
      <c r="L25" s="373">
        <f t="shared" si="24"/>
        <v>0.23072072492109325</v>
      </c>
      <c r="M25" s="370">
        <f t="shared" si="25"/>
        <v>0.25479770326894813</v>
      </c>
      <c r="N25" s="52" t="str">
        <f t="shared" si="2"/>
        <v>C</v>
      </c>
      <c r="O25" s="374">
        <f>'2022-2023 исходные'!P25</f>
        <v>2680.7977419354838</v>
      </c>
      <c r="P25" s="370">
        <f t="shared" si="26"/>
        <v>8.2917314589410138E-2</v>
      </c>
      <c r="Q25" s="370">
        <f t="shared" si="27"/>
        <v>0.14436886452548697</v>
      </c>
      <c r="R25" s="36" t="str">
        <f t="shared" si="3"/>
        <v>C</v>
      </c>
      <c r="S25" s="377">
        <f>'2022-2023 исходные'!S25</f>
        <v>600799.0641791044</v>
      </c>
      <c r="T25" s="376">
        <f t="shared" si="28"/>
        <v>0.52373917732309438</v>
      </c>
      <c r="U25" s="376">
        <f t="shared" si="29"/>
        <v>0.57026170572949719</v>
      </c>
      <c r="V25" s="52" t="str">
        <f t="shared" si="4"/>
        <v>C</v>
      </c>
      <c r="W25" s="93" t="str">
        <f t="shared" si="5"/>
        <v>C</v>
      </c>
      <c r="X25" s="105">
        <f t="shared" si="6"/>
        <v>2</v>
      </c>
      <c r="Y25" s="87">
        <f t="shared" si="7"/>
        <v>2</v>
      </c>
      <c r="Z25" s="87">
        <f t="shared" si="8"/>
        <v>2</v>
      </c>
      <c r="AA25" s="87">
        <f t="shared" si="9"/>
        <v>2</v>
      </c>
      <c r="AB25" s="87">
        <f t="shared" si="10"/>
        <v>2</v>
      </c>
      <c r="AC25" s="106">
        <f t="shared" si="11"/>
        <v>2</v>
      </c>
    </row>
    <row r="26" spans="1:29" x14ac:dyDescent="0.25">
      <c r="A26" s="74">
        <v>10</v>
      </c>
      <c r="B26" s="13">
        <v>20810</v>
      </c>
      <c r="C26" s="164" t="s">
        <v>174</v>
      </c>
      <c r="D26" s="369">
        <f>'2022-2023 исходные'!F26</f>
        <v>0.20535180624955174</v>
      </c>
      <c r="E26" s="370">
        <f t="shared" si="21"/>
        <v>0.50665173124286056</v>
      </c>
      <c r="F26" s="26" t="str">
        <f t="shared" si="0"/>
        <v>D</v>
      </c>
      <c r="G26" s="371">
        <f>'2022-2023 исходные'!I26</f>
        <v>23575.76923076923</v>
      </c>
      <c r="H26" s="370">
        <f t="shared" si="22"/>
        <v>0.2004453066134986</v>
      </c>
      <c r="I26" s="370">
        <f t="shared" si="23"/>
        <v>0.23039291929030925</v>
      </c>
      <c r="J26" s="47" t="str">
        <f t="shared" si="1"/>
        <v>C</v>
      </c>
      <c r="K26" s="372">
        <f>'2022-2023 исходные'!L26</f>
        <v>73842.176559251559</v>
      </c>
      <c r="L26" s="373">
        <f t="shared" si="24"/>
        <v>0.29746760891979357</v>
      </c>
      <c r="M26" s="370">
        <f t="shared" si="25"/>
        <v>0.25479770326894813</v>
      </c>
      <c r="N26" s="52" t="str">
        <f t="shared" si="2"/>
        <v>B</v>
      </c>
      <c r="O26" s="374">
        <f>'2022-2023 исходные'!P26</f>
        <v>4946.4448232848235</v>
      </c>
      <c r="P26" s="370">
        <f t="shared" si="26"/>
        <v>0.15299398201348438</v>
      </c>
      <c r="Q26" s="370">
        <f t="shared" si="27"/>
        <v>0.14436886452548697</v>
      </c>
      <c r="R26" s="36" t="str">
        <f t="shared" si="3"/>
        <v>B</v>
      </c>
      <c r="S26" s="377">
        <f>'2022-2023 исходные'!S26</f>
        <v>633535.23823529412</v>
      </c>
      <c r="T26" s="376">
        <f t="shared" si="28"/>
        <v>0.55227653347280903</v>
      </c>
      <c r="U26" s="376">
        <f t="shared" si="29"/>
        <v>0.57026170572949719</v>
      </c>
      <c r="V26" s="52" t="str">
        <f t="shared" si="4"/>
        <v>C</v>
      </c>
      <c r="W26" s="93" t="str">
        <f t="shared" si="5"/>
        <v>C</v>
      </c>
      <c r="X26" s="105">
        <f t="shared" si="6"/>
        <v>1</v>
      </c>
      <c r="Y26" s="87">
        <f t="shared" si="7"/>
        <v>2</v>
      </c>
      <c r="Z26" s="87">
        <f t="shared" si="8"/>
        <v>2.5</v>
      </c>
      <c r="AA26" s="87">
        <f t="shared" si="9"/>
        <v>2.5</v>
      </c>
      <c r="AB26" s="87">
        <f t="shared" si="10"/>
        <v>2</v>
      </c>
      <c r="AC26" s="106">
        <f t="shared" si="11"/>
        <v>2</v>
      </c>
    </row>
    <row r="27" spans="1:29" x14ac:dyDescent="0.25">
      <c r="A27" s="388">
        <v>11</v>
      </c>
      <c r="B27" s="13">
        <v>20900</v>
      </c>
      <c r="C27" s="164" t="s">
        <v>137</v>
      </c>
      <c r="D27" s="369">
        <f>'2022-2023 исходные'!F27</f>
        <v>0.25616588853782141</v>
      </c>
      <c r="E27" s="370">
        <f t="shared" si="21"/>
        <v>0.50665173124286056</v>
      </c>
      <c r="F27" s="26" t="str">
        <f t="shared" si="0"/>
        <v>C</v>
      </c>
      <c r="G27" s="371">
        <f>'2022-2023 исходные'!I27</f>
        <v>23885.663230240549</v>
      </c>
      <c r="H27" s="370">
        <f t="shared" si="22"/>
        <v>0.20308007950823165</v>
      </c>
      <c r="I27" s="370">
        <f t="shared" si="23"/>
        <v>0.23039291929030925</v>
      </c>
      <c r="J27" s="47" t="str">
        <f t="shared" si="1"/>
        <v>C</v>
      </c>
      <c r="K27" s="372">
        <f>'2022-2023 исходные'!L27</f>
        <v>48540.602268041235</v>
      </c>
      <c r="L27" s="373">
        <f t="shared" si="24"/>
        <v>0.19554213547070567</v>
      </c>
      <c r="M27" s="370">
        <f t="shared" si="25"/>
        <v>0.25479770326894813</v>
      </c>
      <c r="N27" s="52" t="str">
        <f t="shared" si="2"/>
        <v>D</v>
      </c>
      <c r="O27" s="374">
        <f>'2022-2023 исходные'!P27</f>
        <v>2165.1167560137455</v>
      </c>
      <c r="P27" s="370">
        <f t="shared" si="26"/>
        <v>6.6967255445232077E-2</v>
      </c>
      <c r="Q27" s="370">
        <f t="shared" si="27"/>
        <v>0.14436886452548697</v>
      </c>
      <c r="R27" s="36" t="str">
        <f t="shared" si="3"/>
        <v>D</v>
      </c>
      <c r="S27" s="377">
        <f>'2022-2023 исходные'!S27</f>
        <v>500132.39534883719</v>
      </c>
      <c r="T27" s="376">
        <f t="shared" si="28"/>
        <v>0.43598424982656409</v>
      </c>
      <c r="U27" s="376">
        <f t="shared" si="29"/>
        <v>0.57026170572949719</v>
      </c>
      <c r="V27" s="52" t="str">
        <f t="shared" si="4"/>
        <v>D</v>
      </c>
      <c r="W27" s="93" t="str">
        <f t="shared" si="5"/>
        <v>D</v>
      </c>
      <c r="X27" s="105">
        <f t="shared" si="6"/>
        <v>2</v>
      </c>
      <c r="Y27" s="87">
        <f t="shared" si="7"/>
        <v>2</v>
      </c>
      <c r="Z27" s="87">
        <f t="shared" si="8"/>
        <v>1</v>
      </c>
      <c r="AA27" s="87">
        <f t="shared" si="9"/>
        <v>1</v>
      </c>
      <c r="AB27" s="87">
        <f t="shared" si="10"/>
        <v>1</v>
      </c>
      <c r="AC27" s="106">
        <f t="shared" si="11"/>
        <v>1.4</v>
      </c>
    </row>
    <row r="28" spans="1:29" ht="15.75" thickBot="1" x14ac:dyDescent="0.3">
      <c r="A28" s="388">
        <v>12</v>
      </c>
      <c r="B28" s="15">
        <v>21350</v>
      </c>
      <c r="C28" s="167" t="s">
        <v>235</v>
      </c>
      <c r="D28" s="389">
        <f>'2022-2023 исходные'!F28</f>
        <v>0.55687752897596365</v>
      </c>
      <c r="E28" s="390">
        <f t="shared" si="21"/>
        <v>0.50665173124286056</v>
      </c>
      <c r="F28" s="31" t="str">
        <f t="shared" si="0"/>
        <v>B</v>
      </c>
      <c r="G28" s="391">
        <f>'2022-2023 исходные'!I28</f>
        <v>19094.410256410258</v>
      </c>
      <c r="H28" s="390">
        <f t="shared" si="22"/>
        <v>0.16234401011420177</v>
      </c>
      <c r="I28" s="390">
        <f t="shared" si="23"/>
        <v>0.23039291929030925</v>
      </c>
      <c r="J28" s="48" t="str">
        <f t="shared" si="1"/>
        <v>C</v>
      </c>
      <c r="K28" s="392">
        <f>'2022-2023 исходные'!L28</f>
        <v>54645.306474358971</v>
      </c>
      <c r="L28" s="393">
        <f t="shared" si="24"/>
        <v>0.22013447345466</v>
      </c>
      <c r="M28" s="390">
        <f t="shared" si="25"/>
        <v>0.25479770326894813</v>
      </c>
      <c r="N28" s="42" t="str">
        <f t="shared" si="2"/>
        <v>C</v>
      </c>
      <c r="O28" s="394">
        <f>'2022-2023 исходные'!P28</f>
        <v>2931.5622051282053</v>
      </c>
      <c r="P28" s="390">
        <f t="shared" si="26"/>
        <v>9.0673481926146077E-2</v>
      </c>
      <c r="Q28" s="390">
        <f t="shared" si="27"/>
        <v>0.14436886452548697</v>
      </c>
      <c r="R28" s="37" t="str">
        <f t="shared" si="3"/>
        <v>C</v>
      </c>
      <c r="S28" s="395">
        <f>'2022-2023 исходные'!S28</f>
        <v>614939.36585365853</v>
      </c>
      <c r="T28" s="396">
        <f t="shared" si="28"/>
        <v>0.53606581098097161</v>
      </c>
      <c r="U28" s="396">
        <f t="shared" si="29"/>
        <v>0.57026170572949719</v>
      </c>
      <c r="V28" s="42" t="str">
        <f t="shared" si="4"/>
        <v>C</v>
      </c>
      <c r="W28" s="91" t="str">
        <f t="shared" si="5"/>
        <v>C</v>
      </c>
      <c r="X28" s="101">
        <f t="shared" si="6"/>
        <v>2.5</v>
      </c>
      <c r="Y28" s="89">
        <f t="shared" si="7"/>
        <v>2</v>
      </c>
      <c r="Z28" s="89">
        <f t="shared" si="8"/>
        <v>2</v>
      </c>
      <c r="AA28" s="89">
        <f t="shared" si="9"/>
        <v>2</v>
      </c>
      <c r="AB28" s="89">
        <f t="shared" si="10"/>
        <v>2</v>
      </c>
      <c r="AC28" s="102">
        <f t="shared" si="11"/>
        <v>2.1</v>
      </c>
    </row>
    <row r="29" spans="1:29" ht="15.75" thickBot="1" x14ac:dyDescent="0.3">
      <c r="A29" s="366"/>
      <c r="B29" s="62"/>
      <c r="C29" s="63" t="s">
        <v>130</v>
      </c>
      <c r="D29" s="160">
        <f>AVERAGE(D30:D46)</f>
        <v>0.47401630681107915</v>
      </c>
      <c r="E29" s="397"/>
      <c r="F29" s="149" t="str">
        <f t="shared" si="0"/>
        <v>C</v>
      </c>
      <c r="G29" s="44">
        <f>AVERAGE(G30:G46)</f>
        <v>22775.183717767766</v>
      </c>
      <c r="H29" s="139">
        <f>AVERAGE(H30:H46)</f>
        <v>0.19363858879007906</v>
      </c>
      <c r="I29" s="139"/>
      <c r="J29" s="40" t="str">
        <f t="shared" si="1"/>
        <v>C</v>
      </c>
      <c r="K29" s="44">
        <f>AVERAGE(K30:K46)</f>
        <v>59539.500498560155</v>
      </c>
      <c r="L29" s="140">
        <f>AVERAGE(L30:L46)</f>
        <v>0.23985036296125475</v>
      </c>
      <c r="M29" s="139"/>
      <c r="N29" s="40" t="str">
        <f t="shared" si="2"/>
        <v>C</v>
      </c>
      <c r="O29" s="39">
        <f>AVERAGE(O30:O46)</f>
        <v>4077.5429204306702</v>
      </c>
      <c r="P29" s="139">
        <f>AVERAGE(P30:P46)</f>
        <v>0.12611876822944174</v>
      </c>
      <c r="Q29" s="139"/>
      <c r="R29" s="35" t="str">
        <f t="shared" si="3"/>
        <v>C</v>
      </c>
      <c r="S29" s="44">
        <f>AVERAGE(S30:S46)</f>
        <v>635751.88085313479</v>
      </c>
      <c r="T29" s="139">
        <f>AVERAGE(T30:T46)</f>
        <v>0.5542088643473142</v>
      </c>
      <c r="U29" s="368"/>
      <c r="V29" s="40" t="str">
        <f t="shared" si="4"/>
        <v>C</v>
      </c>
      <c r="W29" s="92" t="str">
        <f t="shared" si="5"/>
        <v>C</v>
      </c>
      <c r="X29" s="142">
        <f t="shared" si="6"/>
        <v>2</v>
      </c>
      <c r="Y29" s="143">
        <f t="shared" si="7"/>
        <v>2</v>
      </c>
      <c r="Z29" s="143">
        <f t="shared" si="8"/>
        <v>2</v>
      </c>
      <c r="AA29" s="143">
        <f t="shared" si="9"/>
        <v>2</v>
      </c>
      <c r="AB29" s="143">
        <f t="shared" si="10"/>
        <v>2</v>
      </c>
      <c r="AC29" s="144">
        <f t="shared" si="11"/>
        <v>2</v>
      </c>
    </row>
    <row r="30" spans="1:29" x14ac:dyDescent="0.25">
      <c r="A30" s="74">
        <v>1</v>
      </c>
      <c r="B30" s="13">
        <v>30070</v>
      </c>
      <c r="C30" s="164" t="s">
        <v>55</v>
      </c>
      <c r="D30" s="369">
        <f>'2022-2023 исходные'!F30</f>
        <v>0.34292110523954994</v>
      </c>
      <c r="E30" s="370">
        <f t="shared" ref="E30:E46" si="30">$D$124</f>
        <v>0.50665173124286056</v>
      </c>
      <c r="F30" s="26" t="str">
        <f t="shared" si="0"/>
        <v>C</v>
      </c>
      <c r="G30" s="371">
        <f>'2022-2023 исходные'!I30</f>
        <v>28510.82474226804</v>
      </c>
      <c r="H30" s="370">
        <f t="shared" ref="H30:H46" si="31">G30/$G$125</f>
        <v>0.24240401029244274</v>
      </c>
      <c r="I30" s="370">
        <f t="shared" ref="I30:I46" si="32">$H$124</f>
        <v>0.23039291929030925</v>
      </c>
      <c r="J30" s="47" t="str">
        <f t="shared" si="1"/>
        <v>B</v>
      </c>
      <c r="K30" s="372">
        <f>'2022-2023 исходные'!L30</f>
        <v>56169.796693667158</v>
      </c>
      <c r="L30" s="373">
        <f t="shared" ref="L30:L46" si="33">K30/$K$125</f>
        <v>0.22627576670317817</v>
      </c>
      <c r="M30" s="370">
        <f t="shared" ref="M30:M46" si="34">$L$124</f>
        <v>0.25479770326894813</v>
      </c>
      <c r="N30" s="52" t="str">
        <f t="shared" si="2"/>
        <v>C</v>
      </c>
      <c r="O30" s="374">
        <f>'2022-2023 исходные'!P30</f>
        <v>3302.7400589101621</v>
      </c>
      <c r="P30" s="370">
        <f t="shared" ref="P30:P46" si="35">O30/$O$125</f>
        <v>0.10215404623326167</v>
      </c>
      <c r="Q30" s="370">
        <f t="shared" ref="Q30:Q46" si="36">$P$124</f>
        <v>0.14436886452548697</v>
      </c>
      <c r="R30" s="36" t="str">
        <f t="shared" si="3"/>
        <v>C</v>
      </c>
      <c r="S30" s="377">
        <f>'2022-2023 исходные'!S30</f>
        <v>746877.54759036144</v>
      </c>
      <c r="T30" s="376">
        <f t="shared" ref="T30:T46" si="37">S30/$S$125</f>
        <v>0.65108129432680772</v>
      </c>
      <c r="U30" s="376">
        <f t="shared" ref="U30:U46" si="38">$T$124</f>
        <v>0.57026170572949719</v>
      </c>
      <c r="V30" s="52" t="str">
        <f t="shared" si="4"/>
        <v>B</v>
      </c>
      <c r="W30" s="93" t="str">
        <f t="shared" si="5"/>
        <v>C</v>
      </c>
      <c r="X30" s="103">
        <f t="shared" si="6"/>
        <v>2</v>
      </c>
      <c r="Y30" s="88">
        <f t="shared" si="7"/>
        <v>2.5</v>
      </c>
      <c r="Z30" s="88">
        <f t="shared" si="8"/>
        <v>2</v>
      </c>
      <c r="AA30" s="88">
        <f t="shared" si="9"/>
        <v>2</v>
      </c>
      <c r="AB30" s="88">
        <f t="shared" si="10"/>
        <v>2.5</v>
      </c>
      <c r="AC30" s="104">
        <f t="shared" si="11"/>
        <v>2.2000000000000002</v>
      </c>
    </row>
    <row r="31" spans="1:29" x14ac:dyDescent="0.25">
      <c r="A31" s="74">
        <v>2</v>
      </c>
      <c r="B31" s="13">
        <v>30480</v>
      </c>
      <c r="C31" s="164" t="s">
        <v>119</v>
      </c>
      <c r="D31" s="369">
        <f>'2022-2023 исходные'!F31</f>
        <v>0.61941976167089596</v>
      </c>
      <c r="E31" s="370">
        <f t="shared" si="30"/>
        <v>0.50665173124286056</v>
      </c>
      <c r="F31" s="26" t="str">
        <f t="shared" si="0"/>
        <v>B</v>
      </c>
      <c r="G31" s="371">
        <f>'2022-2023 исходные'!I31</f>
        <v>12993.869636963696</v>
      </c>
      <c r="H31" s="370">
        <f t="shared" si="31"/>
        <v>0.11047614853973681</v>
      </c>
      <c r="I31" s="370">
        <f t="shared" si="32"/>
        <v>0.23039291929030925</v>
      </c>
      <c r="J31" s="47" t="str">
        <f t="shared" si="1"/>
        <v>D</v>
      </c>
      <c r="K31" s="372">
        <f>'2022-2023 исходные'!L31</f>
        <v>58377.236295379538</v>
      </c>
      <c r="L31" s="373">
        <f t="shared" si="33"/>
        <v>0.23516826975161348</v>
      </c>
      <c r="M31" s="370">
        <f t="shared" si="34"/>
        <v>0.25479770326894813</v>
      </c>
      <c r="N31" s="52" t="str">
        <f t="shared" si="2"/>
        <v>C</v>
      </c>
      <c r="O31" s="374">
        <f>'2022-2023 исходные'!P31</f>
        <v>3658.2879537953795</v>
      </c>
      <c r="P31" s="370">
        <f t="shared" si="35"/>
        <v>0.11315117450990492</v>
      </c>
      <c r="Q31" s="370">
        <f t="shared" si="36"/>
        <v>0.14436886452548697</v>
      </c>
      <c r="R31" s="36" t="str">
        <f t="shared" si="3"/>
        <v>C</v>
      </c>
      <c r="S31" s="377">
        <f>'2022-2023 исходные'!S31</f>
        <v>465457.11363636365</v>
      </c>
      <c r="T31" s="376">
        <f t="shared" si="37"/>
        <v>0.40575650048352663</v>
      </c>
      <c r="U31" s="376">
        <f t="shared" si="38"/>
        <v>0.57026170572949719</v>
      </c>
      <c r="V31" s="52" t="str">
        <f t="shared" si="4"/>
        <v>D</v>
      </c>
      <c r="W31" s="95" t="str">
        <f t="shared" si="5"/>
        <v>C</v>
      </c>
      <c r="X31" s="105">
        <f t="shared" si="6"/>
        <v>2.5</v>
      </c>
      <c r="Y31" s="87">
        <f t="shared" si="7"/>
        <v>1</v>
      </c>
      <c r="Z31" s="87">
        <f t="shared" si="8"/>
        <v>2</v>
      </c>
      <c r="AA31" s="87">
        <f t="shared" si="9"/>
        <v>2</v>
      </c>
      <c r="AB31" s="87">
        <f t="shared" si="10"/>
        <v>1</v>
      </c>
      <c r="AC31" s="106">
        <f t="shared" si="11"/>
        <v>1.7</v>
      </c>
    </row>
    <row r="32" spans="1:29" x14ac:dyDescent="0.25">
      <c r="A32" s="74">
        <v>3</v>
      </c>
      <c r="B32" s="13">
        <v>30460</v>
      </c>
      <c r="C32" s="164" t="s">
        <v>56</v>
      </c>
      <c r="D32" s="369">
        <f>'2022-2023 исходные'!F32</f>
        <v>0.46192526615878482</v>
      </c>
      <c r="E32" s="370">
        <f t="shared" si="30"/>
        <v>0.50665173124286056</v>
      </c>
      <c r="F32" s="26" t="str">
        <f t="shared" si="0"/>
        <v>C</v>
      </c>
      <c r="G32" s="371">
        <f>'2022-2023 исходные'!I32</f>
        <v>22905.973548861133</v>
      </c>
      <c r="H32" s="370">
        <f t="shared" si="31"/>
        <v>0.19475058677151594</v>
      </c>
      <c r="I32" s="370">
        <f t="shared" si="32"/>
        <v>0.23039291929030925</v>
      </c>
      <c r="J32" s="47" t="str">
        <f t="shared" si="1"/>
        <v>C</v>
      </c>
      <c r="K32" s="372">
        <f>'2022-2023 исходные'!L32</f>
        <v>56065.082020573107</v>
      </c>
      <c r="L32" s="373">
        <f t="shared" si="33"/>
        <v>0.22585393158298625</v>
      </c>
      <c r="M32" s="370">
        <f t="shared" si="34"/>
        <v>0.25479770326894813</v>
      </c>
      <c r="N32" s="52" t="str">
        <f t="shared" si="2"/>
        <v>C</v>
      </c>
      <c r="O32" s="374">
        <f>'2022-2023 исходные'!P32</f>
        <v>3107.9537105069803</v>
      </c>
      <c r="P32" s="370">
        <f t="shared" si="35"/>
        <v>9.612928700744694E-2</v>
      </c>
      <c r="Q32" s="370">
        <f t="shared" si="36"/>
        <v>0.14436886452548697</v>
      </c>
      <c r="R32" s="36" t="str">
        <f t="shared" si="3"/>
        <v>C</v>
      </c>
      <c r="S32" s="377">
        <f>'2022-2023 исходные'!S32</f>
        <v>585334.18320987653</v>
      </c>
      <c r="T32" s="376">
        <f t="shared" si="37"/>
        <v>0.5102578579949929</v>
      </c>
      <c r="U32" s="376">
        <f t="shared" si="38"/>
        <v>0.57026170572949719</v>
      </c>
      <c r="V32" s="52" t="str">
        <f t="shared" si="4"/>
        <v>C</v>
      </c>
      <c r="W32" s="93" t="str">
        <f t="shared" si="5"/>
        <v>C</v>
      </c>
      <c r="X32" s="105">
        <f t="shared" si="6"/>
        <v>2</v>
      </c>
      <c r="Y32" s="87">
        <f t="shared" si="7"/>
        <v>2</v>
      </c>
      <c r="Z32" s="87">
        <f t="shared" si="8"/>
        <v>2</v>
      </c>
      <c r="AA32" s="87">
        <f t="shared" si="9"/>
        <v>2</v>
      </c>
      <c r="AB32" s="87">
        <f t="shared" si="10"/>
        <v>2</v>
      </c>
      <c r="AC32" s="106">
        <f t="shared" si="11"/>
        <v>2</v>
      </c>
    </row>
    <row r="33" spans="1:29" x14ac:dyDescent="0.25">
      <c r="A33" s="74">
        <v>4</v>
      </c>
      <c r="B33" s="16">
        <v>30030</v>
      </c>
      <c r="C33" s="164" t="s">
        <v>175</v>
      </c>
      <c r="D33" s="378">
        <f>'2022-2023 исходные'!F33</f>
        <v>0.41805515434904428</v>
      </c>
      <c r="E33" s="379">
        <f t="shared" si="30"/>
        <v>0.50665173124286056</v>
      </c>
      <c r="F33" s="27" t="str">
        <f t="shared" si="0"/>
        <v>C</v>
      </c>
      <c r="G33" s="380">
        <f>'2022-2023 исходные'!I33</f>
        <v>25278.350305498981</v>
      </c>
      <c r="H33" s="379">
        <f t="shared" si="31"/>
        <v>0.21492094820203014</v>
      </c>
      <c r="I33" s="379">
        <f t="shared" si="32"/>
        <v>0.23039291929030925</v>
      </c>
      <c r="J33" s="46" t="str">
        <f t="shared" si="1"/>
        <v>C</v>
      </c>
      <c r="K33" s="381">
        <f>'2022-2023 исходные'!L33</f>
        <v>53590.579297352342</v>
      </c>
      <c r="L33" s="382">
        <f t="shared" si="33"/>
        <v>0.21588558500057803</v>
      </c>
      <c r="M33" s="379">
        <f t="shared" si="34"/>
        <v>0.25479770326894813</v>
      </c>
      <c r="N33" s="41" t="str">
        <f t="shared" si="2"/>
        <v>C</v>
      </c>
      <c r="O33" s="383">
        <f>'2022-2023 исходные'!P33</f>
        <v>3745.3706720977598</v>
      </c>
      <c r="P33" s="379">
        <f t="shared" si="35"/>
        <v>0.11584465079714107</v>
      </c>
      <c r="Q33" s="379">
        <f t="shared" si="36"/>
        <v>0.14436886452548697</v>
      </c>
      <c r="R33" s="38" t="str">
        <f t="shared" si="3"/>
        <v>C</v>
      </c>
      <c r="S33" s="384">
        <f>'2022-2023 исходные'!S33</f>
        <v>675016.00287878781</v>
      </c>
      <c r="T33" s="385">
        <f t="shared" si="37"/>
        <v>0.58843687866043037</v>
      </c>
      <c r="U33" s="385">
        <f t="shared" si="38"/>
        <v>0.57026170572949719</v>
      </c>
      <c r="V33" s="41" t="str">
        <f t="shared" si="4"/>
        <v>B</v>
      </c>
      <c r="W33" s="95" t="str">
        <f t="shared" si="5"/>
        <v>C</v>
      </c>
      <c r="X33" s="105">
        <f t="shared" si="6"/>
        <v>2</v>
      </c>
      <c r="Y33" s="87">
        <f t="shared" si="7"/>
        <v>2</v>
      </c>
      <c r="Z33" s="87">
        <f t="shared" si="8"/>
        <v>2</v>
      </c>
      <c r="AA33" s="87">
        <f t="shared" si="9"/>
        <v>2</v>
      </c>
      <c r="AB33" s="87">
        <f t="shared" si="10"/>
        <v>2.5</v>
      </c>
      <c r="AC33" s="106">
        <f t="shared" si="11"/>
        <v>2.1</v>
      </c>
    </row>
    <row r="34" spans="1:29" x14ac:dyDescent="0.25">
      <c r="A34" s="74">
        <v>5</v>
      </c>
      <c r="B34" s="13">
        <v>31000</v>
      </c>
      <c r="C34" s="164" t="s">
        <v>57</v>
      </c>
      <c r="D34" s="369">
        <f>'2022-2023 исходные'!F34</f>
        <v>0.5041294475053677</v>
      </c>
      <c r="E34" s="370">
        <f t="shared" si="30"/>
        <v>0.50665173124286056</v>
      </c>
      <c r="F34" s="26" t="str">
        <f t="shared" si="0"/>
        <v>C</v>
      </c>
      <c r="G34" s="371">
        <f>'2022-2023 исходные'!I34</f>
        <v>19407.324777887465</v>
      </c>
      <c r="H34" s="370">
        <f t="shared" si="31"/>
        <v>0.1650044640144484</v>
      </c>
      <c r="I34" s="370">
        <f t="shared" si="32"/>
        <v>0.23039291929030925</v>
      </c>
      <c r="J34" s="47" t="str">
        <f t="shared" si="1"/>
        <v>C</v>
      </c>
      <c r="K34" s="372">
        <f>'2022-2023 исходные'!L34</f>
        <v>43279.486880552817</v>
      </c>
      <c r="L34" s="373">
        <f t="shared" si="33"/>
        <v>0.17434813107524294</v>
      </c>
      <c r="M34" s="370">
        <f t="shared" si="34"/>
        <v>0.25479770326894813</v>
      </c>
      <c r="N34" s="52" t="str">
        <f t="shared" si="2"/>
        <v>D</v>
      </c>
      <c r="O34" s="374">
        <f>'2022-2023 исходные'!P34</f>
        <v>3182.8173741362289</v>
      </c>
      <c r="P34" s="370">
        <f t="shared" si="35"/>
        <v>9.8444826837758986E-2</v>
      </c>
      <c r="Q34" s="370">
        <f t="shared" si="36"/>
        <v>0.14436886452548697</v>
      </c>
      <c r="R34" s="36" t="str">
        <f t="shared" si="3"/>
        <v>C</v>
      </c>
      <c r="S34" s="377">
        <f>'2022-2023 исходные'!S34</f>
        <v>503468.29338461539</v>
      </c>
      <c r="T34" s="376">
        <f t="shared" si="37"/>
        <v>0.43889227781305801</v>
      </c>
      <c r="U34" s="376">
        <f t="shared" si="38"/>
        <v>0.57026170572949719</v>
      </c>
      <c r="V34" s="52" t="str">
        <f t="shared" si="4"/>
        <v>D</v>
      </c>
      <c r="W34" s="93" t="str">
        <f t="shared" si="5"/>
        <v>C</v>
      </c>
      <c r="X34" s="105">
        <f t="shared" si="6"/>
        <v>2</v>
      </c>
      <c r="Y34" s="87">
        <f t="shared" si="7"/>
        <v>2</v>
      </c>
      <c r="Z34" s="87">
        <f t="shared" si="8"/>
        <v>1</v>
      </c>
      <c r="AA34" s="87">
        <f t="shared" si="9"/>
        <v>2</v>
      </c>
      <c r="AB34" s="87">
        <f t="shared" si="10"/>
        <v>1</v>
      </c>
      <c r="AC34" s="106">
        <f t="shared" si="11"/>
        <v>1.6</v>
      </c>
    </row>
    <row r="35" spans="1:29" x14ac:dyDescent="0.25">
      <c r="A35" s="74">
        <v>6</v>
      </c>
      <c r="B35" s="13">
        <v>30130</v>
      </c>
      <c r="C35" s="164" t="s">
        <v>1</v>
      </c>
      <c r="D35" s="369">
        <f>'2022-2023 исходные'!F35</f>
        <v>0.47403053069594198</v>
      </c>
      <c r="E35" s="370">
        <f t="shared" si="30"/>
        <v>0.50665173124286056</v>
      </c>
      <c r="F35" s="26" t="str">
        <f t="shared" si="0"/>
        <v>C</v>
      </c>
      <c r="G35" s="371">
        <f>'2022-2023 исходные'!I35</f>
        <v>38641.030927835054</v>
      </c>
      <c r="H35" s="370">
        <f t="shared" si="31"/>
        <v>0.32853279213824671</v>
      </c>
      <c r="I35" s="370">
        <f t="shared" si="32"/>
        <v>0.23039291929030925</v>
      </c>
      <c r="J35" s="47" t="str">
        <f t="shared" si="1"/>
        <v>B</v>
      </c>
      <c r="K35" s="372">
        <f>'2022-2023 исходные'!L35</f>
        <v>78249.914054982815</v>
      </c>
      <c r="L35" s="373">
        <f t="shared" si="33"/>
        <v>0.31522384518876667</v>
      </c>
      <c r="M35" s="370">
        <f t="shared" si="34"/>
        <v>0.25479770326894813</v>
      </c>
      <c r="N35" s="52" t="str">
        <f t="shared" si="2"/>
        <v>B</v>
      </c>
      <c r="O35" s="374">
        <f>'2022-2023 исходные'!P35</f>
        <v>4788.26116838488</v>
      </c>
      <c r="P35" s="370">
        <f t="shared" si="35"/>
        <v>0.14810134738049199</v>
      </c>
      <c r="Q35" s="370">
        <f t="shared" si="36"/>
        <v>0.14436886452548697</v>
      </c>
      <c r="R35" s="36" t="str">
        <f t="shared" si="3"/>
        <v>B</v>
      </c>
      <c r="S35" s="377">
        <f>'2022-2023 исходные'!S35</f>
        <v>729756.41425531916</v>
      </c>
      <c r="T35" s="376">
        <f t="shared" si="37"/>
        <v>0.63615615741770482</v>
      </c>
      <c r="U35" s="376">
        <f t="shared" si="38"/>
        <v>0.57026170572949719</v>
      </c>
      <c r="V35" s="52" t="str">
        <f t="shared" si="4"/>
        <v>B</v>
      </c>
      <c r="W35" s="93" t="str">
        <f t="shared" si="5"/>
        <v>C</v>
      </c>
      <c r="X35" s="105">
        <f t="shared" si="6"/>
        <v>2</v>
      </c>
      <c r="Y35" s="87">
        <f t="shared" si="7"/>
        <v>2.5</v>
      </c>
      <c r="Z35" s="87">
        <f t="shared" si="8"/>
        <v>2.5</v>
      </c>
      <c r="AA35" s="87">
        <f t="shared" si="9"/>
        <v>2.5</v>
      </c>
      <c r="AB35" s="87">
        <f t="shared" si="10"/>
        <v>2.5</v>
      </c>
      <c r="AC35" s="106">
        <f t="shared" si="11"/>
        <v>2.4</v>
      </c>
    </row>
    <row r="36" spans="1:29" x14ac:dyDescent="0.25">
      <c r="A36" s="74">
        <v>7</v>
      </c>
      <c r="B36" s="13">
        <v>30160</v>
      </c>
      <c r="C36" s="164" t="s">
        <v>236</v>
      </c>
      <c r="D36" s="369">
        <f>'2022-2023 исходные'!F36</f>
        <v>0.27306396650272907</v>
      </c>
      <c r="E36" s="370">
        <f t="shared" si="30"/>
        <v>0.50665173124286056</v>
      </c>
      <c r="F36" s="26" t="str">
        <f t="shared" si="0"/>
        <v>C</v>
      </c>
      <c r="G36" s="371">
        <f>'2022-2023 исходные'!I36</f>
        <v>20480.975020145044</v>
      </c>
      <c r="H36" s="370">
        <f t="shared" si="31"/>
        <v>0.17413282584639683</v>
      </c>
      <c r="I36" s="370">
        <f t="shared" si="32"/>
        <v>0.23039291929030925</v>
      </c>
      <c r="J36" s="47" t="str">
        <f t="shared" si="1"/>
        <v>C</v>
      </c>
      <c r="K36" s="372">
        <f>'2022-2023 исходные'!L36</f>
        <v>46474.579339242548</v>
      </c>
      <c r="L36" s="373">
        <f t="shared" si="33"/>
        <v>0.18721931876567433</v>
      </c>
      <c r="M36" s="370">
        <f t="shared" si="34"/>
        <v>0.25479770326894813</v>
      </c>
      <c r="N36" s="52" t="str">
        <f t="shared" si="2"/>
        <v>D</v>
      </c>
      <c r="O36" s="374">
        <f>'2022-2023 исходные'!P36</f>
        <v>2552.0328203062045</v>
      </c>
      <c r="P36" s="370">
        <f t="shared" si="35"/>
        <v>7.89346040149424E-2</v>
      </c>
      <c r="Q36" s="370">
        <f t="shared" si="36"/>
        <v>0.14436886452548697</v>
      </c>
      <c r="R36" s="36" t="str">
        <f t="shared" si="3"/>
        <v>C</v>
      </c>
      <c r="S36" s="377">
        <f>'2022-2023 исходные'!S36</f>
        <v>576018.81540983613</v>
      </c>
      <c r="T36" s="376">
        <f t="shared" si="37"/>
        <v>0.50213730095863784</v>
      </c>
      <c r="U36" s="376">
        <f t="shared" si="38"/>
        <v>0.57026170572949719</v>
      </c>
      <c r="V36" s="52" t="str">
        <f t="shared" si="4"/>
        <v>C</v>
      </c>
      <c r="W36" s="93" t="str">
        <f t="shared" si="5"/>
        <v>C</v>
      </c>
      <c r="X36" s="105">
        <f t="shared" si="6"/>
        <v>2</v>
      </c>
      <c r="Y36" s="87">
        <f t="shared" si="7"/>
        <v>2</v>
      </c>
      <c r="Z36" s="87">
        <f t="shared" si="8"/>
        <v>1</v>
      </c>
      <c r="AA36" s="87">
        <f t="shared" si="9"/>
        <v>2</v>
      </c>
      <c r="AB36" s="87">
        <f t="shared" si="10"/>
        <v>2</v>
      </c>
      <c r="AC36" s="106">
        <f t="shared" si="11"/>
        <v>1.8</v>
      </c>
    </row>
    <row r="37" spans="1:29" x14ac:dyDescent="0.25">
      <c r="A37" s="74">
        <v>8</v>
      </c>
      <c r="B37" s="13">
        <v>30310</v>
      </c>
      <c r="C37" s="164" t="s">
        <v>8</v>
      </c>
      <c r="D37" s="369">
        <f>'2022-2023 исходные'!F37</f>
        <v>0.52391240279804407</v>
      </c>
      <c r="E37" s="370">
        <f t="shared" si="30"/>
        <v>0.50665173124286056</v>
      </c>
      <c r="F37" s="26" t="str">
        <f t="shared" ref="F37:F68" si="39">IF(D37&gt;=$D$128,"A",IF(D37&gt;=$D$124,"B",IF(D37&gt;=$D$129,"C","D")))</f>
        <v>B</v>
      </c>
      <c r="G37" s="371">
        <f>'2022-2023 исходные'!I37</f>
        <v>18951.337386018236</v>
      </c>
      <c r="H37" s="370">
        <f t="shared" si="31"/>
        <v>0.16112757958788099</v>
      </c>
      <c r="I37" s="370">
        <f t="shared" si="32"/>
        <v>0.23039291929030925</v>
      </c>
      <c r="J37" s="47" t="str">
        <f t="shared" ref="J37:J68" si="40">IF(G37&gt;=$G$128,"A",IF(G37&gt;=$G$124,"B",IF(G37&gt;=$G$129,"C","D")))</f>
        <v>C</v>
      </c>
      <c r="K37" s="372">
        <f>'2022-2023 исходные'!L37</f>
        <v>60708.947203647411</v>
      </c>
      <c r="L37" s="373">
        <f t="shared" si="33"/>
        <v>0.24456139033518792</v>
      </c>
      <c r="M37" s="370">
        <f t="shared" si="34"/>
        <v>0.25479770326894813</v>
      </c>
      <c r="N37" s="52" t="str">
        <f t="shared" ref="N37:N68" si="41">IF(K37&gt;=$K$128,"A",IF(K37&gt;=$K$124,"B",IF(K37&gt;=$K$129,"C","D")))</f>
        <v>C</v>
      </c>
      <c r="O37" s="374">
        <f>'2022-2023 исходные'!P37</f>
        <v>2684.3002887537991</v>
      </c>
      <c r="P37" s="370">
        <f t="shared" si="35"/>
        <v>8.3025648676631772E-2</v>
      </c>
      <c r="Q37" s="370">
        <f t="shared" si="36"/>
        <v>0.14436886452548697</v>
      </c>
      <c r="R37" s="36" t="str">
        <f t="shared" ref="R37:R68" si="42">IF(O37&gt;=$O$128,"A",IF(O37&gt;=$O$124,"B",IF(O37&gt;=$O$129,"C","D")))</f>
        <v>C</v>
      </c>
      <c r="S37" s="377">
        <f>'2022-2023 исходные'!S37</f>
        <v>748957.07439024397</v>
      </c>
      <c r="T37" s="376">
        <f t="shared" si="37"/>
        <v>0.652894096177423</v>
      </c>
      <c r="U37" s="376">
        <f t="shared" si="38"/>
        <v>0.57026170572949719</v>
      </c>
      <c r="V37" s="52" t="str">
        <f t="shared" ref="V37:V68" si="43">IF(S37&gt;=$S$128,"A",IF(S37&gt;=$S$124,"B",IF(S37&gt;=$S$129,"C","D")))</f>
        <v>B</v>
      </c>
      <c r="W37" s="93" t="str">
        <f t="shared" si="5"/>
        <v>C</v>
      </c>
      <c r="X37" s="105">
        <f t="shared" si="6"/>
        <v>2.5</v>
      </c>
      <c r="Y37" s="87">
        <f t="shared" si="7"/>
        <v>2</v>
      </c>
      <c r="Z37" s="87">
        <f t="shared" si="8"/>
        <v>2</v>
      </c>
      <c r="AA37" s="87">
        <f t="shared" si="9"/>
        <v>2</v>
      </c>
      <c r="AB37" s="87">
        <f t="shared" si="10"/>
        <v>2.5</v>
      </c>
      <c r="AC37" s="106">
        <f t="shared" si="11"/>
        <v>2.2000000000000002</v>
      </c>
    </row>
    <row r="38" spans="1:29" x14ac:dyDescent="0.25">
      <c r="A38" s="74">
        <v>9</v>
      </c>
      <c r="B38" s="13">
        <v>30440</v>
      </c>
      <c r="C38" s="164" t="s">
        <v>9</v>
      </c>
      <c r="D38" s="369">
        <f>'2022-2023 исходные'!F38</f>
        <v>0.59868737440513842</v>
      </c>
      <c r="E38" s="370">
        <f t="shared" si="30"/>
        <v>0.50665173124286056</v>
      </c>
      <c r="F38" s="26" t="str">
        <f t="shared" si="39"/>
        <v>B</v>
      </c>
      <c r="G38" s="371">
        <f>'2022-2023 исходные'!I38</f>
        <v>18485.087310826544</v>
      </c>
      <c r="H38" s="370">
        <f t="shared" si="31"/>
        <v>0.15716344003571772</v>
      </c>
      <c r="I38" s="370">
        <f t="shared" si="32"/>
        <v>0.23039291929030925</v>
      </c>
      <c r="J38" s="47" t="str">
        <f t="shared" si="40"/>
        <v>C</v>
      </c>
      <c r="K38" s="372">
        <f>'2022-2023 исходные'!L38</f>
        <v>55197.246635622818</v>
      </c>
      <c r="L38" s="373">
        <f t="shared" si="33"/>
        <v>0.22235792254145959</v>
      </c>
      <c r="M38" s="370">
        <f t="shared" si="34"/>
        <v>0.25479770326894813</v>
      </c>
      <c r="N38" s="52" t="str">
        <f t="shared" si="41"/>
        <v>C</v>
      </c>
      <c r="O38" s="374">
        <f>'2022-2023 исходные'!P38</f>
        <v>3006.8731082654249</v>
      </c>
      <c r="P38" s="370">
        <f t="shared" si="35"/>
        <v>9.3002854914551E-2</v>
      </c>
      <c r="Q38" s="370">
        <f t="shared" si="36"/>
        <v>0.14436886452548697</v>
      </c>
      <c r="R38" s="36" t="str">
        <f t="shared" si="42"/>
        <v>C</v>
      </c>
      <c r="S38" s="377">
        <f>'2022-2023 исходные'!S38</f>
        <v>660864.52491228073</v>
      </c>
      <c r="T38" s="376">
        <f t="shared" si="37"/>
        <v>0.5761005022078286</v>
      </c>
      <c r="U38" s="376">
        <f t="shared" si="38"/>
        <v>0.57026170572949719</v>
      </c>
      <c r="V38" s="52" t="str">
        <f t="shared" si="43"/>
        <v>B</v>
      </c>
      <c r="W38" s="93" t="str">
        <f t="shared" si="5"/>
        <v>C</v>
      </c>
      <c r="X38" s="105">
        <f t="shared" si="6"/>
        <v>2.5</v>
      </c>
      <c r="Y38" s="87">
        <f t="shared" si="7"/>
        <v>2</v>
      </c>
      <c r="Z38" s="87">
        <f t="shared" si="8"/>
        <v>2</v>
      </c>
      <c r="AA38" s="87">
        <f t="shared" si="9"/>
        <v>2</v>
      </c>
      <c r="AB38" s="87">
        <f t="shared" si="10"/>
        <v>2.5</v>
      </c>
      <c r="AC38" s="106">
        <f t="shared" si="11"/>
        <v>2.2000000000000002</v>
      </c>
    </row>
    <row r="39" spans="1:29" x14ac:dyDescent="0.25">
      <c r="A39" s="74">
        <v>10</v>
      </c>
      <c r="B39" s="13">
        <v>30500</v>
      </c>
      <c r="C39" s="164" t="s">
        <v>237</v>
      </c>
      <c r="D39" s="369">
        <f>'2022-2023 исходные'!F39</f>
        <v>0.37169141242202713</v>
      </c>
      <c r="E39" s="370">
        <f t="shared" si="30"/>
        <v>0.50665173124286056</v>
      </c>
      <c r="F39" s="26" t="str">
        <f t="shared" si="39"/>
        <v>C</v>
      </c>
      <c r="G39" s="371">
        <f>'2022-2023 исходные'!I39</f>
        <v>41999.039735099337</v>
      </c>
      <c r="H39" s="370">
        <f t="shared" si="31"/>
        <v>0.35708316936642404</v>
      </c>
      <c r="I39" s="370">
        <f t="shared" si="32"/>
        <v>0.23039291929030925</v>
      </c>
      <c r="J39" s="47" t="str">
        <f t="shared" si="40"/>
        <v>B</v>
      </c>
      <c r="K39" s="372">
        <f>'2022-2023 исходные'!L39</f>
        <v>80741.743675496691</v>
      </c>
      <c r="L39" s="373">
        <f t="shared" si="33"/>
        <v>0.32526199186304572</v>
      </c>
      <c r="M39" s="370">
        <f t="shared" si="34"/>
        <v>0.25479770326894813</v>
      </c>
      <c r="N39" s="52" t="str">
        <f t="shared" si="41"/>
        <v>B</v>
      </c>
      <c r="O39" s="374">
        <f>'2022-2023 исходные'!P39</f>
        <v>3736.2119205298013</v>
      </c>
      <c r="P39" s="370">
        <f t="shared" si="35"/>
        <v>0.11556136978972782</v>
      </c>
      <c r="Q39" s="370">
        <f t="shared" si="36"/>
        <v>0.14436886452548697</v>
      </c>
      <c r="R39" s="36" t="str">
        <f t="shared" si="42"/>
        <v>C</v>
      </c>
      <c r="S39" s="377">
        <f>'2022-2023 исходные'!S39</f>
        <v>797650.94736842101</v>
      </c>
      <c r="T39" s="376">
        <f t="shared" si="37"/>
        <v>0.69534237962991363</v>
      </c>
      <c r="U39" s="376">
        <f t="shared" si="38"/>
        <v>0.57026170572949719</v>
      </c>
      <c r="V39" s="52" t="str">
        <f t="shared" si="43"/>
        <v>B</v>
      </c>
      <c r="W39" s="96" t="str">
        <f t="shared" si="5"/>
        <v>C</v>
      </c>
      <c r="X39" s="105">
        <f t="shared" si="6"/>
        <v>2</v>
      </c>
      <c r="Y39" s="87">
        <f t="shared" si="7"/>
        <v>2.5</v>
      </c>
      <c r="Z39" s="87">
        <f t="shared" si="8"/>
        <v>2.5</v>
      </c>
      <c r="AA39" s="87">
        <f t="shared" si="9"/>
        <v>2</v>
      </c>
      <c r="AB39" s="87">
        <f t="shared" si="10"/>
        <v>2.5</v>
      </c>
      <c r="AC39" s="106">
        <f t="shared" si="11"/>
        <v>2.2999999999999998</v>
      </c>
    </row>
    <row r="40" spans="1:29" x14ac:dyDescent="0.25">
      <c r="A40" s="388">
        <v>11</v>
      </c>
      <c r="B40" s="13">
        <v>30530</v>
      </c>
      <c r="C40" s="164" t="s">
        <v>176</v>
      </c>
      <c r="D40" s="369">
        <f>'2022-2023 исходные'!F40</f>
        <v>0.48827344300397379</v>
      </c>
      <c r="E40" s="370">
        <f t="shared" si="30"/>
        <v>0.50665173124286056</v>
      </c>
      <c r="F40" s="26" t="str">
        <f t="shared" si="39"/>
        <v>C</v>
      </c>
      <c r="G40" s="371">
        <f>'2022-2023 исходные'!I40</f>
        <v>16941.065203357004</v>
      </c>
      <c r="H40" s="370">
        <f t="shared" si="31"/>
        <v>0.14403589447313953</v>
      </c>
      <c r="I40" s="370">
        <f t="shared" si="32"/>
        <v>0.23039291929030925</v>
      </c>
      <c r="J40" s="47" t="str">
        <f t="shared" si="40"/>
        <v>C</v>
      </c>
      <c r="K40" s="372">
        <f>'2022-2023 исходные'!L40</f>
        <v>50368.106862491928</v>
      </c>
      <c r="L40" s="373">
        <f t="shared" si="33"/>
        <v>0.20290409915232843</v>
      </c>
      <c r="M40" s="370">
        <f t="shared" si="34"/>
        <v>0.25479770326894813</v>
      </c>
      <c r="N40" s="52" t="str">
        <f t="shared" si="41"/>
        <v>C</v>
      </c>
      <c r="O40" s="374">
        <f>'2022-2023 исходные'!P40</f>
        <v>2869.1646223369917</v>
      </c>
      <c r="P40" s="370">
        <f t="shared" si="35"/>
        <v>8.8743519094193521E-2</v>
      </c>
      <c r="Q40" s="370">
        <f t="shared" si="36"/>
        <v>0.14436886452548697</v>
      </c>
      <c r="R40" s="36" t="str">
        <f t="shared" si="42"/>
        <v>C</v>
      </c>
      <c r="S40" s="377">
        <f>'2022-2023 исходные'!S40</f>
        <v>536733.73333333328</v>
      </c>
      <c r="T40" s="376">
        <f t="shared" si="37"/>
        <v>0.46789101497959679</v>
      </c>
      <c r="U40" s="376">
        <f t="shared" si="38"/>
        <v>0.57026170572949719</v>
      </c>
      <c r="V40" s="52" t="str">
        <f t="shared" si="43"/>
        <v>C</v>
      </c>
      <c r="W40" s="95" t="str">
        <f t="shared" si="5"/>
        <v>C</v>
      </c>
      <c r="X40" s="105">
        <f t="shared" si="6"/>
        <v>2</v>
      </c>
      <c r="Y40" s="87">
        <f t="shared" si="7"/>
        <v>2</v>
      </c>
      <c r="Z40" s="87">
        <f t="shared" si="8"/>
        <v>2</v>
      </c>
      <c r="AA40" s="87">
        <f t="shared" si="9"/>
        <v>2</v>
      </c>
      <c r="AB40" s="87">
        <f t="shared" si="10"/>
        <v>2</v>
      </c>
      <c r="AC40" s="106">
        <f t="shared" si="11"/>
        <v>2</v>
      </c>
    </row>
    <row r="41" spans="1:29" x14ac:dyDescent="0.25">
      <c r="A41" s="388">
        <v>12</v>
      </c>
      <c r="B41" s="13">
        <v>30640</v>
      </c>
      <c r="C41" s="164" t="s">
        <v>13</v>
      </c>
      <c r="D41" s="387">
        <f>'2022-2023 исходные'!F41</f>
        <v>0.46475785099020428</v>
      </c>
      <c r="E41" s="370">
        <f t="shared" si="30"/>
        <v>0.50665173124286056</v>
      </c>
      <c r="F41" s="26" t="str">
        <f t="shared" si="39"/>
        <v>C</v>
      </c>
      <c r="G41" s="371">
        <f>'2022-2023 исходные'!I41</f>
        <v>20541.970297029704</v>
      </c>
      <c r="H41" s="370">
        <f t="shared" si="31"/>
        <v>0.1746514183409808</v>
      </c>
      <c r="I41" s="370">
        <f t="shared" si="32"/>
        <v>0.23039291929030925</v>
      </c>
      <c r="J41" s="47" t="str">
        <f t="shared" si="40"/>
        <v>C</v>
      </c>
      <c r="K41" s="372">
        <f>'2022-2023 исходные'!L41</f>
        <v>48874.274801980195</v>
      </c>
      <c r="L41" s="373">
        <f t="shared" si="33"/>
        <v>0.19688630997175641</v>
      </c>
      <c r="M41" s="370">
        <f t="shared" si="34"/>
        <v>0.25479770326894813</v>
      </c>
      <c r="N41" s="52" t="str">
        <f t="shared" si="41"/>
        <v>C</v>
      </c>
      <c r="O41" s="374">
        <f>'2022-2023 исходные'!P41</f>
        <v>3244.628712871287</v>
      </c>
      <c r="P41" s="370">
        <f t="shared" si="35"/>
        <v>0.10035665708847648</v>
      </c>
      <c r="Q41" s="370">
        <f t="shared" si="36"/>
        <v>0.14436886452548697</v>
      </c>
      <c r="R41" s="36" t="str">
        <f t="shared" si="42"/>
        <v>C</v>
      </c>
      <c r="S41" s="377">
        <f>'2022-2023 исходные'!S41</f>
        <v>620091.50980392157</v>
      </c>
      <c r="T41" s="376">
        <f t="shared" si="37"/>
        <v>0.54055712895206043</v>
      </c>
      <c r="U41" s="376">
        <f t="shared" si="38"/>
        <v>0.57026170572949719</v>
      </c>
      <c r="V41" s="52" t="str">
        <f t="shared" si="43"/>
        <v>C</v>
      </c>
      <c r="W41" s="93" t="str">
        <f t="shared" si="5"/>
        <v>C</v>
      </c>
      <c r="X41" s="105">
        <f t="shared" si="6"/>
        <v>2</v>
      </c>
      <c r="Y41" s="87">
        <f t="shared" si="7"/>
        <v>2</v>
      </c>
      <c r="Z41" s="87">
        <f t="shared" si="8"/>
        <v>2</v>
      </c>
      <c r="AA41" s="87">
        <f t="shared" si="9"/>
        <v>2</v>
      </c>
      <c r="AB41" s="87">
        <f t="shared" si="10"/>
        <v>2</v>
      </c>
      <c r="AC41" s="106">
        <f t="shared" si="11"/>
        <v>2</v>
      </c>
    </row>
    <row r="42" spans="1:29" x14ac:dyDescent="0.25">
      <c r="A42" s="388">
        <v>13</v>
      </c>
      <c r="B42" s="13">
        <v>30650</v>
      </c>
      <c r="C42" s="164" t="s">
        <v>238</v>
      </c>
      <c r="D42" s="369">
        <f>'2022-2023 исходные'!F42</f>
        <v>0.46182921252601694</v>
      </c>
      <c r="E42" s="370">
        <f t="shared" si="30"/>
        <v>0.50665173124286056</v>
      </c>
      <c r="F42" s="26" t="str">
        <f t="shared" si="39"/>
        <v>C</v>
      </c>
      <c r="G42" s="371">
        <f>'2022-2023 исходные'!I42</f>
        <v>20743.598820058996</v>
      </c>
      <c r="H42" s="370">
        <f t="shared" si="31"/>
        <v>0.17636569925054646</v>
      </c>
      <c r="I42" s="370">
        <f t="shared" si="32"/>
        <v>0.23039291929030925</v>
      </c>
      <c r="J42" s="47" t="str">
        <f t="shared" si="40"/>
        <v>C</v>
      </c>
      <c r="K42" s="372">
        <f>'2022-2023 исходные'!L42</f>
        <v>62085.171937069812</v>
      </c>
      <c r="L42" s="373">
        <f t="shared" si="33"/>
        <v>0.25010540731657999</v>
      </c>
      <c r="M42" s="370">
        <f t="shared" si="34"/>
        <v>0.25479770326894813</v>
      </c>
      <c r="N42" s="52" t="str">
        <f t="shared" si="41"/>
        <v>C</v>
      </c>
      <c r="O42" s="374">
        <f>'2022-2023 исходные'!P42</f>
        <v>2801.0068829891839</v>
      </c>
      <c r="P42" s="370">
        <f t="shared" si="35"/>
        <v>8.663539410333726E-2</v>
      </c>
      <c r="Q42" s="370">
        <f t="shared" si="36"/>
        <v>0.14436886452548697</v>
      </c>
      <c r="R42" s="36" t="str">
        <f t="shared" si="42"/>
        <v>C</v>
      </c>
      <c r="S42" s="377">
        <f>'2022-2023 исходные'!S42</f>
        <v>518623.94366197183</v>
      </c>
      <c r="T42" s="376">
        <f t="shared" si="37"/>
        <v>0.45210402909783182</v>
      </c>
      <c r="U42" s="376">
        <f t="shared" si="38"/>
        <v>0.57026170572949719</v>
      </c>
      <c r="V42" s="52" t="str">
        <f t="shared" si="43"/>
        <v>D</v>
      </c>
      <c r="W42" s="93" t="str">
        <f t="shared" si="5"/>
        <v>C</v>
      </c>
      <c r="X42" s="105">
        <f t="shared" si="6"/>
        <v>2</v>
      </c>
      <c r="Y42" s="87">
        <f t="shared" si="7"/>
        <v>2</v>
      </c>
      <c r="Z42" s="87">
        <f t="shared" si="8"/>
        <v>2</v>
      </c>
      <c r="AA42" s="87">
        <f t="shared" si="9"/>
        <v>2</v>
      </c>
      <c r="AB42" s="87">
        <f t="shared" si="10"/>
        <v>1</v>
      </c>
      <c r="AC42" s="106">
        <f t="shared" si="11"/>
        <v>1.8</v>
      </c>
    </row>
    <row r="43" spans="1:29" x14ac:dyDescent="0.25">
      <c r="A43" s="388">
        <v>14</v>
      </c>
      <c r="B43" s="13">
        <v>30790</v>
      </c>
      <c r="C43" s="164" t="s">
        <v>14</v>
      </c>
      <c r="D43" s="369">
        <f>'2022-2023 исходные'!F43</f>
        <v>0.37878904332945207</v>
      </c>
      <c r="E43" s="370">
        <f t="shared" si="30"/>
        <v>0.50665173124286056</v>
      </c>
      <c r="F43" s="26" t="str">
        <f t="shared" si="39"/>
        <v>C</v>
      </c>
      <c r="G43" s="371">
        <f>'2022-2023 исходные'!I43</f>
        <v>25200.173564753004</v>
      </c>
      <c r="H43" s="370">
        <f t="shared" si="31"/>
        <v>0.21425627590160654</v>
      </c>
      <c r="I43" s="370">
        <f t="shared" si="32"/>
        <v>0.23039291929030925</v>
      </c>
      <c r="J43" s="47" t="str">
        <f t="shared" si="40"/>
        <v>C</v>
      </c>
      <c r="K43" s="372">
        <f>'2022-2023 исходные'!L43</f>
        <v>54908.740934579444</v>
      </c>
      <c r="L43" s="373">
        <f t="shared" si="33"/>
        <v>0.22119569920179086</v>
      </c>
      <c r="M43" s="370">
        <f t="shared" si="34"/>
        <v>0.25479770326894813</v>
      </c>
      <c r="N43" s="52" t="str">
        <f t="shared" si="41"/>
        <v>C</v>
      </c>
      <c r="O43" s="374">
        <f>'2022-2023 исходные'!P43</f>
        <v>2980.9158878504672</v>
      </c>
      <c r="P43" s="370">
        <f t="shared" si="35"/>
        <v>9.2199995759104314E-2</v>
      </c>
      <c r="Q43" s="370">
        <f t="shared" si="36"/>
        <v>0.14436886452548697</v>
      </c>
      <c r="R43" s="36" t="str">
        <f t="shared" si="42"/>
        <v>C</v>
      </c>
      <c r="S43" s="377">
        <f>'2022-2023 исходные'!S43</f>
        <v>812081.35902439023</v>
      </c>
      <c r="T43" s="376">
        <f t="shared" si="37"/>
        <v>0.70792191308750541</v>
      </c>
      <c r="U43" s="376">
        <f t="shared" si="38"/>
        <v>0.57026170572949719</v>
      </c>
      <c r="V43" s="52" t="str">
        <f t="shared" si="43"/>
        <v>B</v>
      </c>
      <c r="W43" s="95" t="str">
        <f t="shared" si="5"/>
        <v>C</v>
      </c>
      <c r="X43" s="105">
        <f t="shared" si="6"/>
        <v>2</v>
      </c>
      <c r="Y43" s="87">
        <f t="shared" si="7"/>
        <v>2</v>
      </c>
      <c r="Z43" s="87">
        <f t="shared" si="8"/>
        <v>2</v>
      </c>
      <c r="AA43" s="87">
        <f t="shared" si="9"/>
        <v>2</v>
      </c>
      <c r="AB43" s="87">
        <f t="shared" si="10"/>
        <v>2.5</v>
      </c>
      <c r="AC43" s="106">
        <f t="shared" si="11"/>
        <v>2.1</v>
      </c>
    </row>
    <row r="44" spans="1:29" x14ac:dyDescent="0.25">
      <c r="A44" s="388">
        <v>15</v>
      </c>
      <c r="B44" s="13">
        <v>30890</v>
      </c>
      <c r="C44" s="164" t="s">
        <v>177</v>
      </c>
      <c r="D44" s="369">
        <f>'2022-2023 исходные'!F44</f>
        <v>0.5947325996786379</v>
      </c>
      <c r="E44" s="370">
        <f t="shared" si="30"/>
        <v>0.50665173124286056</v>
      </c>
      <c r="F44" s="26" t="str">
        <f t="shared" si="39"/>
        <v>B</v>
      </c>
      <c r="G44" s="371">
        <f>'2022-2023 исходные'!I44</f>
        <v>16932.475928473177</v>
      </c>
      <c r="H44" s="370">
        <f t="shared" si="31"/>
        <v>0.14396286695828631</v>
      </c>
      <c r="I44" s="370">
        <f t="shared" si="32"/>
        <v>0.23039291929030925</v>
      </c>
      <c r="J44" s="47" t="str">
        <f t="shared" si="40"/>
        <v>C</v>
      </c>
      <c r="K44" s="372">
        <f>'2022-2023 исходные'!L44</f>
        <v>55314.572696011004</v>
      </c>
      <c r="L44" s="373">
        <f t="shared" si="33"/>
        <v>0.22283056167906204</v>
      </c>
      <c r="M44" s="370">
        <f t="shared" si="34"/>
        <v>0.25479770326894813</v>
      </c>
      <c r="N44" s="52" t="str">
        <f t="shared" si="41"/>
        <v>C</v>
      </c>
      <c r="O44" s="374">
        <f>'2022-2023 исходные'!P44</f>
        <v>3178.7248968363137</v>
      </c>
      <c r="P44" s="370">
        <f t="shared" si="35"/>
        <v>9.8318246147832675E-2</v>
      </c>
      <c r="Q44" s="370">
        <f t="shared" si="36"/>
        <v>0.14436886452548697</v>
      </c>
      <c r="R44" s="36" t="str">
        <f t="shared" si="42"/>
        <v>C</v>
      </c>
      <c r="S44" s="377">
        <f>'2022-2023 исходные'!S44</f>
        <v>486053.91666666669</v>
      </c>
      <c r="T44" s="376">
        <f t="shared" si="37"/>
        <v>0.42371150960012027</v>
      </c>
      <c r="U44" s="376">
        <f t="shared" si="38"/>
        <v>0.57026170572949719</v>
      </c>
      <c r="V44" s="52" t="str">
        <f t="shared" si="43"/>
        <v>D</v>
      </c>
      <c r="W44" s="93" t="str">
        <f t="shared" si="5"/>
        <v>C</v>
      </c>
      <c r="X44" s="105">
        <f t="shared" si="6"/>
        <v>2.5</v>
      </c>
      <c r="Y44" s="87">
        <f t="shared" si="7"/>
        <v>2</v>
      </c>
      <c r="Z44" s="87">
        <f t="shared" si="8"/>
        <v>2</v>
      </c>
      <c r="AA44" s="87">
        <f t="shared" si="9"/>
        <v>2</v>
      </c>
      <c r="AB44" s="87">
        <f t="shared" si="10"/>
        <v>1</v>
      </c>
      <c r="AC44" s="106">
        <f t="shared" si="11"/>
        <v>1.9</v>
      </c>
    </row>
    <row r="45" spans="1:29" x14ac:dyDescent="0.25">
      <c r="A45" s="388">
        <v>16</v>
      </c>
      <c r="B45" s="13">
        <v>30940</v>
      </c>
      <c r="C45" s="164" t="s">
        <v>4</v>
      </c>
      <c r="D45" s="369">
        <f>'2022-2023 исходные'!F45</f>
        <v>0.44296257825414648</v>
      </c>
      <c r="E45" s="370">
        <f t="shared" si="30"/>
        <v>0.50665173124286056</v>
      </c>
      <c r="F45" s="26" t="str">
        <f t="shared" si="39"/>
        <v>C</v>
      </c>
      <c r="G45" s="371">
        <f>'2022-2023 исходные'!I45</f>
        <v>20038.661679135494</v>
      </c>
      <c r="H45" s="370">
        <f t="shared" si="31"/>
        <v>0.17037220058789249</v>
      </c>
      <c r="I45" s="370">
        <f t="shared" si="32"/>
        <v>0.23039291929030925</v>
      </c>
      <c r="J45" s="47" t="str">
        <f t="shared" si="40"/>
        <v>C</v>
      </c>
      <c r="K45" s="372">
        <f>'2022-2023 исходные'!L45</f>
        <v>48988.352610141308</v>
      </c>
      <c r="L45" s="373">
        <f t="shared" si="33"/>
        <v>0.19734586377157254</v>
      </c>
      <c r="M45" s="370">
        <f t="shared" si="34"/>
        <v>0.25479770326894813</v>
      </c>
      <c r="N45" s="52" t="str">
        <f t="shared" si="41"/>
        <v>C</v>
      </c>
      <c r="O45" s="374">
        <f>'2022-2023 исходные'!P45</f>
        <v>2573.5669825436407</v>
      </c>
      <c r="P45" s="370">
        <f t="shared" si="35"/>
        <v>7.9600657584269777E-2</v>
      </c>
      <c r="Q45" s="370">
        <f t="shared" si="36"/>
        <v>0.14436886452548697</v>
      </c>
      <c r="R45" s="36" t="str">
        <f t="shared" si="42"/>
        <v>C</v>
      </c>
      <c r="S45" s="377">
        <f>'2022-2023 исходные'!S45</f>
        <v>678201.37281690142</v>
      </c>
      <c r="T45" s="376">
        <f t="shared" si="37"/>
        <v>0.59121368563355181</v>
      </c>
      <c r="U45" s="376">
        <f t="shared" si="38"/>
        <v>0.57026170572949719</v>
      </c>
      <c r="V45" s="52" t="str">
        <f t="shared" si="43"/>
        <v>B</v>
      </c>
      <c r="W45" s="93" t="str">
        <f t="shared" si="5"/>
        <v>C</v>
      </c>
      <c r="X45" s="105">
        <f t="shared" si="6"/>
        <v>2</v>
      </c>
      <c r="Y45" s="87">
        <f t="shared" si="7"/>
        <v>2</v>
      </c>
      <c r="Z45" s="87">
        <f t="shared" si="8"/>
        <v>2</v>
      </c>
      <c r="AA45" s="87">
        <f t="shared" si="9"/>
        <v>2</v>
      </c>
      <c r="AB45" s="87">
        <f t="shared" si="10"/>
        <v>2.5</v>
      </c>
      <c r="AC45" s="106">
        <f t="shared" si="11"/>
        <v>2.1</v>
      </c>
    </row>
    <row r="46" spans="1:29" ht="15.75" thickBot="1" x14ac:dyDescent="0.3">
      <c r="A46" s="388">
        <v>17</v>
      </c>
      <c r="B46" s="14">
        <v>31480</v>
      </c>
      <c r="C46" s="165" t="s">
        <v>58</v>
      </c>
      <c r="D46" s="389">
        <f>'2022-2023 исходные'!F46</f>
        <v>0.63909606625839066</v>
      </c>
      <c r="E46" s="390">
        <f t="shared" si="30"/>
        <v>0.50665173124286056</v>
      </c>
      <c r="F46" s="31" t="str">
        <f t="shared" si="39"/>
        <v>B</v>
      </c>
      <c r="G46" s="391">
        <f>'2022-2023 исходные'!I46</f>
        <v>19126.364317841078</v>
      </c>
      <c r="H46" s="390">
        <f t="shared" si="31"/>
        <v>0.16261568912405092</v>
      </c>
      <c r="I46" s="390">
        <f t="shared" si="32"/>
        <v>0.23039291929030925</v>
      </c>
      <c r="J46" s="48" t="str">
        <f t="shared" si="40"/>
        <v>C</v>
      </c>
      <c r="K46" s="392">
        <f>'2022-2023 исходные'!L46</f>
        <v>102777.67653673164</v>
      </c>
      <c r="L46" s="393">
        <f t="shared" si="33"/>
        <v>0.41403207644050805</v>
      </c>
      <c r="M46" s="390">
        <f t="shared" si="34"/>
        <v>0.25479770326894813</v>
      </c>
      <c r="N46" s="42" t="str">
        <f t="shared" si="41"/>
        <v>B</v>
      </c>
      <c r="O46" s="394">
        <f>'2022-2023 исходные'!P46</f>
        <v>17905.372586206897</v>
      </c>
      <c r="P46" s="390">
        <f t="shared" si="35"/>
        <v>0.55381477996143713</v>
      </c>
      <c r="Q46" s="390">
        <f t="shared" si="36"/>
        <v>0.14436886452548697</v>
      </c>
      <c r="R46" s="37" t="str">
        <f t="shared" si="42"/>
        <v>B</v>
      </c>
      <c r="S46" s="395">
        <f>'2022-2023 исходные'!S46</f>
        <v>666595.22216</v>
      </c>
      <c r="T46" s="396">
        <f t="shared" si="37"/>
        <v>0.58109616688335386</v>
      </c>
      <c r="U46" s="396">
        <f t="shared" si="38"/>
        <v>0.57026170572949719</v>
      </c>
      <c r="V46" s="42" t="str">
        <f t="shared" si="43"/>
        <v>B</v>
      </c>
      <c r="W46" s="95" t="str">
        <f t="shared" si="5"/>
        <v>C</v>
      </c>
      <c r="X46" s="101">
        <f t="shared" si="6"/>
        <v>2.5</v>
      </c>
      <c r="Y46" s="89">
        <f t="shared" si="7"/>
        <v>2</v>
      </c>
      <c r="Z46" s="89">
        <f t="shared" si="8"/>
        <v>2.5</v>
      </c>
      <c r="AA46" s="89">
        <f t="shared" si="9"/>
        <v>2.5</v>
      </c>
      <c r="AB46" s="89">
        <f t="shared" si="10"/>
        <v>2.5</v>
      </c>
      <c r="AC46" s="102">
        <f t="shared" si="11"/>
        <v>2.4</v>
      </c>
    </row>
    <row r="47" spans="1:29" ht="15.75" thickBot="1" x14ac:dyDescent="0.3">
      <c r="A47" s="10"/>
      <c r="B47" s="62"/>
      <c r="C47" s="64" t="s">
        <v>131</v>
      </c>
      <c r="D47" s="50">
        <f>AVERAGE(D48:D67)</f>
        <v>0.38207895731883812</v>
      </c>
      <c r="E47" s="397"/>
      <c r="F47" s="35" t="str">
        <f t="shared" si="39"/>
        <v>C</v>
      </c>
      <c r="G47" s="44">
        <f>AVERAGE(G48:G67)</f>
        <v>27351.721606159408</v>
      </c>
      <c r="H47" s="139">
        <f>AVERAGE(H48:H67)</f>
        <v>0.23254911303586731</v>
      </c>
      <c r="I47" s="139"/>
      <c r="J47" s="40" t="str">
        <f t="shared" si="40"/>
        <v>B</v>
      </c>
      <c r="K47" s="44">
        <f>AVERAGE(K48:K67)</f>
        <v>71997.009169344863</v>
      </c>
      <c r="L47" s="140">
        <f>AVERAGE(L48:L67)</f>
        <v>0.29003449200602133</v>
      </c>
      <c r="M47" s="139"/>
      <c r="N47" s="40" t="str">
        <f t="shared" si="41"/>
        <v>B</v>
      </c>
      <c r="O47" s="39">
        <f>AVERAGE(O48:O67)</f>
        <v>6789.8890397345813</v>
      </c>
      <c r="P47" s="139">
        <f>AVERAGE(P48:P67)</f>
        <v>0.21001187696032061</v>
      </c>
      <c r="Q47" s="139"/>
      <c r="R47" s="35" t="str">
        <f t="shared" si="42"/>
        <v>B</v>
      </c>
      <c r="S47" s="44">
        <f>AVERAGE(S48:S67)</f>
        <v>685186.25662899995</v>
      </c>
      <c r="T47" s="139">
        <f>AVERAGE(T48:T67)</f>
        <v>0.59730267198449472</v>
      </c>
      <c r="U47" s="368"/>
      <c r="V47" s="40" t="str">
        <f t="shared" si="43"/>
        <v>B</v>
      </c>
      <c r="W47" s="92" t="str">
        <f t="shared" si="5"/>
        <v>C</v>
      </c>
      <c r="X47" s="142">
        <f t="shared" si="6"/>
        <v>2</v>
      </c>
      <c r="Y47" s="143">
        <f t="shared" si="7"/>
        <v>2.5</v>
      </c>
      <c r="Z47" s="143">
        <f t="shared" si="8"/>
        <v>2.5</v>
      </c>
      <c r="AA47" s="143">
        <f t="shared" si="9"/>
        <v>2.5</v>
      </c>
      <c r="AB47" s="143">
        <f t="shared" si="10"/>
        <v>2.5</v>
      </c>
      <c r="AC47" s="144">
        <f t="shared" si="11"/>
        <v>2.4</v>
      </c>
    </row>
    <row r="48" spans="1:29" x14ac:dyDescent="0.25">
      <c r="A48" s="74">
        <v>1</v>
      </c>
      <c r="B48" s="16">
        <v>40010</v>
      </c>
      <c r="C48" s="168" t="s">
        <v>60</v>
      </c>
      <c r="D48" s="378">
        <f>'2022-2023 исходные'!F48</f>
        <v>0.48918036783117425</v>
      </c>
      <c r="E48" s="379">
        <f t="shared" ref="E48:E67" si="44">$D$124</f>
        <v>0.50665173124286056</v>
      </c>
      <c r="F48" s="27" t="str">
        <f t="shared" si="39"/>
        <v>C</v>
      </c>
      <c r="G48" s="380">
        <f>'2022-2023 исходные'!I48</f>
        <v>43137.197986577179</v>
      </c>
      <c r="H48" s="379">
        <f t="shared" ref="H48:H65" si="45">G48/$G$125</f>
        <v>0.36675998955663913</v>
      </c>
      <c r="I48" s="379">
        <f t="shared" ref="I48:I67" si="46">$H$124</f>
        <v>0.23039291929030925</v>
      </c>
      <c r="J48" s="46" t="str">
        <f t="shared" si="40"/>
        <v>B</v>
      </c>
      <c r="K48" s="381">
        <f>'2022-2023 исходные'!L48</f>
        <v>88094.7686954698</v>
      </c>
      <c r="L48" s="382">
        <f t="shared" ref="L48:L65" si="47">K48/$K$125</f>
        <v>0.35488309558638631</v>
      </c>
      <c r="M48" s="379">
        <f t="shared" ref="M48:M67" si="48">$L$124</f>
        <v>0.25479770326894813</v>
      </c>
      <c r="N48" s="41" t="str">
        <f t="shared" si="41"/>
        <v>B</v>
      </c>
      <c r="O48" s="383">
        <f>'2022-2023 исходные'!P48</f>
        <v>16080.337080536914</v>
      </c>
      <c r="P48" s="379">
        <f t="shared" ref="P48:P65" si="49">O48/$O$125</f>
        <v>0.49736626809003204</v>
      </c>
      <c r="Q48" s="379">
        <f t="shared" ref="Q48:Q67" si="50">$P$124</f>
        <v>0.14436886452548697</v>
      </c>
      <c r="R48" s="38" t="str">
        <f t="shared" si="42"/>
        <v>B</v>
      </c>
      <c r="S48" s="384">
        <f>'2022-2023 исходные'!S48</f>
        <v>846062.60919148929</v>
      </c>
      <c r="T48" s="385">
        <f t="shared" ref="T48:T65" si="51">S48/$S$125</f>
        <v>0.73754464898714256</v>
      </c>
      <c r="U48" s="385">
        <f t="shared" ref="U48:U67" si="52">$T$124</f>
        <v>0.57026170572949719</v>
      </c>
      <c r="V48" s="41" t="str">
        <f t="shared" si="43"/>
        <v>B</v>
      </c>
      <c r="W48" s="93" t="str">
        <f t="shared" si="5"/>
        <v>C</v>
      </c>
      <c r="X48" s="103">
        <f t="shared" si="6"/>
        <v>2</v>
      </c>
      <c r="Y48" s="88">
        <f t="shared" si="7"/>
        <v>2.5</v>
      </c>
      <c r="Z48" s="88">
        <f t="shared" si="8"/>
        <v>2.5</v>
      </c>
      <c r="AA48" s="88">
        <f t="shared" si="9"/>
        <v>2.5</v>
      </c>
      <c r="AB48" s="88">
        <f t="shared" si="10"/>
        <v>2.5</v>
      </c>
      <c r="AC48" s="104">
        <f t="shared" si="11"/>
        <v>2.4</v>
      </c>
    </row>
    <row r="49" spans="1:29" x14ac:dyDescent="0.25">
      <c r="A49" s="74">
        <v>2</v>
      </c>
      <c r="B49" s="13">
        <v>40030</v>
      </c>
      <c r="C49" s="164" t="s">
        <v>179</v>
      </c>
      <c r="D49" s="369">
        <f>'2022-2023 исходные'!F49</f>
        <v>0.2354685064087462</v>
      </c>
      <c r="E49" s="370">
        <f t="shared" si="44"/>
        <v>0.50665173124286056</v>
      </c>
      <c r="F49" s="26" t="str">
        <f t="shared" si="39"/>
        <v>D</v>
      </c>
      <c r="G49" s="371">
        <f>'2022-2023 исходные'!I49</f>
        <v>17950.072886297377</v>
      </c>
      <c r="H49" s="370">
        <f t="shared" si="45"/>
        <v>0.15261465397840299</v>
      </c>
      <c r="I49" s="370">
        <f t="shared" si="46"/>
        <v>0.23039291929030925</v>
      </c>
      <c r="J49" s="47" t="str">
        <f t="shared" si="40"/>
        <v>C</v>
      </c>
      <c r="K49" s="372">
        <f>'2022-2023 исходные'!L49</f>
        <v>51811.868075801751</v>
      </c>
      <c r="L49" s="373">
        <f t="shared" si="47"/>
        <v>0.20872018172175</v>
      </c>
      <c r="M49" s="370">
        <f t="shared" si="48"/>
        <v>0.25479770326894813</v>
      </c>
      <c r="N49" s="52" t="str">
        <f t="shared" si="41"/>
        <v>C</v>
      </c>
      <c r="O49" s="374">
        <f>'2022-2023 исходные'!P49</f>
        <v>3126.2371137026239</v>
      </c>
      <c r="P49" s="370">
        <f t="shared" si="49"/>
        <v>9.6694794308062493E-2</v>
      </c>
      <c r="Q49" s="370">
        <f t="shared" si="50"/>
        <v>0.14436886452548697</v>
      </c>
      <c r="R49" s="36" t="str">
        <f t="shared" si="42"/>
        <v>C</v>
      </c>
      <c r="S49" s="377">
        <f>'2022-2023 исходные'!S49</f>
        <v>834708.8055555555</v>
      </c>
      <c r="T49" s="376">
        <f t="shared" si="51"/>
        <v>0.72764711064144494</v>
      </c>
      <c r="U49" s="376">
        <f t="shared" si="52"/>
        <v>0.57026170572949719</v>
      </c>
      <c r="V49" s="52" t="str">
        <f t="shared" si="43"/>
        <v>B</v>
      </c>
      <c r="W49" s="93" t="str">
        <f t="shared" si="5"/>
        <v>C</v>
      </c>
      <c r="X49" s="105">
        <f t="shared" si="6"/>
        <v>1</v>
      </c>
      <c r="Y49" s="87">
        <f t="shared" si="7"/>
        <v>2</v>
      </c>
      <c r="Z49" s="87">
        <f t="shared" si="8"/>
        <v>2</v>
      </c>
      <c r="AA49" s="87">
        <f t="shared" si="9"/>
        <v>2</v>
      </c>
      <c r="AB49" s="87">
        <f t="shared" si="10"/>
        <v>2.5</v>
      </c>
      <c r="AC49" s="106">
        <f t="shared" si="11"/>
        <v>1.9</v>
      </c>
    </row>
    <row r="50" spans="1:29" x14ac:dyDescent="0.25">
      <c r="A50" s="74">
        <v>3</v>
      </c>
      <c r="B50" s="13">
        <v>40410</v>
      </c>
      <c r="C50" s="164" t="s">
        <v>64</v>
      </c>
      <c r="D50" s="369">
        <f>'2022-2023 исходные'!F50</f>
        <v>0.71235761140954679</v>
      </c>
      <c r="E50" s="370">
        <f t="shared" si="44"/>
        <v>0.50665173124286056</v>
      </c>
      <c r="F50" s="26" t="str">
        <f t="shared" si="39"/>
        <v>B</v>
      </c>
      <c r="G50" s="371">
        <f>'2022-2023 исходные'!I50</f>
        <v>39362.568594999997</v>
      </c>
      <c r="H50" s="370">
        <f t="shared" si="45"/>
        <v>0.3346674313736574</v>
      </c>
      <c r="I50" s="370">
        <f t="shared" si="46"/>
        <v>0.23039291929030925</v>
      </c>
      <c r="J50" s="47" t="str">
        <f t="shared" si="40"/>
        <v>B</v>
      </c>
      <c r="K50" s="372">
        <f>'2022-2023 исходные'!L50</f>
        <v>61901.864079999999</v>
      </c>
      <c r="L50" s="373">
        <f t="shared" si="47"/>
        <v>0.24936696551435311</v>
      </c>
      <c r="M50" s="370">
        <f t="shared" si="48"/>
        <v>0.25479770326894813</v>
      </c>
      <c r="N50" s="52" t="str">
        <f t="shared" si="41"/>
        <v>C</v>
      </c>
      <c r="O50" s="374">
        <f>'2022-2023 исходные'!P50</f>
        <v>5516.1890299999995</v>
      </c>
      <c r="P50" s="370">
        <f t="shared" si="49"/>
        <v>0.17061622142554408</v>
      </c>
      <c r="Q50" s="370">
        <f t="shared" si="50"/>
        <v>0.14436886452548697</v>
      </c>
      <c r="R50" s="36" t="str">
        <f t="shared" si="42"/>
        <v>B</v>
      </c>
      <c r="S50" s="377">
        <f>'2022-2023 исходные'!S50</f>
        <v>543226.9444444445</v>
      </c>
      <c r="T50" s="376">
        <f t="shared" si="51"/>
        <v>0.47355139171497856</v>
      </c>
      <c r="U50" s="376">
        <f t="shared" si="52"/>
        <v>0.57026170572949719</v>
      </c>
      <c r="V50" s="52" t="str">
        <f t="shared" si="43"/>
        <v>C</v>
      </c>
      <c r="W50" s="93" t="str">
        <f t="shared" si="5"/>
        <v>C</v>
      </c>
      <c r="X50" s="105">
        <f t="shared" si="6"/>
        <v>2.5</v>
      </c>
      <c r="Y50" s="87">
        <f t="shared" si="7"/>
        <v>2.5</v>
      </c>
      <c r="Z50" s="87">
        <f t="shared" si="8"/>
        <v>2</v>
      </c>
      <c r="AA50" s="87">
        <f t="shared" si="9"/>
        <v>2.5</v>
      </c>
      <c r="AB50" s="87">
        <f t="shared" si="10"/>
        <v>2</v>
      </c>
      <c r="AC50" s="106">
        <f t="shared" si="11"/>
        <v>2.2999999999999998</v>
      </c>
    </row>
    <row r="51" spans="1:29" x14ac:dyDescent="0.25">
      <c r="A51" s="74">
        <v>4</v>
      </c>
      <c r="B51" s="13">
        <v>40011</v>
      </c>
      <c r="C51" s="164" t="s">
        <v>61</v>
      </c>
      <c r="D51" s="369">
        <f>'2022-2023 исходные'!F51</f>
        <v>0.63347994802997831</v>
      </c>
      <c r="E51" s="370">
        <f t="shared" si="44"/>
        <v>0.50665173124286056</v>
      </c>
      <c r="F51" s="26" t="str">
        <f t="shared" si="39"/>
        <v>B</v>
      </c>
      <c r="G51" s="371">
        <f>'2022-2023 исходные'!I51</f>
        <v>22486.51343981301</v>
      </c>
      <c r="H51" s="370">
        <f t="shared" si="45"/>
        <v>0.19118426368159744</v>
      </c>
      <c r="I51" s="370">
        <f t="shared" si="46"/>
        <v>0.23039291929030925</v>
      </c>
      <c r="J51" s="47" t="str">
        <f t="shared" si="40"/>
        <v>C</v>
      </c>
      <c r="K51" s="372">
        <f>'2022-2023 исходные'!L51</f>
        <v>48633.561850409038</v>
      </c>
      <c r="L51" s="373">
        <f t="shared" si="47"/>
        <v>0.19591661609927905</v>
      </c>
      <c r="M51" s="370">
        <f t="shared" si="48"/>
        <v>0.25479770326894813</v>
      </c>
      <c r="N51" s="52" t="str">
        <f t="shared" si="41"/>
        <v>D</v>
      </c>
      <c r="O51" s="374">
        <f>'2022-2023 исходные'!P51</f>
        <v>3030.0826645890147</v>
      </c>
      <c r="P51" s="370">
        <f t="shared" si="49"/>
        <v>9.3720728573223319E-2</v>
      </c>
      <c r="Q51" s="370">
        <f t="shared" si="50"/>
        <v>0.14436886452548697</v>
      </c>
      <c r="R51" s="36" t="str">
        <f t="shared" si="42"/>
        <v>C</v>
      </c>
      <c r="S51" s="377">
        <f>'2022-2023 исходные'!S51</f>
        <v>713907.96917808219</v>
      </c>
      <c r="T51" s="376">
        <f t="shared" si="51"/>
        <v>0.62234047080716792</v>
      </c>
      <c r="U51" s="376">
        <f t="shared" si="52"/>
        <v>0.57026170572949719</v>
      </c>
      <c r="V51" s="52" t="str">
        <f t="shared" si="43"/>
        <v>B</v>
      </c>
      <c r="W51" s="93" t="str">
        <f t="shared" si="5"/>
        <v>C</v>
      </c>
      <c r="X51" s="105">
        <f t="shared" si="6"/>
        <v>2.5</v>
      </c>
      <c r="Y51" s="87">
        <f t="shared" si="7"/>
        <v>2</v>
      </c>
      <c r="Z51" s="87">
        <f t="shared" si="8"/>
        <v>1</v>
      </c>
      <c r="AA51" s="87">
        <f t="shared" si="9"/>
        <v>2</v>
      </c>
      <c r="AB51" s="87">
        <f t="shared" si="10"/>
        <v>2.5</v>
      </c>
      <c r="AC51" s="106">
        <f t="shared" si="11"/>
        <v>2</v>
      </c>
    </row>
    <row r="52" spans="1:29" x14ac:dyDescent="0.25">
      <c r="A52" s="74">
        <v>5</v>
      </c>
      <c r="B52" s="13">
        <v>40080</v>
      </c>
      <c r="C52" s="164" t="s">
        <v>62</v>
      </c>
      <c r="D52" s="369">
        <f>'2022-2023 исходные'!F52</f>
        <v>0.14421641629205048</v>
      </c>
      <c r="E52" s="370">
        <f t="shared" si="44"/>
        <v>0.50665173124286056</v>
      </c>
      <c r="F52" s="26" t="str">
        <f t="shared" si="39"/>
        <v>D</v>
      </c>
      <c r="G52" s="371">
        <f>'2022-2023 исходные'!I52</f>
        <v>17820.939032936229</v>
      </c>
      <c r="H52" s="370">
        <f t="shared" si="45"/>
        <v>0.15151673540879906</v>
      </c>
      <c r="I52" s="370">
        <f t="shared" si="46"/>
        <v>0.23039291929030925</v>
      </c>
      <c r="J52" s="47" t="str">
        <f t="shared" si="40"/>
        <v>C</v>
      </c>
      <c r="K52" s="372">
        <f>'2022-2023 исходные'!L52</f>
        <v>45660.660441485634</v>
      </c>
      <c r="L52" s="373">
        <f t="shared" si="47"/>
        <v>0.18394050820439423</v>
      </c>
      <c r="M52" s="370">
        <f t="shared" si="48"/>
        <v>0.25479770326894813</v>
      </c>
      <c r="N52" s="52" t="str">
        <f t="shared" si="41"/>
        <v>D</v>
      </c>
      <c r="O52" s="374">
        <f>'2022-2023 исходные'!P52</f>
        <v>2773.4022284512962</v>
      </c>
      <c r="P52" s="370">
        <f t="shared" si="49"/>
        <v>8.5781579662715768E-2</v>
      </c>
      <c r="Q52" s="370">
        <f t="shared" si="50"/>
        <v>0.14436886452548697</v>
      </c>
      <c r="R52" s="36" t="str">
        <f t="shared" si="42"/>
        <v>C</v>
      </c>
      <c r="S52" s="377">
        <f>'2022-2023 исходные'!S52</f>
        <v>670636.65432098764</v>
      </c>
      <c r="T52" s="376">
        <f t="shared" si="51"/>
        <v>0.58461923554541118</v>
      </c>
      <c r="U52" s="376">
        <f t="shared" si="52"/>
        <v>0.57026170572949719</v>
      </c>
      <c r="V52" s="52" t="str">
        <f t="shared" si="43"/>
        <v>B</v>
      </c>
      <c r="W52" s="93" t="str">
        <f t="shared" si="5"/>
        <v>C</v>
      </c>
      <c r="X52" s="105">
        <f t="shared" si="6"/>
        <v>1</v>
      </c>
      <c r="Y52" s="87">
        <f t="shared" si="7"/>
        <v>2</v>
      </c>
      <c r="Z52" s="87">
        <f t="shared" si="8"/>
        <v>1</v>
      </c>
      <c r="AA52" s="87">
        <f t="shared" si="9"/>
        <v>2</v>
      </c>
      <c r="AB52" s="87">
        <f t="shared" si="10"/>
        <v>2.5</v>
      </c>
      <c r="AC52" s="106">
        <f t="shared" si="11"/>
        <v>1.7</v>
      </c>
    </row>
    <row r="53" spans="1:29" x14ac:dyDescent="0.25">
      <c r="A53" s="74">
        <v>6</v>
      </c>
      <c r="B53" s="13">
        <v>40100</v>
      </c>
      <c r="C53" s="164" t="s">
        <v>63</v>
      </c>
      <c r="D53" s="369">
        <f>'2022-2023 исходные'!F53</f>
        <v>0.35651554911687844</v>
      </c>
      <c r="E53" s="370">
        <f t="shared" si="44"/>
        <v>0.50665173124286056</v>
      </c>
      <c r="F53" s="26" t="str">
        <f t="shared" si="39"/>
        <v>C</v>
      </c>
      <c r="G53" s="371">
        <f>'2022-2023 исходные'!I53</f>
        <v>35589.257602862257</v>
      </c>
      <c r="H53" s="370">
        <f t="shared" si="45"/>
        <v>0.30258608245291824</v>
      </c>
      <c r="I53" s="370">
        <f t="shared" si="46"/>
        <v>0.23039291929030925</v>
      </c>
      <c r="J53" s="47" t="str">
        <f t="shared" si="40"/>
        <v>B</v>
      </c>
      <c r="K53" s="372">
        <f>'2022-2023 исходные'!L53</f>
        <v>114499.08013416817</v>
      </c>
      <c r="L53" s="373">
        <f t="shared" si="47"/>
        <v>0.46125086201511151</v>
      </c>
      <c r="M53" s="370">
        <f t="shared" si="48"/>
        <v>0.25479770326894813</v>
      </c>
      <c r="N53" s="52" t="str">
        <f t="shared" si="41"/>
        <v>B</v>
      </c>
      <c r="O53" s="374">
        <f>'2022-2023 исходные'!P53</f>
        <v>14186.746475849732</v>
      </c>
      <c r="P53" s="370">
        <f t="shared" si="49"/>
        <v>0.43879734085755856</v>
      </c>
      <c r="Q53" s="370">
        <f t="shared" si="50"/>
        <v>0.14436886452548697</v>
      </c>
      <c r="R53" s="36" t="str">
        <f t="shared" si="42"/>
        <v>B</v>
      </c>
      <c r="S53" s="377">
        <f>'2022-2023 исходные'!S53</f>
        <v>764367.09266129031</v>
      </c>
      <c r="T53" s="376">
        <f t="shared" si="51"/>
        <v>0.66632758962475247</v>
      </c>
      <c r="U53" s="376">
        <f t="shared" si="52"/>
        <v>0.57026170572949719</v>
      </c>
      <c r="V53" s="52" t="str">
        <f t="shared" si="43"/>
        <v>B</v>
      </c>
      <c r="W53" s="93" t="str">
        <f t="shared" si="5"/>
        <v>C</v>
      </c>
      <c r="X53" s="105">
        <f t="shared" si="6"/>
        <v>2</v>
      </c>
      <c r="Y53" s="87">
        <f t="shared" si="7"/>
        <v>2.5</v>
      </c>
      <c r="Z53" s="87">
        <f t="shared" si="8"/>
        <v>2.5</v>
      </c>
      <c r="AA53" s="87">
        <f t="shared" si="9"/>
        <v>2.5</v>
      </c>
      <c r="AB53" s="87">
        <f t="shared" si="10"/>
        <v>2.5</v>
      </c>
      <c r="AC53" s="106">
        <f t="shared" si="11"/>
        <v>2.4</v>
      </c>
    </row>
    <row r="54" spans="1:29" x14ac:dyDescent="0.25">
      <c r="A54" s="74">
        <v>7</v>
      </c>
      <c r="B54" s="13">
        <v>40020</v>
      </c>
      <c r="C54" s="164" t="s">
        <v>180</v>
      </c>
      <c r="D54" s="369">
        <f>'2022-2023 исходные'!F54</f>
        <v>0.62300245957240841</v>
      </c>
      <c r="E54" s="370">
        <f t="shared" si="44"/>
        <v>0.50665173124286056</v>
      </c>
      <c r="F54" s="26" t="str">
        <f t="shared" si="39"/>
        <v>B</v>
      </c>
      <c r="G54" s="371">
        <f>'2022-2023 исходные'!I54</f>
        <v>117616.96808510639</v>
      </c>
      <c r="H54" s="370">
        <f t="shared" si="45"/>
        <v>1</v>
      </c>
      <c r="I54" s="370">
        <f t="shared" si="46"/>
        <v>0.23039291929030925</v>
      </c>
      <c r="J54" s="47" t="str">
        <f t="shared" si="40"/>
        <v>A</v>
      </c>
      <c r="K54" s="372">
        <f>'2022-2023 исходные'!L54</f>
        <v>248236.02417553193</v>
      </c>
      <c r="L54" s="373">
        <f t="shared" si="47"/>
        <v>1</v>
      </c>
      <c r="M54" s="370">
        <f t="shared" si="48"/>
        <v>0.25479770326894813</v>
      </c>
      <c r="N54" s="52" t="str">
        <f t="shared" si="41"/>
        <v>A</v>
      </c>
      <c r="O54" s="374">
        <f>'2022-2023 исходные'!P54</f>
        <v>32330.976409574465</v>
      </c>
      <c r="P54" s="370">
        <f t="shared" si="49"/>
        <v>1</v>
      </c>
      <c r="Q54" s="370">
        <f t="shared" si="50"/>
        <v>0.14436886452548697</v>
      </c>
      <c r="R54" s="36" t="str">
        <f t="shared" si="42"/>
        <v>A</v>
      </c>
      <c r="S54" s="377">
        <f>'2022-2023 исходные'!S54</f>
        <v>1147134.0892424244</v>
      </c>
      <c r="T54" s="376">
        <f t="shared" si="51"/>
        <v>1</v>
      </c>
      <c r="U54" s="376">
        <f t="shared" si="52"/>
        <v>0.57026170572949719</v>
      </c>
      <c r="V54" s="52" t="str">
        <f t="shared" si="43"/>
        <v>A</v>
      </c>
      <c r="W54" s="93" t="str">
        <f t="shared" si="5"/>
        <v>A</v>
      </c>
      <c r="X54" s="105">
        <f t="shared" si="6"/>
        <v>2.5</v>
      </c>
      <c r="Y54" s="87">
        <f t="shared" si="7"/>
        <v>4.2</v>
      </c>
      <c r="Z54" s="87">
        <f t="shared" si="8"/>
        <v>4.2</v>
      </c>
      <c r="AA54" s="87">
        <f t="shared" si="9"/>
        <v>4.2</v>
      </c>
      <c r="AB54" s="87">
        <f t="shared" si="10"/>
        <v>4.2</v>
      </c>
      <c r="AC54" s="106">
        <f t="shared" si="11"/>
        <v>3.8600000000000003</v>
      </c>
    </row>
    <row r="55" spans="1:29" x14ac:dyDescent="0.25">
      <c r="A55" s="74">
        <v>8</v>
      </c>
      <c r="B55" s="13">
        <v>40031</v>
      </c>
      <c r="C55" s="164" t="s">
        <v>16</v>
      </c>
      <c r="D55" s="369">
        <f>'2022-2023 исходные'!F55</f>
        <v>0.39282578327368145</v>
      </c>
      <c r="E55" s="370">
        <f t="shared" si="44"/>
        <v>0.50665173124286056</v>
      </c>
      <c r="F55" s="26" t="str">
        <f t="shared" si="39"/>
        <v>C</v>
      </c>
      <c r="G55" s="371">
        <f>'2022-2023 исходные'!I55</f>
        <v>14528.108356290175</v>
      </c>
      <c r="H55" s="370">
        <f t="shared" si="45"/>
        <v>0.12352051402802519</v>
      </c>
      <c r="I55" s="370">
        <f t="shared" si="46"/>
        <v>0.23039291929030925</v>
      </c>
      <c r="J55" s="47" t="str">
        <f t="shared" si="40"/>
        <v>D</v>
      </c>
      <c r="K55" s="372">
        <f>'2022-2023 исходные'!L55</f>
        <v>43837.248503213952</v>
      </c>
      <c r="L55" s="373">
        <f t="shared" si="47"/>
        <v>0.17659503147784822</v>
      </c>
      <c r="M55" s="370">
        <f t="shared" si="48"/>
        <v>0.25479770326894813</v>
      </c>
      <c r="N55" s="52" t="str">
        <f t="shared" si="41"/>
        <v>D</v>
      </c>
      <c r="O55" s="374">
        <f>'2022-2023 исходные'!P55</f>
        <v>5853.8273645546369</v>
      </c>
      <c r="P55" s="370">
        <f t="shared" si="49"/>
        <v>0.18105940539491686</v>
      </c>
      <c r="Q55" s="370">
        <f t="shared" si="50"/>
        <v>0.14436886452548697</v>
      </c>
      <c r="R55" s="36" t="str">
        <f t="shared" si="42"/>
        <v>B</v>
      </c>
      <c r="S55" s="377">
        <f>'2022-2023 исходные'!S55</f>
        <v>546169.0588235294</v>
      </c>
      <c r="T55" s="376">
        <f t="shared" si="51"/>
        <v>0.476116143653462</v>
      </c>
      <c r="U55" s="376">
        <f t="shared" si="52"/>
        <v>0.57026170572949719</v>
      </c>
      <c r="V55" s="52" t="str">
        <f t="shared" si="43"/>
        <v>C</v>
      </c>
      <c r="W55" s="93" t="str">
        <f t="shared" si="5"/>
        <v>C</v>
      </c>
      <c r="X55" s="105">
        <f t="shared" si="6"/>
        <v>2</v>
      </c>
      <c r="Y55" s="87">
        <f t="shared" si="7"/>
        <v>1</v>
      </c>
      <c r="Z55" s="87">
        <f t="shared" si="8"/>
        <v>1</v>
      </c>
      <c r="AA55" s="87">
        <f t="shared" si="9"/>
        <v>2.5</v>
      </c>
      <c r="AB55" s="87">
        <f t="shared" si="10"/>
        <v>2</v>
      </c>
      <c r="AC55" s="106">
        <f t="shared" si="11"/>
        <v>1.7</v>
      </c>
    </row>
    <row r="56" spans="1:29" x14ac:dyDescent="0.25">
      <c r="A56" s="74">
        <v>9</v>
      </c>
      <c r="B56" s="13">
        <v>40210</v>
      </c>
      <c r="C56" s="164" t="s">
        <v>17</v>
      </c>
      <c r="D56" s="369">
        <f>'2022-2023 исходные'!F56</f>
        <v>0.24825917221275903</v>
      </c>
      <c r="E56" s="370">
        <f t="shared" si="44"/>
        <v>0.50665173124286056</v>
      </c>
      <c r="F56" s="26" t="str">
        <f t="shared" si="39"/>
        <v>D</v>
      </c>
      <c r="G56" s="371">
        <f>'2022-2023 исходные'!I56</f>
        <v>19639.37984496124</v>
      </c>
      <c r="H56" s="370">
        <f t="shared" si="45"/>
        <v>0.16697743671432164</v>
      </c>
      <c r="I56" s="370">
        <f t="shared" si="46"/>
        <v>0.23039291929030925</v>
      </c>
      <c r="J56" s="47" t="str">
        <f t="shared" si="40"/>
        <v>C</v>
      </c>
      <c r="K56" s="372">
        <f>'2022-2023 исходные'!L56</f>
        <v>65676.833624031002</v>
      </c>
      <c r="L56" s="373">
        <f t="shared" si="47"/>
        <v>0.26457414407181207</v>
      </c>
      <c r="M56" s="370">
        <f t="shared" si="48"/>
        <v>0.25479770326894813</v>
      </c>
      <c r="N56" s="52" t="str">
        <f t="shared" si="41"/>
        <v>B</v>
      </c>
      <c r="O56" s="374">
        <f>'2022-2023 исходные'!P56</f>
        <v>2981.2768798449615</v>
      </c>
      <c r="P56" s="370">
        <f t="shared" si="49"/>
        <v>9.2211161273870121E-2</v>
      </c>
      <c r="Q56" s="370">
        <f t="shared" si="50"/>
        <v>0.14436886452548697</v>
      </c>
      <c r="R56" s="36" t="str">
        <f t="shared" si="42"/>
        <v>C</v>
      </c>
      <c r="S56" s="377">
        <f>'2022-2023 исходные'!S56</f>
        <v>617766.45652173914</v>
      </c>
      <c r="T56" s="376">
        <f t="shared" si="51"/>
        <v>0.53853029241744232</v>
      </c>
      <c r="U56" s="376">
        <f t="shared" si="52"/>
        <v>0.57026170572949719</v>
      </c>
      <c r="V56" s="52" t="str">
        <f t="shared" si="43"/>
        <v>C</v>
      </c>
      <c r="W56" s="96" t="str">
        <f t="shared" si="5"/>
        <v>C</v>
      </c>
      <c r="X56" s="105">
        <f t="shared" si="6"/>
        <v>1</v>
      </c>
      <c r="Y56" s="87">
        <f t="shared" si="7"/>
        <v>2</v>
      </c>
      <c r="Z56" s="87">
        <f t="shared" si="8"/>
        <v>2.5</v>
      </c>
      <c r="AA56" s="87">
        <f t="shared" si="9"/>
        <v>2</v>
      </c>
      <c r="AB56" s="87">
        <f t="shared" si="10"/>
        <v>2</v>
      </c>
      <c r="AC56" s="106">
        <f t="shared" si="11"/>
        <v>1.9</v>
      </c>
    </row>
    <row r="57" spans="1:29" x14ac:dyDescent="0.25">
      <c r="A57" s="74">
        <v>10</v>
      </c>
      <c r="B57" s="13">
        <v>40300</v>
      </c>
      <c r="C57" s="164" t="s">
        <v>18</v>
      </c>
      <c r="D57" s="369">
        <f>'2022-2023 исходные'!F57</f>
        <v>0.41803115350795306</v>
      </c>
      <c r="E57" s="370">
        <f t="shared" si="44"/>
        <v>0.50665173124286056</v>
      </c>
      <c r="F57" s="26" t="str">
        <f t="shared" si="39"/>
        <v>C</v>
      </c>
      <c r="G57" s="371">
        <f>'2022-2023 исходные'!I57</f>
        <v>18835.030864197532</v>
      </c>
      <c r="H57" s="370">
        <f t="shared" si="45"/>
        <v>0.16013872123084064</v>
      </c>
      <c r="I57" s="370">
        <f t="shared" si="46"/>
        <v>0.23039291929030925</v>
      </c>
      <c r="J57" s="47" t="str">
        <f t="shared" si="40"/>
        <v>C</v>
      </c>
      <c r="K57" s="372">
        <f>'2022-2023 исходные'!L57</f>
        <v>63606.113796296297</v>
      </c>
      <c r="L57" s="373">
        <f t="shared" si="47"/>
        <v>0.2562324062655762</v>
      </c>
      <c r="M57" s="370">
        <f t="shared" si="48"/>
        <v>0.25479770326894813</v>
      </c>
      <c r="N57" s="52" t="str">
        <f t="shared" si="41"/>
        <v>B</v>
      </c>
      <c r="O57" s="374">
        <f>'2022-2023 исходные'!P57</f>
        <v>2841.5694135802469</v>
      </c>
      <c r="P57" s="370">
        <f t="shared" si="49"/>
        <v>8.7889996812429927E-2</v>
      </c>
      <c r="Q57" s="370">
        <f t="shared" si="50"/>
        <v>0.14436886452548697</v>
      </c>
      <c r="R57" s="36" t="str">
        <f t="shared" si="42"/>
        <v>C</v>
      </c>
      <c r="S57" s="377">
        <f>'2022-2023 исходные'!S57</f>
        <v>674955.92</v>
      </c>
      <c r="T57" s="376">
        <f t="shared" si="51"/>
        <v>0.58838450215157134</v>
      </c>
      <c r="U57" s="376">
        <f t="shared" si="52"/>
        <v>0.57026170572949719</v>
      </c>
      <c r="V57" s="52" t="str">
        <f t="shared" si="43"/>
        <v>B</v>
      </c>
      <c r="W57" s="93" t="str">
        <f t="shared" si="5"/>
        <v>C</v>
      </c>
      <c r="X57" s="105">
        <f t="shared" si="6"/>
        <v>2</v>
      </c>
      <c r="Y57" s="87">
        <f t="shared" si="7"/>
        <v>2</v>
      </c>
      <c r="Z57" s="87">
        <f t="shared" si="8"/>
        <v>2.5</v>
      </c>
      <c r="AA57" s="87">
        <f t="shared" si="9"/>
        <v>2</v>
      </c>
      <c r="AB57" s="87">
        <f t="shared" si="10"/>
        <v>2.5</v>
      </c>
      <c r="AC57" s="106">
        <f t="shared" si="11"/>
        <v>2.2000000000000002</v>
      </c>
    </row>
    <row r="58" spans="1:29" x14ac:dyDescent="0.25">
      <c r="A58" s="74">
        <v>11</v>
      </c>
      <c r="B58" s="13">
        <v>40360</v>
      </c>
      <c r="C58" s="164" t="s">
        <v>19</v>
      </c>
      <c r="D58" s="369">
        <f>'2022-2023 исходные'!F58</f>
        <v>0</v>
      </c>
      <c r="E58" s="370">
        <f t="shared" si="44"/>
        <v>0.50665173124286056</v>
      </c>
      <c r="F58" s="26" t="str">
        <f t="shared" si="39"/>
        <v>D</v>
      </c>
      <c r="G58" s="371">
        <f>'2022-2023 исходные'!I58</f>
        <v>19471.00790513834</v>
      </c>
      <c r="H58" s="370">
        <f t="shared" si="45"/>
        <v>0.16554590908217703</v>
      </c>
      <c r="I58" s="370">
        <f t="shared" si="46"/>
        <v>0.23039291929030925</v>
      </c>
      <c r="J58" s="47" t="str">
        <f t="shared" si="40"/>
        <v>C</v>
      </c>
      <c r="K58" s="372">
        <f>'2022-2023 исходные'!L58</f>
        <v>61713.959328063247</v>
      </c>
      <c r="L58" s="373">
        <f t="shared" si="47"/>
        <v>0.24861000546973092</v>
      </c>
      <c r="M58" s="370">
        <f t="shared" si="48"/>
        <v>0.25479770326894813</v>
      </c>
      <c r="N58" s="52" t="str">
        <f t="shared" si="41"/>
        <v>C</v>
      </c>
      <c r="O58" s="374">
        <f>'2022-2023 исходные'!P58</f>
        <v>9705.983695652174</v>
      </c>
      <c r="P58" s="370">
        <f t="shared" si="49"/>
        <v>0.30020694620215221</v>
      </c>
      <c r="Q58" s="370">
        <f t="shared" si="50"/>
        <v>0.14436886452548697</v>
      </c>
      <c r="R58" s="36" t="str">
        <f t="shared" si="42"/>
        <v>B</v>
      </c>
      <c r="S58" s="377">
        <f>'2022-2023 исходные'!S58</f>
        <v>752876.43428571429</v>
      </c>
      <c r="T58" s="376">
        <f t="shared" si="51"/>
        <v>0.65631074984696802</v>
      </c>
      <c r="U58" s="376">
        <f t="shared" si="52"/>
        <v>0.57026170572949719</v>
      </c>
      <c r="V58" s="52" t="str">
        <f t="shared" si="43"/>
        <v>B</v>
      </c>
      <c r="W58" s="95" t="str">
        <f t="shared" si="5"/>
        <v>C</v>
      </c>
      <c r="X58" s="105">
        <f t="shared" si="6"/>
        <v>1</v>
      </c>
      <c r="Y58" s="87">
        <f t="shared" si="7"/>
        <v>2</v>
      </c>
      <c r="Z58" s="87">
        <f t="shared" si="8"/>
        <v>2</v>
      </c>
      <c r="AA58" s="87">
        <f t="shared" si="9"/>
        <v>2.5</v>
      </c>
      <c r="AB58" s="87">
        <f t="shared" si="10"/>
        <v>2.5</v>
      </c>
      <c r="AC58" s="106">
        <f t="shared" si="11"/>
        <v>2</v>
      </c>
    </row>
    <row r="59" spans="1:29" x14ac:dyDescent="0.25">
      <c r="A59" s="74">
        <v>12</v>
      </c>
      <c r="B59" s="13">
        <v>40390</v>
      </c>
      <c r="C59" s="164" t="s">
        <v>20</v>
      </c>
      <c r="D59" s="387">
        <f>'2022-2023 исходные'!F59</f>
        <v>0.46340270659070881</v>
      </c>
      <c r="E59" s="370">
        <f t="shared" si="44"/>
        <v>0.50665173124286056</v>
      </c>
      <c r="F59" s="147" t="str">
        <f t="shared" si="39"/>
        <v>C</v>
      </c>
      <c r="G59" s="371">
        <f>'2022-2023 исходные'!I59</f>
        <v>18324.512195121952</v>
      </c>
      <c r="H59" s="370">
        <f t="shared" si="45"/>
        <v>0.15579820236364644</v>
      </c>
      <c r="I59" s="370">
        <f t="shared" si="46"/>
        <v>0.23039291929030925</v>
      </c>
      <c r="J59" s="47" t="str">
        <f t="shared" si="40"/>
        <v>C</v>
      </c>
      <c r="K59" s="372">
        <f>'2022-2023 исходные'!L59</f>
        <v>37580.431000000004</v>
      </c>
      <c r="L59" s="373">
        <f t="shared" si="47"/>
        <v>0.15138991661188644</v>
      </c>
      <c r="M59" s="370">
        <f t="shared" si="48"/>
        <v>0.25479770326894813</v>
      </c>
      <c r="N59" s="52" t="str">
        <f t="shared" si="41"/>
        <v>D</v>
      </c>
      <c r="O59" s="374">
        <f>'2022-2023 исходные'!P59</f>
        <v>2184.0559430894309</v>
      </c>
      <c r="P59" s="370">
        <f t="shared" si="49"/>
        <v>6.7553046200072284E-2</v>
      </c>
      <c r="Q59" s="370">
        <f t="shared" si="50"/>
        <v>0.14436886452548697</v>
      </c>
      <c r="R59" s="36" t="str">
        <f t="shared" si="42"/>
        <v>D</v>
      </c>
      <c r="S59" s="377">
        <f>'2022-2023 исходные'!S59</f>
        <v>564521.95588235289</v>
      </c>
      <c r="T59" s="376">
        <f t="shared" si="51"/>
        <v>0.49211505540312839</v>
      </c>
      <c r="U59" s="376">
        <f t="shared" si="52"/>
        <v>0.57026170572949719</v>
      </c>
      <c r="V59" s="52" t="str">
        <f t="shared" si="43"/>
        <v>C</v>
      </c>
      <c r="W59" s="93" t="str">
        <f t="shared" si="5"/>
        <v>C</v>
      </c>
      <c r="X59" s="105">
        <f t="shared" si="6"/>
        <v>2</v>
      </c>
      <c r="Y59" s="87">
        <f t="shared" si="7"/>
        <v>2</v>
      </c>
      <c r="Z59" s="87">
        <f t="shared" si="8"/>
        <v>1</v>
      </c>
      <c r="AA59" s="87">
        <f t="shared" si="9"/>
        <v>1</v>
      </c>
      <c r="AB59" s="87">
        <f t="shared" si="10"/>
        <v>2</v>
      </c>
      <c r="AC59" s="106">
        <f t="shared" si="11"/>
        <v>1.6</v>
      </c>
    </row>
    <row r="60" spans="1:29" x14ac:dyDescent="0.25">
      <c r="A60" s="74">
        <v>13</v>
      </c>
      <c r="B60" s="13">
        <v>40720</v>
      </c>
      <c r="C60" s="164" t="s">
        <v>120</v>
      </c>
      <c r="D60" s="369">
        <f>'2022-2023 исходные'!F60</f>
        <v>0.30301658541662196</v>
      </c>
      <c r="E60" s="370">
        <f t="shared" si="44"/>
        <v>0.50665173124286056</v>
      </c>
      <c r="F60" s="26" t="str">
        <f t="shared" si="39"/>
        <v>C</v>
      </c>
      <c r="G60" s="371">
        <f>'2022-2023 исходные'!I60</f>
        <v>19555.516652433816</v>
      </c>
      <c r="H60" s="370">
        <f t="shared" si="45"/>
        <v>0.16626441720792914</v>
      </c>
      <c r="I60" s="370">
        <f t="shared" si="46"/>
        <v>0.23039291929030925</v>
      </c>
      <c r="J60" s="47" t="str">
        <f t="shared" si="40"/>
        <v>C</v>
      </c>
      <c r="K60" s="372">
        <f>'2022-2023 исходные'!L60</f>
        <v>43790.570461144322</v>
      </c>
      <c r="L60" s="373">
        <f t="shared" si="47"/>
        <v>0.17640699252490147</v>
      </c>
      <c r="M60" s="370">
        <f t="shared" si="48"/>
        <v>0.25479770326894813</v>
      </c>
      <c r="N60" s="52" t="str">
        <f t="shared" si="41"/>
        <v>D</v>
      </c>
      <c r="O60" s="374">
        <f>'2022-2023 исходные'!P60</f>
        <v>3420.3208966695133</v>
      </c>
      <c r="P60" s="370">
        <f t="shared" si="49"/>
        <v>0.10579083209057127</v>
      </c>
      <c r="Q60" s="370">
        <f t="shared" si="50"/>
        <v>0.14436886452548697</v>
      </c>
      <c r="R60" s="36" t="str">
        <f t="shared" si="42"/>
        <v>C</v>
      </c>
      <c r="S60" s="377">
        <f>'2022-2023 исходные'!S60</f>
        <v>489424.14211267611</v>
      </c>
      <c r="T60" s="376">
        <f t="shared" si="51"/>
        <v>0.42664946208328214</v>
      </c>
      <c r="U60" s="376">
        <f t="shared" si="52"/>
        <v>0.57026170572949719</v>
      </c>
      <c r="V60" s="52" t="str">
        <f t="shared" si="43"/>
        <v>D</v>
      </c>
      <c r="W60" s="95" t="str">
        <f t="shared" si="5"/>
        <v>C</v>
      </c>
      <c r="X60" s="105">
        <f t="shared" si="6"/>
        <v>2</v>
      </c>
      <c r="Y60" s="87">
        <f t="shared" si="7"/>
        <v>2</v>
      </c>
      <c r="Z60" s="87">
        <f t="shared" si="8"/>
        <v>1</v>
      </c>
      <c r="AA60" s="87">
        <f t="shared" si="9"/>
        <v>2</v>
      </c>
      <c r="AB60" s="87">
        <f t="shared" si="10"/>
        <v>1</v>
      </c>
      <c r="AC60" s="106">
        <f t="shared" si="11"/>
        <v>1.6</v>
      </c>
    </row>
    <row r="61" spans="1:29" x14ac:dyDescent="0.25">
      <c r="A61" s="74">
        <v>14</v>
      </c>
      <c r="B61" s="13">
        <v>40730</v>
      </c>
      <c r="C61" s="164" t="s">
        <v>21</v>
      </c>
      <c r="D61" s="369">
        <f>'2022-2023 исходные'!F61</f>
        <v>0.37214443979767647</v>
      </c>
      <c r="E61" s="370">
        <f t="shared" si="44"/>
        <v>0.50665173124286056</v>
      </c>
      <c r="F61" s="26" t="str">
        <f t="shared" si="39"/>
        <v>C</v>
      </c>
      <c r="G61" s="371">
        <f>'2022-2023 исходные'!I61</f>
        <v>33920.224719101127</v>
      </c>
      <c r="H61" s="370">
        <f t="shared" si="45"/>
        <v>0.28839567344192046</v>
      </c>
      <c r="I61" s="370">
        <f t="shared" si="46"/>
        <v>0.23039291929030925</v>
      </c>
      <c r="J61" s="47" t="str">
        <f t="shared" si="40"/>
        <v>B</v>
      </c>
      <c r="K61" s="372">
        <f>'2022-2023 исходные'!L61</f>
        <v>112187.45397003746</v>
      </c>
      <c r="L61" s="373">
        <f t="shared" si="47"/>
        <v>0.45193865130029554</v>
      </c>
      <c r="M61" s="370">
        <f t="shared" si="48"/>
        <v>0.25479770326894813</v>
      </c>
      <c r="N61" s="52" t="str">
        <f t="shared" si="41"/>
        <v>B</v>
      </c>
      <c r="O61" s="374">
        <f>'2022-2023 исходные'!P61</f>
        <v>4944.7228464419477</v>
      </c>
      <c r="P61" s="370">
        <f t="shared" si="49"/>
        <v>0.15294072111529616</v>
      </c>
      <c r="Q61" s="370">
        <f t="shared" si="50"/>
        <v>0.14436886452548697</v>
      </c>
      <c r="R61" s="36" t="str">
        <f t="shared" si="42"/>
        <v>B</v>
      </c>
      <c r="S61" s="377">
        <f>'2022-2023 исходные'!S61</f>
        <v>843944.52380952379</v>
      </c>
      <c r="T61" s="376">
        <f t="shared" si="51"/>
        <v>0.73569823416796098</v>
      </c>
      <c r="U61" s="376">
        <f t="shared" si="52"/>
        <v>0.57026170572949719</v>
      </c>
      <c r="V61" s="52" t="str">
        <f t="shared" si="43"/>
        <v>B</v>
      </c>
      <c r="W61" s="93" t="str">
        <f t="shared" si="5"/>
        <v>C</v>
      </c>
      <c r="X61" s="105">
        <f t="shared" si="6"/>
        <v>2</v>
      </c>
      <c r="Y61" s="87">
        <f t="shared" si="7"/>
        <v>2.5</v>
      </c>
      <c r="Z61" s="87">
        <f t="shared" si="8"/>
        <v>2.5</v>
      </c>
      <c r="AA61" s="87">
        <f t="shared" si="9"/>
        <v>2.5</v>
      </c>
      <c r="AB61" s="87">
        <f t="shared" si="10"/>
        <v>2.5</v>
      </c>
      <c r="AC61" s="106">
        <f t="shared" si="11"/>
        <v>2.4</v>
      </c>
    </row>
    <row r="62" spans="1:29" x14ac:dyDescent="0.25">
      <c r="A62" s="398">
        <v>15</v>
      </c>
      <c r="B62" s="13">
        <v>40820</v>
      </c>
      <c r="C62" s="164" t="s">
        <v>183</v>
      </c>
      <c r="D62" s="369">
        <f>'2022-2023 исходные'!F62</f>
        <v>0.34509302957422999</v>
      </c>
      <c r="E62" s="370">
        <f t="shared" si="44"/>
        <v>0.50665173124286056</v>
      </c>
      <c r="F62" s="26" t="str">
        <f t="shared" si="39"/>
        <v>C</v>
      </c>
      <c r="G62" s="371">
        <f>'2022-2023 исходные'!I62</f>
        <v>15755.285087719298</v>
      </c>
      <c r="H62" s="370">
        <f t="shared" si="45"/>
        <v>0.13395418487848573</v>
      </c>
      <c r="I62" s="370">
        <f t="shared" si="46"/>
        <v>0.23039291929030925</v>
      </c>
      <c r="J62" s="47" t="str">
        <f t="shared" si="40"/>
        <v>C</v>
      </c>
      <c r="K62" s="372">
        <f>'2022-2023 исходные'!L62</f>
        <v>41480.366129385962</v>
      </c>
      <c r="L62" s="373">
        <f t="shared" si="47"/>
        <v>0.16710050955398192</v>
      </c>
      <c r="M62" s="370">
        <f t="shared" si="48"/>
        <v>0.25479770326894813</v>
      </c>
      <c r="N62" s="52" t="str">
        <f t="shared" si="41"/>
        <v>D</v>
      </c>
      <c r="O62" s="374">
        <f>'2022-2023 исходные'!P62</f>
        <v>200.52083333333334</v>
      </c>
      <c r="P62" s="370">
        <f t="shared" si="49"/>
        <v>6.2021273590101436E-3</v>
      </c>
      <c r="Q62" s="370">
        <f t="shared" si="50"/>
        <v>0.14436886452548697</v>
      </c>
      <c r="R62" s="36" t="str">
        <f t="shared" si="42"/>
        <v>D</v>
      </c>
      <c r="S62" s="377">
        <f>'2022-2023 исходные'!S62</f>
        <v>479097.65454545454</v>
      </c>
      <c r="T62" s="376">
        <f t="shared" si="51"/>
        <v>0.41764747385534862</v>
      </c>
      <c r="U62" s="376">
        <f t="shared" si="52"/>
        <v>0.57026170572949719</v>
      </c>
      <c r="V62" s="52" t="str">
        <f t="shared" si="43"/>
        <v>D</v>
      </c>
      <c r="W62" s="95" t="str">
        <f t="shared" si="5"/>
        <v>D</v>
      </c>
      <c r="X62" s="105">
        <f t="shared" si="6"/>
        <v>2</v>
      </c>
      <c r="Y62" s="87">
        <f t="shared" si="7"/>
        <v>2</v>
      </c>
      <c r="Z62" s="87">
        <f t="shared" si="8"/>
        <v>1</v>
      </c>
      <c r="AA62" s="87">
        <f t="shared" si="9"/>
        <v>1</v>
      </c>
      <c r="AB62" s="87">
        <f t="shared" si="10"/>
        <v>1</v>
      </c>
      <c r="AC62" s="106">
        <f t="shared" si="11"/>
        <v>1.4</v>
      </c>
    </row>
    <row r="63" spans="1:29" x14ac:dyDescent="0.25">
      <c r="A63" s="398">
        <v>16</v>
      </c>
      <c r="B63" s="13">
        <v>40840</v>
      </c>
      <c r="C63" s="164" t="s">
        <v>22</v>
      </c>
      <c r="D63" s="369">
        <f>'2022-2023 исходные'!F63</f>
        <v>0.26489939777103882</v>
      </c>
      <c r="E63" s="370">
        <f t="shared" si="44"/>
        <v>0.50665173124286056</v>
      </c>
      <c r="F63" s="26" t="str">
        <f t="shared" si="39"/>
        <v>C</v>
      </c>
      <c r="G63" s="371">
        <f>'2022-2023 исходные'!I63</f>
        <v>12294.704570791528</v>
      </c>
      <c r="H63" s="370">
        <f t="shared" si="45"/>
        <v>0.10453172506449249</v>
      </c>
      <c r="I63" s="370">
        <f t="shared" si="46"/>
        <v>0.23039291929030925</v>
      </c>
      <c r="J63" s="47" t="str">
        <f t="shared" si="40"/>
        <v>D</v>
      </c>
      <c r="K63" s="372">
        <f>'2022-2023 исходные'!L63</f>
        <v>48824.084537346709</v>
      </c>
      <c r="L63" s="373">
        <f t="shared" si="47"/>
        <v>0.19668412229653809</v>
      </c>
      <c r="M63" s="370">
        <f t="shared" si="48"/>
        <v>0.25479770326894813</v>
      </c>
      <c r="N63" s="52" t="str">
        <f t="shared" si="41"/>
        <v>C</v>
      </c>
      <c r="O63" s="374">
        <f>'2022-2023 исходные'!P63</f>
        <v>2602.729230769231</v>
      </c>
      <c r="P63" s="370">
        <f t="shared" si="49"/>
        <v>8.0502648537347024E-2</v>
      </c>
      <c r="Q63" s="370">
        <f t="shared" si="50"/>
        <v>0.14436886452548697</v>
      </c>
      <c r="R63" s="36" t="str">
        <f t="shared" si="42"/>
        <v>C</v>
      </c>
      <c r="S63" s="377">
        <f>'2022-2023 исходные'!S63</f>
        <v>459739</v>
      </c>
      <c r="T63" s="376">
        <f t="shared" si="51"/>
        <v>0.40077180541606516</v>
      </c>
      <c r="U63" s="376">
        <f t="shared" si="52"/>
        <v>0.57026170572949719</v>
      </c>
      <c r="V63" s="52" t="str">
        <f t="shared" si="43"/>
        <v>D</v>
      </c>
      <c r="W63" s="95" t="str">
        <f t="shared" si="5"/>
        <v>C</v>
      </c>
      <c r="X63" s="105">
        <f t="shared" si="6"/>
        <v>2</v>
      </c>
      <c r="Y63" s="87">
        <f t="shared" si="7"/>
        <v>1</v>
      </c>
      <c r="Z63" s="87">
        <f t="shared" si="8"/>
        <v>2</v>
      </c>
      <c r="AA63" s="87">
        <f t="shared" si="9"/>
        <v>2</v>
      </c>
      <c r="AB63" s="87">
        <f t="shared" si="10"/>
        <v>1</v>
      </c>
      <c r="AC63" s="106">
        <f t="shared" si="11"/>
        <v>1.6</v>
      </c>
    </row>
    <row r="64" spans="1:29" x14ac:dyDescent="0.25">
      <c r="A64" s="398">
        <v>17</v>
      </c>
      <c r="B64" s="13">
        <v>40950</v>
      </c>
      <c r="C64" s="164" t="s">
        <v>5</v>
      </c>
      <c r="D64" s="369">
        <f>'2022-2023 исходные'!F64</f>
        <v>0.36957072130175989</v>
      </c>
      <c r="E64" s="370">
        <f t="shared" si="44"/>
        <v>0.50665173124286056</v>
      </c>
      <c r="F64" s="26" t="str">
        <f t="shared" si="39"/>
        <v>C</v>
      </c>
      <c r="G64" s="371">
        <f>'2022-2023 исходные'!I64</f>
        <v>13438.839291705499</v>
      </c>
      <c r="H64" s="370">
        <f t="shared" si="45"/>
        <v>0.11425935824141716</v>
      </c>
      <c r="I64" s="370">
        <f t="shared" si="46"/>
        <v>0.23039291929030925</v>
      </c>
      <c r="J64" s="47" t="str">
        <f t="shared" si="40"/>
        <v>D</v>
      </c>
      <c r="K64" s="372">
        <f>'2022-2023 исходные'!L64</f>
        <v>47093.383038210624</v>
      </c>
      <c r="L64" s="373">
        <f t="shared" si="47"/>
        <v>0.18971212254394668</v>
      </c>
      <c r="M64" s="370">
        <f t="shared" si="48"/>
        <v>0.25479770326894813</v>
      </c>
      <c r="N64" s="52" t="str">
        <f t="shared" si="41"/>
        <v>D</v>
      </c>
      <c r="O64" s="374">
        <f>'2022-2023 исходные'!P64</f>
        <v>2652.3707828518172</v>
      </c>
      <c r="P64" s="370">
        <f t="shared" si="49"/>
        <v>8.2038066195438089E-2</v>
      </c>
      <c r="Q64" s="370">
        <f t="shared" si="50"/>
        <v>0.14436886452548697</v>
      </c>
      <c r="R64" s="36" t="str">
        <f t="shared" si="42"/>
        <v>C</v>
      </c>
      <c r="S64" s="377">
        <f>'2022-2023 исходные'!S64</f>
        <v>616153.01671641786</v>
      </c>
      <c r="T64" s="376">
        <f t="shared" si="51"/>
        <v>0.53712379615824146</v>
      </c>
      <c r="U64" s="376">
        <f t="shared" si="52"/>
        <v>0.57026170572949719</v>
      </c>
      <c r="V64" s="52" t="str">
        <f t="shared" si="43"/>
        <v>C</v>
      </c>
      <c r="W64" s="95" t="str">
        <f t="shared" si="5"/>
        <v>C</v>
      </c>
      <c r="X64" s="105">
        <f t="shared" si="6"/>
        <v>2</v>
      </c>
      <c r="Y64" s="87">
        <f t="shared" si="7"/>
        <v>1</v>
      </c>
      <c r="Z64" s="87">
        <f t="shared" si="8"/>
        <v>1</v>
      </c>
      <c r="AA64" s="87">
        <f t="shared" si="9"/>
        <v>2</v>
      </c>
      <c r="AB64" s="87">
        <f t="shared" si="10"/>
        <v>2</v>
      </c>
      <c r="AC64" s="106">
        <f t="shared" si="11"/>
        <v>1.6</v>
      </c>
    </row>
    <row r="65" spans="1:29" x14ac:dyDescent="0.25">
      <c r="A65" s="399">
        <v>18</v>
      </c>
      <c r="B65" s="13">
        <v>40990</v>
      </c>
      <c r="C65" s="165" t="s">
        <v>23</v>
      </c>
      <c r="D65" s="369">
        <f>'2022-2023 исходные'!F65</f>
        <v>0.42553629390916636</v>
      </c>
      <c r="E65" s="370">
        <f t="shared" si="44"/>
        <v>0.50665173124286056</v>
      </c>
      <c r="F65" s="26" t="str">
        <f t="shared" si="39"/>
        <v>C</v>
      </c>
      <c r="G65" s="371">
        <f>'2022-2023 исходные'!I65</f>
        <v>19667.83570300158</v>
      </c>
      <c r="H65" s="370">
        <f t="shared" si="45"/>
        <v>0.16721937338811643</v>
      </c>
      <c r="I65" s="370">
        <f t="shared" si="46"/>
        <v>0.23039291929030925</v>
      </c>
      <c r="J65" s="47" t="str">
        <f t="shared" si="40"/>
        <v>C</v>
      </c>
      <c r="K65" s="372">
        <f>'2022-2023 исходные'!L65</f>
        <v>62847.511603475512</v>
      </c>
      <c r="L65" s="373">
        <f t="shared" si="47"/>
        <v>0.25317643485554281</v>
      </c>
      <c r="M65" s="370">
        <f t="shared" si="48"/>
        <v>0.25479770326894813</v>
      </c>
      <c r="N65" s="52" t="str">
        <f t="shared" si="41"/>
        <v>C</v>
      </c>
      <c r="O65" s="374">
        <f>'2022-2023 исходные'!P65</f>
        <v>5459.2122116903638</v>
      </c>
      <c r="P65" s="370">
        <f t="shared" si="49"/>
        <v>0.1688539233251761</v>
      </c>
      <c r="Q65" s="370">
        <f t="shared" si="50"/>
        <v>0.14436886452548697</v>
      </c>
      <c r="R65" s="36" t="str">
        <f t="shared" si="42"/>
        <v>B</v>
      </c>
      <c r="S65" s="377">
        <f>'2022-2023 исходные'!S65</f>
        <v>803125.43037974683</v>
      </c>
      <c r="T65" s="376">
        <f t="shared" si="51"/>
        <v>0.70011469270356763</v>
      </c>
      <c r="U65" s="376">
        <f t="shared" si="52"/>
        <v>0.57026170572949719</v>
      </c>
      <c r="V65" s="52" t="str">
        <f t="shared" si="43"/>
        <v>B</v>
      </c>
      <c r="W65" s="97" t="str">
        <f t="shared" si="5"/>
        <v>C</v>
      </c>
      <c r="X65" s="105">
        <f t="shared" si="6"/>
        <v>2</v>
      </c>
      <c r="Y65" s="87">
        <f t="shared" si="7"/>
        <v>2</v>
      </c>
      <c r="Z65" s="87">
        <f t="shared" si="8"/>
        <v>2</v>
      </c>
      <c r="AA65" s="87">
        <f t="shared" si="9"/>
        <v>2.5</v>
      </c>
      <c r="AB65" s="87">
        <f t="shared" si="10"/>
        <v>2.5</v>
      </c>
      <c r="AC65" s="106">
        <f t="shared" si="11"/>
        <v>2.2000000000000002</v>
      </c>
    </row>
    <row r="66" spans="1:29" x14ac:dyDescent="0.25">
      <c r="A66" s="398">
        <v>19</v>
      </c>
      <c r="B66" s="13">
        <v>40133</v>
      </c>
      <c r="C66" s="164" t="s">
        <v>24</v>
      </c>
      <c r="D66" s="369">
        <f>'2022-2023 исходные'!F66</f>
        <v>0.46250004704154557</v>
      </c>
      <c r="E66" s="370">
        <f t="shared" si="44"/>
        <v>0.50665173124286056</v>
      </c>
      <c r="F66" s="26" t="str">
        <f t="shared" ref="F66" si="53">IF(D66&gt;=$D$128,"A",IF(D66&gt;=$D$124,"B",IF(D66&gt;=$D$129,"C","D")))</f>
        <v>C</v>
      </c>
      <c r="G66" s="371">
        <f>'2022-2023 исходные'!I66</f>
        <v>20288.747697974217</v>
      </c>
      <c r="H66" s="370">
        <f t="shared" ref="H66" si="54">G66/$G$125</f>
        <v>0.17249847558809281</v>
      </c>
      <c r="I66" s="370">
        <f t="shared" si="46"/>
        <v>0.23039291929030925</v>
      </c>
      <c r="J66" s="47" t="str">
        <f t="shared" ref="J66" si="55">IF(G66&gt;=$G$128,"A",IF(G66&gt;=$G$124,"B",IF(G66&gt;=$G$129,"C","D")))</f>
        <v>C</v>
      </c>
      <c r="K66" s="372">
        <f>'2022-2023 исходные'!L66</f>
        <v>80467.390773480656</v>
      </c>
      <c r="L66" s="373">
        <f t="shared" ref="L66" si="56">K66/$K$125</f>
        <v>0.32415678200107167</v>
      </c>
      <c r="M66" s="370">
        <f t="shared" si="48"/>
        <v>0.25479770326894813</v>
      </c>
      <c r="N66" s="52" t="str">
        <f t="shared" ref="N66" si="57">IF(K66&gt;=$K$128,"A",IF(K66&gt;=$K$124,"B",IF(K66&gt;=$K$129,"C","D")))</f>
        <v>B</v>
      </c>
      <c r="O66" s="374">
        <f>'2022-2023 исходные'!P66</f>
        <v>9117.3306537753215</v>
      </c>
      <c r="P66" s="370">
        <f t="shared" ref="P66" si="58">O66/$O$125</f>
        <v>0.28199985482267476</v>
      </c>
      <c r="Q66" s="370">
        <f t="shared" si="50"/>
        <v>0.14436886452548697</v>
      </c>
      <c r="R66" s="36" t="str">
        <f t="shared" ref="R66" si="59">IF(O66&gt;=$O$128,"A",IF(O66&gt;=$O$124,"B",IF(O66&gt;=$O$129,"C","D")))</f>
        <v>B</v>
      </c>
      <c r="S66" s="377">
        <f>'2022-2023 исходные'!S66</f>
        <v>650721.1182795699</v>
      </c>
      <c r="T66" s="376">
        <f t="shared" ref="T66" si="60">S66/$S$125</f>
        <v>0.56725811252746472</v>
      </c>
      <c r="U66" s="376">
        <f t="shared" si="52"/>
        <v>0.57026170572949719</v>
      </c>
      <c r="V66" s="52" t="str">
        <f t="shared" ref="V66" si="61">IF(S66&gt;=$S$128,"A",IF(S66&gt;=$S$124,"B",IF(S66&gt;=$S$129,"C","D")))</f>
        <v>C</v>
      </c>
      <c r="W66" s="97" t="str">
        <f t="shared" ref="W66" si="62">IF(AC66&gt;=3.5,"A",IF(AC66&gt;=2.5,"B",IF(AC66&gt;=1.5,"C","D")))</f>
        <v>C</v>
      </c>
      <c r="X66" s="105">
        <f t="shared" ref="X66" si="63">IF(F66="A",4.2,IF(F66="B",2.5,IF(F66="C",2,1)))</f>
        <v>2</v>
      </c>
      <c r="Y66" s="87">
        <f t="shared" ref="Y66" si="64">IF(J66="A",4.2,IF(J66="B",2.5,IF(J66="C",2,1)))</f>
        <v>2</v>
      </c>
      <c r="Z66" s="87">
        <f t="shared" ref="Z66" si="65">IF(N66="A",4.2,IF(N66="B",2.5,IF(N66="C",2,1)))</f>
        <v>2.5</v>
      </c>
      <c r="AA66" s="87">
        <f t="shared" ref="AA66" si="66">IF(R66="A",4.2,IF(R66="B",2.5,IF(R66="C",2,1)))</f>
        <v>2.5</v>
      </c>
      <c r="AB66" s="87">
        <f t="shared" ref="AB66" si="67">IF(V66="A",4.2,IF(V66="B",2.5,IF(V66="C",2,1)))</f>
        <v>2</v>
      </c>
      <c r="AC66" s="106">
        <f t="shared" ref="AC66" si="68">AVERAGE(X66:AB66)</f>
        <v>2.2000000000000002</v>
      </c>
    </row>
    <row r="67" spans="1:29" ht="15.75" thickBot="1" x14ac:dyDescent="0.3">
      <c r="A67" s="399">
        <v>20</v>
      </c>
      <c r="B67" s="13">
        <v>40159</v>
      </c>
      <c r="C67" s="164" t="s">
        <v>256</v>
      </c>
      <c r="D67" s="369"/>
      <c r="E67" s="370">
        <f t="shared" si="44"/>
        <v>0.50665173124286056</v>
      </c>
      <c r="F67" s="26"/>
      <c r="G67" s="371"/>
      <c r="H67" s="370"/>
      <c r="I67" s="370">
        <f t="shared" si="46"/>
        <v>0.23039291929030925</v>
      </c>
      <c r="J67" s="47"/>
      <c r="K67" s="372"/>
      <c r="L67" s="373"/>
      <c r="M67" s="370">
        <f t="shared" si="48"/>
        <v>0.25479770326894813</v>
      </c>
      <c r="N67" s="52"/>
      <c r="O67" s="374"/>
      <c r="P67" s="370"/>
      <c r="Q67" s="370">
        <f t="shared" si="50"/>
        <v>0.14436886452548697</v>
      </c>
      <c r="R67" s="36"/>
      <c r="S67" s="377"/>
      <c r="T67" s="376"/>
      <c r="U67" s="376">
        <f t="shared" si="52"/>
        <v>0.57026170572949719</v>
      </c>
      <c r="V67" s="52"/>
      <c r="W67" s="93"/>
      <c r="X67" s="101">
        <f t="shared" si="6"/>
        <v>1</v>
      </c>
      <c r="Y67" s="89">
        <f t="shared" si="7"/>
        <v>1</v>
      </c>
      <c r="Z67" s="89">
        <f t="shared" si="8"/>
        <v>1</v>
      </c>
      <c r="AA67" s="89">
        <f t="shared" si="9"/>
        <v>1</v>
      </c>
      <c r="AB67" s="89">
        <f t="shared" si="10"/>
        <v>1</v>
      </c>
      <c r="AC67" s="102">
        <f t="shared" si="11"/>
        <v>1</v>
      </c>
    </row>
    <row r="68" spans="1:29" ht="15.75" thickBot="1" x14ac:dyDescent="0.3">
      <c r="A68" s="386"/>
      <c r="B68" s="62"/>
      <c r="C68" s="63" t="s">
        <v>132</v>
      </c>
      <c r="D68" s="50">
        <f>AVERAGE(D69:D82)</f>
        <v>0.51349332812487058</v>
      </c>
      <c r="E68" s="397"/>
      <c r="F68" s="35" t="str">
        <f t="shared" si="39"/>
        <v>B</v>
      </c>
      <c r="G68" s="44">
        <f>AVERAGE(G69:G82)</f>
        <v>30178.671909393284</v>
      </c>
      <c r="H68" s="139">
        <f>AVERAGE(H69:H82)</f>
        <v>0.25658433813356185</v>
      </c>
      <c r="I68" s="139"/>
      <c r="J68" s="40" t="str">
        <f t="shared" si="40"/>
        <v>B</v>
      </c>
      <c r="K68" s="44">
        <f>AVERAGE(K69:K82)</f>
        <v>62316.693981302924</v>
      </c>
      <c r="L68" s="140">
        <f>AVERAGE(L69:L82)</f>
        <v>0.25103807631577973</v>
      </c>
      <c r="M68" s="139"/>
      <c r="N68" s="40" t="str">
        <f t="shared" si="41"/>
        <v>C</v>
      </c>
      <c r="O68" s="39">
        <f>AVERAGE(O69:O82)</f>
        <v>5930.3766654716983</v>
      </c>
      <c r="P68" s="139">
        <f>AVERAGE(P69:P82)</f>
        <v>0.18342708213771983</v>
      </c>
      <c r="Q68" s="139"/>
      <c r="R68" s="35" t="str">
        <f t="shared" si="42"/>
        <v>B</v>
      </c>
      <c r="S68" s="44">
        <f>AVERAGE(S69:S82)</f>
        <v>642748.64647196303</v>
      </c>
      <c r="T68" s="139">
        <f>AVERAGE(T69:T82)</f>
        <v>0.56030820851679064</v>
      </c>
      <c r="U68" s="368"/>
      <c r="V68" s="40" t="str">
        <f t="shared" si="43"/>
        <v>C</v>
      </c>
      <c r="W68" s="98" t="str">
        <f t="shared" si="5"/>
        <v>C</v>
      </c>
      <c r="X68" s="142">
        <f t="shared" si="6"/>
        <v>2.5</v>
      </c>
      <c r="Y68" s="143">
        <f t="shared" si="7"/>
        <v>2.5</v>
      </c>
      <c r="Z68" s="143">
        <f t="shared" si="8"/>
        <v>2</v>
      </c>
      <c r="AA68" s="143">
        <f t="shared" si="9"/>
        <v>2.5</v>
      </c>
      <c r="AB68" s="143">
        <f t="shared" si="10"/>
        <v>2</v>
      </c>
      <c r="AC68" s="144">
        <f t="shared" si="11"/>
        <v>2.2999999999999998</v>
      </c>
    </row>
    <row r="69" spans="1:29" x14ac:dyDescent="0.25">
      <c r="A69" s="74">
        <v>1</v>
      </c>
      <c r="B69" s="13">
        <v>50040</v>
      </c>
      <c r="C69" s="164" t="s">
        <v>68</v>
      </c>
      <c r="D69" s="369">
        <f>'2022-2023 исходные'!F69</f>
        <v>0.58418570747605159</v>
      </c>
      <c r="E69" s="370">
        <f t="shared" ref="E69:E82" si="69">$D$124</f>
        <v>0.50665173124286056</v>
      </c>
      <c r="F69" s="26" t="str">
        <f t="shared" ref="F69:F123" si="70">IF(D69&gt;=$D$128,"A",IF(D69&gt;=$D$124,"B",IF(D69&gt;=$D$129,"C","D")))</f>
        <v>B</v>
      </c>
      <c r="G69" s="371">
        <f>'2022-2023 исходные'!I69</f>
        <v>33908.310960067967</v>
      </c>
      <c r="H69" s="370">
        <f t="shared" ref="H69:H82" si="71">G69/$G$125</f>
        <v>0.28829438058233464</v>
      </c>
      <c r="I69" s="370">
        <f t="shared" ref="I69:I82" si="72">$H$124</f>
        <v>0.23039291929030925</v>
      </c>
      <c r="J69" s="47" t="str">
        <f t="shared" ref="J69:J123" si="73">IF(G69&gt;=$G$128,"A",IF(G69&gt;=$G$124,"B",IF(G69&gt;=$G$129,"C","D")))</f>
        <v>B</v>
      </c>
      <c r="K69" s="372">
        <f>'2022-2023 исходные'!L69</f>
        <v>68340.434664401007</v>
      </c>
      <c r="L69" s="373">
        <f t="shared" ref="L69:L82" si="74">K69/$K$125</f>
        <v>0.27530425888579457</v>
      </c>
      <c r="M69" s="370">
        <f t="shared" ref="M69:M82" si="75">$L$124</f>
        <v>0.25479770326894813</v>
      </c>
      <c r="N69" s="52" t="str">
        <f t="shared" ref="N69:N123" si="76">IF(K69&gt;=$K$128,"A",IF(K69&gt;=$K$124,"B",IF(K69&gt;=$K$129,"C","D")))</f>
        <v>B</v>
      </c>
      <c r="O69" s="374">
        <f>'2022-2023 исходные'!P69</f>
        <v>13433.745768903993</v>
      </c>
      <c r="P69" s="370">
        <f t="shared" ref="P69:P82" si="77">O69/$O$125</f>
        <v>0.41550696145773486</v>
      </c>
      <c r="Q69" s="370">
        <f t="shared" ref="Q69:Q82" si="78">$P$124</f>
        <v>0.14436886452548697</v>
      </c>
      <c r="R69" s="36" t="str">
        <f t="shared" ref="R69:R123" si="79">IF(O69&gt;=$O$128,"A",IF(O69&gt;=$O$124,"B",IF(O69&gt;=$O$129,"C","D")))</f>
        <v>B</v>
      </c>
      <c r="S69" s="377">
        <f>'2022-2023 исходные'!S69</f>
        <v>786769.44588888879</v>
      </c>
      <c r="T69" s="376">
        <f t="shared" ref="T69:T82" si="80">S69/$S$125</f>
        <v>0.68585656486634183</v>
      </c>
      <c r="U69" s="376">
        <f t="shared" ref="U69:U82" si="81">$T$124</f>
        <v>0.57026170572949719</v>
      </c>
      <c r="V69" s="52" t="str">
        <f t="shared" ref="V69:V123" si="82">IF(S69&gt;=$S$128,"A",IF(S69&gt;=$S$124,"B",IF(S69&gt;=$S$129,"C","D")))</f>
        <v>B</v>
      </c>
      <c r="W69" s="424" t="str">
        <f t="shared" si="5"/>
        <v>B</v>
      </c>
      <c r="X69" s="103">
        <f t="shared" si="6"/>
        <v>2.5</v>
      </c>
      <c r="Y69" s="88">
        <f t="shared" si="7"/>
        <v>2.5</v>
      </c>
      <c r="Z69" s="88">
        <f t="shared" si="8"/>
        <v>2.5</v>
      </c>
      <c r="AA69" s="88">
        <f t="shared" si="9"/>
        <v>2.5</v>
      </c>
      <c r="AB69" s="88">
        <f t="shared" si="10"/>
        <v>2.5</v>
      </c>
      <c r="AC69" s="104">
        <f t="shared" si="11"/>
        <v>2.5</v>
      </c>
    </row>
    <row r="70" spans="1:29" x14ac:dyDescent="0.25">
      <c r="A70" s="74">
        <v>2</v>
      </c>
      <c r="B70" s="13">
        <v>50003</v>
      </c>
      <c r="C70" s="164" t="s">
        <v>67</v>
      </c>
      <c r="D70" s="369">
        <f>'2022-2023 исходные'!F70</f>
        <v>0.53199635851295368</v>
      </c>
      <c r="E70" s="370">
        <f t="shared" si="69"/>
        <v>0.50665173124286056</v>
      </c>
      <c r="F70" s="26" t="str">
        <f t="shared" si="70"/>
        <v>B</v>
      </c>
      <c r="G70" s="371">
        <f>'2022-2023 исходные'!I70</f>
        <v>41777.488429184552</v>
      </c>
      <c r="H70" s="370">
        <f t="shared" si="71"/>
        <v>0.35519950147800788</v>
      </c>
      <c r="I70" s="370">
        <f t="shared" si="72"/>
        <v>0.23039291929030925</v>
      </c>
      <c r="J70" s="47" t="str">
        <f t="shared" si="73"/>
        <v>B</v>
      </c>
      <c r="K70" s="372">
        <f>'2022-2023 исходные'!L70</f>
        <v>115733.22298712446</v>
      </c>
      <c r="L70" s="373">
        <f t="shared" si="74"/>
        <v>0.46622251291491651</v>
      </c>
      <c r="M70" s="370">
        <f t="shared" si="75"/>
        <v>0.25479770326894813</v>
      </c>
      <c r="N70" s="52" t="str">
        <f t="shared" si="76"/>
        <v>B</v>
      </c>
      <c r="O70" s="374">
        <f>'2022-2023 исходные'!P70</f>
        <v>13877.403124463521</v>
      </c>
      <c r="P70" s="370">
        <f t="shared" si="77"/>
        <v>0.42922932325526303</v>
      </c>
      <c r="Q70" s="370">
        <f t="shared" si="78"/>
        <v>0.14436886452548697</v>
      </c>
      <c r="R70" s="36" t="str">
        <f t="shared" si="79"/>
        <v>B</v>
      </c>
      <c r="S70" s="375">
        <f>'2022-2023 исходные'!S70</f>
        <v>992360.65415254235</v>
      </c>
      <c r="T70" s="376">
        <f t="shared" si="80"/>
        <v>0.86507816606505394</v>
      </c>
      <c r="U70" s="376">
        <f t="shared" si="81"/>
        <v>0.57026170572949719</v>
      </c>
      <c r="V70" s="52" t="str">
        <f t="shared" si="82"/>
        <v>A</v>
      </c>
      <c r="W70" s="86" t="str">
        <f t="shared" si="5"/>
        <v>B</v>
      </c>
      <c r="X70" s="105">
        <f t="shared" si="6"/>
        <v>2.5</v>
      </c>
      <c r="Y70" s="87">
        <f t="shared" si="7"/>
        <v>2.5</v>
      </c>
      <c r="Z70" s="87">
        <f t="shared" si="8"/>
        <v>2.5</v>
      </c>
      <c r="AA70" s="87">
        <f t="shared" si="9"/>
        <v>2.5</v>
      </c>
      <c r="AB70" s="87">
        <f t="shared" si="10"/>
        <v>4.2</v>
      </c>
      <c r="AC70" s="106">
        <f t="shared" si="11"/>
        <v>2.84</v>
      </c>
    </row>
    <row r="71" spans="1:29" x14ac:dyDescent="0.25">
      <c r="A71" s="74">
        <v>3</v>
      </c>
      <c r="B71" s="13">
        <v>50060</v>
      </c>
      <c r="C71" s="164" t="s">
        <v>184</v>
      </c>
      <c r="D71" s="369">
        <f>'2022-2023 исходные'!F71</f>
        <v>0.3689064256190539</v>
      </c>
      <c r="E71" s="370">
        <f t="shared" si="69"/>
        <v>0.50665173124286056</v>
      </c>
      <c r="F71" s="26" t="str">
        <f t="shared" si="70"/>
        <v>C</v>
      </c>
      <c r="G71" s="371">
        <f>'2022-2023 исходные'!I71</f>
        <v>21023.065512978985</v>
      </c>
      <c r="H71" s="370">
        <f t="shared" si="71"/>
        <v>0.1787417738720056</v>
      </c>
      <c r="I71" s="370">
        <f t="shared" si="72"/>
        <v>0.23039291929030925</v>
      </c>
      <c r="J71" s="47" t="str">
        <f t="shared" si="73"/>
        <v>C</v>
      </c>
      <c r="K71" s="372">
        <f>'2022-2023 исходные'!L71</f>
        <v>55911.614023485781</v>
      </c>
      <c r="L71" s="373">
        <f t="shared" si="74"/>
        <v>0.22523569739398389</v>
      </c>
      <c r="M71" s="370">
        <f t="shared" si="75"/>
        <v>0.25479770326894813</v>
      </c>
      <c r="N71" s="52" t="str">
        <f t="shared" si="76"/>
        <v>C</v>
      </c>
      <c r="O71" s="374">
        <f>'2022-2023 исходные'!P71</f>
        <v>3270.0743943139678</v>
      </c>
      <c r="P71" s="370">
        <f t="shared" si="77"/>
        <v>0.10114369429763251</v>
      </c>
      <c r="Q71" s="370">
        <f t="shared" si="78"/>
        <v>0.14436886452548697</v>
      </c>
      <c r="R71" s="36" t="str">
        <f t="shared" si="79"/>
        <v>C</v>
      </c>
      <c r="S71" s="377">
        <f>'2022-2023 исходные'!S71</f>
        <v>600386.77019230765</v>
      </c>
      <c r="T71" s="376">
        <f t="shared" si="80"/>
        <v>0.52337976512301843</v>
      </c>
      <c r="U71" s="376">
        <f t="shared" si="81"/>
        <v>0.57026170572949719</v>
      </c>
      <c r="V71" s="52" t="str">
        <f t="shared" si="82"/>
        <v>C</v>
      </c>
      <c r="W71" s="93" t="str">
        <f t="shared" ref="W71:W123" si="83">IF(AC71&gt;=3.5,"A",IF(AC71&gt;=2.5,"B",IF(AC71&gt;=1.5,"C","D")))</f>
        <v>C</v>
      </c>
      <c r="X71" s="105">
        <f t="shared" ref="X71:X123" si="84">IF(F71="A",4.2,IF(F71="B",2.5,IF(F71="C",2,1)))</f>
        <v>2</v>
      </c>
      <c r="Y71" s="87">
        <f t="shared" ref="Y71:Y123" si="85">IF(J71="A",4.2,IF(J71="B",2.5,IF(J71="C",2,1)))</f>
        <v>2</v>
      </c>
      <c r="Z71" s="87">
        <f t="shared" ref="Z71:Z123" si="86">IF(N71="A",4.2,IF(N71="B",2.5,IF(N71="C",2,1)))</f>
        <v>2</v>
      </c>
      <c r="AA71" s="87">
        <f t="shared" ref="AA71:AA123" si="87">IF(R71="A",4.2,IF(R71="B",2.5,IF(R71="C",2,1)))</f>
        <v>2</v>
      </c>
      <c r="AB71" s="87">
        <f t="shared" ref="AB71:AB123" si="88">IF(V71="A",4.2,IF(V71="B",2.5,IF(V71="C",2,1)))</f>
        <v>2</v>
      </c>
      <c r="AC71" s="106">
        <f t="shared" ref="AC71:AC123" si="89">AVERAGE(X71:AB71)</f>
        <v>2</v>
      </c>
    </row>
    <row r="72" spans="1:29" x14ac:dyDescent="0.25">
      <c r="A72" s="74">
        <v>4</v>
      </c>
      <c r="B72" s="13">
        <v>50170</v>
      </c>
      <c r="C72" s="164" t="s">
        <v>185</v>
      </c>
      <c r="D72" s="387">
        <f>'2022-2023 исходные'!F72</f>
        <v>0.48863685604442736</v>
      </c>
      <c r="E72" s="370">
        <f t="shared" si="69"/>
        <v>0.50665173124286056</v>
      </c>
      <c r="F72" s="147" t="str">
        <f t="shared" si="70"/>
        <v>C</v>
      </c>
      <c r="G72" s="371">
        <f>'2022-2023 исходные'!I72</f>
        <v>27212.591240875914</v>
      </c>
      <c r="H72" s="370">
        <f t="shared" si="71"/>
        <v>0.23136620237638816</v>
      </c>
      <c r="I72" s="370">
        <f t="shared" si="72"/>
        <v>0.23039291929030925</v>
      </c>
      <c r="J72" s="47" t="str">
        <f t="shared" si="73"/>
        <v>B</v>
      </c>
      <c r="K72" s="372">
        <f>'2022-2023 исходные'!L72</f>
        <v>62017.024136253043</v>
      </c>
      <c r="L72" s="373">
        <f t="shared" si="74"/>
        <v>0.24983087906854223</v>
      </c>
      <c r="M72" s="370">
        <f t="shared" si="75"/>
        <v>0.25479770326894813</v>
      </c>
      <c r="N72" s="52" t="str">
        <f t="shared" si="76"/>
        <v>C</v>
      </c>
      <c r="O72" s="374">
        <f>'2022-2023 исходные'!P72</f>
        <v>3267.9471411192212</v>
      </c>
      <c r="P72" s="370">
        <f t="shared" si="77"/>
        <v>0.10107789816553311</v>
      </c>
      <c r="Q72" s="370">
        <f t="shared" si="78"/>
        <v>0.14436886452548697</v>
      </c>
      <c r="R72" s="36" t="str">
        <f t="shared" si="79"/>
        <v>C</v>
      </c>
      <c r="S72" s="377">
        <f>'2022-2023 исходные'!S72</f>
        <v>478971.24984848482</v>
      </c>
      <c r="T72" s="376">
        <f t="shared" si="80"/>
        <v>0.41753728211912949</v>
      </c>
      <c r="U72" s="376">
        <f t="shared" si="81"/>
        <v>0.57026170572949719</v>
      </c>
      <c r="V72" s="52" t="str">
        <f t="shared" si="82"/>
        <v>D</v>
      </c>
      <c r="W72" s="93" t="str">
        <f t="shared" si="83"/>
        <v>C</v>
      </c>
      <c r="X72" s="105">
        <f t="shared" si="84"/>
        <v>2</v>
      </c>
      <c r="Y72" s="87">
        <f t="shared" si="85"/>
        <v>2.5</v>
      </c>
      <c r="Z72" s="87">
        <f t="shared" si="86"/>
        <v>2</v>
      </c>
      <c r="AA72" s="87">
        <f t="shared" si="87"/>
        <v>2</v>
      </c>
      <c r="AB72" s="87">
        <f t="shared" si="88"/>
        <v>1</v>
      </c>
      <c r="AC72" s="106">
        <f t="shared" si="89"/>
        <v>1.9</v>
      </c>
    </row>
    <row r="73" spans="1:29" x14ac:dyDescent="0.25">
      <c r="A73" s="74">
        <v>5</v>
      </c>
      <c r="B73" s="13">
        <v>50230</v>
      </c>
      <c r="C73" s="164" t="s">
        <v>65</v>
      </c>
      <c r="D73" s="387">
        <f>'2022-2023 исходные'!F73</f>
        <v>0.83897458835009997</v>
      </c>
      <c r="E73" s="370">
        <f t="shared" si="69"/>
        <v>0.50665173124286056</v>
      </c>
      <c r="F73" s="26" t="str">
        <f t="shared" si="70"/>
        <v>A</v>
      </c>
      <c r="G73" s="371">
        <f>'2022-2023 исходные'!I73</f>
        <v>19239.593908629442</v>
      </c>
      <c r="H73" s="370">
        <f t="shared" si="71"/>
        <v>0.16357838687618503</v>
      </c>
      <c r="I73" s="370">
        <f t="shared" si="72"/>
        <v>0.23039291929030925</v>
      </c>
      <c r="J73" s="47" t="str">
        <f t="shared" si="73"/>
        <v>C</v>
      </c>
      <c r="K73" s="372">
        <f>'2022-2023 исходные'!L73</f>
        <v>55883.818913705589</v>
      </c>
      <c r="L73" s="373">
        <f t="shared" si="74"/>
        <v>0.22512372690189877</v>
      </c>
      <c r="M73" s="370">
        <f t="shared" si="75"/>
        <v>0.25479770326894813</v>
      </c>
      <c r="N73" s="52" t="str">
        <f t="shared" si="76"/>
        <v>C</v>
      </c>
      <c r="O73" s="374">
        <f>'2022-2023 исходные'!P73</f>
        <v>2728.2781725888326</v>
      </c>
      <c r="P73" s="370">
        <f t="shared" si="77"/>
        <v>8.4385888567871492E-2</v>
      </c>
      <c r="Q73" s="370">
        <f t="shared" si="78"/>
        <v>0.14436886452548697</v>
      </c>
      <c r="R73" s="36" t="str">
        <f t="shared" si="79"/>
        <v>C</v>
      </c>
      <c r="S73" s="377">
        <f>'2022-2023 исходные'!S73</f>
        <v>549757.23809523811</v>
      </c>
      <c r="T73" s="376">
        <f t="shared" si="80"/>
        <v>0.47924409469716112</v>
      </c>
      <c r="U73" s="376">
        <f t="shared" si="81"/>
        <v>0.57026170572949719</v>
      </c>
      <c r="V73" s="52" t="str">
        <f t="shared" si="82"/>
        <v>C</v>
      </c>
      <c r="W73" s="95" t="str">
        <f t="shared" si="83"/>
        <v>C</v>
      </c>
      <c r="X73" s="105">
        <f t="shared" si="84"/>
        <v>4.2</v>
      </c>
      <c r="Y73" s="87">
        <f t="shared" si="85"/>
        <v>2</v>
      </c>
      <c r="Z73" s="87">
        <f t="shared" si="86"/>
        <v>2</v>
      </c>
      <c r="AA73" s="87">
        <f t="shared" si="87"/>
        <v>2</v>
      </c>
      <c r="AB73" s="87">
        <f t="shared" si="88"/>
        <v>2</v>
      </c>
      <c r="AC73" s="106">
        <f t="shared" si="89"/>
        <v>2.44</v>
      </c>
    </row>
    <row r="74" spans="1:29" x14ac:dyDescent="0.25">
      <c r="A74" s="74">
        <v>6</v>
      </c>
      <c r="B74" s="13">
        <v>50340</v>
      </c>
      <c r="C74" s="164" t="s">
        <v>186</v>
      </c>
      <c r="D74" s="387">
        <f>'2022-2023 исходные'!F74</f>
        <v>0.38701270215526268</v>
      </c>
      <c r="E74" s="370">
        <f t="shared" si="69"/>
        <v>0.50665173124286056</v>
      </c>
      <c r="F74" s="26" t="str">
        <f t="shared" si="70"/>
        <v>C</v>
      </c>
      <c r="G74" s="371">
        <f>'2022-2023 исходные'!I74</f>
        <v>18291.814595660748</v>
      </c>
      <c r="H74" s="370">
        <f t="shared" si="71"/>
        <v>0.15552020166363228</v>
      </c>
      <c r="I74" s="370">
        <f t="shared" si="72"/>
        <v>0.23039291929030925</v>
      </c>
      <c r="J74" s="47" t="str">
        <f t="shared" si="73"/>
        <v>C</v>
      </c>
      <c r="K74" s="372">
        <f>'2022-2023 исходные'!L74</f>
        <v>48184.445828402364</v>
      </c>
      <c r="L74" s="373">
        <f t="shared" si="74"/>
        <v>0.19410738626046606</v>
      </c>
      <c r="M74" s="370">
        <f t="shared" si="75"/>
        <v>0.25479770326894813</v>
      </c>
      <c r="N74" s="52" t="str">
        <f t="shared" si="76"/>
        <v>D</v>
      </c>
      <c r="O74" s="374">
        <f>'2022-2023 исходные'!P74</f>
        <v>3268.4421992110456</v>
      </c>
      <c r="P74" s="370">
        <f t="shared" si="77"/>
        <v>0.10109321035671327</v>
      </c>
      <c r="Q74" s="370">
        <f t="shared" si="78"/>
        <v>0.14436886452548697</v>
      </c>
      <c r="R74" s="36" t="str">
        <f t="shared" si="79"/>
        <v>C</v>
      </c>
      <c r="S74" s="377">
        <f>'2022-2023 исходные'!S74</f>
        <v>557595.02842105262</v>
      </c>
      <c r="T74" s="376">
        <f t="shared" si="80"/>
        <v>0.48607659178648627</v>
      </c>
      <c r="U74" s="376">
        <f t="shared" si="81"/>
        <v>0.57026170572949719</v>
      </c>
      <c r="V74" s="52" t="str">
        <f t="shared" si="82"/>
        <v>C</v>
      </c>
      <c r="W74" s="93" t="str">
        <f t="shared" si="83"/>
        <v>C</v>
      </c>
      <c r="X74" s="105">
        <f t="shared" si="84"/>
        <v>2</v>
      </c>
      <c r="Y74" s="87">
        <f t="shared" si="85"/>
        <v>2</v>
      </c>
      <c r="Z74" s="87">
        <f t="shared" si="86"/>
        <v>1</v>
      </c>
      <c r="AA74" s="87">
        <f t="shared" si="87"/>
        <v>2</v>
      </c>
      <c r="AB74" s="87">
        <f t="shared" si="88"/>
        <v>2</v>
      </c>
      <c r="AC74" s="106">
        <f t="shared" si="89"/>
        <v>1.8</v>
      </c>
    </row>
    <row r="75" spans="1:29" x14ac:dyDescent="0.25">
      <c r="A75" s="74">
        <v>7</v>
      </c>
      <c r="B75" s="13">
        <v>50420</v>
      </c>
      <c r="C75" s="164" t="s">
        <v>187</v>
      </c>
      <c r="D75" s="387">
        <f>'2022-2023 исходные'!F75</f>
        <v>0.32262528930343831</v>
      </c>
      <c r="E75" s="370">
        <f t="shared" si="69"/>
        <v>0.50665173124286056</v>
      </c>
      <c r="F75" s="26" t="str">
        <f t="shared" si="70"/>
        <v>C</v>
      </c>
      <c r="G75" s="371">
        <f>'2022-2023 исходные'!I75</f>
        <v>25255.512690355328</v>
      </c>
      <c r="H75" s="370">
        <f t="shared" si="71"/>
        <v>0.2147267788103559</v>
      </c>
      <c r="I75" s="370">
        <f t="shared" si="72"/>
        <v>0.23039291929030925</v>
      </c>
      <c r="J75" s="47" t="str">
        <f t="shared" si="73"/>
        <v>C</v>
      </c>
      <c r="K75" s="372">
        <f>'2022-2023 исходные'!L75</f>
        <v>51091.60659898477</v>
      </c>
      <c r="L75" s="373">
        <f t="shared" si="74"/>
        <v>0.20581866297881496</v>
      </c>
      <c r="M75" s="370">
        <f t="shared" si="75"/>
        <v>0.25479770326894813</v>
      </c>
      <c r="N75" s="52" t="str">
        <f t="shared" si="76"/>
        <v>C</v>
      </c>
      <c r="O75" s="374">
        <f>'2022-2023 исходные'!P75</f>
        <v>3172.2862944162434</v>
      </c>
      <c r="P75" s="370">
        <f t="shared" si="77"/>
        <v>9.811909959752424E-2</v>
      </c>
      <c r="Q75" s="370">
        <f t="shared" si="78"/>
        <v>0.14436886452548697</v>
      </c>
      <c r="R75" s="36" t="str">
        <f t="shared" si="79"/>
        <v>C</v>
      </c>
      <c r="S75" s="377">
        <f>'2022-2023 исходные'!S75</f>
        <v>629199.69460000005</v>
      </c>
      <c r="T75" s="376">
        <f t="shared" si="80"/>
        <v>0.5484970767589411</v>
      </c>
      <c r="U75" s="376">
        <f t="shared" si="81"/>
        <v>0.57026170572949719</v>
      </c>
      <c r="V75" s="52" t="str">
        <f t="shared" si="82"/>
        <v>C</v>
      </c>
      <c r="W75" s="93" t="str">
        <f t="shared" si="83"/>
        <v>C</v>
      </c>
      <c r="X75" s="105">
        <f t="shared" si="84"/>
        <v>2</v>
      </c>
      <c r="Y75" s="87">
        <f t="shared" si="85"/>
        <v>2</v>
      </c>
      <c r="Z75" s="87">
        <f t="shared" si="86"/>
        <v>2</v>
      </c>
      <c r="AA75" s="87">
        <f t="shared" si="87"/>
        <v>2</v>
      </c>
      <c r="AB75" s="87">
        <f t="shared" si="88"/>
        <v>2</v>
      </c>
      <c r="AC75" s="106">
        <f t="shared" si="89"/>
        <v>2</v>
      </c>
    </row>
    <row r="76" spans="1:29" x14ac:dyDescent="0.25">
      <c r="A76" s="74">
        <v>8</v>
      </c>
      <c r="B76" s="13">
        <v>50450</v>
      </c>
      <c r="C76" s="164" t="s">
        <v>188</v>
      </c>
      <c r="D76" s="387">
        <f>'2022-2023 исходные'!F76</f>
        <v>0.53672283088518935</v>
      </c>
      <c r="E76" s="370">
        <f t="shared" si="69"/>
        <v>0.50665173124286056</v>
      </c>
      <c r="F76" s="26" t="str">
        <f t="shared" si="70"/>
        <v>B</v>
      </c>
      <c r="G76" s="371">
        <f>'2022-2023 исходные'!I76</f>
        <v>3459.8669581511554</v>
      </c>
      <c r="H76" s="370">
        <f t="shared" si="71"/>
        <v>2.9416393012678514E-2</v>
      </c>
      <c r="I76" s="370">
        <f t="shared" si="72"/>
        <v>0.23039291929030925</v>
      </c>
      <c r="J76" s="47" t="str">
        <f t="shared" si="73"/>
        <v>D</v>
      </c>
      <c r="K76" s="372">
        <f>'2022-2023 исходные'!L76</f>
        <v>49410.929569019361</v>
      </c>
      <c r="L76" s="373">
        <f t="shared" si="74"/>
        <v>0.19904818300699195</v>
      </c>
      <c r="M76" s="370">
        <f t="shared" si="75"/>
        <v>0.25479770326894813</v>
      </c>
      <c r="N76" s="52" t="str">
        <f t="shared" si="76"/>
        <v>C</v>
      </c>
      <c r="O76" s="374">
        <f>'2022-2023 исходные'!P76</f>
        <v>3064.7482823235478</v>
      </c>
      <c r="P76" s="370">
        <f t="shared" si="77"/>
        <v>9.4792939238790078E-2</v>
      </c>
      <c r="Q76" s="370">
        <f t="shared" si="78"/>
        <v>0.14436886452548697</v>
      </c>
      <c r="R76" s="36" t="str">
        <f t="shared" si="79"/>
        <v>C</v>
      </c>
      <c r="S76" s="377">
        <f>'2022-2023 исходные'!S76</f>
        <v>647168.24784810119</v>
      </c>
      <c r="T76" s="376">
        <f t="shared" si="80"/>
        <v>0.56416094152994423</v>
      </c>
      <c r="U76" s="376">
        <f t="shared" si="81"/>
        <v>0.57026170572949719</v>
      </c>
      <c r="V76" s="52" t="str">
        <f t="shared" si="82"/>
        <v>C</v>
      </c>
      <c r="W76" s="93" t="str">
        <f t="shared" si="83"/>
        <v>C</v>
      </c>
      <c r="X76" s="105">
        <f t="shared" si="84"/>
        <v>2.5</v>
      </c>
      <c r="Y76" s="87">
        <f t="shared" si="85"/>
        <v>1</v>
      </c>
      <c r="Z76" s="87">
        <f t="shared" si="86"/>
        <v>2</v>
      </c>
      <c r="AA76" s="87">
        <f t="shared" si="87"/>
        <v>2</v>
      </c>
      <c r="AB76" s="87">
        <f t="shared" si="88"/>
        <v>2</v>
      </c>
      <c r="AC76" s="106">
        <f t="shared" si="89"/>
        <v>1.9</v>
      </c>
    </row>
    <row r="77" spans="1:29" x14ac:dyDescent="0.25">
      <c r="A77" s="74">
        <v>9</v>
      </c>
      <c r="B77" s="13">
        <v>50620</v>
      </c>
      <c r="C77" s="164" t="s">
        <v>12</v>
      </c>
      <c r="D77" s="387">
        <f>'2022-2023 исходные'!F77</f>
        <v>0.26072591799933476</v>
      </c>
      <c r="E77" s="370">
        <f t="shared" si="69"/>
        <v>0.50665173124286056</v>
      </c>
      <c r="F77" s="26" t="str">
        <f t="shared" si="70"/>
        <v>C</v>
      </c>
      <c r="G77" s="371">
        <f>'2022-2023 исходные'!I77</f>
        <v>23777.482900136798</v>
      </c>
      <c r="H77" s="370">
        <f t="shared" si="71"/>
        <v>0.20216031145209987</v>
      </c>
      <c r="I77" s="370">
        <f t="shared" si="72"/>
        <v>0.23039291929030925</v>
      </c>
      <c r="J77" s="47" t="str">
        <f t="shared" si="73"/>
        <v>C</v>
      </c>
      <c r="K77" s="372">
        <f>'2022-2023 исходные'!L77</f>
        <v>60083.966196990426</v>
      </c>
      <c r="L77" s="373">
        <f t="shared" si="74"/>
        <v>0.2420437017413074</v>
      </c>
      <c r="M77" s="370">
        <f t="shared" si="75"/>
        <v>0.25479770326894813</v>
      </c>
      <c r="N77" s="52" t="str">
        <f t="shared" si="76"/>
        <v>C</v>
      </c>
      <c r="O77" s="374">
        <f>'2022-2023 исходные'!P77</f>
        <v>2609.4870041039671</v>
      </c>
      <c r="P77" s="370">
        <f t="shared" si="77"/>
        <v>8.0711667072671398E-2</v>
      </c>
      <c r="Q77" s="370">
        <f t="shared" si="78"/>
        <v>0.14436886452548697</v>
      </c>
      <c r="R77" s="36" t="str">
        <f t="shared" si="79"/>
        <v>C</v>
      </c>
      <c r="S77" s="377">
        <f>'2022-2023 исходные'!S77</f>
        <v>743122.81734693877</v>
      </c>
      <c r="T77" s="376">
        <f t="shared" si="80"/>
        <v>0.6478081545268195</v>
      </c>
      <c r="U77" s="376">
        <f t="shared" si="81"/>
        <v>0.57026170572949719</v>
      </c>
      <c r="V77" s="52" t="str">
        <f t="shared" si="82"/>
        <v>B</v>
      </c>
      <c r="W77" s="93" t="str">
        <f t="shared" si="83"/>
        <v>C</v>
      </c>
      <c r="X77" s="105">
        <f t="shared" si="84"/>
        <v>2</v>
      </c>
      <c r="Y77" s="87">
        <f t="shared" si="85"/>
        <v>2</v>
      </c>
      <c r="Z77" s="87">
        <f t="shared" si="86"/>
        <v>2</v>
      </c>
      <c r="AA77" s="87">
        <f t="shared" si="87"/>
        <v>2</v>
      </c>
      <c r="AB77" s="87">
        <f t="shared" si="88"/>
        <v>2.5</v>
      </c>
      <c r="AC77" s="106">
        <f t="shared" si="89"/>
        <v>2.1</v>
      </c>
    </row>
    <row r="78" spans="1:29" x14ac:dyDescent="0.25">
      <c r="A78" s="74">
        <v>10</v>
      </c>
      <c r="B78" s="13">
        <v>50760</v>
      </c>
      <c r="C78" s="164" t="s">
        <v>189</v>
      </c>
      <c r="D78" s="387">
        <f>'2022-2023 исходные'!F78</f>
        <v>0.47578362974525845</v>
      </c>
      <c r="E78" s="370">
        <f t="shared" si="69"/>
        <v>0.50665173124286056</v>
      </c>
      <c r="F78" s="26" t="str">
        <f t="shared" si="70"/>
        <v>C</v>
      </c>
      <c r="G78" s="371">
        <f>'2022-2023 исходные'!I78</f>
        <v>2064.6458818054907</v>
      </c>
      <c r="H78" s="370">
        <f t="shared" si="71"/>
        <v>1.7553979799169239E-2</v>
      </c>
      <c r="I78" s="370">
        <f t="shared" si="72"/>
        <v>0.23039291929030925</v>
      </c>
      <c r="J78" s="47" t="str">
        <f t="shared" si="73"/>
        <v>D</v>
      </c>
      <c r="K78" s="372">
        <f>'2022-2023 исходные'!L78</f>
        <v>53709.312000930666</v>
      </c>
      <c r="L78" s="373">
        <f t="shared" si="74"/>
        <v>0.21636389069360817</v>
      </c>
      <c r="M78" s="370">
        <f t="shared" si="75"/>
        <v>0.25479770326894813</v>
      </c>
      <c r="N78" s="52" t="str">
        <f t="shared" si="76"/>
        <v>C</v>
      </c>
      <c r="O78" s="374">
        <f>'2022-2023 исходные'!P78</f>
        <v>3353.4711865984177</v>
      </c>
      <c r="P78" s="370">
        <f t="shared" si="77"/>
        <v>0.1037231645625563</v>
      </c>
      <c r="Q78" s="370">
        <f t="shared" si="78"/>
        <v>0.14436886452548697</v>
      </c>
      <c r="R78" s="36" t="str">
        <f t="shared" si="79"/>
        <v>C</v>
      </c>
      <c r="S78" s="377">
        <f>'2022-2023 исходные'!S78</f>
        <v>606612.8527118644</v>
      </c>
      <c r="T78" s="376">
        <f t="shared" si="80"/>
        <v>0.52880727580197351</v>
      </c>
      <c r="U78" s="376">
        <f t="shared" si="81"/>
        <v>0.57026170572949719</v>
      </c>
      <c r="V78" s="52" t="str">
        <f t="shared" si="82"/>
        <v>C</v>
      </c>
      <c r="W78" s="95" t="str">
        <f t="shared" si="83"/>
        <v>C</v>
      </c>
      <c r="X78" s="105">
        <f t="shared" si="84"/>
        <v>2</v>
      </c>
      <c r="Y78" s="87">
        <f t="shared" si="85"/>
        <v>1</v>
      </c>
      <c r="Z78" s="87">
        <f t="shared" si="86"/>
        <v>2</v>
      </c>
      <c r="AA78" s="87">
        <f t="shared" si="87"/>
        <v>2</v>
      </c>
      <c r="AB78" s="87">
        <f t="shared" si="88"/>
        <v>2</v>
      </c>
      <c r="AC78" s="106">
        <f t="shared" si="89"/>
        <v>1.8</v>
      </c>
    </row>
    <row r="79" spans="1:29" x14ac:dyDescent="0.25">
      <c r="A79" s="398">
        <v>11</v>
      </c>
      <c r="B79" s="13">
        <v>50780</v>
      </c>
      <c r="C79" s="164" t="s">
        <v>239</v>
      </c>
      <c r="D79" s="387">
        <f>'2022-2023 исходные'!F79</f>
        <v>0.54658190488005387</v>
      </c>
      <c r="E79" s="370">
        <f t="shared" si="69"/>
        <v>0.50665173124286056</v>
      </c>
      <c r="F79" s="26" t="str">
        <f t="shared" si="70"/>
        <v>B</v>
      </c>
      <c r="G79" s="371">
        <f>'2022-2023 исходные'!I79</f>
        <v>42128.766490765171</v>
      </c>
      <c r="H79" s="370">
        <f t="shared" si="71"/>
        <v>0.35818612889495027</v>
      </c>
      <c r="I79" s="370">
        <f t="shared" si="72"/>
        <v>0.23039291929030925</v>
      </c>
      <c r="J79" s="47" t="str">
        <f t="shared" si="73"/>
        <v>B</v>
      </c>
      <c r="K79" s="372">
        <f>'2022-2023 исходные'!L79</f>
        <v>54305.130956464382</v>
      </c>
      <c r="L79" s="373">
        <f t="shared" si="74"/>
        <v>0.21876410217585621</v>
      </c>
      <c r="M79" s="370">
        <f t="shared" si="75"/>
        <v>0.25479770326894813</v>
      </c>
      <c r="N79" s="52" t="str">
        <f t="shared" si="76"/>
        <v>C</v>
      </c>
      <c r="O79" s="374">
        <f>'2022-2023 исходные'!P79</f>
        <v>4130.2415369393138</v>
      </c>
      <c r="P79" s="370">
        <f t="shared" si="77"/>
        <v>0.12774874116440812</v>
      </c>
      <c r="Q79" s="370">
        <f t="shared" si="78"/>
        <v>0.14436886452548697</v>
      </c>
      <c r="R79" s="36" t="str">
        <f t="shared" si="79"/>
        <v>C</v>
      </c>
      <c r="S79" s="377">
        <f>'2022-2023 исходные'!S79</f>
        <v>692241.96152777772</v>
      </c>
      <c r="T79" s="376">
        <f t="shared" si="80"/>
        <v>0.60345339574464163</v>
      </c>
      <c r="U79" s="376">
        <f t="shared" si="81"/>
        <v>0.57026170572949719</v>
      </c>
      <c r="V79" s="52" t="str">
        <f t="shared" si="82"/>
        <v>B</v>
      </c>
      <c r="W79" s="93" t="str">
        <f t="shared" si="83"/>
        <v>C</v>
      </c>
      <c r="X79" s="105">
        <f t="shared" si="84"/>
        <v>2.5</v>
      </c>
      <c r="Y79" s="87">
        <f t="shared" si="85"/>
        <v>2.5</v>
      </c>
      <c r="Z79" s="87">
        <f t="shared" si="86"/>
        <v>2</v>
      </c>
      <c r="AA79" s="87">
        <f t="shared" si="87"/>
        <v>2</v>
      </c>
      <c r="AB79" s="87">
        <f t="shared" si="88"/>
        <v>2.5</v>
      </c>
      <c r="AC79" s="106">
        <f t="shared" si="89"/>
        <v>2.2999999999999998</v>
      </c>
    </row>
    <row r="80" spans="1:29" x14ac:dyDescent="0.25">
      <c r="A80" s="398">
        <v>12</v>
      </c>
      <c r="B80" s="13">
        <v>50930</v>
      </c>
      <c r="C80" s="164" t="s">
        <v>138</v>
      </c>
      <c r="D80" s="369">
        <f>'2022-2023 исходные'!F80</f>
        <v>0.33205399785214623</v>
      </c>
      <c r="E80" s="370">
        <f t="shared" si="69"/>
        <v>0.50665173124286056</v>
      </c>
      <c r="F80" s="26" t="str">
        <f t="shared" si="70"/>
        <v>C</v>
      </c>
      <c r="G80" s="371">
        <f>'2022-2023 исходные'!I80</f>
        <v>29086.979785969084</v>
      </c>
      <c r="H80" s="370">
        <f t="shared" si="71"/>
        <v>0.24730258107760483</v>
      </c>
      <c r="I80" s="370">
        <f t="shared" si="72"/>
        <v>0.23039291929030925</v>
      </c>
      <c r="J80" s="47" t="str">
        <f t="shared" si="73"/>
        <v>B</v>
      </c>
      <c r="K80" s="372">
        <f>'2022-2023 исходные'!L80</f>
        <v>46803.738513674201</v>
      </c>
      <c r="L80" s="373">
        <f t="shared" si="74"/>
        <v>0.18854531154019161</v>
      </c>
      <c r="M80" s="370">
        <f t="shared" si="75"/>
        <v>0.25479770326894813</v>
      </c>
      <c r="N80" s="52" t="str">
        <f t="shared" si="76"/>
        <v>D</v>
      </c>
      <c r="O80" s="374">
        <f>'2022-2023 исходные'!P80</f>
        <v>2896.7238525564803</v>
      </c>
      <c r="P80" s="370">
        <f t="shared" si="77"/>
        <v>8.9595928556572987E-2</v>
      </c>
      <c r="Q80" s="370">
        <f t="shared" si="78"/>
        <v>0.14436886452548697</v>
      </c>
      <c r="R80" s="36" t="str">
        <f t="shared" si="79"/>
        <v>C</v>
      </c>
      <c r="S80" s="377">
        <f>'2022-2023 исходные'!S80</f>
        <v>392154.99213114753</v>
      </c>
      <c r="T80" s="376">
        <f t="shared" si="80"/>
        <v>0.34185627975725968</v>
      </c>
      <c r="U80" s="376">
        <f t="shared" si="81"/>
        <v>0.57026170572949719</v>
      </c>
      <c r="V80" s="52" t="str">
        <f t="shared" si="82"/>
        <v>D</v>
      </c>
      <c r="W80" s="93" t="str">
        <f t="shared" si="83"/>
        <v>C</v>
      </c>
      <c r="X80" s="105">
        <f t="shared" si="84"/>
        <v>2</v>
      </c>
      <c r="Y80" s="87">
        <f t="shared" si="85"/>
        <v>2.5</v>
      </c>
      <c r="Z80" s="87">
        <f t="shared" si="86"/>
        <v>1</v>
      </c>
      <c r="AA80" s="87">
        <f t="shared" si="87"/>
        <v>2</v>
      </c>
      <c r="AB80" s="87">
        <f t="shared" si="88"/>
        <v>1</v>
      </c>
      <c r="AC80" s="106">
        <f t="shared" si="89"/>
        <v>1.7</v>
      </c>
    </row>
    <row r="81" spans="1:29" x14ac:dyDescent="0.25">
      <c r="A81" s="399">
        <v>13</v>
      </c>
      <c r="B81" s="14">
        <v>51370</v>
      </c>
      <c r="C81" s="165" t="s">
        <v>66</v>
      </c>
      <c r="D81" s="389">
        <f>'2022-2023 исходные'!F81</f>
        <v>0.55312463501336828</v>
      </c>
      <c r="E81" s="390">
        <f t="shared" si="69"/>
        <v>0.50665173124286056</v>
      </c>
      <c r="F81" s="31" t="str">
        <f t="shared" si="70"/>
        <v>B</v>
      </c>
      <c r="G81" s="391">
        <f>'2022-2023 исходные'!I81</f>
        <v>29329.022316684379</v>
      </c>
      <c r="H81" s="390">
        <f t="shared" si="71"/>
        <v>0.2493604689372898</v>
      </c>
      <c r="I81" s="390">
        <f t="shared" si="72"/>
        <v>0.23039291929030925</v>
      </c>
      <c r="J81" s="48" t="str">
        <f t="shared" si="73"/>
        <v>B</v>
      </c>
      <c r="K81" s="392">
        <f>'2022-2023 исходные'!L81</f>
        <v>73153.695100956436</v>
      </c>
      <c r="L81" s="393">
        <f t="shared" si="74"/>
        <v>0.29469411357163944</v>
      </c>
      <c r="M81" s="390">
        <f t="shared" si="75"/>
        <v>0.25479770326894813</v>
      </c>
      <c r="N81" s="42" t="str">
        <f t="shared" si="76"/>
        <v>B</v>
      </c>
      <c r="O81" s="394">
        <f>'2022-2023 исходные'!P81</f>
        <v>4458.5908607863976</v>
      </c>
      <c r="P81" s="390">
        <f t="shared" si="77"/>
        <v>0.13790461519949748</v>
      </c>
      <c r="Q81" s="390">
        <f t="shared" si="78"/>
        <v>0.14436886452548697</v>
      </c>
      <c r="R81" s="37" t="str">
        <f t="shared" si="79"/>
        <v>C</v>
      </c>
      <c r="S81" s="395">
        <f>'2022-2023 исходные'!S81</f>
        <v>719300.07117647061</v>
      </c>
      <c r="T81" s="396">
        <f t="shared" si="80"/>
        <v>0.62704096924841768</v>
      </c>
      <c r="U81" s="396">
        <f t="shared" si="81"/>
        <v>0.57026170572949719</v>
      </c>
      <c r="V81" s="42" t="str">
        <f t="shared" si="82"/>
        <v>B</v>
      </c>
      <c r="W81" s="86" t="str">
        <f>IF(AC81&gt;=3.5,"A",IF(AC81&gt;=2.5,"B",IF(AC81&gt;=1.5,"C","D")))</f>
        <v>C</v>
      </c>
      <c r="X81" s="101">
        <f>IF(F81="A",4.2,IF(F81="B",2.5,IF(F81="C",2,1)))</f>
        <v>2.5</v>
      </c>
      <c r="Y81" s="89">
        <f>IF(J81="A",4.2,IF(J81="B",2.5,IF(J81="C",2,1)))</f>
        <v>2.5</v>
      </c>
      <c r="Z81" s="89">
        <f>IF(N81="A",4.2,IF(N81="B",2.5,IF(N81="C",2,1)))</f>
        <v>2.5</v>
      </c>
      <c r="AA81" s="89">
        <f>IF(R81="A",4.2,IF(R81="B",2.5,IF(R81="C",2,1)))</f>
        <v>2</v>
      </c>
      <c r="AB81" s="89">
        <f>IF(V81="A",4.2,IF(V81="B",2.5,IF(V81="C",2,1)))</f>
        <v>2.5</v>
      </c>
      <c r="AC81" s="102">
        <f>AVERAGE(X81:AB81)</f>
        <v>2.4</v>
      </c>
    </row>
    <row r="82" spans="1:29" ht="15.75" thickBot="1" x14ac:dyDescent="0.3">
      <c r="A82" s="399">
        <v>14</v>
      </c>
      <c r="B82" s="14">
        <v>51580</v>
      </c>
      <c r="C82" s="165" t="s">
        <v>139</v>
      </c>
      <c r="D82" s="389">
        <f>'2022-2023 исходные'!F82</f>
        <v>0.96157574991154937</v>
      </c>
      <c r="E82" s="390">
        <f t="shared" si="69"/>
        <v>0.50665173124286056</v>
      </c>
      <c r="F82" s="31" t="str">
        <f t="shared" si="70"/>
        <v>A</v>
      </c>
      <c r="G82" s="391">
        <f>'2022-2023 исходные'!I82</f>
        <v>105946.26506024097</v>
      </c>
      <c r="H82" s="390">
        <f t="shared" si="71"/>
        <v>0.90077364503716317</v>
      </c>
      <c r="I82" s="390">
        <f t="shared" si="72"/>
        <v>0.23039291929030925</v>
      </c>
      <c r="J82" s="48" t="str">
        <f t="shared" si="73"/>
        <v>A</v>
      </c>
      <c r="K82" s="392">
        <f>'2022-2023 исходные'!L82</f>
        <v>77804.776247848538</v>
      </c>
      <c r="L82" s="393">
        <f t="shared" si="74"/>
        <v>0.31343064128690462</v>
      </c>
      <c r="M82" s="390">
        <f t="shared" si="75"/>
        <v>0.25479770326894813</v>
      </c>
      <c r="N82" s="42" t="str">
        <f t="shared" si="76"/>
        <v>B</v>
      </c>
      <c r="O82" s="394">
        <f>'2022-2023 исходные'!P82</f>
        <v>19493.833498278829</v>
      </c>
      <c r="P82" s="390">
        <f t="shared" si="77"/>
        <v>0.60294601843530915</v>
      </c>
      <c r="Q82" s="390">
        <f t="shared" si="78"/>
        <v>0.14436886452548697</v>
      </c>
      <c r="R82" s="37" t="str">
        <f t="shared" si="79"/>
        <v>A</v>
      </c>
      <c r="S82" s="395">
        <f>'2022-2023 исходные'!S82</f>
        <v>602840.02666666661</v>
      </c>
      <c r="T82" s="396">
        <f t="shared" si="80"/>
        <v>0.5255183612098796</v>
      </c>
      <c r="U82" s="396">
        <f t="shared" si="81"/>
        <v>0.57026170572949719</v>
      </c>
      <c r="V82" s="42" t="str">
        <f t="shared" si="82"/>
        <v>C</v>
      </c>
      <c r="W82" s="91" t="str">
        <f t="shared" si="83"/>
        <v>B</v>
      </c>
      <c r="X82" s="101">
        <f t="shared" si="84"/>
        <v>4.2</v>
      </c>
      <c r="Y82" s="89">
        <f t="shared" si="85"/>
        <v>4.2</v>
      </c>
      <c r="Z82" s="89">
        <f t="shared" si="86"/>
        <v>2.5</v>
      </c>
      <c r="AA82" s="89">
        <f t="shared" si="87"/>
        <v>4.2</v>
      </c>
      <c r="AB82" s="89">
        <f t="shared" si="88"/>
        <v>2</v>
      </c>
      <c r="AC82" s="102">
        <f t="shared" si="89"/>
        <v>3.4200000000000004</v>
      </c>
    </row>
    <row r="83" spans="1:29" ht="15.75" thickBot="1" x14ac:dyDescent="0.3">
      <c r="A83" s="366"/>
      <c r="B83" s="62"/>
      <c r="C83" s="64" t="s">
        <v>133</v>
      </c>
      <c r="D83" s="50">
        <f>AVERAGE(D84:D113)</f>
        <v>0.6371434195004767</v>
      </c>
      <c r="E83" s="397"/>
      <c r="F83" s="35" t="str">
        <f t="shared" si="70"/>
        <v>B</v>
      </c>
      <c r="G83" s="44">
        <f>AVERAGE(G84:G113)</f>
        <v>24623.196757755366</v>
      </c>
      <c r="H83" s="139">
        <f>AVERAGE(H84:H113)</f>
        <v>0.209350718341407</v>
      </c>
      <c r="I83" s="139"/>
      <c r="J83" s="40" t="str">
        <f t="shared" si="73"/>
        <v>C</v>
      </c>
      <c r="K83" s="44">
        <f>AVERAGE(K84:K113)</f>
        <v>54489.095962706335</v>
      </c>
      <c r="L83" s="140">
        <f>AVERAGE(L84:L113)</f>
        <v>0.21950519125369225</v>
      </c>
      <c r="M83" s="139"/>
      <c r="N83" s="40" t="str">
        <f t="shared" si="76"/>
        <v>C</v>
      </c>
      <c r="O83" s="39">
        <f>AVERAGE(O84:O113)</f>
        <v>3698.7551255603807</v>
      </c>
      <c r="P83" s="139">
        <f>AVERAGE(P84:P113)</f>
        <v>0.11440282776195509</v>
      </c>
      <c r="Q83" s="139"/>
      <c r="R83" s="35" t="str">
        <f t="shared" si="79"/>
        <v>C</v>
      </c>
      <c r="S83" s="44">
        <f>AVERAGE(S84:S113)</f>
        <v>621938.28196730721</v>
      </c>
      <c r="T83" s="139">
        <f>AVERAGE(T84:T113)</f>
        <v>0.54216702981779552</v>
      </c>
      <c r="U83" s="368"/>
      <c r="V83" s="40" t="str">
        <f t="shared" si="82"/>
        <v>C</v>
      </c>
      <c r="W83" s="92" t="str">
        <f t="shared" si="83"/>
        <v>C</v>
      </c>
      <c r="X83" s="142">
        <f t="shared" si="84"/>
        <v>2.5</v>
      </c>
      <c r="Y83" s="143">
        <f t="shared" si="85"/>
        <v>2</v>
      </c>
      <c r="Z83" s="143">
        <f t="shared" si="86"/>
        <v>2</v>
      </c>
      <c r="AA83" s="143">
        <f t="shared" si="87"/>
        <v>2</v>
      </c>
      <c r="AB83" s="143">
        <f t="shared" si="88"/>
        <v>2</v>
      </c>
      <c r="AC83" s="144">
        <f t="shared" si="89"/>
        <v>2.1</v>
      </c>
    </row>
    <row r="84" spans="1:29" x14ac:dyDescent="0.25">
      <c r="A84" s="74">
        <v>1</v>
      </c>
      <c r="B84" s="16">
        <v>60010</v>
      </c>
      <c r="C84" s="158" t="s">
        <v>190</v>
      </c>
      <c r="D84" s="369">
        <f>'2022-2023 исходные'!F84</f>
        <v>0.50715317926777226</v>
      </c>
      <c r="E84" s="370">
        <f t="shared" ref="E84:E113" si="90">$D$124</f>
        <v>0.50665173124286056</v>
      </c>
      <c r="F84" s="26" t="str">
        <f t="shared" si="70"/>
        <v>B</v>
      </c>
      <c r="G84" s="371">
        <f>'2022-2023 исходные'!I84</f>
        <v>39379.652351738245</v>
      </c>
      <c r="H84" s="370">
        <f t="shared" ref="H84:H113" si="91">G84/$G$125</f>
        <v>0.33481268045647583</v>
      </c>
      <c r="I84" s="370">
        <f t="shared" ref="I84:I113" si="92">$H$124</f>
        <v>0.23039291929030925</v>
      </c>
      <c r="J84" s="47" t="str">
        <f t="shared" si="73"/>
        <v>B</v>
      </c>
      <c r="K84" s="372">
        <f>'2022-2023 исходные'!L84</f>
        <v>51852.820705521473</v>
      </c>
      <c r="L84" s="373">
        <f t="shared" ref="L84:L113" si="93">K84/$K$125</f>
        <v>0.20888515628519516</v>
      </c>
      <c r="M84" s="370">
        <f t="shared" ref="M84:M113" si="94">$L$124</f>
        <v>0.25479770326894813</v>
      </c>
      <c r="N84" s="52" t="str">
        <f t="shared" si="76"/>
        <v>C</v>
      </c>
      <c r="O84" s="374">
        <f>'2022-2023 исходные'!P84</f>
        <v>6350.0637321063396</v>
      </c>
      <c r="P84" s="370">
        <f t="shared" ref="P84:P113" si="95">O84/$O$125</f>
        <v>0.19640804074899013</v>
      </c>
      <c r="Q84" s="370">
        <f t="shared" ref="Q84:Q113" si="96">$P$124</f>
        <v>0.14436886452548697</v>
      </c>
      <c r="R84" s="36" t="str">
        <f t="shared" si="79"/>
        <v>B</v>
      </c>
      <c r="S84" s="377">
        <f>'2022-2023 исходные'!S84</f>
        <v>594693.56786885252</v>
      </c>
      <c r="T84" s="376">
        <f t="shared" ref="T84:T113" si="97">S84/$S$125</f>
        <v>0.51841678618546894</v>
      </c>
      <c r="U84" s="376">
        <f t="shared" ref="U84:U113" si="98">$T$124</f>
        <v>0.57026170572949719</v>
      </c>
      <c r="V84" s="52" t="str">
        <f t="shared" si="82"/>
        <v>C</v>
      </c>
      <c r="W84" s="93" t="str">
        <f t="shared" si="83"/>
        <v>C</v>
      </c>
      <c r="X84" s="103">
        <f t="shared" si="84"/>
        <v>2.5</v>
      </c>
      <c r="Y84" s="88">
        <f t="shared" si="85"/>
        <v>2.5</v>
      </c>
      <c r="Z84" s="88">
        <f t="shared" si="86"/>
        <v>2</v>
      </c>
      <c r="AA84" s="88">
        <f t="shared" si="87"/>
        <v>2.5</v>
      </c>
      <c r="AB84" s="88">
        <f t="shared" si="88"/>
        <v>2</v>
      </c>
      <c r="AC84" s="104">
        <f t="shared" si="89"/>
        <v>2.2999999999999998</v>
      </c>
    </row>
    <row r="85" spans="1:29" x14ac:dyDescent="0.25">
      <c r="A85" s="74">
        <v>2</v>
      </c>
      <c r="B85" s="13">
        <v>60020</v>
      </c>
      <c r="C85" s="158" t="s">
        <v>27</v>
      </c>
      <c r="D85" s="369">
        <f>'2022-2023 исходные'!F85</f>
        <v>0.31086041837509581</v>
      </c>
      <c r="E85" s="370">
        <f t="shared" si="90"/>
        <v>0.50665173124286056</v>
      </c>
      <c r="F85" s="26" t="str">
        <f t="shared" si="70"/>
        <v>C</v>
      </c>
      <c r="G85" s="371">
        <f>'2022-2023 исходные'!I85</f>
        <v>18543.699346405228</v>
      </c>
      <c r="H85" s="370">
        <f t="shared" si="91"/>
        <v>0.15766176979657565</v>
      </c>
      <c r="I85" s="370">
        <f t="shared" si="92"/>
        <v>0.23039291929030925</v>
      </c>
      <c r="J85" s="47" t="str">
        <f t="shared" si="73"/>
        <v>C</v>
      </c>
      <c r="K85" s="372">
        <f>'2022-2023 исходные'!L85</f>
        <v>49243.506143790852</v>
      </c>
      <c r="L85" s="373">
        <f t="shared" si="93"/>
        <v>0.19837373043394349</v>
      </c>
      <c r="M85" s="370">
        <f t="shared" si="94"/>
        <v>0.25479770326894813</v>
      </c>
      <c r="N85" s="52" t="str">
        <f t="shared" si="76"/>
        <v>C</v>
      </c>
      <c r="O85" s="374">
        <f>'2022-2023 исходные'!P85</f>
        <v>2757.9182745098037</v>
      </c>
      <c r="P85" s="370">
        <f t="shared" si="95"/>
        <v>8.530265957860389E-2</v>
      </c>
      <c r="Q85" s="370">
        <f t="shared" si="96"/>
        <v>0.14436886452548697</v>
      </c>
      <c r="R85" s="36" t="str">
        <f t="shared" si="79"/>
        <v>C</v>
      </c>
      <c r="S85" s="377">
        <f>'2022-2023 исходные'!S85</f>
        <v>851656.94285714289</v>
      </c>
      <c r="T85" s="376">
        <f t="shared" si="97"/>
        <v>0.74242144039114322</v>
      </c>
      <c r="U85" s="376">
        <f t="shared" si="98"/>
        <v>0.57026170572949719</v>
      </c>
      <c r="V85" s="52" t="str">
        <f t="shared" si="82"/>
        <v>B</v>
      </c>
      <c r="W85" s="96" t="str">
        <f t="shared" si="83"/>
        <v>C</v>
      </c>
      <c r="X85" s="105">
        <f t="shared" si="84"/>
        <v>2</v>
      </c>
      <c r="Y85" s="87">
        <f t="shared" si="85"/>
        <v>2</v>
      </c>
      <c r="Z85" s="87">
        <f t="shared" si="86"/>
        <v>2</v>
      </c>
      <c r="AA85" s="87">
        <f t="shared" si="87"/>
        <v>2</v>
      </c>
      <c r="AB85" s="87">
        <f t="shared" si="88"/>
        <v>2.5</v>
      </c>
      <c r="AC85" s="106">
        <f t="shared" si="89"/>
        <v>2.1</v>
      </c>
    </row>
    <row r="86" spans="1:29" x14ac:dyDescent="0.25">
      <c r="A86" s="74">
        <v>3</v>
      </c>
      <c r="B86" s="13">
        <v>60050</v>
      </c>
      <c r="C86" s="158" t="s">
        <v>191</v>
      </c>
      <c r="D86" s="369">
        <f>'2022-2023 исходные'!F86</f>
        <v>0.31803362893508824</v>
      </c>
      <c r="E86" s="370">
        <f t="shared" si="90"/>
        <v>0.50665173124286056</v>
      </c>
      <c r="F86" s="26" t="str">
        <f t="shared" si="70"/>
        <v>C</v>
      </c>
      <c r="G86" s="371">
        <f>'2022-2023 исходные'!I86</f>
        <v>19675.294659300183</v>
      </c>
      <c r="H86" s="370">
        <f t="shared" si="91"/>
        <v>0.16728279073699084</v>
      </c>
      <c r="I86" s="370">
        <f t="shared" si="92"/>
        <v>0.23039291929030925</v>
      </c>
      <c r="J86" s="47" t="str">
        <f t="shared" si="73"/>
        <v>C</v>
      </c>
      <c r="K86" s="372">
        <f>'2022-2023 исходные'!L86</f>
        <v>55927.034125230202</v>
      </c>
      <c r="L86" s="373">
        <f t="shared" si="93"/>
        <v>0.22529781610457653</v>
      </c>
      <c r="M86" s="370">
        <f t="shared" si="94"/>
        <v>0.25479770326894813</v>
      </c>
      <c r="N86" s="52" t="str">
        <f t="shared" si="76"/>
        <v>C</v>
      </c>
      <c r="O86" s="374">
        <f>'2022-2023 исходные'!P86</f>
        <v>3218.1058931860039</v>
      </c>
      <c r="P86" s="370">
        <f t="shared" si="95"/>
        <v>9.9536303896872014E-2</v>
      </c>
      <c r="Q86" s="370">
        <f t="shared" si="96"/>
        <v>0.14436886452548697</v>
      </c>
      <c r="R86" s="36" t="str">
        <f t="shared" si="79"/>
        <v>C</v>
      </c>
      <c r="S86" s="377">
        <f>'2022-2023 исходные'!S86</f>
        <v>672984.77586206899</v>
      </c>
      <c r="T86" s="376">
        <f t="shared" si="97"/>
        <v>0.58666618155033035</v>
      </c>
      <c r="U86" s="376">
        <f t="shared" si="98"/>
        <v>0.57026170572949719</v>
      </c>
      <c r="V86" s="52" t="str">
        <f t="shared" si="82"/>
        <v>B</v>
      </c>
      <c r="W86" s="93" t="str">
        <f t="shared" si="83"/>
        <v>C</v>
      </c>
      <c r="X86" s="105">
        <f t="shared" si="84"/>
        <v>2</v>
      </c>
      <c r="Y86" s="87">
        <f t="shared" si="85"/>
        <v>2</v>
      </c>
      <c r="Z86" s="87">
        <f t="shared" si="86"/>
        <v>2</v>
      </c>
      <c r="AA86" s="87">
        <f t="shared" si="87"/>
        <v>2</v>
      </c>
      <c r="AB86" s="87">
        <f t="shared" si="88"/>
        <v>2.5</v>
      </c>
      <c r="AC86" s="106">
        <f t="shared" si="89"/>
        <v>2.1</v>
      </c>
    </row>
    <row r="87" spans="1:29" x14ac:dyDescent="0.25">
      <c r="A87" s="74">
        <v>4</v>
      </c>
      <c r="B87" s="13">
        <v>60070</v>
      </c>
      <c r="C87" s="158" t="s">
        <v>193</v>
      </c>
      <c r="D87" s="369">
        <f>'2022-2023 исходные'!F87</f>
        <v>0.57356701204569249</v>
      </c>
      <c r="E87" s="370">
        <f t="shared" si="90"/>
        <v>0.50665173124286056</v>
      </c>
      <c r="F87" s="26" t="str">
        <f t="shared" si="70"/>
        <v>B</v>
      </c>
      <c r="G87" s="371">
        <f>'2022-2023 исходные'!I87</f>
        <v>20960.816326530614</v>
      </c>
      <c r="H87" s="370">
        <f t="shared" si="91"/>
        <v>0.17821252041936322</v>
      </c>
      <c r="I87" s="370">
        <f t="shared" si="92"/>
        <v>0.23039291929030925</v>
      </c>
      <c r="J87" s="47" t="str">
        <f t="shared" si="73"/>
        <v>C</v>
      </c>
      <c r="K87" s="372">
        <f>'2022-2023 исходные'!L87</f>
        <v>56203.555551020407</v>
      </c>
      <c r="L87" s="373">
        <f t="shared" si="93"/>
        <v>0.22641176170013871</v>
      </c>
      <c r="M87" s="370">
        <f t="shared" si="94"/>
        <v>0.25479770326894813</v>
      </c>
      <c r="N87" s="52" t="str">
        <f t="shared" si="76"/>
        <v>C</v>
      </c>
      <c r="O87" s="374">
        <f>'2022-2023 исходные'!P87</f>
        <v>3889.0097959183672</v>
      </c>
      <c r="P87" s="370">
        <f t="shared" si="95"/>
        <v>0.12028742177940162</v>
      </c>
      <c r="Q87" s="370">
        <f t="shared" si="96"/>
        <v>0.14436886452548697</v>
      </c>
      <c r="R87" s="36" t="str">
        <f t="shared" si="79"/>
        <v>C</v>
      </c>
      <c r="S87" s="377">
        <f>'2022-2023 исходные'!S87</f>
        <v>543753.064625</v>
      </c>
      <c r="T87" s="376">
        <f t="shared" si="97"/>
        <v>0.47401003049617196</v>
      </c>
      <c r="U87" s="376">
        <f t="shared" si="98"/>
        <v>0.57026170572949719</v>
      </c>
      <c r="V87" s="52" t="str">
        <f t="shared" si="82"/>
        <v>C</v>
      </c>
      <c r="W87" s="93" t="str">
        <f t="shared" si="83"/>
        <v>C</v>
      </c>
      <c r="X87" s="105">
        <f t="shared" si="84"/>
        <v>2.5</v>
      </c>
      <c r="Y87" s="87">
        <f t="shared" si="85"/>
        <v>2</v>
      </c>
      <c r="Z87" s="87">
        <f t="shared" si="86"/>
        <v>2</v>
      </c>
      <c r="AA87" s="87">
        <f t="shared" si="87"/>
        <v>2</v>
      </c>
      <c r="AB87" s="87">
        <f t="shared" si="88"/>
        <v>2</v>
      </c>
      <c r="AC87" s="106">
        <f t="shared" si="89"/>
        <v>2.1</v>
      </c>
    </row>
    <row r="88" spans="1:29" x14ac:dyDescent="0.25">
      <c r="A88" s="74">
        <v>5</v>
      </c>
      <c r="B88" s="13">
        <v>60180</v>
      </c>
      <c r="C88" s="158" t="s">
        <v>240</v>
      </c>
      <c r="D88" s="369">
        <f>'2022-2023 исходные'!F88</f>
        <v>0.75529607584153247</v>
      </c>
      <c r="E88" s="370">
        <f t="shared" si="90"/>
        <v>0.50665173124286056</v>
      </c>
      <c r="F88" s="145" t="str">
        <f t="shared" si="70"/>
        <v>A</v>
      </c>
      <c r="G88" s="371">
        <f>'2022-2023 исходные'!I88</f>
        <v>36272.790845518117</v>
      </c>
      <c r="H88" s="370">
        <f t="shared" si="91"/>
        <v>0.30839760143512213</v>
      </c>
      <c r="I88" s="370">
        <f t="shared" si="92"/>
        <v>0.23039291929030925</v>
      </c>
      <c r="J88" s="47" t="str">
        <f t="shared" si="73"/>
        <v>B</v>
      </c>
      <c r="K88" s="372">
        <f>'2022-2023 исходные'!L88</f>
        <v>47544.41935791482</v>
      </c>
      <c r="L88" s="373">
        <f t="shared" si="93"/>
        <v>0.19152908815642064</v>
      </c>
      <c r="M88" s="370">
        <f t="shared" si="94"/>
        <v>0.25479770326894813</v>
      </c>
      <c r="N88" s="52" t="str">
        <f t="shared" si="76"/>
        <v>D</v>
      </c>
      <c r="O88" s="374">
        <f>'2022-2023 исходные'!P88</f>
        <v>2833.7449713922442</v>
      </c>
      <c r="P88" s="370">
        <f t="shared" si="95"/>
        <v>8.7647986113808238E-2</v>
      </c>
      <c r="Q88" s="370">
        <f t="shared" si="96"/>
        <v>0.14436886452548697</v>
      </c>
      <c r="R88" s="36" t="str">
        <f t="shared" si="79"/>
        <v>C</v>
      </c>
      <c r="S88" s="377">
        <f>'2022-2023 исходные'!S88</f>
        <v>617368.95833333337</v>
      </c>
      <c r="T88" s="376">
        <f t="shared" si="97"/>
        <v>0.53818377827220554</v>
      </c>
      <c r="U88" s="376">
        <f t="shared" si="98"/>
        <v>0.57026170572949719</v>
      </c>
      <c r="V88" s="52" t="str">
        <f t="shared" si="82"/>
        <v>C</v>
      </c>
      <c r="W88" s="93" t="str">
        <f t="shared" si="83"/>
        <v>C</v>
      </c>
      <c r="X88" s="105">
        <f t="shared" si="84"/>
        <v>4.2</v>
      </c>
      <c r="Y88" s="87">
        <f t="shared" si="85"/>
        <v>2.5</v>
      </c>
      <c r="Z88" s="87">
        <f t="shared" si="86"/>
        <v>1</v>
      </c>
      <c r="AA88" s="87">
        <f t="shared" si="87"/>
        <v>2</v>
      </c>
      <c r="AB88" s="87">
        <f t="shared" si="88"/>
        <v>2</v>
      </c>
      <c r="AC88" s="106">
        <f t="shared" si="89"/>
        <v>2.34</v>
      </c>
    </row>
    <row r="89" spans="1:29" x14ac:dyDescent="0.25">
      <c r="A89" s="74">
        <v>6</v>
      </c>
      <c r="B89" s="13">
        <v>60240</v>
      </c>
      <c r="C89" s="158" t="s">
        <v>194</v>
      </c>
      <c r="D89" s="369">
        <f>'2022-2023 исходные'!F89</f>
        <v>0.77548440012590447</v>
      </c>
      <c r="E89" s="370">
        <f t="shared" si="90"/>
        <v>0.50665173124286056</v>
      </c>
      <c r="F89" s="145" t="str">
        <f t="shared" si="70"/>
        <v>A</v>
      </c>
      <c r="G89" s="371">
        <f>'2022-2023 исходные'!I89</f>
        <v>17188.288899660689</v>
      </c>
      <c r="H89" s="370">
        <f t="shared" si="91"/>
        <v>0.14613783350735096</v>
      </c>
      <c r="I89" s="370">
        <f t="shared" si="92"/>
        <v>0.23039291929030925</v>
      </c>
      <c r="J89" s="47" t="str">
        <f t="shared" si="73"/>
        <v>C</v>
      </c>
      <c r="K89" s="372">
        <f>'2022-2023 исходные'!L89</f>
        <v>52766.968022297624</v>
      </c>
      <c r="L89" s="373">
        <f t="shared" si="93"/>
        <v>0.21256772943231317</v>
      </c>
      <c r="M89" s="370">
        <f t="shared" si="94"/>
        <v>0.25479770326894813</v>
      </c>
      <c r="N89" s="52" t="str">
        <f t="shared" si="76"/>
        <v>C</v>
      </c>
      <c r="O89" s="374">
        <f>'2022-2023 исходные'!P89</f>
        <v>3327.6073679108094</v>
      </c>
      <c r="P89" s="370">
        <f t="shared" si="95"/>
        <v>0.1029231943309134</v>
      </c>
      <c r="Q89" s="370">
        <f t="shared" si="96"/>
        <v>0.14436886452548697</v>
      </c>
      <c r="R89" s="36" t="str">
        <f t="shared" si="79"/>
        <v>C</v>
      </c>
      <c r="S89" s="377">
        <f>'2022-2023 исходные'!S89</f>
        <v>646971.13238095248</v>
      </c>
      <c r="T89" s="376">
        <f t="shared" si="97"/>
        <v>0.56398910855157036</v>
      </c>
      <c r="U89" s="376">
        <f t="shared" si="98"/>
        <v>0.57026170572949719</v>
      </c>
      <c r="V89" s="52" t="str">
        <f t="shared" si="82"/>
        <v>C</v>
      </c>
      <c r="W89" s="95" t="str">
        <f t="shared" si="83"/>
        <v>C</v>
      </c>
      <c r="X89" s="105">
        <f t="shared" si="84"/>
        <v>4.2</v>
      </c>
      <c r="Y89" s="87">
        <f t="shared" si="85"/>
        <v>2</v>
      </c>
      <c r="Z89" s="87">
        <f t="shared" si="86"/>
        <v>2</v>
      </c>
      <c r="AA89" s="87">
        <f t="shared" si="87"/>
        <v>2</v>
      </c>
      <c r="AB89" s="87">
        <f t="shared" si="88"/>
        <v>2</v>
      </c>
      <c r="AC89" s="106">
        <f t="shared" si="89"/>
        <v>2.44</v>
      </c>
    </row>
    <row r="90" spans="1:29" x14ac:dyDescent="0.25">
      <c r="A90" s="74">
        <v>7</v>
      </c>
      <c r="B90" s="13">
        <v>60560</v>
      </c>
      <c r="C90" s="158" t="s">
        <v>11</v>
      </c>
      <c r="D90" s="387">
        <f>'2022-2023 исходные'!F90</f>
        <v>0.38154912316843731</v>
      </c>
      <c r="E90" s="370">
        <f t="shared" si="90"/>
        <v>0.50665173124286056</v>
      </c>
      <c r="F90" s="147" t="str">
        <f t="shared" si="70"/>
        <v>C</v>
      </c>
      <c r="G90" s="371">
        <f>'2022-2023 исходные'!I90</f>
        <v>28917.005870841487</v>
      </c>
      <c r="H90" s="370">
        <f t="shared" si="91"/>
        <v>0.24585743317169551</v>
      </c>
      <c r="I90" s="370">
        <f t="shared" si="92"/>
        <v>0.23039291929030925</v>
      </c>
      <c r="J90" s="47" t="str">
        <f t="shared" si="73"/>
        <v>B</v>
      </c>
      <c r="K90" s="372">
        <f>'2022-2023 исходные'!L90</f>
        <v>68170.524814090022</v>
      </c>
      <c r="L90" s="373">
        <f t="shared" si="93"/>
        <v>0.27461978993784353</v>
      </c>
      <c r="M90" s="370">
        <f t="shared" si="94"/>
        <v>0.25479770326894813</v>
      </c>
      <c r="N90" s="52" t="str">
        <f t="shared" si="76"/>
        <v>B</v>
      </c>
      <c r="O90" s="374">
        <f>'2022-2023 исходные'!P90</f>
        <v>3720.2465753424658</v>
      </c>
      <c r="P90" s="370">
        <f t="shared" si="95"/>
        <v>0.11506756023120772</v>
      </c>
      <c r="Q90" s="370">
        <f t="shared" si="96"/>
        <v>0.14436886452548697</v>
      </c>
      <c r="R90" s="36" t="str">
        <f t="shared" si="79"/>
        <v>C</v>
      </c>
      <c r="S90" s="377">
        <f>'2022-2023 исходные'!S90</f>
        <v>663286.09756097558</v>
      </c>
      <c r="T90" s="376">
        <f t="shared" si="97"/>
        <v>0.57821147831027719</v>
      </c>
      <c r="U90" s="376">
        <f t="shared" si="98"/>
        <v>0.57026170572949719</v>
      </c>
      <c r="V90" s="52" t="str">
        <f t="shared" si="82"/>
        <v>B</v>
      </c>
      <c r="W90" s="96" t="str">
        <f t="shared" si="83"/>
        <v>C</v>
      </c>
      <c r="X90" s="105">
        <f t="shared" si="84"/>
        <v>2</v>
      </c>
      <c r="Y90" s="87">
        <f t="shared" si="85"/>
        <v>2.5</v>
      </c>
      <c r="Z90" s="87">
        <f t="shared" si="86"/>
        <v>2.5</v>
      </c>
      <c r="AA90" s="87">
        <f t="shared" si="87"/>
        <v>2</v>
      </c>
      <c r="AB90" s="87">
        <f t="shared" si="88"/>
        <v>2.5</v>
      </c>
      <c r="AC90" s="106">
        <f t="shared" si="89"/>
        <v>2.2999999999999998</v>
      </c>
    </row>
    <row r="91" spans="1:29" x14ac:dyDescent="0.25">
      <c r="A91" s="74">
        <v>8</v>
      </c>
      <c r="B91" s="13">
        <v>60660</v>
      </c>
      <c r="C91" s="158" t="s">
        <v>241</v>
      </c>
      <c r="D91" s="369">
        <f>'2022-2023 исходные'!F91</f>
        <v>0.27151700231099374</v>
      </c>
      <c r="E91" s="370">
        <f t="shared" si="90"/>
        <v>0.50665173124286056</v>
      </c>
      <c r="F91" s="145" t="str">
        <f t="shared" si="70"/>
        <v>C</v>
      </c>
      <c r="G91" s="371">
        <f>'2022-2023 исходные'!I91</f>
        <v>39006.317016317014</v>
      </c>
      <c r="H91" s="370">
        <f t="shared" si="91"/>
        <v>0.33163851824587465</v>
      </c>
      <c r="I91" s="370">
        <f t="shared" si="92"/>
        <v>0.23039291929030925</v>
      </c>
      <c r="J91" s="47" t="str">
        <f t="shared" si="73"/>
        <v>B</v>
      </c>
      <c r="K91" s="372">
        <f>'2022-2023 исходные'!L91</f>
        <v>71019.695139860138</v>
      </c>
      <c r="L91" s="373">
        <f t="shared" si="93"/>
        <v>0.28609745654660057</v>
      </c>
      <c r="M91" s="370">
        <f t="shared" si="94"/>
        <v>0.25479770326894813</v>
      </c>
      <c r="N91" s="52" t="str">
        <f t="shared" si="76"/>
        <v>B</v>
      </c>
      <c r="O91" s="374">
        <f>'2022-2023 исходные'!P91</f>
        <v>4072.4172494172494</v>
      </c>
      <c r="P91" s="370">
        <f t="shared" si="95"/>
        <v>0.12596023076529317</v>
      </c>
      <c r="Q91" s="370">
        <f t="shared" si="96"/>
        <v>0.14436886452548697</v>
      </c>
      <c r="R91" s="36" t="str">
        <f t="shared" si="79"/>
        <v>C</v>
      </c>
      <c r="S91" s="377">
        <f>'2022-2023 исходные'!S91</f>
        <v>876495.59523809527</v>
      </c>
      <c r="T91" s="376">
        <f t="shared" si="97"/>
        <v>0.76407422938406377</v>
      </c>
      <c r="U91" s="376">
        <f t="shared" si="98"/>
        <v>0.57026170572949719</v>
      </c>
      <c r="V91" s="52" t="str">
        <f t="shared" si="82"/>
        <v>B</v>
      </c>
      <c r="W91" s="96" t="str">
        <f t="shared" si="83"/>
        <v>C</v>
      </c>
      <c r="X91" s="105">
        <f t="shared" si="84"/>
        <v>2</v>
      </c>
      <c r="Y91" s="87">
        <f t="shared" si="85"/>
        <v>2.5</v>
      </c>
      <c r="Z91" s="87">
        <f t="shared" si="86"/>
        <v>2.5</v>
      </c>
      <c r="AA91" s="87">
        <f t="shared" si="87"/>
        <v>2</v>
      </c>
      <c r="AB91" s="87">
        <f t="shared" si="88"/>
        <v>2.5</v>
      </c>
      <c r="AC91" s="106">
        <f t="shared" si="89"/>
        <v>2.2999999999999998</v>
      </c>
    </row>
    <row r="92" spans="1:29" x14ac:dyDescent="0.25">
      <c r="A92" s="74">
        <v>9</v>
      </c>
      <c r="B92" s="400">
        <v>60001</v>
      </c>
      <c r="C92" s="158" t="s">
        <v>242</v>
      </c>
      <c r="D92" s="378">
        <f>'2022-2023 исходные'!F92</f>
        <v>0.58994078901058811</v>
      </c>
      <c r="E92" s="379">
        <f t="shared" si="90"/>
        <v>0.50665173124286056</v>
      </c>
      <c r="F92" s="148" t="str">
        <f t="shared" si="70"/>
        <v>B</v>
      </c>
      <c r="G92" s="380">
        <f>'2022-2023 исходные'!I92</f>
        <v>17146.121635094714</v>
      </c>
      <c r="H92" s="379">
        <f t="shared" si="91"/>
        <v>0.14577932006109834</v>
      </c>
      <c r="I92" s="379">
        <f t="shared" si="92"/>
        <v>0.23039291929030925</v>
      </c>
      <c r="J92" s="46" t="str">
        <f t="shared" si="73"/>
        <v>C</v>
      </c>
      <c r="K92" s="381">
        <f>'2022-2023 исходные'!L92</f>
        <v>52309.830548354934</v>
      </c>
      <c r="L92" s="382">
        <f t="shared" si="93"/>
        <v>0.21072618578263144</v>
      </c>
      <c r="M92" s="379">
        <f t="shared" si="94"/>
        <v>0.25479770326894813</v>
      </c>
      <c r="N92" s="41" t="str">
        <f t="shared" si="76"/>
        <v>C</v>
      </c>
      <c r="O92" s="383">
        <f>'2022-2023 исходные'!P92</f>
        <v>3742.7242572283153</v>
      </c>
      <c r="P92" s="379">
        <f t="shared" si="95"/>
        <v>0.11576279694788148</v>
      </c>
      <c r="Q92" s="379">
        <f t="shared" si="96"/>
        <v>0.14436886452548697</v>
      </c>
      <c r="R92" s="38" t="str">
        <f t="shared" si="79"/>
        <v>C</v>
      </c>
      <c r="S92" s="384">
        <f>'2022-2023 исходные'!S92</f>
        <v>545837.85050847463</v>
      </c>
      <c r="T92" s="385">
        <f t="shared" si="97"/>
        <v>0.47582741688807267</v>
      </c>
      <c r="U92" s="385">
        <f t="shared" si="98"/>
        <v>0.57026170572949719</v>
      </c>
      <c r="V92" s="41" t="str">
        <f t="shared" si="82"/>
        <v>C</v>
      </c>
      <c r="W92" s="93" t="str">
        <f t="shared" si="83"/>
        <v>C</v>
      </c>
      <c r="X92" s="105">
        <f t="shared" si="84"/>
        <v>2.5</v>
      </c>
      <c r="Y92" s="87">
        <f t="shared" si="85"/>
        <v>2</v>
      </c>
      <c r="Z92" s="87">
        <f t="shared" si="86"/>
        <v>2</v>
      </c>
      <c r="AA92" s="87">
        <f t="shared" si="87"/>
        <v>2</v>
      </c>
      <c r="AB92" s="87">
        <f t="shared" si="88"/>
        <v>2</v>
      </c>
      <c r="AC92" s="106">
        <f t="shared" si="89"/>
        <v>2.1</v>
      </c>
    </row>
    <row r="93" spans="1:29" x14ac:dyDescent="0.25">
      <c r="A93" s="398">
        <v>10</v>
      </c>
      <c r="B93" s="13">
        <v>60850</v>
      </c>
      <c r="C93" s="158" t="s">
        <v>195</v>
      </c>
      <c r="D93" s="369">
        <f>'2022-2023 исходные'!F93</f>
        <v>0.59425603394634274</v>
      </c>
      <c r="E93" s="370">
        <f t="shared" si="90"/>
        <v>0.50665173124286056</v>
      </c>
      <c r="F93" s="145" t="str">
        <f t="shared" si="70"/>
        <v>B</v>
      </c>
      <c r="G93" s="371">
        <f>'2022-2023 исходные'!I93</f>
        <v>19188.271298593878</v>
      </c>
      <c r="H93" s="370">
        <f t="shared" si="91"/>
        <v>0.16314203308411629</v>
      </c>
      <c r="I93" s="370">
        <f t="shared" si="92"/>
        <v>0.23039291929030925</v>
      </c>
      <c r="J93" s="47" t="str">
        <f t="shared" si="73"/>
        <v>C</v>
      </c>
      <c r="K93" s="372">
        <f>'2022-2023 исходные'!L93</f>
        <v>48341.111124896612</v>
      </c>
      <c r="L93" s="373">
        <f t="shared" si="93"/>
        <v>0.19473850052768243</v>
      </c>
      <c r="M93" s="370">
        <f t="shared" si="94"/>
        <v>0.25479770326894813</v>
      </c>
      <c r="N93" s="52" t="str">
        <f t="shared" si="76"/>
        <v>D</v>
      </c>
      <c r="O93" s="374">
        <f>'2022-2023 исходные'!P93</f>
        <v>3023.1841191066997</v>
      </c>
      <c r="P93" s="370">
        <f t="shared" si="95"/>
        <v>9.3507355942748976E-2</v>
      </c>
      <c r="Q93" s="370">
        <f t="shared" si="96"/>
        <v>0.14436886452548697</v>
      </c>
      <c r="R93" s="36" t="str">
        <f t="shared" si="79"/>
        <v>C</v>
      </c>
      <c r="S93" s="377">
        <f>'2022-2023 исходные'!S93</f>
        <v>627417.80192982452</v>
      </c>
      <c r="T93" s="376">
        <f t="shared" si="97"/>
        <v>0.54694373379155337</v>
      </c>
      <c r="U93" s="376">
        <f t="shared" si="98"/>
        <v>0.57026170572949719</v>
      </c>
      <c r="V93" s="52" t="str">
        <f t="shared" si="82"/>
        <v>C</v>
      </c>
      <c r="W93" s="93" t="str">
        <f t="shared" si="83"/>
        <v>C</v>
      </c>
      <c r="X93" s="105">
        <f t="shared" si="84"/>
        <v>2.5</v>
      </c>
      <c r="Y93" s="87">
        <f t="shared" si="85"/>
        <v>2</v>
      </c>
      <c r="Z93" s="87">
        <f t="shared" si="86"/>
        <v>1</v>
      </c>
      <c r="AA93" s="87">
        <f t="shared" si="87"/>
        <v>2</v>
      </c>
      <c r="AB93" s="87">
        <f t="shared" si="88"/>
        <v>2</v>
      </c>
      <c r="AC93" s="106">
        <f t="shared" si="89"/>
        <v>1.9</v>
      </c>
    </row>
    <row r="94" spans="1:29" x14ac:dyDescent="0.25">
      <c r="A94" s="398">
        <v>11</v>
      </c>
      <c r="B94" s="13">
        <v>60910</v>
      </c>
      <c r="C94" s="158" t="s">
        <v>3</v>
      </c>
      <c r="D94" s="369">
        <f>'2022-2023 исходные'!F94</f>
        <v>0.66706548405819321</v>
      </c>
      <c r="E94" s="370">
        <f t="shared" si="90"/>
        <v>0.50665173124286056</v>
      </c>
      <c r="F94" s="145" t="str">
        <f t="shared" si="70"/>
        <v>B</v>
      </c>
      <c r="G94" s="371">
        <f>'2022-2023 исходные'!I94</f>
        <v>20642.204806687565</v>
      </c>
      <c r="H94" s="370">
        <f t="shared" si="91"/>
        <v>0.1755036296442456</v>
      </c>
      <c r="I94" s="370">
        <f t="shared" si="92"/>
        <v>0.23039291929030925</v>
      </c>
      <c r="J94" s="47" t="str">
        <f t="shared" si="73"/>
        <v>C</v>
      </c>
      <c r="K94" s="372">
        <f>'2022-2023 исходные'!L94</f>
        <v>57766.965026123304</v>
      </c>
      <c r="L94" s="373">
        <f t="shared" si="93"/>
        <v>0.23270983821943303</v>
      </c>
      <c r="M94" s="370">
        <f t="shared" si="94"/>
        <v>0.25479770326894813</v>
      </c>
      <c r="N94" s="52" t="str">
        <f t="shared" si="76"/>
        <v>C</v>
      </c>
      <c r="O94" s="374">
        <f>'2022-2023 исходные'!P94</f>
        <v>3184.2699582027162</v>
      </c>
      <c r="P94" s="370">
        <f t="shared" si="95"/>
        <v>9.8489755393212614E-2</v>
      </c>
      <c r="Q94" s="370">
        <f t="shared" si="96"/>
        <v>0.14436886452548697</v>
      </c>
      <c r="R94" s="36" t="str">
        <f t="shared" si="79"/>
        <v>C</v>
      </c>
      <c r="S94" s="377">
        <f>'2022-2023 исходные'!S94</f>
        <v>563648.27881355933</v>
      </c>
      <c r="T94" s="376">
        <f t="shared" si="97"/>
        <v>0.49135343818942451</v>
      </c>
      <c r="U94" s="376">
        <f t="shared" si="98"/>
        <v>0.57026170572949719</v>
      </c>
      <c r="V94" s="52" t="str">
        <f t="shared" si="82"/>
        <v>C</v>
      </c>
      <c r="W94" s="95" t="str">
        <f t="shared" si="83"/>
        <v>C</v>
      </c>
      <c r="X94" s="105">
        <f t="shared" si="84"/>
        <v>2.5</v>
      </c>
      <c r="Y94" s="87">
        <f t="shared" si="85"/>
        <v>2</v>
      </c>
      <c r="Z94" s="87">
        <f t="shared" si="86"/>
        <v>2</v>
      </c>
      <c r="AA94" s="87">
        <f t="shared" si="87"/>
        <v>2</v>
      </c>
      <c r="AB94" s="87">
        <f t="shared" si="88"/>
        <v>2</v>
      </c>
      <c r="AC94" s="106">
        <f t="shared" si="89"/>
        <v>2.1</v>
      </c>
    </row>
    <row r="95" spans="1:29" x14ac:dyDescent="0.25">
      <c r="A95" s="398">
        <v>12</v>
      </c>
      <c r="B95" s="13">
        <v>60980</v>
      </c>
      <c r="C95" s="158" t="s">
        <v>30</v>
      </c>
      <c r="D95" s="369">
        <f>'2022-2023 исходные'!F95</f>
        <v>0.47294045701080784</v>
      </c>
      <c r="E95" s="370">
        <f t="shared" si="90"/>
        <v>0.50665173124286056</v>
      </c>
      <c r="F95" s="145" t="str">
        <f t="shared" si="70"/>
        <v>C</v>
      </c>
      <c r="G95" s="371">
        <f>'2022-2023 исходные'!I95</f>
        <v>38046.087962962964</v>
      </c>
      <c r="H95" s="370">
        <f t="shared" si="91"/>
        <v>0.32347448316669086</v>
      </c>
      <c r="I95" s="370">
        <f t="shared" si="92"/>
        <v>0.23039291929030925</v>
      </c>
      <c r="J95" s="47" t="str">
        <f t="shared" si="73"/>
        <v>B</v>
      </c>
      <c r="K95" s="372">
        <f>'2022-2023 исходные'!L95</f>
        <v>57060.659953703704</v>
      </c>
      <c r="L95" s="373">
        <f t="shared" si="93"/>
        <v>0.22986454179331819</v>
      </c>
      <c r="M95" s="370">
        <f t="shared" si="94"/>
        <v>0.25479770326894813</v>
      </c>
      <c r="N95" s="52" t="str">
        <f t="shared" si="76"/>
        <v>C</v>
      </c>
      <c r="O95" s="374">
        <f>'2022-2023 исходные'!P95</f>
        <v>3509.3090277777778</v>
      </c>
      <c r="P95" s="370">
        <f t="shared" si="95"/>
        <v>0.10854324296678322</v>
      </c>
      <c r="Q95" s="370">
        <f t="shared" si="96"/>
        <v>0.14436886452548697</v>
      </c>
      <c r="R95" s="36" t="str">
        <f t="shared" si="79"/>
        <v>C</v>
      </c>
      <c r="S95" s="377">
        <f>'2022-2023 исходные'!S95</f>
        <v>675363.4542372881</v>
      </c>
      <c r="T95" s="376">
        <f t="shared" si="97"/>
        <v>0.58873976509869308</v>
      </c>
      <c r="U95" s="376">
        <f t="shared" si="98"/>
        <v>0.57026170572949719</v>
      </c>
      <c r="V95" s="52" t="str">
        <f t="shared" si="82"/>
        <v>B</v>
      </c>
      <c r="W95" s="93" t="str">
        <f t="shared" si="83"/>
        <v>C</v>
      </c>
      <c r="X95" s="105">
        <f t="shared" si="84"/>
        <v>2</v>
      </c>
      <c r="Y95" s="87">
        <f t="shared" si="85"/>
        <v>2.5</v>
      </c>
      <c r="Z95" s="87">
        <f t="shared" si="86"/>
        <v>2</v>
      </c>
      <c r="AA95" s="87">
        <f t="shared" si="87"/>
        <v>2</v>
      </c>
      <c r="AB95" s="87">
        <f t="shared" si="88"/>
        <v>2.5</v>
      </c>
      <c r="AC95" s="106">
        <f t="shared" si="89"/>
        <v>2.2000000000000002</v>
      </c>
    </row>
    <row r="96" spans="1:29" x14ac:dyDescent="0.25">
      <c r="A96" s="398">
        <v>13</v>
      </c>
      <c r="B96" s="13">
        <v>61080</v>
      </c>
      <c r="C96" s="158" t="s">
        <v>196</v>
      </c>
      <c r="D96" s="369">
        <f>'2022-2023 исходные'!F96</f>
        <v>0.52241340400485514</v>
      </c>
      <c r="E96" s="370">
        <f t="shared" si="90"/>
        <v>0.50665173124286056</v>
      </c>
      <c r="F96" s="145" t="str">
        <f t="shared" si="70"/>
        <v>B</v>
      </c>
      <c r="G96" s="371">
        <f>'2022-2023 исходные'!I96</f>
        <v>19340.835443037973</v>
      </c>
      <c r="H96" s="370">
        <f t="shared" si="91"/>
        <v>0.16443916007971868</v>
      </c>
      <c r="I96" s="370">
        <f t="shared" si="92"/>
        <v>0.23039291929030925</v>
      </c>
      <c r="J96" s="47" t="str">
        <f t="shared" si="73"/>
        <v>C</v>
      </c>
      <c r="K96" s="372">
        <f>'2022-2023 исходные'!L96</f>
        <v>58578.105765822787</v>
      </c>
      <c r="L96" s="373">
        <f t="shared" si="93"/>
        <v>0.23597745718164262</v>
      </c>
      <c r="M96" s="370">
        <f t="shared" si="94"/>
        <v>0.25479770326894813</v>
      </c>
      <c r="N96" s="52" t="str">
        <f t="shared" si="76"/>
        <v>C</v>
      </c>
      <c r="O96" s="374">
        <f>'2022-2023 исходные'!P96</f>
        <v>3425.7515316455697</v>
      </c>
      <c r="P96" s="370">
        <f t="shared" si="95"/>
        <v>0.1059588021174353</v>
      </c>
      <c r="Q96" s="370">
        <f t="shared" si="96"/>
        <v>0.14436886452548697</v>
      </c>
      <c r="R96" s="36" t="str">
        <f t="shared" si="79"/>
        <v>C</v>
      </c>
      <c r="S96" s="377">
        <f>'2022-2023 исходные'!S96</f>
        <v>691310.00180722889</v>
      </c>
      <c r="T96" s="376">
        <f t="shared" si="97"/>
        <v>0.60264097134780037</v>
      </c>
      <c r="U96" s="376">
        <f t="shared" si="98"/>
        <v>0.57026170572949719</v>
      </c>
      <c r="V96" s="52" t="str">
        <f t="shared" si="82"/>
        <v>B</v>
      </c>
      <c r="W96" s="93" t="str">
        <f t="shared" si="83"/>
        <v>C</v>
      </c>
      <c r="X96" s="105">
        <f t="shared" si="84"/>
        <v>2.5</v>
      </c>
      <c r="Y96" s="87">
        <f t="shared" si="85"/>
        <v>2</v>
      </c>
      <c r="Z96" s="87">
        <f t="shared" si="86"/>
        <v>2</v>
      </c>
      <c r="AA96" s="87">
        <f t="shared" si="87"/>
        <v>2</v>
      </c>
      <c r="AB96" s="87">
        <f t="shared" si="88"/>
        <v>2.5</v>
      </c>
      <c r="AC96" s="106">
        <f t="shared" si="89"/>
        <v>2.2000000000000002</v>
      </c>
    </row>
    <row r="97" spans="1:29" x14ac:dyDescent="0.25">
      <c r="A97" s="398">
        <v>14</v>
      </c>
      <c r="B97" s="13">
        <v>61150</v>
      </c>
      <c r="C97" s="158" t="s">
        <v>197</v>
      </c>
      <c r="D97" s="369">
        <f>'2022-2023 исходные'!F97</f>
        <v>0.63087418216651203</v>
      </c>
      <c r="E97" s="370">
        <f t="shared" si="90"/>
        <v>0.50665173124286056</v>
      </c>
      <c r="F97" s="145" t="str">
        <f t="shared" si="70"/>
        <v>B</v>
      </c>
      <c r="G97" s="371">
        <f>'2022-2023 исходные'!I97</f>
        <v>2512.1739130434785</v>
      </c>
      <c r="H97" s="370">
        <f t="shared" si="91"/>
        <v>2.1358941264543532E-2</v>
      </c>
      <c r="I97" s="370">
        <f t="shared" si="92"/>
        <v>0.23039291929030925</v>
      </c>
      <c r="J97" s="47" t="str">
        <f t="shared" si="73"/>
        <v>D</v>
      </c>
      <c r="K97" s="372">
        <f>'2022-2023 исходные'!L97</f>
        <v>55905.605396975421</v>
      </c>
      <c r="L97" s="373">
        <f t="shared" si="93"/>
        <v>0.22521149209771268</v>
      </c>
      <c r="M97" s="370">
        <f t="shared" si="94"/>
        <v>0.25479770326894813</v>
      </c>
      <c r="N97" s="52" t="str">
        <f t="shared" si="76"/>
        <v>C</v>
      </c>
      <c r="O97" s="374">
        <f>'2022-2023 исходные'!P97</f>
        <v>2501.6944328922496</v>
      </c>
      <c r="P97" s="370">
        <f t="shared" si="95"/>
        <v>7.7377633177555388E-2</v>
      </c>
      <c r="Q97" s="370">
        <f t="shared" si="96"/>
        <v>0.14436886452548697</v>
      </c>
      <c r="R97" s="36" t="str">
        <f t="shared" si="79"/>
        <v>C</v>
      </c>
      <c r="S97" s="377">
        <f>'2022-2023 исходные'!S97</f>
        <v>590478.43737704912</v>
      </c>
      <c r="T97" s="376">
        <f t="shared" si="97"/>
        <v>0.51474229814494077</v>
      </c>
      <c r="U97" s="376">
        <f t="shared" si="98"/>
        <v>0.57026170572949719</v>
      </c>
      <c r="V97" s="52" t="str">
        <f t="shared" si="82"/>
        <v>C</v>
      </c>
      <c r="W97" s="93" t="str">
        <f t="shared" si="83"/>
        <v>C</v>
      </c>
      <c r="X97" s="105">
        <f t="shared" si="84"/>
        <v>2.5</v>
      </c>
      <c r="Y97" s="87">
        <f t="shared" si="85"/>
        <v>1</v>
      </c>
      <c r="Z97" s="87">
        <f t="shared" si="86"/>
        <v>2</v>
      </c>
      <c r="AA97" s="87">
        <f t="shared" si="87"/>
        <v>2</v>
      </c>
      <c r="AB97" s="87">
        <f t="shared" si="88"/>
        <v>2</v>
      </c>
      <c r="AC97" s="106">
        <f t="shared" si="89"/>
        <v>1.9</v>
      </c>
    </row>
    <row r="98" spans="1:29" x14ac:dyDescent="0.25">
      <c r="A98" s="398">
        <v>15</v>
      </c>
      <c r="B98" s="13">
        <v>61210</v>
      </c>
      <c r="C98" s="158" t="s">
        <v>198</v>
      </c>
      <c r="D98" s="369">
        <f>'2022-2023 исходные'!F98</f>
        <v>0.65592604537016375</v>
      </c>
      <c r="E98" s="370">
        <f t="shared" si="90"/>
        <v>0.50665173124286056</v>
      </c>
      <c r="F98" s="145" t="str">
        <f t="shared" si="70"/>
        <v>B</v>
      </c>
      <c r="G98" s="371">
        <f>'2022-2023 исходные'!I98</f>
        <v>20261.511500547644</v>
      </c>
      <c r="H98" s="370">
        <f t="shared" si="91"/>
        <v>0.17226690868180372</v>
      </c>
      <c r="I98" s="370">
        <f t="shared" si="92"/>
        <v>0.23039291929030925</v>
      </c>
      <c r="J98" s="47" t="str">
        <f t="shared" si="73"/>
        <v>C</v>
      </c>
      <c r="K98" s="372">
        <f>'2022-2023 исходные'!L98</f>
        <v>55952.888860898136</v>
      </c>
      <c r="L98" s="373">
        <f t="shared" si="93"/>
        <v>0.22540196994668626</v>
      </c>
      <c r="M98" s="370">
        <f t="shared" si="94"/>
        <v>0.25479770326894813</v>
      </c>
      <c r="N98" s="52" t="str">
        <f t="shared" si="76"/>
        <v>C</v>
      </c>
      <c r="O98" s="374">
        <f>'2022-2023 исходные'!P98</f>
        <v>2879.4874041621028</v>
      </c>
      <c r="P98" s="370">
        <f t="shared" si="95"/>
        <v>8.90628036618583E-2</v>
      </c>
      <c r="Q98" s="370">
        <f t="shared" si="96"/>
        <v>0.14436886452548697</v>
      </c>
      <c r="R98" s="36" t="str">
        <f t="shared" si="79"/>
        <v>C</v>
      </c>
      <c r="S98" s="377">
        <f>'2022-2023 исходные'!S98</f>
        <v>461966.43939393939</v>
      </c>
      <c r="T98" s="376">
        <f t="shared" si="97"/>
        <v>0.40271354824702782</v>
      </c>
      <c r="U98" s="376">
        <f t="shared" si="98"/>
        <v>0.57026170572949719</v>
      </c>
      <c r="V98" s="52" t="str">
        <f t="shared" si="82"/>
        <v>D</v>
      </c>
      <c r="W98" s="95" t="str">
        <f t="shared" si="83"/>
        <v>C</v>
      </c>
      <c r="X98" s="105">
        <f t="shared" si="84"/>
        <v>2.5</v>
      </c>
      <c r="Y98" s="87">
        <f t="shared" si="85"/>
        <v>2</v>
      </c>
      <c r="Z98" s="87">
        <f t="shared" si="86"/>
        <v>2</v>
      </c>
      <c r="AA98" s="87">
        <f t="shared" si="87"/>
        <v>2</v>
      </c>
      <c r="AB98" s="87">
        <f t="shared" si="88"/>
        <v>1</v>
      </c>
      <c r="AC98" s="106">
        <f t="shared" si="89"/>
        <v>1.9</v>
      </c>
    </row>
    <row r="99" spans="1:29" x14ac:dyDescent="0.25">
      <c r="A99" s="398">
        <v>16</v>
      </c>
      <c r="B99" s="13">
        <v>61290</v>
      </c>
      <c r="C99" s="158" t="s">
        <v>31</v>
      </c>
      <c r="D99" s="369">
        <f>'2022-2023 исходные'!F99</f>
        <v>0.57731975409240333</v>
      </c>
      <c r="E99" s="370">
        <f t="shared" si="90"/>
        <v>0.50665173124286056</v>
      </c>
      <c r="F99" s="145" t="str">
        <f t="shared" si="70"/>
        <v>B</v>
      </c>
      <c r="G99" s="371">
        <f>'2022-2023 исходные'!I99</f>
        <v>22539.419753086418</v>
      </c>
      <c r="H99" s="370">
        <f t="shared" si="91"/>
        <v>0.191634082395128</v>
      </c>
      <c r="I99" s="370">
        <f t="shared" si="92"/>
        <v>0.23039291929030925</v>
      </c>
      <c r="J99" s="47" t="str">
        <f t="shared" si="73"/>
        <v>C</v>
      </c>
      <c r="K99" s="372">
        <f>'2022-2023 исходные'!L99</f>
        <v>60350.026135802473</v>
      </c>
      <c r="L99" s="373">
        <f t="shared" si="93"/>
        <v>0.24311550402985804</v>
      </c>
      <c r="M99" s="370">
        <f t="shared" si="94"/>
        <v>0.25479770326894813</v>
      </c>
      <c r="N99" s="52" t="str">
        <f t="shared" si="76"/>
        <v>C</v>
      </c>
      <c r="O99" s="374">
        <f>'2022-2023 исходные'!P99</f>
        <v>3201.2506296296292</v>
      </c>
      <c r="P99" s="370">
        <f t="shared" si="95"/>
        <v>9.9014969083383877E-2</v>
      </c>
      <c r="Q99" s="370">
        <f t="shared" si="96"/>
        <v>0.14436886452548697</v>
      </c>
      <c r="R99" s="36" t="str">
        <f t="shared" si="79"/>
        <v>C</v>
      </c>
      <c r="S99" s="377">
        <f>'2022-2023 исходные'!S99</f>
        <v>668028.55172413797</v>
      </c>
      <c r="T99" s="376">
        <f t="shared" si="97"/>
        <v>0.58234565426026952</v>
      </c>
      <c r="U99" s="376">
        <f t="shared" si="98"/>
        <v>0.57026170572949719</v>
      </c>
      <c r="V99" s="52" t="str">
        <f t="shared" si="82"/>
        <v>B</v>
      </c>
      <c r="W99" s="93" t="str">
        <f t="shared" si="83"/>
        <v>C</v>
      </c>
      <c r="X99" s="105">
        <f t="shared" si="84"/>
        <v>2.5</v>
      </c>
      <c r="Y99" s="87">
        <f t="shared" si="85"/>
        <v>2</v>
      </c>
      <c r="Z99" s="87">
        <f t="shared" si="86"/>
        <v>2</v>
      </c>
      <c r="AA99" s="87">
        <f t="shared" si="87"/>
        <v>2</v>
      </c>
      <c r="AB99" s="87">
        <f t="shared" si="88"/>
        <v>2.5</v>
      </c>
      <c r="AC99" s="106">
        <f t="shared" si="89"/>
        <v>2.2000000000000002</v>
      </c>
    </row>
    <row r="100" spans="1:29" x14ac:dyDescent="0.25">
      <c r="A100" s="398">
        <v>17</v>
      </c>
      <c r="B100" s="13">
        <v>61340</v>
      </c>
      <c r="C100" s="158" t="s">
        <v>199</v>
      </c>
      <c r="D100" s="369">
        <f>'2022-2023 исходные'!F100</f>
        <v>0.4522678297940631</v>
      </c>
      <c r="E100" s="370">
        <f t="shared" si="90"/>
        <v>0.50665173124286056</v>
      </c>
      <c r="F100" s="145" t="str">
        <f t="shared" si="70"/>
        <v>C</v>
      </c>
      <c r="G100" s="371">
        <f>'2022-2023 исходные'!I100</f>
        <v>17230.756832515766</v>
      </c>
      <c r="H100" s="370">
        <f t="shared" si="91"/>
        <v>0.14649890328789783</v>
      </c>
      <c r="I100" s="370">
        <f t="shared" si="92"/>
        <v>0.23039291929030925</v>
      </c>
      <c r="J100" s="47" t="str">
        <f t="shared" si="73"/>
        <v>C</v>
      </c>
      <c r="K100" s="372">
        <f>'2022-2023 исходные'!L100</f>
        <v>54456.569614576038</v>
      </c>
      <c r="L100" s="373">
        <f t="shared" si="93"/>
        <v>0.219374161326677</v>
      </c>
      <c r="M100" s="370">
        <f t="shared" si="94"/>
        <v>0.25479770326894813</v>
      </c>
      <c r="N100" s="52" t="str">
        <f t="shared" si="76"/>
        <v>C</v>
      </c>
      <c r="O100" s="374">
        <f>'2022-2023 исходные'!P100</f>
        <v>932.5143658023826</v>
      </c>
      <c r="P100" s="370">
        <f t="shared" si="95"/>
        <v>2.8842752968210039E-2</v>
      </c>
      <c r="Q100" s="370">
        <f t="shared" si="96"/>
        <v>0.14436886452548697</v>
      </c>
      <c r="R100" s="36" t="str">
        <f t="shared" si="79"/>
        <v>D</v>
      </c>
      <c r="S100" s="377">
        <f>'2022-2023 исходные'!S100</f>
        <v>647185.08108108107</v>
      </c>
      <c r="T100" s="376">
        <f t="shared" si="97"/>
        <v>0.56417561569326802</v>
      </c>
      <c r="U100" s="376">
        <f t="shared" si="98"/>
        <v>0.57026170572949719</v>
      </c>
      <c r="V100" s="52" t="str">
        <f t="shared" si="82"/>
        <v>C</v>
      </c>
      <c r="W100" s="93" t="str">
        <f t="shared" si="83"/>
        <v>C</v>
      </c>
      <c r="X100" s="105">
        <f t="shared" si="84"/>
        <v>2</v>
      </c>
      <c r="Y100" s="87">
        <f t="shared" si="85"/>
        <v>2</v>
      </c>
      <c r="Z100" s="87">
        <f t="shared" si="86"/>
        <v>2</v>
      </c>
      <c r="AA100" s="87">
        <f t="shared" si="87"/>
        <v>1</v>
      </c>
      <c r="AB100" s="87">
        <f t="shared" si="88"/>
        <v>2</v>
      </c>
      <c r="AC100" s="106">
        <f t="shared" si="89"/>
        <v>1.8</v>
      </c>
    </row>
    <row r="101" spans="1:29" x14ac:dyDescent="0.25">
      <c r="A101" s="398">
        <v>18</v>
      </c>
      <c r="B101" s="13">
        <v>61390</v>
      </c>
      <c r="C101" s="158" t="s">
        <v>200</v>
      </c>
      <c r="D101" s="369">
        <f>'2022-2023 исходные'!F101</f>
        <v>0.59760737738400205</v>
      </c>
      <c r="E101" s="370">
        <f t="shared" si="90"/>
        <v>0.50665173124286056</v>
      </c>
      <c r="F101" s="26" t="str">
        <f t="shared" si="70"/>
        <v>B</v>
      </c>
      <c r="G101" s="371">
        <f>'2022-2023 исходные'!I101</f>
        <v>20886.91593047035</v>
      </c>
      <c r="H101" s="370">
        <f t="shared" si="91"/>
        <v>0.17758420634815889</v>
      </c>
      <c r="I101" s="370">
        <f t="shared" si="92"/>
        <v>0.23039291929030925</v>
      </c>
      <c r="J101" s="47" t="str">
        <f t="shared" si="73"/>
        <v>C</v>
      </c>
      <c r="K101" s="372">
        <f>'2022-2023 исходные'!L101</f>
        <v>53523.861666666664</v>
      </c>
      <c r="L101" s="373">
        <f t="shared" si="93"/>
        <v>0.21561681808446556</v>
      </c>
      <c r="M101" s="370">
        <f t="shared" si="94"/>
        <v>0.25479770326894813</v>
      </c>
      <c r="N101" s="52" t="str">
        <f t="shared" si="76"/>
        <v>C</v>
      </c>
      <c r="O101" s="374">
        <f>'2022-2023 исходные'!P101</f>
        <v>2846.7985685071576</v>
      </c>
      <c r="P101" s="370">
        <f t="shared" si="95"/>
        <v>8.8051735043303839E-2</v>
      </c>
      <c r="Q101" s="370">
        <f t="shared" si="96"/>
        <v>0.14436886452548697</v>
      </c>
      <c r="R101" s="36" t="str">
        <f t="shared" si="79"/>
        <v>C</v>
      </c>
      <c r="S101" s="377">
        <f>'2022-2023 исходные'!S101</f>
        <v>547564.78947368416</v>
      </c>
      <c r="T101" s="376">
        <f t="shared" si="97"/>
        <v>0.47733285464064618</v>
      </c>
      <c r="U101" s="376">
        <f t="shared" si="98"/>
        <v>0.57026170572949719</v>
      </c>
      <c r="V101" s="52" t="str">
        <f t="shared" si="82"/>
        <v>C</v>
      </c>
      <c r="W101" s="93" t="str">
        <f t="shared" si="83"/>
        <v>C</v>
      </c>
      <c r="X101" s="105">
        <f t="shared" si="84"/>
        <v>2.5</v>
      </c>
      <c r="Y101" s="87">
        <f t="shared" si="85"/>
        <v>2</v>
      </c>
      <c r="Z101" s="87">
        <f t="shared" si="86"/>
        <v>2</v>
      </c>
      <c r="AA101" s="87">
        <f t="shared" si="87"/>
        <v>2</v>
      </c>
      <c r="AB101" s="87">
        <f t="shared" si="88"/>
        <v>2</v>
      </c>
      <c r="AC101" s="106">
        <f t="shared" si="89"/>
        <v>2.1</v>
      </c>
    </row>
    <row r="102" spans="1:29" x14ac:dyDescent="0.25">
      <c r="A102" s="398">
        <v>19</v>
      </c>
      <c r="B102" s="13">
        <v>61410</v>
      </c>
      <c r="C102" s="158" t="s">
        <v>201</v>
      </c>
      <c r="D102" s="369">
        <f>'2022-2023 исходные'!F102</f>
        <v>0.53447374542877601</v>
      </c>
      <c r="E102" s="370">
        <f t="shared" si="90"/>
        <v>0.50665173124286056</v>
      </c>
      <c r="F102" s="26" t="str">
        <f t="shared" si="70"/>
        <v>B</v>
      </c>
      <c r="G102" s="371">
        <f>'2022-2023 исходные'!I102</f>
        <v>25798.719062200958</v>
      </c>
      <c r="H102" s="370">
        <f t="shared" si="91"/>
        <v>0.21934521423416797</v>
      </c>
      <c r="I102" s="370">
        <f t="shared" si="92"/>
        <v>0.23039291929030925</v>
      </c>
      <c r="J102" s="47" t="str">
        <f t="shared" si="73"/>
        <v>C</v>
      </c>
      <c r="K102" s="372">
        <f>'2022-2023 исходные'!L102</f>
        <v>56987.471531100477</v>
      </c>
      <c r="L102" s="373">
        <f t="shared" si="93"/>
        <v>0.22956970778263699</v>
      </c>
      <c r="M102" s="370">
        <f t="shared" si="94"/>
        <v>0.25479770326894813</v>
      </c>
      <c r="N102" s="52" t="str">
        <f t="shared" si="76"/>
        <v>C</v>
      </c>
      <c r="O102" s="374">
        <f>'2022-2023 исходные'!P102</f>
        <v>3044.5720382775121</v>
      </c>
      <c r="P102" s="370">
        <f t="shared" si="95"/>
        <v>9.4168886200909643E-2</v>
      </c>
      <c r="Q102" s="370">
        <f t="shared" si="96"/>
        <v>0.14436886452548697</v>
      </c>
      <c r="R102" s="36" t="str">
        <f t="shared" si="79"/>
        <v>C</v>
      </c>
      <c r="S102" s="377">
        <f>'2022-2023 исходные'!S102</f>
        <v>569503.26523809531</v>
      </c>
      <c r="T102" s="376">
        <f t="shared" si="97"/>
        <v>0.4964574504225564</v>
      </c>
      <c r="U102" s="376">
        <f t="shared" si="98"/>
        <v>0.57026170572949719</v>
      </c>
      <c r="V102" s="52" t="str">
        <f t="shared" si="82"/>
        <v>C</v>
      </c>
      <c r="W102" s="93" t="str">
        <f t="shared" si="83"/>
        <v>C</v>
      </c>
      <c r="X102" s="105">
        <f t="shared" si="84"/>
        <v>2.5</v>
      </c>
      <c r="Y102" s="87">
        <f t="shared" si="85"/>
        <v>2</v>
      </c>
      <c r="Z102" s="87">
        <f t="shared" si="86"/>
        <v>2</v>
      </c>
      <c r="AA102" s="87">
        <f t="shared" si="87"/>
        <v>2</v>
      </c>
      <c r="AB102" s="87">
        <f t="shared" si="88"/>
        <v>2</v>
      </c>
      <c r="AC102" s="106">
        <f t="shared" si="89"/>
        <v>2.1</v>
      </c>
    </row>
    <row r="103" spans="1:29" x14ac:dyDescent="0.25">
      <c r="A103" s="398">
        <v>20</v>
      </c>
      <c r="B103" s="13">
        <v>61430</v>
      </c>
      <c r="C103" s="158" t="s">
        <v>87</v>
      </c>
      <c r="D103" s="369">
        <f>'2022-2023 исходные'!F103</f>
        <v>0.65266001611952618</v>
      </c>
      <c r="E103" s="370">
        <f t="shared" si="90"/>
        <v>0.50665173124286056</v>
      </c>
      <c r="F103" s="26" t="str">
        <f t="shared" si="70"/>
        <v>B</v>
      </c>
      <c r="G103" s="401">
        <f>'2022-2023 исходные'!I103</f>
        <v>19249.74178403756</v>
      </c>
      <c r="H103" s="370">
        <f t="shared" si="91"/>
        <v>0.16366466588484624</v>
      </c>
      <c r="I103" s="370">
        <f t="shared" si="92"/>
        <v>0.23039291929030925</v>
      </c>
      <c r="J103" s="47" t="str">
        <f t="shared" si="73"/>
        <v>C</v>
      </c>
      <c r="K103" s="372">
        <f>'2022-2023 исходные'!L103</f>
        <v>69963.465813771516</v>
      </c>
      <c r="L103" s="373">
        <f t="shared" si="93"/>
        <v>0.2818425167988477</v>
      </c>
      <c r="M103" s="370">
        <f t="shared" si="94"/>
        <v>0.25479770326894813</v>
      </c>
      <c r="N103" s="52" t="str">
        <f t="shared" si="76"/>
        <v>B</v>
      </c>
      <c r="O103" s="374">
        <f>'2022-2023 исходные'!P103</f>
        <v>7395.2644248826291</v>
      </c>
      <c r="P103" s="370">
        <f t="shared" si="95"/>
        <v>0.22873619191694447</v>
      </c>
      <c r="Q103" s="370">
        <f t="shared" si="96"/>
        <v>0.14436886452548697</v>
      </c>
      <c r="R103" s="36" t="str">
        <f t="shared" si="79"/>
        <v>B</v>
      </c>
      <c r="S103" s="377">
        <f>'2022-2023 исходные'!S103</f>
        <v>688109.57925465843</v>
      </c>
      <c r="T103" s="376">
        <f t="shared" si="97"/>
        <v>0.59985104244360044</v>
      </c>
      <c r="U103" s="376">
        <f t="shared" si="98"/>
        <v>0.57026170572949719</v>
      </c>
      <c r="V103" s="52" t="str">
        <f t="shared" si="82"/>
        <v>B</v>
      </c>
      <c r="W103" s="95" t="str">
        <f t="shared" si="83"/>
        <v>C</v>
      </c>
      <c r="X103" s="105">
        <f t="shared" si="84"/>
        <v>2.5</v>
      </c>
      <c r="Y103" s="87">
        <f t="shared" si="85"/>
        <v>2</v>
      </c>
      <c r="Z103" s="87">
        <f t="shared" si="86"/>
        <v>2.5</v>
      </c>
      <c r="AA103" s="87">
        <f t="shared" si="87"/>
        <v>2.5</v>
      </c>
      <c r="AB103" s="87">
        <f t="shared" si="88"/>
        <v>2.5</v>
      </c>
      <c r="AC103" s="106">
        <f t="shared" si="89"/>
        <v>2.4</v>
      </c>
    </row>
    <row r="104" spans="1:29" x14ac:dyDescent="0.25">
      <c r="A104" s="398">
        <v>21</v>
      </c>
      <c r="B104" s="13">
        <v>61440</v>
      </c>
      <c r="C104" s="158" t="s">
        <v>202</v>
      </c>
      <c r="D104" s="369">
        <f>'2022-2023 исходные'!F104</f>
        <v>0.68547413765327969</v>
      </c>
      <c r="E104" s="370">
        <f t="shared" si="90"/>
        <v>0.50665173124286056</v>
      </c>
      <c r="F104" s="26" t="str">
        <f t="shared" si="70"/>
        <v>B</v>
      </c>
      <c r="G104" s="371">
        <f>'2022-2023 исходные'!I104</f>
        <v>31651.119038678182</v>
      </c>
      <c r="H104" s="370">
        <f t="shared" si="91"/>
        <v>0.26910334073376019</v>
      </c>
      <c r="I104" s="370">
        <f t="shared" si="92"/>
        <v>0.23039291929030925</v>
      </c>
      <c r="J104" s="47" t="str">
        <f t="shared" si="73"/>
        <v>B</v>
      </c>
      <c r="K104" s="372">
        <f>'2022-2023 исходные'!L104</f>
        <v>44567.339631993993</v>
      </c>
      <c r="L104" s="373">
        <f t="shared" si="93"/>
        <v>0.17953614822834765</v>
      </c>
      <c r="M104" s="370">
        <f t="shared" si="94"/>
        <v>0.25479770326894813</v>
      </c>
      <c r="N104" s="52" t="str">
        <f t="shared" si="76"/>
        <v>D</v>
      </c>
      <c r="O104" s="374">
        <f>'2022-2023 исходные'!P104</f>
        <v>3349.5264739016147</v>
      </c>
      <c r="P104" s="370">
        <f t="shared" si="95"/>
        <v>0.10360115424505674</v>
      </c>
      <c r="Q104" s="370">
        <f t="shared" si="96"/>
        <v>0.14436886452548697</v>
      </c>
      <c r="R104" s="36" t="str">
        <f t="shared" si="79"/>
        <v>C</v>
      </c>
      <c r="S104" s="377">
        <f>'2022-2023 исходные'!S104</f>
        <v>622142.70833333337</v>
      </c>
      <c r="T104" s="376">
        <f t="shared" si="97"/>
        <v>0.54234523598213435</v>
      </c>
      <c r="U104" s="376">
        <f t="shared" si="98"/>
        <v>0.57026170572949719</v>
      </c>
      <c r="V104" s="52" t="str">
        <f t="shared" si="82"/>
        <v>C</v>
      </c>
      <c r="W104" s="96" t="str">
        <f t="shared" si="83"/>
        <v>C</v>
      </c>
      <c r="X104" s="105">
        <f t="shared" si="84"/>
        <v>2.5</v>
      </c>
      <c r="Y104" s="87">
        <f t="shared" si="85"/>
        <v>2.5</v>
      </c>
      <c r="Z104" s="87">
        <f t="shared" si="86"/>
        <v>1</v>
      </c>
      <c r="AA104" s="87">
        <f t="shared" si="87"/>
        <v>2</v>
      </c>
      <c r="AB104" s="87">
        <f t="shared" si="88"/>
        <v>2</v>
      </c>
      <c r="AC104" s="106">
        <f t="shared" si="89"/>
        <v>2</v>
      </c>
    </row>
    <row r="105" spans="1:29" x14ac:dyDescent="0.25">
      <c r="A105" s="398">
        <v>22</v>
      </c>
      <c r="B105" s="13">
        <v>61450</v>
      </c>
      <c r="C105" s="158" t="s">
        <v>88</v>
      </c>
      <c r="D105" s="369">
        <f>'2022-2023 исходные'!F105</f>
        <v>0.67550204266187863</v>
      </c>
      <c r="E105" s="370">
        <f t="shared" si="90"/>
        <v>0.50665173124286056</v>
      </c>
      <c r="F105" s="26" t="str">
        <f t="shared" si="70"/>
        <v>B</v>
      </c>
      <c r="G105" s="371">
        <f>'2022-2023 исходные'!I105</f>
        <v>22215.357337697762</v>
      </c>
      <c r="H105" s="370">
        <f t="shared" si="91"/>
        <v>0.18887884715428954</v>
      </c>
      <c r="I105" s="370">
        <f t="shared" si="92"/>
        <v>0.23039291929030925</v>
      </c>
      <c r="J105" s="47" t="str">
        <f t="shared" si="73"/>
        <v>C</v>
      </c>
      <c r="K105" s="372">
        <f>'2022-2023 исходные'!L105</f>
        <v>45766.502662302235</v>
      </c>
      <c r="L105" s="373">
        <f t="shared" si="93"/>
        <v>0.18436688556508607</v>
      </c>
      <c r="M105" s="370">
        <f t="shared" si="94"/>
        <v>0.25479770326894813</v>
      </c>
      <c r="N105" s="52" t="str">
        <f t="shared" si="76"/>
        <v>D</v>
      </c>
      <c r="O105" s="374">
        <f>'2022-2023 исходные'!P105</f>
        <v>3369.0890289143476</v>
      </c>
      <c r="P105" s="370">
        <f t="shared" si="95"/>
        <v>0.1042062258260975</v>
      </c>
      <c r="Q105" s="370">
        <f t="shared" si="96"/>
        <v>0.14436886452548697</v>
      </c>
      <c r="R105" s="36" t="str">
        <f t="shared" si="79"/>
        <v>C</v>
      </c>
      <c r="S105" s="377">
        <f>'2022-2023 исходные'!S105</f>
        <v>676815.96</v>
      </c>
      <c r="T105" s="376">
        <f t="shared" si="97"/>
        <v>0.59000596909030412</v>
      </c>
      <c r="U105" s="376">
        <f t="shared" si="98"/>
        <v>0.57026170572949719</v>
      </c>
      <c r="V105" s="52" t="str">
        <f t="shared" si="82"/>
        <v>B</v>
      </c>
      <c r="W105" s="93" t="str">
        <f t="shared" si="83"/>
        <v>C</v>
      </c>
      <c r="X105" s="105">
        <f t="shared" si="84"/>
        <v>2.5</v>
      </c>
      <c r="Y105" s="87">
        <f t="shared" si="85"/>
        <v>2</v>
      </c>
      <c r="Z105" s="87">
        <f t="shared" si="86"/>
        <v>1</v>
      </c>
      <c r="AA105" s="87">
        <f t="shared" si="87"/>
        <v>2</v>
      </c>
      <c r="AB105" s="87">
        <f t="shared" si="88"/>
        <v>2.5</v>
      </c>
      <c r="AC105" s="106">
        <f t="shared" si="89"/>
        <v>2</v>
      </c>
    </row>
    <row r="106" spans="1:29" x14ac:dyDescent="0.25">
      <c r="A106" s="398">
        <v>23</v>
      </c>
      <c r="B106" s="13">
        <v>61470</v>
      </c>
      <c r="C106" s="158" t="s">
        <v>32</v>
      </c>
      <c r="D106" s="369">
        <f>'2022-2023 исходные'!F106</f>
        <v>0.68330838992033838</v>
      </c>
      <c r="E106" s="370">
        <f t="shared" si="90"/>
        <v>0.50665173124286056</v>
      </c>
      <c r="F106" s="26" t="str">
        <f t="shared" si="70"/>
        <v>B</v>
      </c>
      <c r="G106" s="371">
        <f>'2022-2023 исходные'!I106</f>
        <v>20830.816012317166</v>
      </c>
      <c r="H106" s="370">
        <f t="shared" si="91"/>
        <v>0.17710723504829853</v>
      </c>
      <c r="I106" s="370">
        <f t="shared" si="92"/>
        <v>0.23039291929030925</v>
      </c>
      <c r="J106" s="47" t="str">
        <f t="shared" si="73"/>
        <v>C</v>
      </c>
      <c r="K106" s="372">
        <f>'2022-2023 исходные'!L106</f>
        <v>56109.949099307152</v>
      </c>
      <c r="L106" s="373">
        <f t="shared" si="93"/>
        <v>0.2260346752074584</v>
      </c>
      <c r="M106" s="370">
        <f t="shared" si="94"/>
        <v>0.25479770326894813</v>
      </c>
      <c r="N106" s="52" t="str">
        <f t="shared" si="76"/>
        <v>C</v>
      </c>
      <c r="O106" s="374">
        <f>'2022-2023 исходные'!P106</f>
        <v>3252.8960739030022</v>
      </c>
      <c r="P106" s="370">
        <f t="shared" si="95"/>
        <v>0.10061236730665804</v>
      </c>
      <c r="Q106" s="370">
        <f t="shared" si="96"/>
        <v>0.14436886452548697</v>
      </c>
      <c r="R106" s="36" t="str">
        <f t="shared" si="79"/>
        <v>C</v>
      </c>
      <c r="S106" s="377">
        <f>'2022-2023 исходные'!S106</f>
        <v>720672.48077922082</v>
      </c>
      <c r="T106" s="376">
        <f t="shared" si="97"/>
        <v>0.62823735040003748</v>
      </c>
      <c r="U106" s="376">
        <f t="shared" si="98"/>
        <v>0.57026170572949719</v>
      </c>
      <c r="V106" s="52" t="str">
        <f t="shared" si="82"/>
        <v>B</v>
      </c>
      <c r="W106" s="93" t="str">
        <f t="shared" si="83"/>
        <v>C</v>
      </c>
      <c r="X106" s="105">
        <f t="shared" si="84"/>
        <v>2.5</v>
      </c>
      <c r="Y106" s="87">
        <f t="shared" si="85"/>
        <v>2</v>
      </c>
      <c r="Z106" s="87">
        <f t="shared" si="86"/>
        <v>2</v>
      </c>
      <c r="AA106" s="87">
        <f t="shared" si="87"/>
        <v>2</v>
      </c>
      <c r="AB106" s="87">
        <f t="shared" si="88"/>
        <v>2.5</v>
      </c>
      <c r="AC106" s="106">
        <f t="shared" si="89"/>
        <v>2.2000000000000002</v>
      </c>
    </row>
    <row r="107" spans="1:29" x14ac:dyDescent="0.25">
      <c r="A107" s="398">
        <v>24</v>
      </c>
      <c r="B107" s="13">
        <v>61490</v>
      </c>
      <c r="C107" s="158" t="s">
        <v>89</v>
      </c>
      <c r="D107" s="369">
        <f>'2022-2023 исходные'!F107</f>
        <v>0.68194243589795056</v>
      </c>
      <c r="E107" s="370">
        <f t="shared" si="90"/>
        <v>0.50665173124286056</v>
      </c>
      <c r="F107" s="26" t="str">
        <f t="shared" si="70"/>
        <v>B</v>
      </c>
      <c r="G107" s="371">
        <f>'2022-2023 исходные'!I107</f>
        <v>23721.859185918591</v>
      </c>
      <c r="H107" s="370">
        <f t="shared" si="91"/>
        <v>0.20168738892124566</v>
      </c>
      <c r="I107" s="370">
        <f t="shared" si="92"/>
        <v>0.23039291929030925</v>
      </c>
      <c r="J107" s="47" t="str">
        <f t="shared" si="73"/>
        <v>C</v>
      </c>
      <c r="K107" s="372">
        <f>'2022-2023 исходные'!L107</f>
        <v>43866.840953428677</v>
      </c>
      <c r="L107" s="373">
        <f t="shared" si="93"/>
        <v>0.17671424241958406</v>
      </c>
      <c r="M107" s="370">
        <f t="shared" si="94"/>
        <v>0.25479770326894813</v>
      </c>
      <c r="N107" s="52" t="str">
        <f t="shared" si="76"/>
        <v>D</v>
      </c>
      <c r="O107" s="374">
        <f>'2022-2023 исходные'!P107</f>
        <v>3024.4092225889253</v>
      </c>
      <c r="P107" s="370">
        <f t="shared" si="95"/>
        <v>9.3545248503329445E-2</v>
      </c>
      <c r="Q107" s="370">
        <f t="shared" si="96"/>
        <v>0.14436886452548697</v>
      </c>
      <c r="R107" s="36" t="str">
        <f t="shared" si="79"/>
        <v>C</v>
      </c>
      <c r="S107" s="377">
        <f>'2022-2023 исходные'!S107</f>
        <v>496315.64</v>
      </c>
      <c r="T107" s="376">
        <f t="shared" si="97"/>
        <v>0.43265704040559938</v>
      </c>
      <c r="U107" s="376">
        <f t="shared" si="98"/>
        <v>0.57026170572949719</v>
      </c>
      <c r="V107" s="52" t="str">
        <f t="shared" si="82"/>
        <v>D</v>
      </c>
      <c r="W107" s="93" t="str">
        <f t="shared" si="83"/>
        <v>C</v>
      </c>
      <c r="X107" s="105">
        <f t="shared" si="84"/>
        <v>2.5</v>
      </c>
      <c r="Y107" s="87">
        <f t="shared" si="85"/>
        <v>2</v>
      </c>
      <c r="Z107" s="87">
        <f t="shared" si="86"/>
        <v>1</v>
      </c>
      <c r="AA107" s="87">
        <f t="shared" si="87"/>
        <v>2</v>
      </c>
      <c r="AB107" s="87">
        <f t="shared" si="88"/>
        <v>1</v>
      </c>
      <c r="AC107" s="106">
        <f t="shared" si="89"/>
        <v>1.7</v>
      </c>
    </row>
    <row r="108" spans="1:29" x14ac:dyDescent="0.25">
      <c r="A108" s="398">
        <v>25</v>
      </c>
      <c r="B108" s="13">
        <v>61500</v>
      </c>
      <c r="C108" s="158" t="s">
        <v>90</v>
      </c>
      <c r="D108" s="369">
        <f>'2022-2023 исходные'!F108</f>
        <v>0.88196306047739226</v>
      </c>
      <c r="E108" s="370">
        <f t="shared" si="90"/>
        <v>0.50665173124286056</v>
      </c>
      <c r="F108" s="26" t="str">
        <f t="shared" si="70"/>
        <v>A</v>
      </c>
      <c r="G108" s="371">
        <f>'2022-2023 исходные'!I108</f>
        <v>21132.811244979919</v>
      </c>
      <c r="H108" s="370">
        <f t="shared" si="91"/>
        <v>0.17967485124840527</v>
      </c>
      <c r="I108" s="370">
        <f t="shared" si="92"/>
        <v>0.23039291929030925</v>
      </c>
      <c r="J108" s="47" t="str">
        <f t="shared" si="73"/>
        <v>C</v>
      </c>
      <c r="K108" s="372">
        <f>'2022-2023 исходные'!L108</f>
        <v>42326.637737617137</v>
      </c>
      <c r="L108" s="373">
        <f t="shared" si="93"/>
        <v>0.17050965055614672</v>
      </c>
      <c r="M108" s="370">
        <f t="shared" si="94"/>
        <v>0.25479770326894813</v>
      </c>
      <c r="N108" s="52" t="str">
        <f t="shared" si="76"/>
        <v>D</v>
      </c>
      <c r="O108" s="374">
        <f>'2022-2023 исходные'!P108</f>
        <v>2798.6318607764392</v>
      </c>
      <c r="P108" s="370">
        <f t="shared" si="95"/>
        <v>8.6561934453289663E-2</v>
      </c>
      <c r="Q108" s="370">
        <f t="shared" si="96"/>
        <v>0.14436886452548697</v>
      </c>
      <c r="R108" s="36" t="str">
        <f t="shared" si="79"/>
        <v>C</v>
      </c>
      <c r="S108" s="377">
        <f>'2022-2023 исходные'!S108</f>
        <v>739675.2481751825</v>
      </c>
      <c r="T108" s="376">
        <f t="shared" si="97"/>
        <v>0.64480277860426005</v>
      </c>
      <c r="U108" s="376">
        <f t="shared" si="98"/>
        <v>0.57026170572949719</v>
      </c>
      <c r="V108" s="52" t="str">
        <f t="shared" si="82"/>
        <v>B</v>
      </c>
      <c r="W108" s="93" t="str">
        <f t="shared" si="83"/>
        <v>C</v>
      </c>
      <c r="X108" s="105">
        <f t="shared" si="84"/>
        <v>4.2</v>
      </c>
      <c r="Y108" s="87">
        <f t="shared" si="85"/>
        <v>2</v>
      </c>
      <c r="Z108" s="87">
        <f t="shared" si="86"/>
        <v>1</v>
      </c>
      <c r="AA108" s="87">
        <f t="shared" si="87"/>
        <v>2</v>
      </c>
      <c r="AB108" s="87">
        <f t="shared" si="88"/>
        <v>2.5</v>
      </c>
      <c r="AC108" s="106">
        <f t="shared" si="89"/>
        <v>2.34</v>
      </c>
    </row>
    <row r="109" spans="1:29" x14ac:dyDescent="0.25">
      <c r="A109" s="398">
        <v>26</v>
      </c>
      <c r="B109" s="13">
        <v>61510</v>
      </c>
      <c r="C109" s="158" t="s">
        <v>33</v>
      </c>
      <c r="D109" s="369">
        <f>'2022-2023 исходные'!F109</f>
        <v>0.89847229797533179</v>
      </c>
      <c r="E109" s="370">
        <f t="shared" si="90"/>
        <v>0.50665173124286056</v>
      </c>
      <c r="F109" s="26" t="str">
        <f t="shared" si="70"/>
        <v>A</v>
      </c>
      <c r="G109" s="371">
        <f>'2022-2023 исходные'!I109</f>
        <v>33077.050984936272</v>
      </c>
      <c r="H109" s="370">
        <f t="shared" si="91"/>
        <v>0.28122686312575296</v>
      </c>
      <c r="I109" s="370">
        <f t="shared" si="92"/>
        <v>0.23039291929030925</v>
      </c>
      <c r="J109" s="47" t="str">
        <f t="shared" si="73"/>
        <v>B</v>
      </c>
      <c r="K109" s="372">
        <f>'2022-2023 исходные'!L109</f>
        <v>59820.597636152954</v>
      </c>
      <c r="L109" s="373">
        <f t="shared" si="93"/>
        <v>0.24098274146484391</v>
      </c>
      <c r="M109" s="370">
        <f t="shared" si="94"/>
        <v>0.25479770326894813</v>
      </c>
      <c r="N109" s="52" t="str">
        <f t="shared" si="76"/>
        <v>C</v>
      </c>
      <c r="O109" s="374">
        <f>'2022-2023 исходные'!P109</f>
        <v>3124.2456720741602</v>
      </c>
      <c r="P109" s="370">
        <f t="shared" si="95"/>
        <v>9.6633198839888704E-2</v>
      </c>
      <c r="Q109" s="370">
        <f t="shared" si="96"/>
        <v>0.14436886452548697</v>
      </c>
      <c r="R109" s="36" t="str">
        <f t="shared" si="79"/>
        <v>C</v>
      </c>
      <c r="S109" s="377">
        <f>'2022-2023 исходные'!S109</f>
        <v>592460.84466019413</v>
      </c>
      <c r="T109" s="376">
        <f t="shared" si="97"/>
        <v>0.51647043725416575</v>
      </c>
      <c r="U109" s="376">
        <f t="shared" si="98"/>
        <v>0.57026170572949719</v>
      </c>
      <c r="V109" s="52" t="str">
        <f t="shared" si="82"/>
        <v>C</v>
      </c>
      <c r="W109" s="95" t="str">
        <f t="shared" si="83"/>
        <v>B</v>
      </c>
      <c r="X109" s="105">
        <f t="shared" si="84"/>
        <v>4.2</v>
      </c>
      <c r="Y109" s="87">
        <f t="shared" si="85"/>
        <v>2.5</v>
      </c>
      <c r="Z109" s="87">
        <f t="shared" si="86"/>
        <v>2</v>
      </c>
      <c r="AA109" s="87">
        <f t="shared" si="87"/>
        <v>2</v>
      </c>
      <c r="AB109" s="87">
        <f t="shared" si="88"/>
        <v>2</v>
      </c>
      <c r="AC109" s="106">
        <f t="shared" si="89"/>
        <v>2.54</v>
      </c>
    </row>
    <row r="110" spans="1:29" ht="14.25" customHeight="1" x14ac:dyDescent="0.25">
      <c r="A110" s="398">
        <v>27</v>
      </c>
      <c r="B110" s="13">
        <v>61520</v>
      </c>
      <c r="C110" s="158" t="s">
        <v>118</v>
      </c>
      <c r="D110" s="369">
        <f>'2022-2023 исходные'!F110</f>
        <v>0.85487431683740589</v>
      </c>
      <c r="E110" s="370">
        <f t="shared" si="90"/>
        <v>0.50665173124286056</v>
      </c>
      <c r="F110" s="26" t="str">
        <f t="shared" si="70"/>
        <v>A</v>
      </c>
      <c r="G110" s="371">
        <f>'2022-2023 исходные'!I110</f>
        <v>33077.385819921707</v>
      </c>
      <c r="H110" s="370">
        <f t="shared" si="91"/>
        <v>0.28122970995126539</v>
      </c>
      <c r="I110" s="370">
        <f t="shared" si="92"/>
        <v>0.23039291929030925</v>
      </c>
      <c r="J110" s="47" t="str">
        <f t="shared" si="73"/>
        <v>B</v>
      </c>
      <c r="K110" s="372">
        <f>'2022-2023 исходные'!L110</f>
        <v>63360.336981296212</v>
      </c>
      <c r="L110" s="373">
        <f t="shared" si="93"/>
        <v>0.25524231300326111</v>
      </c>
      <c r="M110" s="370">
        <f t="shared" si="94"/>
        <v>0.25479770326894813</v>
      </c>
      <c r="N110" s="52" t="str">
        <f t="shared" si="76"/>
        <v>B</v>
      </c>
      <c r="O110" s="374">
        <f>'2022-2023 исходные'!P110</f>
        <v>3807.9992648977818</v>
      </c>
      <c r="P110" s="370">
        <f t="shared" si="95"/>
        <v>0.11778175878938456</v>
      </c>
      <c r="Q110" s="370">
        <f t="shared" si="96"/>
        <v>0.14436886452548697</v>
      </c>
      <c r="R110" s="36" t="str">
        <f t="shared" si="79"/>
        <v>C</v>
      </c>
      <c r="S110" s="377">
        <f>'2022-2023 исходные'!S110</f>
        <v>578929.38891304354</v>
      </c>
      <c r="T110" s="376">
        <f t="shared" si="97"/>
        <v>0.50467455752742274</v>
      </c>
      <c r="U110" s="376">
        <f t="shared" si="98"/>
        <v>0.57026170572949719</v>
      </c>
      <c r="V110" s="52" t="str">
        <f t="shared" si="82"/>
        <v>C</v>
      </c>
      <c r="W110" s="97" t="str">
        <f t="shared" si="83"/>
        <v>B</v>
      </c>
      <c r="X110" s="105">
        <f t="shared" si="84"/>
        <v>4.2</v>
      </c>
      <c r="Y110" s="87">
        <f t="shared" si="85"/>
        <v>2.5</v>
      </c>
      <c r="Z110" s="87">
        <f t="shared" si="86"/>
        <v>2.5</v>
      </c>
      <c r="AA110" s="87">
        <f t="shared" si="87"/>
        <v>2</v>
      </c>
      <c r="AB110" s="87">
        <f t="shared" si="88"/>
        <v>2</v>
      </c>
      <c r="AC110" s="106">
        <f t="shared" si="89"/>
        <v>2.6399999999999997</v>
      </c>
    </row>
    <row r="111" spans="1:29" x14ac:dyDescent="0.25">
      <c r="A111" s="398">
        <v>28</v>
      </c>
      <c r="B111" s="13">
        <v>61540</v>
      </c>
      <c r="C111" s="158" t="s">
        <v>203</v>
      </c>
      <c r="D111" s="369">
        <f>'2022-2023 исходные'!F111</f>
        <v>0.95687012201669652</v>
      </c>
      <c r="E111" s="370">
        <f t="shared" si="90"/>
        <v>0.50665173124286056</v>
      </c>
      <c r="F111" s="26" t="str">
        <f t="shared" si="70"/>
        <v>A</v>
      </c>
      <c r="G111" s="371">
        <f>'2022-2023 исходные'!I111</f>
        <v>52916.934112646122</v>
      </c>
      <c r="H111" s="370">
        <f t="shared" si="91"/>
        <v>0.44990901376029341</v>
      </c>
      <c r="I111" s="370">
        <f t="shared" si="92"/>
        <v>0.23039291929030925</v>
      </c>
      <c r="J111" s="47" t="str">
        <f t="shared" si="73"/>
        <v>B</v>
      </c>
      <c r="K111" s="372">
        <f>'2022-2023 исходные'!L111</f>
        <v>66810.920403825716</v>
      </c>
      <c r="L111" s="373">
        <f t="shared" si="93"/>
        <v>0.26914272666799793</v>
      </c>
      <c r="M111" s="370">
        <f t="shared" si="94"/>
        <v>0.25479770326894813</v>
      </c>
      <c r="N111" s="52" t="str">
        <f t="shared" si="76"/>
        <v>B</v>
      </c>
      <c r="O111" s="374">
        <f>'2022-2023 исходные'!P111</f>
        <v>14620.623358129649</v>
      </c>
      <c r="P111" s="370">
        <f t="shared" si="95"/>
        <v>0.45221719173937203</v>
      </c>
      <c r="Q111" s="370">
        <f t="shared" si="96"/>
        <v>0.14436886452548697</v>
      </c>
      <c r="R111" s="36" t="str">
        <f t="shared" si="79"/>
        <v>B</v>
      </c>
      <c r="S111" s="377">
        <f>'2022-2023 исходные'!S111</f>
        <v>530730.84853846161</v>
      </c>
      <c r="T111" s="376">
        <f t="shared" si="97"/>
        <v>0.462658074165471</v>
      </c>
      <c r="U111" s="376">
        <f t="shared" si="98"/>
        <v>0.57026170572949719</v>
      </c>
      <c r="V111" s="52" t="str">
        <f t="shared" si="82"/>
        <v>C</v>
      </c>
      <c r="W111" s="97" t="str">
        <f t="shared" si="83"/>
        <v>B</v>
      </c>
      <c r="X111" s="105">
        <f t="shared" si="84"/>
        <v>4.2</v>
      </c>
      <c r="Y111" s="87">
        <f t="shared" si="85"/>
        <v>2.5</v>
      </c>
      <c r="Z111" s="87">
        <f t="shared" si="86"/>
        <v>2.5</v>
      </c>
      <c r="AA111" s="87">
        <f t="shared" si="87"/>
        <v>2.5</v>
      </c>
      <c r="AB111" s="87">
        <f t="shared" si="88"/>
        <v>2</v>
      </c>
      <c r="AC111" s="106">
        <f t="shared" si="89"/>
        <v>2.7399999999999998</v>
      </c>
    </row>
    <row r="112" spans="1:29" x14ac:dyDescent="0.25">
      <c r="A112" s="402">
        <v>29</v>
      </c>
      <c r="B112" s="13">
        <v>61560</v>
      </c>
      <c r="C112" s="158" t="s">
        <v>204</v>
      </c>
      <c r="D112" s="403">
        <f>'2022-2023 исходные'!F112</f>
        <v>0.97468982444831997</v>
      </c>
      <c r="E112" s="370">
        <f t="shared" si="90"/>
        <v>0.50665173124286056</v>
      </c>
      <c r="F112" s="26" t="str">
        <f t="shared" si="70"/>
        <v>A</v>
      </c>
      <c r="G112" s="371">
        <f>'2022-2023 исходные'!I112</f>
        <v>19868.395334174023</v>
      </c>
      <c r="H112" s="370">
        <f t="shared" si="91"/>
        <v>0.16892456639247377</v>
      </c>
      <c r="I112" s="370">
        <f t="shared" si="92"/>
        <v>0.23039291929030925</v>
      </c>
      <c r="J112" s="47" t="str">
        <f t="shared" si="73"/>
        <v>C</v>
      </c>
      <c r="K112" s="372">
        <f>'2022-2023 исходные'!L112</f>
        <v>43148.801957755357</v>
      </c>
      <c r="L112" s="373">
        <f t="shared" si="93"/>
        <v>0.17382167677340862</v>
      </c>
      <c r="M112" s="370">
        <f t="shared" si="94"/>
        <v>0.25479770326894813</v>
      </c>
      <c r="N112" s="52" t="str">
        <f t="shared" si="76"/>
        <v>D</v>
      </c>
      <c r="O112" s="374">
        <f>'2022-2023 исходные'!P112</f>
        <v>2476.080706179067</v>
      </c>
      <c r="P112" s="370">
        <f t="shared" si="95"/>
        <v>7.6585398313111341E-2</v>
      </c>
      <c r="Q112" s="370">
        <f t="shared" si="96"/>
        <v>0.14436886452548697</v>
      </c>
      <c r="R112" s="36" t="str">
        <f t="shared" si="79"/>
        <v>C</v>
      </c>
      <c r="S112" s="377">
        <f>'2022-2023 исходные'!S112</f>
        <v>530331.54140127392</v>
      </c>
      <c r="T112" s="376">
        <f t="shared" si="97"/>
        <v>0.46230998309143501</v>
      </c>
      <c r="U112" s="376">
        <f t="shared" si="98"/>
        <v>0.57026170572949719</v>
      </c>
      <c r="V112" s="52" t="str">
        <f t="shared" si="82"/>
        <v>C</v>
      </c>
      <c r="W112" s="97" t="str">
        <f>IF(AC112&gt;=3.5,"A",IF(AC112&gt;=2.5,"B",IF(AC112&gt;=1.5,"C","D")))</f>
        <v>C</v>
      </c>
      <c r="X112" s="105">
        <f>IF(F112="A",4.2,IF(F112="B",2.5,IF(F112="C",2,1)))</f>
        <v>4.2</v>
      </c>
      <c r="Y112" s="87">
        <f>IF(J112="A",4.2,IF(J112="B",2.5,IF(J112="C",2,1)))</f>
        <v>2</v>
      </c>
      <c r="Z112" s="87">
        <f>IF(N112="A",4.2,IF(N112="B",2.5,IF(N112="C",2,1)))</f>
        <v>1</v>
      </c>
      <c r="AA112" s="87">
        <f>IF(R112="A",4.2,IF(R112="B",2.5,IF(R112="C",2,1)))</f>
        <v>2</v>
      </c>
      <c r="AB112" s="87">
        <f>IF(V112="A",4.2,IF(V112="B",2.5,IF(V112="C",2,1)))</f>
        <v>2</v>
      </c>
      <c r="AC112" s="106">
        <f>AVERAGE(X112:AB112)</f>
        <v>2.2399999999999998</v>
      </c>
    </row>
    <row r="113" spans="1:29" ht="15.75" thickBot="1" x14ac:dyDescent="0.3">
      <c r="A113" s="404">
        <v>30</v>
      </c>
      <c r="B113" s="15">
        <v>61570</v>
      </c>
      <c r="C113" s="158" t="s">
        <v>205</v>
      </c>
      <c r="D113" s="405">
        <f>'2022-2023 исходные'!F113</f>
        <v>0.97999999866895648</v>
      </c>
      <c r="E113" s="359">
        <f t="shared" si="90"/>
        <v>0.50665173124286056</v>
      </c>
      <c r="F113" s="28" t="str">
        <f t="shared" si="70"/>
        <v>A</v>
      </c>
      <c r="G113" s="360">
        <f>'2022-2023 исходные'!I113</f>
        <v>17417.548422800221</v>
      </c>
      <c r="H113" s="359">
        <f t="shared" si="91"/>
        <v>0.14808703800455958</v>
      </c>
      <c r="I113" s="359">
        <f t="shared" si="92"/>
        <v>0.23039291929030925</v>
      </c>
      <c r="J113" s="45" t="str">
        <f t="shared" si="73"/>
        <v>C</v>
      </c>
      <c r="K113" s="361">
        <f>'2022-2023 исходные'!L113</f>
        <v>34969.866519092415</v>
      </c>
      <c r="L113" s="362">
        <f t="shared" si="93"/>
        <v>0.14087345555600997</v>
      </c>
      <c r="M113" s="359">
        <f t="shared" si="94"/>
        <v>0.25479770326894813</v>
      </c>
      <c r="N113" s="120" t="str">
        <f t="shared" si="76"/>
        <v>D</v>
      </c>
      <c r="O113" s="363">
        <f>'2022-2023 исходные'!P113</f>
        <v>1283.2174875484227</v>
      </c>
      <c r="P113" s="359">
        <f t="shared" si="95"/>
        <v>3.9690031977147829E-2</v>
      </c>
      <c r="Q113" s="359">
        <f t="shared" si="96"/>
        <v>0.14436886452548697</v>
      </c>
      <c r="R113" s="43" t="str">
        <f t="shared" si="79"/>
        <v>D</v>
      </c>
      <c r="S113" s="364">
        <f>'2022-2023 исходные'!S113</f>
        <v>426450.13265306124</v>
      </c>
      <c r="T113" s="365">
        <f t="shared" si="97"/>
        <v>0.37175264570394906</v>
      </c>
      <c r="U113" s="365">
        <f t="shared" si="98"/>
        <v>0.57026170572949719</v>
      </c>
      <c r="V113" s="120" t="str">
        <f t="shared" si="82"/>
        <v>D</v>
      </c>
      <c r="W113" s="91" t="str">
        <f>IF(AC113&gt;=3.5,"A",IF(AC113&gt;=2.5,"B",IF(AC113&gt;=1.5,"C","D")))</f>
        <v>C</v>
      </c>
      <c r="X113" s="110">
        <f>IF(F113="A",4.2,IF(F113="B",2.5,IF(F113="C",2,1)))</f>
        <v>4.2</v>
      </c>
      <c r="Y113" s="111">
        <f>IF(J113="A",4.2,IF(J113="B",2.5,IF(J113="C",2,1)))</f>
        <v>2</v>
      </c>
      <c r="Z113" s="111">
        <f>IF(N113="A",4.2,IF(N113="B",2.5,IF(N113="C",2,1)))</f>
        <v>1</v>
      </c>
      <c r="AA113" s="111">
        <f>IF(R113="A",4.2,IF(R113="B",2.5,IF(R113="C",2,1)))</f>
        <v>1</v>
      </c>
      <c r="AB113" s="111">
        <f>IF(V113="A",4.2,IF(V113="B",2.5,IF(V113="C",2,1)))</f>
        <v>1</v>
      </c>
      <c r="AC113" s="112">
        <f>AVERAGE(X113:AB113)</f>
        <v>1.8399999999999999</v>
      </c>
    </row>
    <row r="114" spans="1:29" ht="15.75" thickBot="1" x14ac:dyDescent="0.3">
      <c r="A114" s="386"/>
      <c r="B114" s="62"/>
      <c r="C114" s="63" t="s">
        <v>134</v>
      </c>
      <c r="D114" s="50">
        <f>AVERAGE(D115:D123)</f>
        <v>0.52239305149645243</v>
      </c>
      <c r="E114" s="397"/>
      <c r="F114" s="146" t="str">
        <f t="shared" si="70"/>
        <v>B</v>
      </c>
      <c r="G114" s="44">
        <f>AVERAGE(G115:G123)</f>
        <v>32996.246697679482</v>
      </c>
      <c r="H114" s="139">
        <f>AVERAGE(H115:H123)</f>
        <v>0.28053985096609313</v>
      </c>
      <c r="I114" s="139"/>
      <c r="J114" s="40" t="str">
        <f t="shared" si="73"/>
        <v>B</v>
      </c>
      <c r="K114" s="44">
        <f>AVERAGE(K115:K123)</f>
        <v>65463.280286912974</v>
      </c>
      <c r="L114" s="140">
        <f>AVERAGE(L115:L123)</f>
        <v>0.26371386064668351</v>
      </c>
      <c r="M114" s="139"/>
      <c r="N114" s="40" t="str">
        <f t="shared" si="76"/>
        <v>B</v>
      </c>
      <c r="O114" s="39">
        <f>AVERAGE(O115:O123)</f>
        <v>4658.9376534926323</v>
      </c>
      <c r="P114" s="139">
        <f>AVERAGE(P115:P123)</f>
        <v>0.1441013594663024</v>
      </c>
      <c r="Q114" s="139"/>
      <c r="R114" s="35" t="str">
        <f t="shared" si="79"/>
        <v>C</v>
      </c>
      <c r="S114" s="44">
        <f>AVERAGE(S115:S123)</f>
        <v>746403.83320735989</v>
      </c>
      <c r="T114" s="139">
        <f>AVERAGE(T115:T123)</f>
        <v>0.65066833965355375</v>
      </c>
      <c r="U114" s="368"/>
      <c r="V114" s="40" t="str">
        <f t="shared" si="82"/>
        <v>B</v>
      </c>
      <c r="W114" s="92" t="str">
        <f t="shared" si="83"/>
        <v>C</v>
      </c>
      <c r="X114" s="142">
        <f t="shared" si="84"/>
        <v>2.5</v>
      </c>
      <c r="Y114" s="143">
        <f t="shared" si="85"/>
        <v>2.5</v>
      </c>
      <c r="Z114" s="143">
        <f t="shared" si="86"/>
        <v>2.5</v>
      </c>
      <c r="AA114" s="143">
        <f t="shared" si="87"/>
        <v>2</v>
      </c>
      <c r="AB114" s="143">
        <f t="shared" si="88"/>
        <v>2.5</v>
      </c>
      <c r="AC114" s="144">
        <f t="shared" si="89"/>
        <v>2.4</v>
      </c>
    </row>
    <row r="115" spans="1:29" x14ac:dyDescent="0.25">
      <c r="A115" s="406">
        <v>1</v>
      </c>
      <c r="B115" s="12">
        <v>70020</v>
      </c>
      <c r="C115" s="162" t="s">
        <v>69</v>
      </c>
      <c r="D115" s="407">
        <f>'2022-2023 исходные'!F115</f>
        <v>0.63087027927350214</v>
      </c>
      <c r="E115" s="408">
        <f t="shared" ref="E115:E123" si="99">$D$124</f>
        <v>0.50665173124286056</v>
      </c>
      <c r="F115" s="76" t="str">
        <f t="shared" si="70"/>
        <v>B</v>
      </c>
      <c r="G115" s="409">
        <f>'2022-2023 исходные'!I115</f>
        <v>28880.140597539543</v>
      </c>
      <c r="H115" s="408">
        <f t="shared" ref="H115:H123" si="100">G115/$G$125</f>
        <v>0.24554399818096126</v>
      </c>
      <c r="I115" s="408">
        <f t="shared" ref="I115:I123" si="101">$H$124</f>
        <v>0.23039291929030925</v>
      </c>
      <c r="J115" s="77" t="str">
        <f t="shared" si="73"/>
        <v>B</v>
      </c>
      <c r="K115" s="409">
        <f>'2022-2023 исходные'!L115</f>
        <v>59110.961379613356</v>
      </c>
      <c r="L115" s="410">
        <f t="shared" ref="L115:L123" si="102">K115/$K$125</f>
        <v>0.23812402561610069</v>
      </c>
      <c r="M115" s="408">
        <f t="shared" ref="M115:M123" si="103">$L$124</f>
        <v>0.25479770326894813</v>
      </c>
      <c r="N115" s="78" t="str">
        <f t="shared" si="76"/>
        <v>C</v>
      </c>
      <c r="O115" s="411">
        <f>'2022-2023 исходные'!P115</f>
        <v>4733.59758347979</v>
      </c>
      <c r="P115" s="408">
        <f t="shared" ref="P115:P123" si="104">O115/$O$125</f>
        <v>0.14641059779679239</v>
      </c>
      <c r="Q115" s="408">
        <f t="shared" ref="Q115:Q123" si="105">$P$124</f>
        <v>0.14436886452548697</v>
      </c>
      <c r="R115" s="79" t="str">
        <f t="shared" si="79"/>
        <v>B</v>
      </c>
      <c r="S115" s="412">
        <f>'2022-2023 исходные'!S115</f>
        <v>885890.203030303</v>
      </c>
      <c r="T115" s="413">
        <f t="shared" ref="T115:T123" si="106">S115/$S$125</f>
        <v>0.77226386290669058</v>
      </c>
      <c r="U115" s="413">
        <f t="shared" ref="U115:U123" si="107">$T$124</f>
        <v>0.57026170572949719</v>
      </c>
      <c r="V115" s="78" t="str">
        <f t="shared" si="82"/>
        <v>B</v>
      </c>
      <c r="W115" s="99" t="str">
        <f t="shared" si="83"/>
        <v>C</v>
      </c>
      <c r="X115" s="103">
        <f t="shared" si="84"/>
        <v>2.5</v>
      </c>
      <c r="Y115" s="88">
        <f t="shared" si="85"/>
        <v>2.5</v>
      </c>
      <c r="Z115" s="88">
        <f t="shared" si="86"/>
        <v>2</v>
      </c>
      <c r="AA115" s="88">
        <f t="shared" si="87"/>
        <v>2.5</v>
      </c>
      <c r="AB115" s="88">
        <f t="shared" si="88"/>
        <v>2.5</v>
      </c>
      <c r="AC115" s="104">
        <f t="shared" si="89"/>
        <v>2.4</v>
      </c>
    </row>
    <row r="116" spans="1:29" x14ac:dyDescent="0.25">
      <c r="A116" s="414">
        <v>2</v>
      </c>
      <c r="B116" s="13">
        <v>70110</v>
      </c>
      <c r="C116" s="163" t="s">
        <v>71</v>
      </c>
      <c r="D116" s="369">
        <f>'2022-2023 исходные'!F116</f>
        <v>0.7211009741888198</v>
      </c>
      <c r="E116" s="370">
        <f t="shared" si="99"/>
        <v>0.50665173124286056</v>
      </c>
      <c r="F116" s="26" t="str">
        <f t="shared" si="70"/>
        <v>B</v>
      </c>
      <c r="G116" s="372">
        <f>'2022-2023 исходные'!I116</f>
        <v>49271.516393442624</v>
      </c>
      <c r="H116" s="370">
        <f t="shared" si="100"/>
        <v>0.4189150357777483</v>
      </c>
      <c r="I116" s="370">
        <f t="shared" si="101"/>
        <v>0.23039291929030925</v>
      </c>
      <c r="J116" s="47" t="str">
        <f t="shared" si="73"/>
        <v>B</v>
      </c>
      <c r="K116" s="372">
        <f>'2022-2023 исходные'!L116</f>
        <v>62649.390963114754</v>
      </c>
      <c r="L116" s="373">
        <f t="shared" si="102"/>
        <v>0.25237832087906104</v>
      </c>
      <c r="M116" s="370">
        <f t="shared" si="103"/>
        <v>0.25479770326894813</v>
      </c>
      <c r="N116" s="52" t="str">
        <f t="shared" si="76"/>
        <v>C</v>
      </c>
      <c r="O116" s="374">
        <f>'2022-2023 исходные'!P116</f>
        <v>3508.6439036885249</v>
      </c>
      <c r="P116" s="370">
        <f t="shared" si="104"/>
        <v>0.10852267061904998</v>
      </c>
      <c r="Q116" s="370">
        <f t="shared" si="105"/>
        <v>0.14436886452548697</v>
      </c>
      <c r="R116" s="36" t="str">
        <f t="shared" si="79"/>
        <v>C</v>
      </c>
      <c r="S116" s="377">
        <f>'2022-2023 исходные'!S116</f>
        <v>789998.90901408449</v>
      </c>
      <c r="T116" s="376">
        <f t="shared" si="106"/>
        <v>0.68867180953170481</v>
      </c>
      <c r="U116" s="376">
        <f t="shared" si="107"/>
        <v>0.57026170572949719</v>
      </c>
      <c r="V116" s="52" t="str">
        <f t="shared" si="82"/>
        <v>B</v>
      </c>
      <c r="W116" s="95" t="str">
        <f t="shared" si="83"/>
        <v>C</v>
      </c>
      <c r="X116" s="105">
        <f t="shared" si="84"/>
        <v>2.5</v>
      </c>
      <c r="Y116" s="87">
        <f t="shared" si="85"/>
        <v>2.5</v>
      </c>
      <c r="Z116" s="87">
        <f t="shared" si="86"/>
        <v>2</v>
      </c>
      <c r="AA116" s="87">
        <f t="shared" si="87"/>
        <v>2</v>
      </c>
      <c r="AB116" s="87">
        <f t="shared" si="88"/>
        <v>2.5</v>
      </c>
      <c r="AC116" s="106">
        <f t="shared" si="89"/>
        <v>2.2999999999999998</v>
      </c>
    </row>
    <row r="117" spans="1:29" x14ac:dyDescent="0.25">
      <c r="A117" s="388">
        <v>3</v>
      </c>
      <c r="B117" s="13">
        <v>70021</v>
      </c>
      <c r="C117" s="163" t="s">
        <v>70</v>
      </c>
      <c r="D117" s="369">
        <f>'2022-2023 исходные'!F117</f>
        <v>0.23072235684303752</v>
      </c>
      <c r="E117" s="370">
        <f t="shared" si="99"/>
        <v>0.50665173124286056</v>
      </c>
      <c r="F117" s="26" t="str">
        <f t="shared" si="70"/>
        <v>D</v>
      </c>
      <c r="G117" s="372">
        <f>'2022-2023 исходные'!I117</f>
        <v>31601.945054945056</v>
      </c>
      <c r="H117" s="370">
        <f t="shared" si="100"/>
        <v>0.2686852549376908</v>
      </c>
      <c r="I117" s="370">
        <f t="shared" si="101"/>
        <v>0.23039291929030925</v>
      </c>
      <c r="J117" s="47" t="str">
        <f t="shared" si="73"/>
        <v>B</v>
      </c>
      <c r="K117" s="372">
        <f>'2022-2023 исходные'!L117</f>
        <v>68127.446142857152</v>
      </c>
      <c r="L117" s="373">
        <f t="shared" si="102"/>
        <v>0.27444625077737739</v>
      </c>
      <c r="M117" s="370">
        <f t="shared" si="103"/>
        <v>0.25479770326894813</v>
      </c>
      <c r="N117" s="52" t="str">
        <f t="shared" si="76"/>
        <v>B</v>
      </c>
      <c r="O117" s="374">
        <f>'2022-2023 исходные'!P117</f>
        <v>3941.9410549450554</v>
      </c>
      <c r="P117" s="370">
        <f t="shared" si="104"/>
        <v>0.12192459036831603</v>
      </c>
      <c r="Q117" s="370">
        <f t="shared" si="105"/>
        <v>0.14436886452548697</v>
      </c>
      <c r="R117" s="36" t="str">
        <f t="shared" si="79"/>
        <v>C</v>
      </c>
      <c r="S117" s="377">
        <f>'2022-2023 исходные'!S117</f>
        <v>942098.98214285716</v>
      </c>
      <c r="T117" s="376">
        <f t="shared" si="106"/>
        <v>0.82126317313525754</v>
      </c>
      <c r="U117" s="376">
        <f t="shared" si="107"/>
        <v>0.57026170572949719</v>
      </c>
      <c r="V117" s="52" t="str">
        <f t="shared" si="82"/>
        <v>A</v>
      </c>
      <c r="W117" s="96" t="str">
        <f t="shared" si="83"/>
        <v>C</v>
      </c>
      <c r="X117" s="105">
        <f t="shared" si="84"/>
        <v>1</v>
      </c>
      <c r="Y117" s="87">
        <f t="shared" si="85"/>
        <v>2.5</v>
      </c>
      <c r="Z117" s="87">
        <f t="shared" si="86"/>
        <v>2.5</v>
      </c>
      <c r="AA117" s="87">
        <f t="shared" si="87"/>
        <v>2</v>
      </c>
      <c r="AB117" s="87">
        <f t="shared" si="88"/>
        <v>4.2</v>
      </c>
      <c r="AC117" s="106">
        <f t="shared" si="89"/>
        <v>2.44</v>
      </c>
    </row>
    <row r="118" spans="1:29" x14ac:dyDescent="0.25">
      <c r="A118" s="388">
        <v>4</v>
      </c>
      <c r="B118" s="13">
        <v>70040</v>
      </c>
      <c r="C118" s="163" t="s">
        <v>28</v>
      </c>
      <c r="D118" s="369">
        <f>'2022-2023 исходные'!F118</f>
        <v>0.37915929245738561</v>
      </c>
      <c r="E118" s="370">
        <f t="shared" si="99"/>
        <v>0.50665173124286056</v>
      </c>
      <c r="F118" s="145" t="str">
        <f t="shared" si="70"/>
        <v>C</v>
      </c>
      <c r="G118" s="372">
        <f>'2022-2023 исходные'!I118</f>
        <v>32518.876560332872</v>
      </c>
      <c r="H118" s="370">
        <f t="shared" si="100"/>
        <v>0.27648116670379191</v>
      </c>
      <c r="I118" s="370">
        <f t="shared" si="101"/>
        <v>0.23039291929030925</v>
      </c>
      <c r="J118" s="47" t="str">
        <f t="shared" si="73"/>
        <v>B</v>
      </c>
      <c r="K118" s="372">
        <f>'2022-2023 исходные'!L118</f>
        <v>61561.8780443828</v>
      </c>
      <c r="L118" s="373">
        <f t="shared" si="102"/>
        <v>0.24799735755053565</v>
      </c>
      <c r="M118" s="370">
        <f t="shared" si="103"/>
        <v>0.25479770326894813</v>
      </c>
      <c r="N118" s="52" t="str">
        <f t="shared" si="76"/>
        <v>C</v>
      </c>
      <c r="O118" s="374">
        <f>'2022-2023 исходные'!P118</f>
        <v>3114.8978363384185</v>
      </c>
      <c r="P118" s="370">
        <f t="shared" si="104"/>
        <v>9.6344069442207622E-2</v>
      </c>
      <c r="Q118" s="370">
        <f t="shared" si="105"/>
        <v>0.14436886452548697</v>
      </c>
      <c r="R118" s="36" t="str">
        <f t="shared" si="79"/>
        <v>C</v>
      </c>
      <c r="S118" s="377">
        <f>'2022-2023 исходные'!S118</f>
        <v>694190.82072727277</v>
      </c>
      <c r="T118" s="376">
        <f t="shared" si="106"/>
        <v>0.60515228972553803</v>
      </c>
      <c r="U118" s="376">
        <f t="shared" si="107"/>
        <v>0.57026170572949719</v>
      </c>
      <c r="V118" s="52" t="str">
        <f t="shared" si="82"/>
        <v>B</v>
      </c>
      <c r="W118" s="93" t="str">
        <f t="shared" si="83"/>
        <v>C</v>
      </c>
      <c r="X118" s="105">
        <f t="shared" si="84"/>
        <v>2</v>
      </c>
      <c r="Y118" s="87">
        <f t="shared" si="85"/>
        <v>2.5</v>
      </c>
      <c r="Z118" s="87">
        <f t="shared" si="86"/>
        <v>2</v>
      </c>
      <c r="AA118" s="87">
        <f t="shared" si="87"/>
        <v>2</v>
      </c>
      <c r="AB118" s="87">
        <f t="shared" si="88"/>
        <v>2.5</v>
      </c>
      <c r="AC118" s="106">
        <f t="shared" si="89"/>
        <v>2.2000000000000002</v>
      </c>
    </row>
    <row r="119" spans="1:29" x14ac:dyDescent="0.25">
      <c r="A119" s="388">
        <v>5</v>
      </c>
      <c r="B119" s="13">
        <v>70100</v>
      </c>
      <c r="C119" s="163" t="s">
        <v>267</v>
      </c>
      <c r="D119" s="369">
        <f>'2022-2023 исходные'!F119</f>
        <v>0.3381585035764188</v>
      </c>
      <c r="E119" s="370">
        <f t="shared" si="99"/>
        <v>0.50665173124286056</v>
      </c>
      <c r="F119" s="26" t="str">
        <f t="shared" si="70"/>
        <v>C</v>
      </c>
      <c r="G119" s="372">
        <f>'2022-2023 исходные'!I119</f>
        <v>30490.576368876082</v>
      </c>
      <c r="H119" s="370">
        <f t="shared" si="100"/>
        <v>0.25923620431036298</v>
      </c>
      <c r="I119" s="370">
        <f t="shared" si="101"/>
        <v>0.23039291929030925</v>
      </c>
      <c r="J119" s="47" t="str">
        <f t="shared" si="73"/>
        <v>B</v>
      </c>
      <c r="K119" s="372">
        <f>'2022-2023 исходные'!L119</f>
        <v>60918.179990393852</v>
      </c>
      <c r="L119" s="370">
        <f t="shared" si="102"/>
        <v>0.24540426875076587</v>
      </c>
      <c r="M119" s="370">
        <f t="shared" si="103"/>
        <v>0.25479770326894813</v>
      </c>
      <c r="N119" s="52" t="str">
        <f t="shared" si="76"/>
        <v>C</v>
      </c>
      <c r="O119" s="374">
        <f>'2022-2023 исходные'!P119</f>
        <v>3470.633362151777</v>
      </c>
      <c r="P119" s="370">
        <f t="shared" si="104"/>
        <v>0.10734700116028624</v>
      </c>
      <c r="Q119" s="370">
        <f t="shared" si="105"/>
        <v>0.14436886452548697</v>
      </c>
      <c r="R119" s="36" t="str">
        <f t="shared" si="79"/>
        <v>C</v>
      </c>
      <c r="S119" s="377">
        <f>'2022-2023 исходные'!S119</f>
        <v>568543.40811594203</v>
      </c>
      <c r="T119" s="376">
        <f t="shared" si="106"/>
        <v>0.49562070680979609</v>
      </c>
      <c r="U119" s="376">
        <f t="shared" si="107"/>
        <v>0.57026170572949719</v>
      </c>
      <c r="V119" s="52" t="str">
        <f t="shared" si="82"/>
        <v>C</v>
      </c>
      <c r="W119" s="93" t="str">
        <f t="shared" si="83"/>
        <v>C</v>
      </c>
      <c r="X119" s="105">
        <f t="shared" si="84"/>
        <v>2</v>
      </c>
      <c r="Y119" s="87">
        <f t="shared" si="85"/>
        <v>2.5</v>
      </c>
      <c r="Z119" s="87">
        <f t="shared" si="86"/>
        <v>2</v>
      </c>
      <c r="AA119" s="87">
        <f t="shared" si="87"/>
        <v>2</v>
      </c>
      <c r="AB119" s="87">
        <f t="shared" si="88"/>
        <v>2</v>
      </c>
      <c r="AC119" s="106">
        <f t="shared" si="89"/>
        <v>2.1</v>
      </c>
    </row>
    <row r="120" spans="1:29" x14ac:dyDescent="0.25">
      <c r="A120" s="388">
        <v>6</v>
      </c>
      <c r="B120" s="13">
        <v>70270</v>
      </c>
      <c r="C120" s="163" t="s">
        <v>29</v>
      </c>
      <c r="D120" s="369">
        <f>'2022-2023 исходные'!F120</f>
        <v>0.57039455225837687</v>
      </c>
      <c r="E120" s="370">
        <f t="shared" si="99"/>
        <v>0.50665173124286056</v>
      </c>
      <c r="F120" s="26" t="str">
        <f t="shared" si="70"/>
        <v>B</v>
      </c>
      <c r="G120" s="372">
        <f>'2022-2023 исходные'!I120</f>
        <v>25144.072992700731</v>
      </c>
      <c r="H120" s="370">
        <f t="shared" si="100"/>
        <v>0.21377929904218196</v>
      </c>
      <c r="I120" s="370">
        <f t="shared" si="101"/>
        <v>0.23039291929030925</v>
      </c>
      <c r="J120" s="47" t="str">
        <f t="shared" si="73"/>
        <v>C</v>
      </c>
      <c r="K120" s="372">
        <f>'2022-2023 исходные'!L120</f>
        <v>63308.358861313871</v>
      </c>
      <c r="L120" s="370">
        <f t="shared" si="102"/>
        <v>0.25503292308834052</v>
      </c>
      <c r="M120" s="370">
        <f t="shared" si="103"/>
        <v>0.25479770326894813</v>
      </c>
      <c r="N120" s="52" t="str">
        <f t="shared" si="76"/>
        <v>B</v>
      </c>
      <c r="O120" s="374">
        <f>'2022-2023 исходные'!P120</f>
        <v>3148.1727299270069</v>
      </c>
      <c r="P120" s="370">
        <f t="shared" si="104"/>
        <v>9.7373264885211142E-2</v>
      </c>
      <c r="Q120" s="370">
        <f t="shared" si="105"/>
        <v>0.14436886452548697</v>
      </c>
      <c r="R120" s="36" t="str">
        <f t="shared" si="79"/>
        <v>C</v>
      </c>
      <c r="S120" s="377">
        <f>'2022-2023 исходные'!S120</f>
        <v>745725.31043478264</v>
      </c>
      <c r="T120" s="376">
        <f t="shared" si="106"/>
        <v>0.65007684579164149</v>
      </c>
      <c r="U120" s="376">
        <f t="shared" si="107"/>
        <v>0.57026170572949719</v>
      </c>
      <c r="V120" s="52" t="str">
        <f t="shared" si="82"/>
        <v>B</v>
      </c>
      <c r="W120" s="93" t="str">
        <f t="shared" si="83"/>
        <v>C</v>
      </c>
      <c r="X120" s="105">
        <f t="shared" si="84"/>
        <v>2.5</v>
      </c>
      <c r="Y120" s="87">
        <f t="shared" si="85"/>
        <v>2</v>
      </c>
      <c r="Z120" s="87">
        <f t="shared" si="86"/>
        <v>2.5</v>
      </c>
      <c r="AA120" s="87">
        <f t="shared" si="87"/>
        <v>2</v>
      </c>
      <c r="AB120" s="87">
        <f t="shared" si="88"/>
        <v>2.5</v>
      </c>
      <c r="AC120" s="106">
        <f t="shared" si="89"/>
        <v>2.2999999999999998</v>
      </c>
    </row>
    <row r="121" spans="1:29" x14ac:dyDescent="0.25">
      <c r="A121" s="388">
        <v>7</v>
      </c>
      <c r="B121" s="13">
        <v>70510</v>
      </c>
      <c r="C121" s="163" t="s">
        <v>10</v>
      </c>
      <c r="D121" s="369">
        <f>'2022-2023 исходные'!F121</f>
        <v>0.15707777577346024</v>
      </c>
      <c r="E121" s="370">
        <f t="shared" si="99"/>
        <v>0.50665173124286056</v>
      </c>
      <c r="F121" s="26" t="str">
        <f t="shared" si="70"/>
        <v>D</v>
      </c>
      <c r="G121" s="372">
        <f>'2022-2023 исходные'!I121</f>
        <v>31662.629213483146</v>
      </c>
      <c r="H121" s="370">
        <f t="shared" si="100"/>
        <v>0.26920120224976724</v>
      </c>
      <c r="I121" s="370">
        <f t="shared" si="101"/>
        <v>0.23039291929030925</v>
      </c>
      <c r="J121" s="47" t="str">
        <f t="shared" si="73"/>
        <v>B</v>
      </c>
      <c r="K121" s="372">
        <f>'2022-2023 исходные'!L121</f>
        <v>73565.041415730331</v>
      </c>
      <c r="L121" s="370">
        <f t="shared" si="102"/>
        <v>0.29635119100888935</v>
      </c>
      <c r="M121" s="370">
        <f t="shared" si="103"/>
        <v>0.25479770326894813</v>
      </c>
      <c r="N121" s="52" t="str">
        <f t="shared" si="76"/>
        <v>B</v>
      </c>
      <c r="O121" s="374">
        <f>'2022-2023 исходные'!P121</f>
        <v>2893.5744044943817</v>
      </c>
      <c r="P121" s="370">
        <f t="shared" si="104"/>
        <v>8.9498515845549326E-2</v>
      </c>
      <c r="Q121" s="370">
        <f t="shared" si="105"/>
        <v>0.14436886452548697</v>
      </c>
      <c r="R121" s="36" t="str">
        <f t="shared" si="79"/>
        <v>C</v>
      </c>
      <c r="S121" s="377">
        <f>'2022-2023 исходные'!S121</f>
        <v>798005.18242424238</v>
      </c>
      <c r="T121" s="376">
        <f t="shared" si="106"/>
        <v>0.69565117967268397</v>
      </c>
      <c r="U121" s="376">
        <f t="shared" si="107"/>
        <v>0.57026170572949719</v>
      </c>
      <c r="V121" s="52" t="str">
        <f t="shared" si="82"/>
        <v>B</v>
      </c>
      <c r="W121" s="96" t="str">
        <f t="shared" si="83"/>
        <v>C</v>
      </c>
      <c r="X121" s="105">
        <f t="shared" si="84"/>
        <v>1</v>
      </c>
      <c r="Y121" s="87">
        <f t="shared" si="85"/>
        <v>2.5</v>
      </c>
      <c r="Z121" s="87">
        <f t="shared" si="86"/>
        <v>2.5</v>
      </c>
      <c r="AA121" s="87">
        <f t="shared" si="87"/>
        <v>2</v>
      </c>
      <c r="AB121" s="87">
        <f t="shared" si="88"/>
        <v>2.5</v>
      </c>
      <c r="AC121" s="106">
        <f t="shared" si="89"/>
        <v>2.1</v>
      </c>
    </row>
    <row r="122" spans="1:29" ht="15" customHeight="1" x14ac:dyDescent="0.25">
      <c r="A122" s="388">
        <v>8</v>
      </c>
      <c r="B122" s="13">
        <v>10880</v>
      </c>
      <c r="C122" s="170" t="s">
        <v>135</v>
      </c>
      <c r="D122" s="369">
        <f>'2022-2023 исходные'!F122</f>
        <v>0.75735679172228976</v>
      </c>
      <c r="E122" s="370">
        <f t="shared" si="99"/>
        <v>0.50665173124286056</v>
      </c>
      <c r="F122" s="26" t="str">
        <f t="shared" si="70"/>
        <v>A</v>
      </c>
      <c r="G122" s="371">
        <f>'2022-2023 исходные'!I122</f>
        <v>31127.041678016889</v>
      </c>
      <c r="H122" s="370">
        <f t="shared" si="100"/>
        <v>0.26464754350319331</v>
      </c>
      <c r="I122" s="370">
        <f t="shared" si="101"/>
        <v>0.23039291929030925</v>
      </c>
      <c r="J122" s="47" t="str">
        <f t="shared" si="73"/>
        <v>B</v>
      </c>
      <c r="K122" s="372">
        <f>'2022-2023 исходные'!L122</f>
        <v>105536.49958866794</v>
      </c>
      <c r="L122" s="370">
        <f t="shared" si="102"/>
        <v>0.42514578590753321</v>
      </c>
      <c r="M122" s="370">
        <f t="shared" si="103"/>
        <v>0.25479770326894813</v>
      </c>
      <c r="N122" s="52" t="str">
        <f t="shared" si="76"/>
        <v>B</v>
      </c>
      <c r="O122" s="374">
        <f>'2022-2023 исходные'!P122</f>
        <v>15138.147907926996</v>
      </c>
      <c r="P122" s="370">
        <f t="shared" si="104"/>
        <v>0.46822427247956538</v>
      </c>
      <c r="Q122" s="370">
        <f t="shared" si="105"/>
        <v>0.14436886452548697</v>
      </c>
      <c r="R122" s="36" t="str">
        <f t="shared" si="79"/>
        <v>B</v>
      </c>
      <c r="S122" s="377">
        <f>'2022-2023 исходные'!S122</f>
        <v>674924.87685430469</v>
      </c>
      <c r="T122" s="376">
        <f t="shared" si="106"/>
        <v>0.58835744067202289</v>
      </c>
      <c r="U122" s="376">
        <f t="shared" si="107"/>
        <v>0.57026170572949719</v>
      </c>
      <c r="V122" s="52" t="str">
        <f t="shared" si="82"/>
        <v>B</v>
      </c>
      <c r="W122" s="152" t="str">
        <f>IF(AC122&gt;=3.5,"A",IF(AC122&gt;=2.5,"B",IF(AC122&gt;=1.5,"C","D")))</f>
        <v>B</v>
      </c>
      <c r="X122" s="105">
        <f>IF(F122="A",4.2,IF(F122="B",2.5,IF(F122="C",2,1)))</f>
        <v>4.2</v>
      </c>
      <c r="Y122" s="87">
        <f>IF(J122="A",4.2,IF(J122="B",2.5,IF(J122="C",2,1)))</f>
        <v>2.5</v>
      </c>
      <c r="Z122" s="87">
        <f>IF(N122="A",4.2,IF(N122="B",2.5,IF(N122="C",2,1)))</f>
        <v>2.5</v>
      </c>
      <c r="AA122" s="87">
        <f>IF(R122="A",4.2,IF(R122="B",2.5,IF(R122="C",2,1)))</f>
        <v>2.5</v>
      </c>
      <c r="AB122" s="87">
        <f>IF(V122="A",4.2,IF(V122="B",2.5,IF(V122="C",2,1)))</f>
        <v>2.5</v>
      </c>
      <c r="AC122" s="106">
        <f>AVERAGE(X122:AB122)</f>
        <v>2.84</v>
      </c>
    </row>
    <row r="123" spans="1:29" ht="15.75" thickBot="1" x14ac:dyDescent="0.3">
      <c r="A123" s="415">
        <v>9</v>
      </c>
      <c r="B123" s="171">
        <v>10890</v>
      </c>
      <c r="C123" s="169" t="s">
        <v>206</v>
      </c>
      <c r="D123" s="416">
        <f>'2022-2023 исходные'!F123</f>
        <v>0.91669693737478164</v>
      </c>
      <c r="E123" s="417">
        <f t="shared" si="99"/>
        <v>0.50665173124286056</v>
      </c>
      <c r="F123" s="51" t="str">
        <f t="shared" si="70"/>
        <v>A</v>
      </c>
      <c r="G123" s="418">
        <f>'2022-2023 исходные'!I123</f>
        <v>36269.421419778417</v>
      </c>
      <c r="H123" s="417">
        <f t="shared" si="100"/>
        <v>0.30836895398914083</v>
      </c>
      <c r="I123" s="417">
        <f t="shared" si="101"/>
        <v>0.23039291929030925</v>
      </c>
      <c r="J123" s="80" t="str">
        <f t="shared" si="73"/>
        <v>B</v>
      </c>
      <c r="K123" s="419">
        <f>'2022-2023 исходные'!L123</f>
        <v>34391.766196142795</v>
      </c>
      <c r="L123" s="420">
        <f t="shared" si="102"/>
        <v>0.13854462224154779</v>
      </c>
      <c r="M123" s="417">
        <f t="shared" si="103"/>
        <v>0.25479770326894813</v>
      </c>
      <c r="N123" s="81" t="str">
        <f t="shared" si="76"/>
        <v>D</v>
      </c>
      <c r="O123" s="421">
        <f>'2022-2023 исходные'!P123</f>
        <v>1980.8300984817395</v>
      </c>
      <c r="P123" s="417">
        <f t="shared" si="104"/>
        <v>6.126725259974327E-2</v>
      </c>
      <c r="Q123" s="417">
        <f t="shared" si="105"/>
        <v>0.14436886452548697</v>
      </c>
      <c r="R123" s="82" t="str">
        <f t="shared" si="79"/>
        <v>D</v>
      </c>
      <c r="S123" s="422">
        <f>'2022-2023 исходные'!S123</f>
        <v>618256.80612244899</v>
      </c>
      <c r="T123" s="423">
        <f t="shared" si="106"/>
        <v>0.53895774863664825</v>
      </c>
      <c r="U123" s="423">
        <f t="shared" si="107"/>
        <v>0.57026170572949719</v>
      </c>
      <c r="V123" s="81" t="str">
        <f t="shared" si="82"/>
        <v>C</v>
      </c>
      <c r="W123" s="100" t="str">
        <f t="shared" si="83"/>
        <v>C</v>
      </c>
      <c r="X123" s="107">
        <f t="shared" si="84"/>
        <v>4.2</v>
      </c>
      <c r="Y123" s="108">
        <f t="shared" si="85"/>
        <v>2.5</v>
      </c>
      <c r="Z123" s="108">
        <f t="shared" si="86"/>
        <v>1</v>
      </c>
      <c r="AA123" s="108">
        <f t="shared" si="87"/>
        <v>1</v>
      </c>
      <c r="AB123" s="108">
        <f t="shared" si="88"/>
        <v>2</v>
      </c>
      <c r="AC123" s="109">
        <f t="shared" si="89"/>
        <v>2.1399999999999997</v>
      </c>
    </row>
    <row r="124" spans="1:29" ht="16.5" thickBot="1" x14ac:dyDescent="0.3">
      <c r="A124" s="75">
        <f>A15+A28+A46+A67+A82+A113+A123</f>
        <v>111</v>
      </c>
      <c r="B124" s="54"/>
      <c r="C124" s="172" t="s">
        <v>127</v>
      </c>
      <c r="D124" s="173">
        <f>AVERAGE(D7:D15,D17:D28,D30:D46,D48:D67,D69:D82,D84:D113,D115:D123)</f>
        <v>0.50665173124286056</v>
      </c>
      <c r="E124" s="29"/>
      <c r="F124" s="29"/>
      <c r="G124" s="25">
        <f>AVERAGE(G7:G15,G17:G28,G30:G46,G48:G67,G69:G82,G84:G113,G115:G123)</f>
        <v>27098.116635202794</v>
      </c>
      <c r="H124" s="84">
        <f>AVERAGE(H7:H15,H17:H28,H30:H46,H48:H67,H69:H82,H84:H113,H115:H123)</f>
        <v>0.23039291929030925</v>
      </c>
      <c r="I124" s="30"/>
      <c r="J124" s="30"/>
      <c r="K124" s="25">
        <f>AVERAGE(K7:K15,K17:K28,K30:K46,K48:K67,K69:K82,K84:K113,K115:K123)</f>
        <v>63249.968828540637</v>
      </c>
      <c r="L124" s="84">
        <f>AVERAGE(L7:L15,L17:L28,L30:L46,L48:L67,L69:L82,L84:L113,L115:L123)</f>
        <v>0.25479770326894813</v>
      </c>
      <c r="M124" s="30"/>
      <c r="N124" s="30"/>
      <c r="O124" s="25">
        <f>AVERAGE(O7:O15,O17:O28,O30:O46,O48:O67,O69:O82,O84:O113,O115:O123)</f>
        <v>4667.5863532505718</v>
      </c>
      <c r="P124" s="84">
        <f>AVERAGE(P7:P15,P17:P28,P30:P46,P48:P67,P69:P82,P84:P113,P115:P123)</f>
        <v>0.14436886452548697</v>
      </c>
      <c r="Q124" s="30"/>
      <c r="R124" s="30"/>
      <c r="S124" s="33">
        <f>AVERAGE(S7:S15,S17:S28,S30:S46,S48:S67,S69:S82,S84:S113,S115:S123)</f>
        <v>654166.64243183844</v>
      </c>
      <c r="T124" s="85">
        <f>AVERAGE(T7:T15,T17:T28,T30:T46,T48:T67,T69:T82,T84:T113,T115:T123)</f>
        <v>0.57026170572949719</v>
      </c>
      <c r="U124" s="32"/>
      <c r="V124" s="32"/>
      <c r="W124" s="32"/>
      <c r="X124" s="60"/>
    </row>
    <row r="125" spans="1:29" ht="18" customHeight="1" x14ac:dyDescent="0.25">
      <c r="A125" s="1"/>
      <c r="B125" s="1"/>
      <c r="C125" s="18" t="s">
        <v>73</v>
      </c>
      <c r="D125" s="21">
        <f>MAX(D7:D15,D17:D28,D30:D46,D48:D67,D69:D82,D84:D113,D115:D123)</f>
        <v>0.97999999866895648</v>
      </c>
      <c r="E125" s="24"/>
      <c r="F125" s="24"/>
      <c r="G125" s="21">
        <f>MAX(G7:G15,G17:G28,G30:G46,G48:G67,G69:G82,G84:G113,G115:G123)</f>
        <v>117616.96808510639</v>
      </c>
      <c r="H125" s="24"/>
      <c r="I125" s="24"/>
      <c r="J125" s="24"/>
      <c r="K125" s="21">
        <f>MAX(K7:K15,K17:K28,K30:K46,K48:K67,K69:K82,K84:K113,K115:K123)</f>
        <v>248236.02417553193</v>
      </c>
      <c r="L125" s="24"/>
      <c r="M125" s="24"/>
      <c r="N125" s="24"/>
      <c r="O125" s="21">
        <f>MAX(O7:O15,O17:O28,O30:O46,O48:O67,O69:O82,O84:O113,O115:O123)</f>
        <v>32330.976409574465</v>
      </c>
      <c r="P125" s="24"/>
      <c r="Q125" s="24"/>
      <c r="R125" s="24"/>
      <c r="S125" s="21">
        <f>MAX(S7:S15,S17:S28,S30:S46,S48:S67,S69:S82,S84:S113,S115:S123)</f>
        <v>1147134.0892424244</v>
      </c>
      <c r="T125" s="24"/>
      <c r="U125" s="24"/>
      <c r="V125" s="24"/>
      <c r="W125" s="24"/>
      <c r="X125" s="61"/>
    </row>
    <row r="126" spans="1:29" ht="18" customHeight="1" x14ac:dyDescent="0.25">
      <c r="A126" s="1"/>
      <c r="B126" s="1"/>
      <c r="C126" s="18" t="s">
        <v>72</v>
      </c>
      <c r="D126" s="21">
        <f>D124</f>
        <v>0.50665173124286056</v>
      </c>
      <c r="E126" s="24"/>
      <c r="F126" s="24"/>
      <c r="G126" s="21">
        <f>G124</f>
        <v>27098.116635202794</v>
      </c>
      <c r="H126" s="24"/>
      <c r="I126" s="24"/>
      <c r="J126" s="24"/>
      <c r="K126" s="21">
        <f>K124</f>
        <v>63249.968828540637</v>
      </c>
      <c r="L126" s="24"/>
      <c r="M126" s="24"/>
      <c r="N126" s="24"/>
      <c r="O126" s="21">
        <f>O124</f>
        <v>4667.5863532505718</v>
      </c>
      <c r="P126" s="24"/>
      <c r="Q126" s="24"/>
      <c r="R126" s="24"/>
      <c r="S126" s="21">
        <f>S124</f>
        <v>654166.64243183844</v>
      </c>
      <c r="T126" s="24"/>
      <c r="U126" s="24"/>
      <c r="V126" s="24"/>
      <c r="W126" s="24"/>
      <c r="X126" s="61"/>
    </row>
    <row r="127" spans="1:29" ht="15" customHeight="1" x14ac:dyDescent="0.25">
      <c r="A127" s="1"/>
      <c r="B127" s="1"/>
      <c r="C127" s="18" t="s">
        <v>74</v>
      </c>
      <c r="D127" s="20">
        <f>MIN(D7:D15,D17:D28,D30:D47,D48:D67,D69:D82,D84:D113,D115:D123)</f>
        <v>0</v>
      </c>
      <c r="E127" s="24"/>
      <c r="F127" s="24"/>
      <c r="G127" s="20">
        <f>MIN(G7:G15,G17:G28,G30:G46,G48:G67,G69:G82,G84:G113,G115:G123)</f>
        <v>2064.6458818054907</v>
      </c>
      <c r="H127" s="24"/>
      <c r="I127" s="24"/>
      <c r="J127" s="24"/>
      <c r="K127" s="20">
        <f>MIN(K7:K15,K17:K28,K30:K46,K48:K67,K69:K82,K84:K113,K115:K123)</f>
        <v>34391.766196142795</v>
      </c>
      <c r="L127" s="24"/>
      <c r="M127" s="24"/>
      <c r="N127" s="24"/>
      <c r="O127" s="20">
        <f>MIN(O7:O15,O17:O28,O30:O46,O48:O67,O69:O82,O84:O113,O115:O123)</f>
        <v>200.52083333333334</v>
      </c>
      <c r="P127" s="24"/>
      <c r="Q127" s="24"/>
      <c r="R127" s="24"/>
      <c r="S127" s="20">
        <f>MIN(S7:S15,S17:S28,S30:S46,S48:S67,S69:S82,S84:S113,S115:S123)</f>
        <v>392154.99213114753</v>
      </c>
      <c r="T127" s="24"/>
      <c r="U127" s="24"/>
      <c r="V127" s="24"/>
      <c r="W127" s="24"/>
      <c r="X127" s="61"/>
    </row>
    <row r="128" spans="1:29" x14ac:dyDescent="0.25">
      <c r="A128" s="1"/>
      <c r="B128" s="1"/>
      <c r="C128" s="23" t="s">
        <v>80</v>
      </c>
      <c r="D128" s="116">
        <f>(D125-D124)/2+D124</f>
        <v>0.74332586495590847</v>
      </c>
      <c r="E128" s="117"/>
      <c r="F128" s="117"/>
      <c r="G128" s="116">
        <f>(G125-G124)/2+G124</f>
        <v>72357.542360154592</v>
      </c>
      <c r="H128" s="117"/>
      <c r="I128" s="117"/>
      <c r="J128" s="117"/>
      <c r="K128" s="116">
        <f>(K125-K124)/2+K124</f>
        <v>155742.99650203629</v>
      </c>
      <c r="L128" s="117"/>
      <c r="M128" s="117"/>
      <c r="N128" s="117"/>
      <c r="O128" s="116">
        <f>(O125-O124)/2+O124</f>
        <v>18499.281381412518</v>
      </c>
      <c r="P128" s="117"/>
      <c r="Q128" s="117"/>
      <c r="R128" s="117"/>
      <c r="S128" s="116">
        <f>(S125-S124)/2+S124</f>
        <v>900650.36583713139</v>
      </c>
      <c r="T128" s="24"/>
      <c r="U128" s="24"/>
      <c r="V128" s="24"/>
      <c r="W128" s="24"/>
      <c r="X128" s="61"/>
    </row>
    <row r="129" spans="3:24" x14ac:dyDescent="0.25">
      <c r="C129" s="23" t="s">
        <v>79</v>
      </c>
      <c r="D129" s="116">
        <f>(D124-D127)/2+D127</f>
        <v>0.25332586562143028</v>
      </c>
      <c r="E129" s="117"/>
      <c r="F129" s="117"/>
      <c r="G129" s="116">
        <f>(G124-G127)/2+G127</f>
        <v>14581.381258504143</v>
      </c>
      <c r="H129" s="117"/>
      <c r="I129" s="117"/>
      <c r="J129" s="117"/>
      <c r="K129" s="116">
        <f>(K124-K127)/2+K127</f>
        <v>48820.86751234172</v>
      </c>
      <c r="L129" s="117"/>
      <c r="M129" s="117"/>
      <c r="N129" s="117"/>
      <c r="O129" s="116">
        <f>(O124-O127)/2+O127</f>
        <v>2434.0535932919529</v>
      </c>
      <c r="P129" s="117"/>
      <c r="Q129" s="117"/>
      <c r="R129" s="117"/>
      <c r="S129" s="116">
        <f>(S124-S127)/2+S127</f>
        <v>523160.81728149299</v>
      </c>
      <c r="T129" s="24"/>
      <c r="U129" s="24"/>
      <c r="V129" s="24"/>
      <c r="W129" s="24"/>
      <c r="X129" s="61"/>
    </row>
    <row r="130" spans="3:24" x14ac:dyDescent="0.25">
      <c r="N130" s="19"/>
    </row>
    <row r="131" spans="3:24" x14ac:dyDescent="0.25">
      <c r="D131" s="58" t="s">
        <v>75</v>
      </c>
      <c r="E131" s="22" t="s">
        <v>110</v>
      </c>
      <c r="H131" s="34"/>
      <c r="I131" s="34"/>
      <c r="J131" s="22"/>
    </row>
    <row r="132" spans="3:24" x14ac:dyDescent="0.25">
      <c r="D132" s="57" t="s">
        <v>76</v>
      </c>
      <c r="E132" s="22" t="s">
        <v>111</v>
      </c>
      <c r="H132" s="34"/>
      <c r="I132" s="34"/>
      <c r="J132" s="22"/>
    </row>
    <row r="133" spans="3:24" x14ac:dyDescent="0.25">
      <c r="D133" s="55" t="s">
        <v>77</v>
      </c>
      <c r="E133" s="22" t="s">
        <v>112</v>
      </c>
      <c r="H133" s="34"/>
      <c r="I133" s="34"/>
      <c r="J133" s="22"/>
    </row>
    <row r="134" spans="3:24" x14ac:dyDescent="0.25">
      <c r="D134" s="56" t="s">
        <v>78</v>
      </c>
      <c r="E134" s="22" t="s">
        <v>113</v>
      </c>
      <c r="H134" s="34"/>
      <c r="I134" s="34"/>
      <c r="J134" s="22"/>
    </row>
  </sheetData>
  <mergeCells count="1">
    <mergeCell ref="X3:AC3"/>
  </mergeCells>
  <conditionalFormatting sqref="V5:W123 F5:F123 J5:J123 N5:N123 R5:R123">
    <cfRule type="cellIs" dxfId="23" priority="1" stopIfTrue="1" operator="equal">
      <formula>"D"</formula>
    </cfRule>
    <cfRule type="cellIs" dxfId="22" priority="2" stopIfTrue="1" operator="equal">
      <formula>"C"</formula>
    </cfRule>
    <cfRule type="cellIs" dxfId="21" priority="3" stopIfTrue="1" operator="equal">
      <formula>"B"</formula>
    </cfRule>
    <cfRule type="cellIs" dxfId="20" priority="4" stopIfTrue="1" operator="equal">
      <formula>"A"</formula>
    </cfRule>
  </conditionalFormatting>
  <conditionalFormatting sqref="D5:D66 D68:D123">
    <cfRule type="cellIs" dxfId="19" priority="65" stopIfTrue="1" operator="between">
      <formula>$D$129</formula>
      <formula>$D$127</formula>
    </cfRule>
    <cfRule type="cellIs" dxfId="18" priority="66" stopIfTrue="1" operator="between">
      <formula>$D$126</formula>
      <formula>$D$129</formula>
    </cfRule>
    <cfRule type="cellIs" dxfId="17" priority="67" stopIfTrue="1" operator="between">
      <formula>$D$128</formula>
      <formula>$D$126</formula>
    </cfRule>
    <cfRule type="cellIs" dxfId="16" priority="68" stopIfTrue="1" operator="between">
      <formula>$D$125</formula>
      <formula>$D$128</formula>
    </cfRule>
  </conditionalFormatting>
  <conditionalFormatting sqref="G5:G123">
    <cfRule type="cellIs" dxfId="15" priority="73" stopIfTrue="1" operator="between">
      <formula>$G$129</formula>
      <formula>$G$127</formula>
    </cfRule>
    <cfRule type="cellIs" dxfId="14" priority="74" stopIfTrue="1" operator="between">
      <formula>$G$126</formula>
      <formula>$G$129</formula>
    </cfRule>
    <cfRule type="cellIs" dxfId="13" priority="75" stopIfTrue="1" operator="between">
      <formula>$G$128</formula>
      <formula>$G$126</formula>
    </cfRule>
    <cfRule type="cellIs" dxfId="12" priority="76" stopIfTrue="1" operator="between">
      <formula>$G$125</formula>
      <formula>$G$128</formula>
    </cfRule>
  </conditionalFormatting>
  <conditionalFormatting sqref="K5:K123">
    <cfRule type="cellIs" dxfId="11" priority="81" stopIfTrue="1" operator="between">
      <formula>$K$129</formula>
      <formula>$K$127</formula>
    </cfRule>
    <cfRule type="cellIs" dxfId="10" priority="82" stopIfTrue="1" operator="between">
      <formula>$K$126</formula>
      <formula>$K$129</formula>
    </cfRule>
    <cfRule type="cellIs" dxfId="9" priority="83" stopIfTrue="1" operator="between">
      <formula>$K$128</formula>
      <formula>$K$126</formula>
    </cfRule>
    <cfRule type="cellIs" dxfId="8" priority="84" stopIfTrue="1" operator="between">
      <formula>$K$125</formula>
      <formula>$K$128</formula>
    </cfRule>
  </conditionalFormatting>
  <conditionalFormatting sqref="O5:O123">
    <cfRule type="cellIs" dxfId="7" priority="89" stopIfTrue="1" operator="between">
      <formula>$O$129</formula>
      <formula>$O$127</formula>
    </cfRule>
    <cfRule type="cellIs" dxfId="6" priority="90" stopIfTrue="1" operator="between">
      <formula>$O$126</formula>
      <formula>$O$129</formula>
    </cfRule>
    <cfRule type="cellIs" dxfId="5" priority="91" stopIfTrue="1" operator="between">
      <formula>$O$128</formula>
      <formula>$O$126</formula>
    </cfRule>
    <cfRule type="cellIs" dxfId="4" priority="92" stopIfTrue="1" operator="between">
      <formula>$O$125</formula>
      <formula>$O$128</formula>
    </cfRule>
  </conditionalFormatting>
  <conditionalFormatting sqref="S5:S123">
    <cfRule type="cellIs" dxfId="3" priority="97" stopIfTrue="1" operator="between">
      <formula>$S$129</formula>
      <formula>$S$127</formula>
    </cfRule>
    <cfRule type="cellIs" dxfId="2" priority="98" stopIfTrue="1" operator="between">
      <formula>$S$126</formula>
      <formula>$S$129</formula>
    </cfRule>
    <cfRule type="cellIs" dxfId="1" priority="99" stopIfTrue="1" operator="between">
      <formula>$S$128</formula>
      <formula>$S$126</formula>
    </cfRule>
    <cfRule type="cellIs" dxfId="0" priority="100" stopIfTrue="1" operator="between">
      <formula>$S$125</formula>
      <formula>$S$128</formula>
    </cfRule>
  </conditionalFormatting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zoomScaleNormal="100" workbookViewId="0">
      <pane xSplit="2" ySplit="4" topLeftCell="C5" activePane="bottomRight" state="frozen"/>
      <selection activeCell="J4" sqref="J4"/>
      <selection pane="topRight" activeCell="J4" sqref="J4"/>
      <selection pane="bottomLeft" activeCell="J4" sqref="J4"/>
      <selection pane="bottomRight" activeCell="B4" sqref="B4"/>
    </sheetView>
  </sheetViews>
  <sheetFormatPr defaultRowHeight="15" x14ac:dyDescent="0.25"/>
  <cols>
    <col min="1" max="1" width="4.140625" style="161" customWidth="1"/>
    <col min="2" max="2" width="30.7109375" style="161" customWidth="1"/>
    <col min="3" max="3" width="7.7109375" style="161" customWidth="1"/>
    <col min="4" max="4" width="5.7109375" style="161" customWidth="1"/>
    <col min="5" max="5" width="10.7109375" style="161" customWidth="1"/>
    <col min="6" max="6" width="5.7109375" style="161" customWidth="1"/>
    <col min="7" max="7" width="10.7109375" style="161" customWidth="1"/>
    <col min="8" max="8" width="5.7109375" style="161" customWidth="1"/>
    <col min="9" max="9" width="10.7109375" style="161" customWidth="1"/>
    <col min="10" max="10" width="5.7109375" style="161" customWidth="1"/>
    <col min="11" max="11" width="10.7109375" style="161" customWidth="1"/>
    <col min="12" max="12" width="5.7109375" style="161" customWidth="1"/>
    <col min="13" max="13" width="9.7109375" style="161" customWidth="1"/>
    <col min="14" max="16384" width="9.140625" style="161"/>
  </cols>
  <sheetData>
    <row r="1" spans="1:14" x14ac:dyDescent="0.25">
      <c r="A1" s="226" t="s">
        <v>140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4" x14ac:dyDescent="0.25">
      <c r="A2" s="206"/>
      <c r="B2" s="207" t="s">
        <v>209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ht="11.25" customHeight="1" thickBot="1" x14ac:dyDescent="0.3">
      <c r="A3" s="206"/>
      <c r="B3" s="208"/>
      <c r="C3" s="208"/>
      <c r="D3" s="208"/>
      <c r="E3" s="208"/>
      <c r="F3" s="208"/>
      <c r="G3" s="208"/>
      <c r="H3" s="209"/>
      <c r="I3" s="206"/>
      <c r="J3" s="206"/>
      <c r="K3" s="206"/>
      <c r="L3" s="206"/>
    </row>
    <row r="4" spans="1:14" ht="73.5" customHeight="1" thickBot="1" x14ac:dyDescent="0.3">
      <c r="A4" s="210" t="s">
        <v>35</v>
      </c>
      <c r="B4" s="211" t="s">
        <v>40</v>
      </c>
      <c r="C4" s="682" t="s">
        <v>154</v>
      </c>
      <c r="D4" s="683"/>
      <c r="E4" s="684" t="s">
        <v>157</v>
      </c>
      <c r="F4" s="685"/>
      <c r="G4" s="684" t="s">
        <v>155</v>
      </c>
      <c r="H4" s="685"/>
      <c r="I4" s="684" t="s">
        <v>156</v>
      </c>
      <c r="J4" s="685"/>
      <c r="K4" s="684" t="s">
        <v>158</v>
      </c>
      <c r="L4" s="686"/>
      <c r="M4" s="230" t="s">
        <v>148</v>
      </c>
      <c r="N4" s="223"/>
    </row>
    <row r="5" spans="1:14" ht="15" customHeight="1" thickBot="1" x14ac:dyDescent="0.3">
      <c r="A5" s="473"/>
      <c r="B5" s="474" t="s">
        <v>0</v>
      </c>
      <c r="C5" s="475"/>
      <c r="D5" s="476"/>
      <c r="E5" s="477"/>
      <c r="F5" s="476"/>
      <c r="G5" s="478"/>
      <c r="H5" s="479"/>
      <c r="I5" s="480"/>
      <c r="J5" s="479"/>
      <c r="K5" s="481"/>
      <c r="L5" s="482"/>
      <c r="M5" s="483"/>
    </row>
    <row r="6" spans="1:14" ht="15" customHeight="1" x14ac:dyDescent="0.25">
      <c r="A6" s="484">
        <v>1</v>
      </c>
      <c r="B6" s="217" t="s">
        <v>47</v>
      </c>
      <c r="C6" s="485">
        <v>0.59870774168332952</v>
      </c>
      <c r="D6" s="486">
        <v>31</v>
      </c>
      <c r="E6" s="487">
        <v>45603.944223107566</v>
      </c>
      <c r="F6" s="486">
        <v>7</v>
      </c>
      <c r="G6" s="488">
        <v>188999.53067729084</v>
      </c>
      <c r="H6" s="224">
        <v>2</v>
      </c>
      <c r="I6" s="489">
        <v>5440.6764143426299</v>
      </c>
      <c r="J6" s="224">
        <v>19</v>
      </c>
      <c r="K6" s="470">
        <v>732394.49653061223</v>
      </c>
      <c r="L6" s="490">
        <v>26</v>
      </c>
      <c r="M6" s="491">
        <f t="shared" ref="M6:M14" si="0">D6+F6+H6+J6+L6</f>
        <v>85</v>
      </c>
    </row>
    <row r="7" spans="1:14" ht="15" customHeight="1" x14ac:dyDescent="0.25">
      <c r="A7" s="492">
        <v>2</v>
      </c>
      <c r="B7" s="217" t="s">
        <v>165</v>
      </c>
      <c r="C7" s="485">
        <v>0.67030634438490788</v>
      </c>
      <c r="D7" s="486">
        <v>21</v>
      </c>
      <c r="E7" s="487">
        <v>21448.504201680673</v>
      </c>
      <c r="F7" s="486">
        <v>59</v>
      </c>
      <c r="G7" s="488">
        <v>58330.749168067232</v>
      </c>
      <c r="H7" s="224">
        <v>50</v>
      </c>
      <c r="I7" s="489">
        <v>2517.7737226890758</v>
      </c>
      <c r="J7" s="224">
        <v>101</v>
      </c>
      <c r="K7" s="470">
        <v>723648.573125</v>
      </c>
      <c r="L7" s="493">
        <v>29</v>
      </c>
      <c r="M7" s="494">
        <f t="shared" si="0"/>
        <v>260</v>
      </c>
    </row>
    <row r="8" spans="1:14" ht="15" customHeight="1" x14ac:dyDescent="0.25">
      <c r="A8" s="492">
        <v>3</v>
      </c>
      <c r="B8" s="217" t="s">
        <v>49</v>
      </c>
      <c r="C8" s="485">
        <v>0.86182725130252413</v>
      </c>
      <c r="D8" s="486">
        <v>8</v>
      </c>
      <c r="E8" s="487">
        <v>30934.188571428571</v>
      </c>
      <c r="F8" s="486">
        <v>30</v>
      </c>
      <c r="G8" s="488">
        <v>48353.554725714283</v>
      </c>
      <c r="H8" s="224">
        <v>91</v>
      </c>
      <c r="I8" s="489">
        <v>2799.0278971428575</v>
      </c>
      <c r="J8" s="224">
        <v>86</v>
      </c>
      <c r="K8" s="470">
        <v>671407.78009900998</v>
      </c>
      <c r="L8" s="493">
        <v>46</v>
      </c>
      <c r="M8" s="494">
        <f t="shared" si="0"/>
        <v>261</v>
      </c>
    </row>
    <row r="9" spans="1:14" ht="15" customHeight="1" x14ac:dyDescent="0.25">
      <c r="A9" s="492">
        <v>4</v>
      </c>
      <c r="B9" s="471" t="s">
        <v>48</v>
      </c>
      <c r="C9" s="485">
        <v>0.56624057477449319</v>
      </c>
      <c r="D9" s="486">
        <v>109</v>
      </c>
      <c r="E9" s="487">
        <v>28288.72382198953</v>
      </c>
      <c r="F9" s="486">
        <v>38</v>
      </c>
      <c r="G9" s="488">
        <v>61842.825261780104</v>
      </c>
      <c r="H9" s="224">
        <v>36</v>
      </c>
      <c r="I9" s="489">
        <v>4293.0595549738218</v>
      </c>
      <c r="J9" s="224">
        <v>25</v>
      </c>
      <c r="K9" s="470">
        <v>806889.42217821779</v>
      </c>
      <c r="L9" s="493">
        <v>13</v>
      </c>
      <c r="M9" s="494">
        <f t="shared" si="0"/>
        <v>221</v>
      </c>
    </row>
    <row r="10" spans="1:14" ht="15" customHeight="1" x14ac:dyDescent="0.25">
      <c r="A10" s="492">
        <v>5</v>
      </c>
      <c r="B10" s="217" t="s">
        <v>224</v>
      </c>
      <c r="C10" s="495">
        <v>1.9356151346808993E-2</v>
      </c>
      <c r="D10" s="496">
        <v>41</v>
      </c>
      <c r="E10" s="495">
        <v>18152.664359861592</v>
      </c>
      <c r="F10" s="496">
        <v>94</v>
      </c>
      <c r="G10" s="497">
        <v>50342.709019607842</v>
      </c>
      <c r="H10" s="498">
        <v>83</v>
      </c>
      <c r="I10" s="497">
        <v>2909.8371626297576</v>
      </c>
      <c r="J10" s="498">
        <v>74</v>
      </c>
      <c r="K10" s="499">
        <v>671296.5390566038</v>
      </c>
      <c r="L10" s="493">
        <v>47</v>
      </c>
      <c r="M10" s="494">
        <f t="shared" si="0"/>
        <v>339</v>
      </c>
    </row>
    <row r="11" spans="1:14" ht="15" customHeight="1" x14ac:dyDescent="0.25">
      <c r="A11" s="492">
        <v>6</v>
      </c>
      <c r="B11" s="217" t="s">
        <v>168</v>
      </c>
      <c r="C11" s="485">
        <v>0.44137744836923531</v>
      </c>
      <c r="D11" s="486">
        <v>71</v>
      </c>
      <c r="E11" s="487">
        <v>25937.767295597485</v>
      </c>
      <c r="F11" s="486">
        <v>42</v>
      </c>
      <c r="G11" s="488">
        <v>56153.385146750523</v>
      </c>
      <c r="H11" s="224">
        <v>57</v>
      </c>
      <c r="I11" s="489">
        <v>2814.1616247379457</v>
      </c>
      <c r="J11" s="224">
        <v>84</v>
      </c>
      <c r="K11" s="470">
        <v>717101.22366666666</v>
      </c>
      <c r="L11" s="493">
        <v>32</v>
      </c>
      <c r="M11" s="494">
        <f t="shared" si="0"/>
        <v>286</v>
      </c>
    </row>
    <row r="12" spans="1:14" ht="15" customHeight="1" x14ac:dyDescent="0.25">
      <c r="A12" s="492">
        <v>7</v>
      </c>
      <c r="B12" s="217" t="s">
        <v>170</v>
      </c>
      <c r="C12" s="485">
        <v>0.55261754849621791</v>
      </c>
      <c r="D12" s="486">
        <v>46</v>
      </c>
      <c r="E12" s="487">
        <v>21681.585735963581</v>
      </c>
      <c r="F12" s="486">
        <v>57</v>
      </c>
      <c r="G12" s="488">
        <v>53461.35996206374</v>
      </c>
      <c r="H12" s="224">
        <v>74</v>
      </c>
      <c r="I12" s="489">
        <v>2175.4295675265553</v>
      </c>
      <c r="J12" s="224">
        <v>105</v>
      </c>
      <c r="K12" s="470">
        <v>544975.06385542161</v>
      </c>
      <c r="L12" s="493">
        <v>91</v>
      </c>
      <c r="M12" s="494">
        <f t="shared" si="0"/>
        <v>373</v>
      </c>
    </row>
    <row r="13" spans="1:14" ht="15" customHeight="1" x14ac:dyDescent="0.25">
      <c r="A13" s="492">
        <v>8</v>
      </c>
      <c r="B13" s="217" t="s">
        <v>46</v>
      </c>
      <c r="C13" s="485">
        <v>0.55678603864888299</v>
      </c>
      <c r="D13" s="486">
        <v>44</v>
      </c>
      <c r="E13" s="487">
        <v>20408.169556840076</v>
      </c>
      <c r="F13" s="486">
        <v>69</v>
      </c>
      <c r="G13" s="488">
        <v>52520.234826589593</v>
      </c>
      <c r="H13" s="224">
        <v>77</v>
      </c>
      <c r="I13" s="489">
        <v>2698.7832658959537</v>
      </c>
      <c r="J13" s="224">
        <v>93</v>
      </c>
      <c r="K13" s="470">
        <v>444197.04805194808</v>
      </c>
      <c r="L13" s="493">
        <v>108</v>
      </c>
      <c r="M13" s="494">
        <f t="shared" si="0"/>
        <v>391</v>
      </c>
    </row>
    <row r="14" spans="1:14" ht="15" customHeight="1" thickBot="1" x14ac:dyDescent="0.3">
      <c r="A14" s="500">
        <v>9</v>
      </c>
      <c r="B14" s="471" t="s">
        <v>136</v>
      </c>
      <c r="C14" s="485">
        <v>0.37213897901356263</v>
      </c>
      <c r="D14" s="486">
        <v>82</v>
      </c>
      <c r="E14" s="487">
        <v>87861.024165707713</v>
      </c>
      <c r="F14" s="486">
        <v>3</v>
      </c>
      <c r="G14" s="488">
        <v>61020.350667433828</v>
      </c>
      <c r="H14" s="224">
        <v>40</v>
      </c>
      <c r="I14" s="489">
        <v>3557.6055581127735</v>
      </c>
      <c r="J14" s="224">
        <v>37</v>
      </c>
      <c r="K14" s="470">
        <v>850927.49019607843</v>
      </c>
      <c r="L14" s="501">
        <v>7</v>
      </c>
      <c r="M14" s="502">
        <f t="shared" si="0"/>
        <v>169</v>
      </c>
    </row>
    <row r="15" spans="1:14" ht="15" customHeight="1" thickBot="1" x14ac:dyDescent="0.3">
      <c r="A15" s="503"/>
      <c r="B15" s="474" t="s">
        <v>2</v>
      </c>
      <c r="C15" s="481"/>
      <c r="D15" s="476"/>
      <c r="E15" s="477"/>
      <c r="F15" s="476"/>
      <c r="G15" s="478"/>
      <c r="H15" s="479"/>
      <c r="I15" s="480"/>
      <c r="J15" s="479"/>
      <c r="K15" s="481"/>
      <c r="L15" s="482"/>
      <c r="M15" s="483"/>
    </row>
    <row r="16" spans="1:14" ht="15" customHeight="1" x14ac:dyDescent="0.25">
      <c r="A16" s="484">
        <v>1</v>
      </c>
      <c r="B16" s="504" t="s">
        <v>50</v>
      </c>
      <c r="C16" s="505">
        <v>0.47502353919829715</v>
      </c>
      <c r="D16" s="496">
        <v>60</v>
      </c>
      <c r="E16" s="495">
        <v>24903.082061068701</v>
      </c>
      <c r="F16" s="496">
        <v>48</v>
      </c>
      <c r="G16" s="497">
        <v>68248.848225190843</v>
      </c>
      <c r="H16" s="225">
        <v>21</v>
      </c>
      <c r="I16" s="506">
        <v>3744.9262786259546</v>
      </c>
      <c r="J16" s="225">
        <v>32</v>
      </c>
      <c r="K16" s="507">
        <v>608222.43999999994</v>
      </c>
      <c r="L16" s="490">
        <v>68</v>
      </c>
      <c r="M16" s="491">
        <f t="shared" ref="M16:M27" si="1">D16+F16+H16+J16+L16</f>
        <v>229</v>
      </c>
    </row>
    <row r="17" spans="1:13" ht="15" customHeight="1" x14ac:dyDescent="0.25">
      <c r="A17" s="484">
        <v>2</v>
      </c>
      <c r="B17" s="217" t="s">
        <v>51</v>
      </c>
      <c r="C17" s="485">
        <v>0.21987818697257558</v>
      </c>
      <c r="D17" s="486">
        <v>104</v>
      </c>
      <c r="E17" s="487">
        <v>29762.777777777777</v>
      </c>
      <c r="F17" s="486">
        <v>32</v>
      </c>
      <c r="G17" s="488">
        <v>67564.010763888888</v>
      </c>
      <c r="H17" s="224">
        <v>24</v>
      </c>
      <c r="I17" s="489">
        <v>2852.4998333333333</v>
      </c>
      <c r="J17" s="224">
        <v>80</v>
      </c>
      <c r="K17" s="470">
        <v>629696.22155172413</v>
      </c>
      <c r="L17" s="493">
        <v>58</v>
      </c>
      <c r="M17" s="494">
        <f t="shared" si="1"/>
        <v>298</v>
      </c>
    </row>
    <row r="18" spans="1:13" ht="15" customHeight="1" x14ac:dyDescent="0.25">
      <c r="A18" s="484">
        <v>3</v>
      </c>
      <c r="B18" s="217" t="s">
        <v>54</v>
      </c>
      <c r="C18" s="485">
        <v>0.56605839264873614</v>
      </c>
      <c r="D18" s="486">
        <v>42</v>
      </c>
      <c r="E18" s="487">
        <v>19334.521575984989</v>
      </c>
      <c r="F18" s="486">
        <v>82</v>
      </c>
      <c r="G18" s="488">
        <v>61452.236547842396</v>
      </c>
      <c r="H18" s="224">
        <v>39</v>
      </c>
      <c r="I18" s="489">
        <v>2712.103761726079</v>
      </c>
      <c r="J18" s="224">
        <v>92</v>
      </c>
      <c r="K18" s="470">
        <v>561341.32394366199</v>
      </c>
      <c r="L18" s="493">
        <v>85</v>
      </c>
      <c r="M18" s="494">
        <f t="shared" si="1"/>
        <v>340</v>
      </c>
    </row>
    <row r="19" spans="1:13" ht="15" customHeight="1" x14ac:dyDescent="0.25">
      <c r="A19" s="492">
        <v>4</v>
      </c>
      <c r="B19" s="508" t="s">
        <v>59</v>
      </c>
      <c r="C19" s="485">
        <v>0.67776149934144825</v>
      </c>
      <c r="D19" s="486">
        <v>19</v>
      </c>
      <c r="E19" s="487">
        <v>21551.543244771055</v>
      </c>
      <c r="F19" s="486">
        <v>58</v>
      </c>
      <c r="G19" s="488">
        <v>81061.161311475415</v>
      </c>
      <c r="H19" s="224">
        <v>10</v>
      </c>
      <c r="I19" s="489">
        <v>9005.8183776144724</v>
      </c>
      <c r="J19" s="224">
        <v>13</v>
      </c>
      <c r="K19" s="470">
        <v>842311.66649253736</v>
      </c>
      <c r="L19" s="493">
        <v>10</v>
      </c>
      <c r="M19" s="494">
        <f t="shared" si="1"/>
        <v>110</v>
      </c>
    </row>
    <row r="20" spans="1:13" ht="15" customHeight="1" x14ac:dyDescent="0.25">
      <c r="A20" s="492">
        <v>5</v>
      </c>
      <c r="B20" s="217" t="s">
        <v>52</v>
      </c>
      <c r="C20" s="485">
        <v>0.1829446551024721</v>
      </c>
      <c r="D20" s="486">
        <v>106</v>
      </c>
      <c r="E20" s="487">
        <v>31858.22004204625</v>
      </c>
      <c r="F20" s="486">
        <v>25</v>
      </c>
      <c r="G20" s="488">
        <v>60249.503363700067</v>
      </c>
      <c r="H20" s="224">
        <v>44</v>
      </c>
      <c r="I20" s="489">
        <v>3209.687456201822</v>
      </c>
      <c r="J20" s="224">
        <v>54</v>
      </c>
      <c r="K20" s="470">
        <v>732072.6902272728</v>
      </c>
      <c r="L20" s="493">
        <v>27</v>
      </c>
      <c r="M20" s="494">
        <f t="shared" si="1"/>
        <v>256</v>
      </c>
    </row>
    <row r="21" spans="1:13" ht="15" customHeight="1" x14ac:dyDescent="0.25">
      <c r="A21" s="492">
        <v>6</v>
      </c>
      <c r="B21" s="509" t="s">
        <v>173</v>
      </c>
      <c r="C21" s="485">
        <v>0.46810648319860065</v>
      </c>
      <c r="D21" s="486">
        <v>63</v>
      </c>
      <c r="E21" s="487">
        <v>27433.988603988604</v>
      </c>
      <c r="F21" s="486">
        <v>39</v>
      </c>
      <c r="G21" s="488">
        <v>61885.285954415951</v>
      </c>
      <c r="H21" s="224">
        <v>35</v>
      </c>
      <c r="I21" s="489">
        <v>2754.7602659069325</v>
      </c>
      <c r="J21" s="224">
        <v>90</v>
      </c>
      <c r="K21" s="470">
        <v>711174.47272727278</v>
      </c>
      <c r="L21" s="493">
        <v>34</v>
      </c>
      <c r="M21" s="494">
        <f t="shared" si="1"/>
        <v>261</v>
      </c>
    </row>
    <row r="22" spans="1:13" ht="15" customHeight="1" x14ac:dyDescent="0.25">
      <c r="A22" s="492">
        <v>7</v>
      </c>
      <c r="B22" s="217" t="s">
        <v>234</v>
      </c>
      <c r="C22" s="485">
        <v>0.47615011121738859</v>
      </c>
      <c r="D22" s="486">
        <v>58</v>
      </c>
      <c r="E22" s="487">
        <v>20040.841392649902</v>
      </c>
      <c r="F22" s="486">
        <v>72</v>
      </c>
      <c r="G22" s="488">
        <v>53436.963462282394</v>
      </c>
      <c r="H22" s="224">
        <v>75</v>
      </c>
      <c r="I22" s="489">
        <v>2890.4715280464216</v>
      </c>
      <c r="J22" s="224">
        <v>77</v>
      </c>
      <c r="K22" s="470">
        <v>572342.75862068962</v>
      </c>
      <c r="L22" s="493">
        <v>80</v>
      </c>
      <c r="M22" s="494">
        <f t="shared" si="1"/>
        <v>362</v>
      </c>
    </row>
    <row r="23" spans="1:13" ht="15" customHeight="1" x14ac:dyDescent="0.25">
      <c r="A23" s="492">
        <v>8</v>
      </c>
      <c r="B23" s="217" t="s">
        <v>53</v>
      </c>
      <c r="C23" s="485">
        <v>0.37501579287673131</v>
      </c>
      <c r="D23" s="486">
        <v>80</v>
      </c>
      <c r="E23" s="487">
        <v>47883.127753303968</v>
      </c>
      <c r="F23" s="486">
        <v>6</v>
      </c>
      <c r="G23" s="488">
        <v>161881.78140969164</v>
      </c>
      <c r="H23" s="224">
        <v>3</v>
      </c>
      <c r="I23" s="489">
        <v>10089.467694566814</v>
      </c>
      <c r="J23" s="224">
        <v>10</v>
      </c>
      <c r="K23" s="470">
        <v>588340.53461538465</v>
      </c>
      <c r="L23" s="493">
        <v>76</v>
      </c>
      <c r="M23" s="494">
        <f t="shared" si="1"/>
        <v>175</v>
      </c>
    </row>
    <row r="24" spans="1:13" ht="15" customHeight="1" x14ac:dyDescent="0.25">
      <c r="A24" s="492">
        <v>9</v>
      </c>
      <c r="B24" s="217" t="s">
        <v>6</v>
      </c>
      <c r="C24" s="485">
        <v>0.31047442729827501</v>
      </c>
      <c r="D24" s="486">
        <v>94</v>
      </c>
      <c r="E24" s="487">
        <v>26127.94930875576</v>
      </c>
      <c r="F24" s="486">
        <v>41</v>
      </c>
      <c r="G24" s="488">
        <v>57273.195449308754</v>
      </c>
      <c r="H24" s="224">
        <v>52</v>
      </c>
      <c r="I24" s="489">
        <v>2680.7977419354838</v>
      </c>
      <c r="J24" s="224">
        <v>95</v>
      </c>
      <c r="K24" s="470">
        <v>600799.0641791044</v>
      </c>
      <c r="L24" s="493">
        <v>71</v>
      </c>
      <c r="M24" s="494">
        <f t="shared" si="1"/>
        <v>353</v>
      </c>
    </row>
    <row r="25" spans="1:13" ht="15" customHeight="1" x14ac:dyDescent="0.25">
      <c r="A25" s="492">
        <v>10</v>
      </c>
      <c r="B25" s="217" t="s">
        <v>174</v>
      </c>
      <c r="C25" s="485">
        <v>0.20535180624955174</v>
      </c>
      <c r="D25" s="486">
        <v>105</v>
      </c>
      <c r="E25" s="487">
        <v>23575.76923076923</v>
      </c>
      <c r="F25" s="486">
        <v>52</v>
      </c>
      <c r="G25" s="488">
        <v>73842.176559251559</v>
      </c>
      <c r="H25" s="224">
        <v>15</v>
      </c>
      <c r="I25" s="489">
        <v>4946.4448232848235</v>
      </c>
      <c r="J25" s="224">
        <v>20</v>
      </c>
      <c r="K25" s="470">
        <v>633535.23823529412</v>
      </c>
      <c r="L25" s="493">
        <v>57</v>
      </c>
      <c r="M25" s="494">
        <f t="shared" si="1"/>
        <v>249</v>
      </c>
    </row>
    <row r="26" spans="1:13" ht="15" customHeight="1" x14ac:dyDescent="0.25">
      <c r="A26" s="492">
        <v>11</v>
      </c>
      <c r="B26" s="217" t="s">
        <v>137</v>
      </c>
      <c r="C26" s="485">
        <v>0.25616588853782141</v>
      </c>
      <c r="D26" s="486">
        <v>100</v>
      </c>
      <c r="E26" s="487">
        <v>23885.663230240549</v>
      </c>
      <c r="F26" s="486">
        <v>49</v>
      </c>
      <c r="G26" s="488">
        <v>48540.602268041235</v>
      </c>
      <c r="H26" s="224">
        <v>90</v>
      </c>
      <c r="I26" s="489">
        <v>2165.1167560137455</v>
      </c>
      <c r="J26" s="224">
        <v>106</v>
      </c>
      <c r="K26" s="470">
        <v>500132.39534883719</v>
      </c>
      <c r="L26" s="493">
        <v>99</v>
      </c>
      <c r="M26" s="494">
        <f t="shared" si="1"/>
        <v>444</v>
      </c>
    </row>
    <row r="27" spans="1:13" ht="15" customHeight="1" thickBot="1" x14ac:dyDescent="0.3">
      <c r="A27" s="510">
        <v>12</v>
      </c>
      <c r="B27" s="511" t="s">
        <v>235</v>
      </c>
      <c r="C27" s="212">
        <v>0.55687752897596365</v>
      </c>
      <c r="D27" s="221">
        <v>43</v>
      </c>
      <c r="E27" s="213">
        <v>19094.410256410258</v>
      </c>
      <c r="F27" s="221">
        <v>87</v>
      </c>
      <c r="G27" s="214">
        <v>54645.306474358971</v>
      </c>
      <c r="H27" s="222">
        <v>68</v>
      </c>
      <c r="I27" s="215">
        <v>2931.5622051282053</v>
      </c>
      <c r="J27" s="222">
        <v>73</v>
      </c>
      <c r="K27" s="216">
        <v>614939.36585365853</v>
      </c>
      <c r="L27" s="501">
        <v>67</v>
      </c>
      <c r="M27" s="502">
        <f t="shared" si="1"/>
        <v>338</v>
      </c>
    </row>
    <row r="28" spans="1:13" ht="15" customHeight="1" thickBot="1" x14ac:dyDescent="0.3">
      <c r="A28" s="473"/>
      <c r="B28" s="474" t="s">
        <v>7</v>
      </c>
      <c r="C28" s="481"/>
      <c r="D28" s="476"/>
      <c r="E28" s="477"/>
      <c r="F28" s="476"/>
      <c r="G28" s="478"/>
      <c r="H28" s="479"/>
      <c r="I28" s="480"/>
      <c r="J28" s="479"/>
      <c r="K28" s="481"/>
      <c r="L28" s="482"/>
      <c r="M28" s="483"/>
    </row>
    <row r="29" spans="1:13" ht="15" customHeight="1" x14ac:dyDescent="0.25">
      <c r="A29" s="492">
        <v>1</v>
      </c>
      <c r="B29" s="217" t="s">
        <v>55</v>
      </c>
      <c r="C29" s="485">
        <v>0.34292110523954994</v>
      </c>
      <c r="D29" s="486">
        <v>88</v>
      </c>
      <c r="E29" s="487">
        <v>28510.82474226804</v>
      </c>
      <c r="F29" s="486">
        <v>37</v>
      </c>
      <c r="G29" s="488">
        <v>56169.796693667158</v>
      </c>
      <c r="H29" s="224">
        <v>56</v>
      </c>
      <c r="I29" s="489">
        <v>3302.7400589101621</v>
      </c>
      <c r="J29" s="224">
        <v>47</v>
      </c>
      <c r="K29" s="470">
        <v>746877.54759036144</v>
      </c>
      <c r="L29" s="490">
        <v>22</v>
      </c>
      <c r="M29" s="491">
        <f t="shared" ref="M29:M45" si="2">D29+F29+H29+J29+L29</f>
        <v>250</v>
      </c>
    </row>
    <row r="30" spans="1:13" ht="15" customHeight="1" x14ac:dyDescent="0.25">
      <c r="A30" s="492">
        <v>2</v>
      </c>
      <c r="B30" s="217" t="s">
        <v>119</v>
      </c>
      <c r="C30" s="485">
        <v>0.61941976167089596</v>
      </c>
      <c r="D30" s="486">
        <v>30</v>
      </c>
      <c r="E30" s="487">
        <v>12993.869636963696</v>
      </c>
      <c r="F30" s="486">
        <v>106</v>
      </c>
      <c r="G30" s="488">
        <v>58377.236295379538</v>
      </c>
      <c r="H30" s="224">
        <v>49</v>
      </c>
      <c r="I30" s="489">
        <v>3658.2879537953795</v>
      </c>
      <c r="J30" s="224">
        <v>36</v>
      </c>
      <c r="K30" s="470">
        <v>465457.11363636365</v>
      </c>
      <c r="L30" s="493">
        <v>105</v>
      </c>
      <c r="M30" s="494">
        <f t="shared" si="2"/>
        <v>326</v>
      </c>
    </row>
    <row r="31" spans="1:13" ht="15" customHeight="1" x14ac:dyDescent="0.25">
      <c r="A31" s="492">
        <v>3</v>
      </c>
      <c r="B31" s="217" t="s">
        <v>56</v>
      </c>
      <c r="C31" s="485">
        <v>0.46192526615878482</v>
      </c>
      <c r="D31" s="486">
        <v>67</v>
      </c>
      <c r="E31" s="487">
        <v>22905.973548861133</v>
      </c>
      <c r="F31" s="486">
        <v>53</v>
      </c>
      <c r="G31" s="488">
        <v>56065.082020573107</v>
      </c>
      <c r="H31" s="224">
        <v>59</v>
      </c>
      <c r="I31" s="489">
        <v>3107.9537105069803</v>
      </c>
      <c r="J31" s="224">
        <v>64</v>
      </c>
      <c r="K31" s="470">
        <v>585334.18320987653</v>
      </c>
      <c r="L31" s="493">
        <v>77</v>
      </c>
      <c r="M31" s="494">
        <f t="shared" si="2"/>
        <v>320</v>
      </c>
    </row>
    <row r="32" spans="1:13" ht="15" customHeight="1" x14ac:dyDescent="0.25">
      <c r="A32" s="492">
        <v>4</v>
      </c>
      <c r="B32" s="509" t="s">
        <v>175</v>
      </c>
      <c r="C32" s="505">
        <v>0.41805515434904428</v>
      </c>
      <c r="D32" s="496">
        <v>73</v>
      </c>
      <c r="E32" s="495">
        <v>25278.350305498981</v>
      </c>
      <c r="F32" s="496">
        <v>44</v>
      </c>
      <c r="G32" s="497">
        <v>53590.579297352342</v>
      </c>
      <c r="H32" s="225">
        <v>72</v>
      </c>
      <c r="I32" s="506">
        <v>3745.3706720977598</v>
      </c>
      <c r="J32" s="225">
        <v>31</v>
      </c>
      <c r="K32" s="507">
        <v>675016.00287878781</v>
      </c>
      <c r="L32" s="493">
        <v>42</v>
      </c>
      <c r="M32" s="494">
        <f t="shared" si="2"/>
        <v>262</v>
      </c>
    </row>
    <row r="33" spans="1:13" ht="15" customHeight="1" x14ac:dyDescent="0.25">
      <c r="A33" s="492">
        <v>5</v>
      </c>
      <c r="B33" s="217" t="s">
        <v>57</v>
      </c>
      <c r="C33" s="485">
        <v>0.5041294475053677</v>
      </c>
      <c r="D33" s="486">
        <v>54</v>
      </c>
      <c r="E33" s="487">
        <v>19407.324777887465</v>
      </c>
      <c r="F33" s="486">
        <v>80</v>
      </c>
      <c r="G33" s="488">
        <v>43279.486880552817</v>
      </c>
      <c r="H33" s="224">
        <v>104</v>
      </c>
      <c r="I33" s="489">
        <v>3182.8173741362289</v>
      </c>
      <c r="J33" s="224">
        <v>57</v>
      </c>
      <c r="K33" s="470">
        <v>503468.29338461539</v>
      </c>
      <c r="L33" s="493">
        <v>98</v>
      </c>
      <c r="M33" s="494">
        <f t="shared" si="2"/>
        <v>393</v>
      </c>
    </row>
    <row r="34" spans="1:13" ht="15" customHeight="1" x14ac:dyDescent="0.25">
      <c r="A34" s="492">
        <v>6</v>
      </c>
      <c r="B34" s="217" t="s">
        <v>1</v>
      </c>
      <c r="C34" s="485">
        <v>0.47403053069594198</v>
      </c>
      <c r="D34" s="486">
        <v>61</v>
      </c>
      <c r="E34" s="487">
        <v>38641.030927835054</v>
      </c>
      <c r="F34" s="486">
        <v>15</v>
      </c>
      <c r="G34" s="488">
        <v>78249.914054982815</v>
      </c>
      <c r="H34" s="224">
        <v>13</v>
      </c>
      <c r="I34" s="489">
        <v>4788.26116838488</v>
      </c>
      <c r="J34" s="224">
        <v>22</v>
      </c>
      <c r="K34" s="470">
        <v>729756.41425531916</v>
      </c>
      <c r="L34" s="493">
        <v>28</v>
      </c>
      <c r="M34" s="494">
        <f t="shared" si="2"/>
        <v>139</v>
      </c>
    </row>
    <row r="35" spans="1:13" ht="15" customHeight="1" x14ac:dyDescent="0.25">
      <c r="A35" s="492">
        <v>7</v>
      </c>
      <c r="B35" s="217" t="s">
        <v>236</v>
      </c>
      <c r="C35" s="485">
        <v>0.27306396650272907</v>
      </c>
      <c r="D35" s="486">
        <v>96</v>
      </c>
      <c r="E35" s="487">
        <v>20480.975020145044</v>
      </c>
      <c r="F35" s="486">
        <v>68</v>
      </c>
      <c r="G35" s="488">
        <v>46474.579339242548</v>
      </c>
      <c r="H35" s="224">
        <v>97</v>
      </c>
      <c r="I35" s="489">
        <v>2552.0328203062045</v>
      </c>
      <c r="J35" s="224">
        <v>100</v>
      </c>
      <c r="K35" s="470">
        <v>576018.81540983613</v>
      </c>
      <c r="L35" s="493">
        <v>79</v>
      </c>
      <c r="M35" s="494">
        <f t="shared" si="2"/>
        <v>440</v>
      </c>
    </row>
    <row r="36" spans="1:13" ht="15" customHeight="1" x14ac:dyDescent="0.25">
      <c r="A36" s="492">
        <v>8</v>
      </c>
      <c r="B36" s="217" t="s">
        <v>8</v>
      </c>
      <c r="C36" s="485">
        <v>0.52391240279804407</v>
      </c>
      <c r="D36" s="486">
        <v>51</v>
      </c>
      <c r="E36" s="487">
        <v>18951.337386018236</v>
      </c>
      <c r="F36" s="486">
        <v>88</v>
      </c>
      <c r="G36" s="488">
        <v>60708.947203647411</v>
      </c>
      <c r="H36" s="224">
        <v>42</v>
      </c>
      <c r="I36" s="489">
        <v>2684.3002887537991</v>
      </c>
      <c r="J36" s="224">
        <v>94</v>
      </c>
      <c r="K36" s="470">
        <v>748957.07439024397</v>
      </c>
      <c r="L36" s="493">
        <v>21</v>
      </c>
      <c r="M36" s="494">
        <f t="shared" si="2"/>
        <v>296</v>
      </c>
    </row>
    <row r="37" spans="1:13" ht="15" customHeight="1" x14ac:dyDescent="0.25">
      <c r="A37" s="512">
        <v>9</v>
      </c>
      <c r="B37" s="217" t="s">
        <v>9</v>
      </c>
      <c r="C37" s="485">
        <v>0.59868737440513842</v>
      </c>
      <c r="D37" s="486">
        <v>32</v>
      </c>
      <c r="E37" s="487">
        <v>18485.087310826544</v>
      </c>
      <c r="F37" s="486">
        <v>91</v>
      </c>
      <c r="G37" s="488">
        <v>55197.246635622818</v>
      </c>
      <c r="H37" s="224">
        <v>66</v>
      </c>
      <c r="I37" s="489">
        <v>3006.8731082654249</v>
      </c>
      <c r="J37" s="224">
        <v>70</v>
      </c>
      <c r="K37" s="470">
        <v>660864.52491228073</v>
      </c>
      <c r="L37" s="493">
        <v>52</v>
      </c>
      <c r="M37" s="494">
        <f t="shared" si="2"/>
        <v>311</v>
      </c>
    </row>
    <row r="38" spans="1:13" ht="15" customHeight="1" x14ac:dyDescent="0.25">
      <c r="A38" s="513">
        <v>10</v>
      </c>
      <c r="B38" s="217" t="s">
        <v>237</v>
      </c>
      <c r="C38" s="485">
        <v>0.37169141242202713</v>
      </c>
      <c r="D38" s="486">
        <v>83</v>
      </c>
      <c r="E38" s="487">
        <v>41999.039735099337</v>
      </c>
      <c r="F38" s="486">
        <v>10</v>
      </c>
      <c r="G38" s="488">
        <v>80741.743675496691</v>
      </c>
      <c r="H38" s="224">
        <v>11</v>
      </c>
      <c r="I38" s="489">
        <v>3736.2119205298013</v>
      </c>
      <c r="J38" s="224">
        <v>34</v>
      </c>
      <c r="K38" s="470">
        <v>797650.94736842101</v>
      </c>
      <c r="L38" s="493">
        <v>16</v>
      </c>
      <c r="M38" s="494">
        <f t="shared" si="2"/>
        <v>154</v>
      </c>
    </row>
    <row r="39" spans="1:13" ht="15" customHeight="1" x14ac:dyDescent="0.25">
      <c r="A39" s="513">
        <v>11</v>
      </c>
      <c r="B39" s="217" t="s">
        <v>176</v>
      </c>
      <c r="C39" s="485">
        <v>0.48827344300397379</v>
      </c>
      <c r="D39" s="486">
        <v>57</v>
      </c>
      <c r="E39" s="487">
        <v>16941.065203357004</v>
      </c>
      <c r="F39" s="486">
        <v>101</v>
      </c>
      <c r="G39" s="488">
        <v>50368.106862491928</v>
      </c>
      <c r="H39" s="224">
        <v>82</v>
      </c>
      <c r="I39" s="489">
        <v>2869.1646223369917</v>
      </c>
      <c r="J39" s="224">
        <v>79</v>
      </c>
      <c r="K39" s="470">
        <v>536733.73333333328</v>
      </c>
      <c r="L39" s="493">
        <v>94</v>
      </c>
      <c r="M39" s="494">
        <f t="shared" si="2"/>
        <v>413</v>
      </c>
    </row>
    <row r="40" spans="1:13" ht="15" customHeight="1" x14ac:dyDescent="0.25">
      <c r="A40" s="513">
        <v>12</v>
      </c>
      <c r="B40" s="217" t="s">
        <v>13</v>
      </c>
      <c r="C40" s="485">
        <v>0.46475785099020428</v>
      </c>
      <c r="D40" s="486">
        <v>64</v>
      </c>
      <c r="E40" s="487">
        <v>20541.970297029704</v>
      </c>
      <c r="F40" s="486">
        <v>67</v>
      </c>
      <c r="G40" s="488">
        <v>48874.274801980195</v>
      </c>
      <c r="H40" s="224">
        <v>87</v>
      </c>
      <c r="I40" s="489">
        <v>3244.628712871287</v>
      </c>
      <c r="J40" s="224">
        <v>52</v>
      </c>
      <c r="K40" s="470">
        <v>620091.50980392157</v>
      </c>
      <c r="L40" s="493">
        <v>62</v>
      </c>
      <c r="M40" s="494">
        <f t="shared" si="2"/>
        <v>332</v>
      </c>
    </row>
    <row r="41" spans="1:13" ht="15" customHeight="1" x14ac:dyDescent="0.25">
      <c r="A41" s="513">
        <v>13</v>
      </c>
      <c r="B41" s="217" t="s">
        <v>238</v>
      </c>
      <c r="C41" s="485">
        <v>0.46182921252601694</v>
      </c>
      <c r="D41" s="486">
        <v>68</v>
      </c>
      <c r="E41" s="487">
        <v>20743.598820058996</v>
      </c>
      <c r="F41" s="486">
        <v>65</v>
      </c>
      <c r="G41" s="488">
        <v>62085.171937069812</v>
      </c>
      <c r="H41" s="224">
        <v>32</v>
      </c>
      <c r="I41" s="489">
        <v>2801.0068829891839</v>
      </c>
      <c r="J41" s="224">
        <v>85</v>
      </c>
      <c r="K41" s="470">
        <v>518623.94366197183</v>
      </c>
      <c r="L41" s="493">
        <v>97</v>
      </c>
      <c r="M41" s="494">
        <f t="shared" si="2"/>
        <v>347</v>
      </c>
    </row>
    <row r="42" spans="1:13" ht="15" customHeight="1" x14ac:dyDescent="0.25">
      <c r="A42" s="513">
        <v>14</v>
      </c>
      <c r="B42" s="217" t="s">
        <v>14</v>
      </c>
      <c r="C42" s="485">
        <v>0.37878904332945207</v>
      </c>
      <c r="D42" s="486">
        <v>79</v>
      </c>
      <c r="E42" s="487">
        <v>25200.173564753004</v>
      </c>
      <c r="F42" s="486">
        <v>46</v>
      </c>
      <c r="G42" s="488">
        <v>54908.740934579444</v>
      </c>
      <c r="H42" s="224">
        <v>67</v>
      </c>
      <c r="I42" s="489">
        <v>2980.9158878504672</v>
      </c>
      <c r="J42" s="224">
        <v>72</v>
      </c>
      <c r="K42" s="470">
        <v>812081.35902439023</v>
      </c>
      <c r="L42" s="493">
        <v>12</v>
      </c>
      <c r="M42" s="494">
        <f t="shared" si="2"/>
        <v>276</v>
      </c>
    </row>
    <row r="43" spans="1:13" ht="15" customHeight="1" x14ac:dyDescent="0.25">
      <c r="A43" s="513">
        <v>15</v>
      </c>
      <c r="B43" s="217" t="s">
        <v>177</v>
      </c>
      <c r="C43" s="485">
        <v>0.5947325996786379</v>
      </c>
      <c r="D43" s="486">
        <v>34</v>
      </c>
      <c r="E43" s="487">
        <v>16932.475928473177</v>
      </c>
      <c r="F43" s="486">
        <v>102</v>
      </c>
      <c r="G43" s="488">
        <v>55314.572696011004</v>
      </c>
      <c r="H43" s="224">
        <v>65</v>
      </c>
      <c r="I43" s="489">
        <v>3178.7248968363137</v>
      </c>
      <c r="J43" s="224">
        <v>58</v>
      </c>
      <c r="K43" s="470">
        <v>486053.91666666669</v>
      </c>
      <c r="L43" s="493">
        <v>102</v>
      </c>
      <c r="M43" s="494">
        <f t="shared" si="2"/>
        <v>361</v>
      </c>
    </row>
    <row r="44" spans="1:13" ht="15" customHeight="1" x14ac:dyDescent="0.25">
      <c r="A44" s="513">
        <v>16</v>
      </c>
      <c r="B44" s="217" t="s">
        <v>4</v>
      </c>
      <c r="C44" s="485">
        <v>0.44296257825414648</v>
      </c>
      <c r="D44" s="486">
        <v>70</v>
      </c>
      <c r="E44" s="487">
        <v>20038.661679135494</v>
      </c>
      <c r="F44" s="486">
        <v>73</v>
      </c>
      <c r="G44" s="488">
        <v>48988.352610141308</v>
      </c>
      <c r="H44" s="224">
        <v>86</v>
      </c>
      <c r="I44" s="489">
        <v>2573.5669825436407</v>
      </c>
      <c r="J44" s="224">
        <v>99</v>
      </c>
      <c r="K44" s="470">
        <v>678201.37281690142</v>
      </c>
      <c r="L44" s="493">
        <v>39</v>
      </c>
      <c r="M44" s="494">
        <f t="shared" si="2"/>
        <v>367</v>
      </c>
    </row>
    <row r="45" spans="1:13" ht="15" customHeight="1" thickBot="1" x14ac:dyDescent="0.3">
      <c r="A45" s="492">
        <v>17</v>
      </c>
      <c r="B45" s="471" t="s">
        <v>58</v>
      </c>
      <c r="C45" s="212">
        <v>0.63909606625839066</v>
      </c>
      <c r="D45" s="221">
        <v>25</v>
      </c>
      <c r="E45" s="213">
        <v>19126.364317841078</v>
      </c>
      <c r="F45" s="221">
        <v>86</v>
      </c>
      <c r="G45" s="214">
        <v>102777.67653673164</v>
      </c>
      <c r="H45" s="222">
        <v>8</v>
      </c>
      <c r="I45" s="215">
        <v>17905.372586206897</v>
      </c>
      <c r="J45" s="222">
        <v>3</v>
      </c>
      <c r="K45" s="216">
        <v>666595.22216</v>
      </c>
      <c r="L45" s="501">
        <v>50</v>
      </c>
      <c r="M45" s="502">
        <f t="shared" si="2"/>
        <v>172</v>
      </c>
    </row>
    <row r="46" spans="1:13" ht="15" customHeight="1" thickBot="1" x14ac:dyDescent="0.3">
      <c r="A46" s="514"/>
      <c r="B46" s="515" t="s">
        <v>15</v>
      </c>
      <c r="C46" s="481"/>
      <c r="D46" s="476"/>
      <c r="E46" s="477"/>
      <c r="F46" s="476"/>
      <c r="G46" s="478"/>
      <c r="H46" s="479"/>
      <c r="I46" s="480"/>
      <c r="J46" s="479"/>
      <c r="K46" s="481"/>
      <c r="L46" s="482"/>
      <c r="M46" s="483"/>
    </row>
    <row r="47" spans="1:13" ht="15" customHeight="1" x14ac:dyDescent="0.25">
      <c r="A47" s="516">
        <v>1</v>
      </c>
      <c r="B47" s="469" t="s">
        <v>60</v>
      </c>
      <c r="C47" s="505">
        <v>0.48918036783117425</v>
      </c>
      <c r="D47" s="496">
        <v>55</v>
      </c>
      <c r="E47" s="495">
        <v>43137.197986577179</v>
      </c>
      <c r="F47" s="496">
        <v>8</v>
      </c>
      <c r="G47" s="497">
        <v>88094.7686954698</v>
      </c>
      <c r="H47" s="225">
        <v>9</v>
      </c>
      <c r="I47" s="517">
        <v>16080.337080536914</v>
      </c>
      <c r="J47" s="225">
        <v>4</v>
      </c>
      <c r="K47" s="507">
        <v>846062.60919148929</v>
      </c>
      <c r="L47" s="490">
        <v>8</v>
      </c>
      <c r="M47" s="491">
        <f t="shared" ref="M47:M66" si="3">D47+F47+H47+J47+L47</f>
        <v>84</v>
      </c>
    </row>
    <row r="48" spans="1:13" ht="15" customHeight="1" x14ac:dyDescent="0.25">
      <c r="A48" s="516">
        <v>2</v>
      </c>
      <c r="B48" s="217" t="s">
        <v>179</v>
      </c>
      <c r="C48" s="485">
        <v>0.2354685064087462</v>
      </c>
      <c r="D48" s="486">
        <v>102</v>
      </c>
      <c r="E48" s="487">
        <v>17950.072886297377</v>
      </c>
      <c r="F48" s="486">
        <v>95</v>
      </c>
      <c r="G48" s="488">
        <v>51811.868075801751</v>
      </c>
      <c r="H48" s="224">
        <v>80</v>
      </c>
      <c r="I48" s="489">
        <v>3126.2371137026239</v>
      </c>
      <c r="J48" s="224">
        <v>61</v>
      </c>
      <c r="K48" s="470">
        <v>834708.8055555555</v>
      </c>
      <c r="L48" s="493">
        <v>11</v>
      </c>
      <c r="M48" s="494">
        <f t="shared" si="3"/>
        <v>349</v>
      </c>
    </row>
    <row r="49" spans="1:13" ht="15" customHeight="1" x14ac:dyDescent="0.25">
      <c r="A49" s="516">
        <v>3</v>
      </c>
      <c r="B49" s="217" t="s">
        <v>64</v>
      </c>
      <c r="C49" s="485">
        <v>0.71235761140954679</v>
      </c>
      <c r="D49" s="486">
        <v>15</v>
      </c>
      <c r="E49" s="487">
        <v>39362.568594999997</v>
      </c>
      <c r="F49" s="486">
        <v>13</v>
      </c>
      <c r="G49" s="488">
        <v>61901.864079999999</v>
      </c>
      <c r="H49" s="224">
        <v>34</v>
      </c>
      <c r="I49" s="489">
        <v>5516.1890299999995</v>
      </c>
      <c r="J49" s="224">
        <v>17</v>
      </c>
      <c r="K49" s="470">
        <v>543226.9444444445</v>
      </c>
      <c r="L49" s="493">
        <v>93</v>
      </c>
      <c r="M49" s="494">
        <f t="shared" si="3"/>
        <v>172</v>
      </c>
    </row>
    <row r="50" spans="1:13" ht="15" customHeight="1" x14ac:dyDescent="0.25">
      <c r="A50" s="518">
        <v>4</v>
      </c>
      <c r="B50" s="217" t="s">
        <v>61</v>
      </c>
      <c r="C50" s="505">
        <v>0.63347994802997831</v>
      </c>
      <c r="D50" s="496">
        <v>26</v>
      </c>
      <c r="E50" s="487">
        <v>22486.51343981301</v>
      </c>
      <c r="F50" s="486">
        <v>55</v>
      </c>
      <c r="G50" s="488">
        <v>48633.561850409038</v>
      </c>
      <c r="H50" s="224">
        <v>89</v>
      </c>
      <c r="I50" s="489">
        <v>3030.0826645890147</v>
      </c>
      <c r="J50" s="224">
        <v>67</v>
      </c>
      <c r="K50" s="470">
        <v>713907.96917808219</v>
      </c>
      <c r="L50" s="493">
        <v>33</v>
      </c>
      <c r="M50" s="494">
        <f t="shared" si="3"/>
        <v>270</v>
      </c>
    </row>
    <row r="51" spans="1:13" ht="15" customHeight="1" x14ac:dyDescent="0.25">
      <c r="A51" s="518">
        <v>5</v>
      </c>
      <c r="B51" s="217" t="s">
        <v>62</v>
      </c>
      <c r="C51" s="485">
        <v>0.14421641629205048</v>
      </c>
      <c r="D51" s="486">
        <v>108</v>
      </c>
      <c r="E51" s="487">
        <v>17820.939032936229</v>
      </c>
      <c r="F51" s="486">
        <v>96</v>
      </c>
      <c r="G51" s="488">
        <v>45660.660441485634</v>
      </c>
      <c r="H51" s="224">
        <v>99</v>
      </c>
      <c r="I51" s="489">
        <v>2773.4022284512962</v>
      </c>
      <c r="J51" s="224">
        <v>88</v>
      </c>
      <c r="K51" s="470">
        <v>670636.65432098764</v>
      </c>
      <c r="L51" s="493">
        <v>48</v>
      </c>
      <c r="M51" s="494">
        <f t="shared" si="3"/>
        <v>439</v>
      </c>
    </row>
    <row r="52" spans="1:13" ht="15" customHeight="1" x14ac:dyDescent="0.25">
      <c r="A52" s="518">
        <v>6</v>
      </c>
      <c r="B52" s="217" t="s">
        <v>63</v>
      </c>
      <c r="C52" s="485">
        <v>0.35651554911687844</v>
      </c>
      <c r="D52" s="486">
        <v>86</v>
      </c>
      <c r="E52" s="487">
        <v>35589.257602862257</v>
      </c>
      <c r="F52" s="486">
        <v>19</v>
      </c>
      <c r="G52" s="488">
        <v>114499.08013416817</v>
      </c>
      <c r="H52" s="224">
        <v>5</v>
      </c>
      <c r="I52" s="489">
        <v>14186.746475849732</v>
      </c>
      <c r="J52" s="224">
        <v>7</v>
      </c>
      <c r="K52" s="470">
        <v>764367.09266129031</v>
      </c>
      <c r="L52" s="493">
        <v>19</v>
      </c>
      <c r="M52" s="494">
        <f t="shared" si="3"/>
        <v>136</v>
      </c>
    </row>
    <row r="53" spans="1:13" ht="15" customHeight="1" x14ac:dyDescent="0.25">
      <c r="A53" s="518">
        <v>7</v>
      </c>
      <c r="B53" s="217" t="s">
        <v>180</v>
      </c>
      <c r="C53" s="485">
        <v>0.62300245957240841</v>
      </c>
      <c r="D53" s="486">
        <v>29</v>
      </c>
      <c r="E53" s="487">
        <v>117616.96808510639</v>
      </c>
      <c r="F53" s="486">
        <v>1</v>
      </c>
      <c r="G53" s="488">
        <v>248236.02417553193</v>
      </c>
      <c r="H53" s="224">
        <v>1</v>
      </c>
      <c r="I53" s="489">
        <v>32330.976409574465</v>
      </c>
      <c r="J53" s="224">
        <v>1</v>
      </c>
      <c r="K53" s="470">
        <v>1147134.0892424244</v>
      </c>
      <c r="L53" s="493">
        <v>1</v>
      </c>
      <c r="M53" s="494">
        <f t="shared" si="3"/>
        <v>33</v>
      </c>
    </row>
    <row r="54" spans="1:13" ht="15" customHeight="1" x14ac:dyDescent="0.25">
      <c r="A54" s="518">
        <v>8</v>
      </c>
      <c r="B54" s="217" t="s">
        <v>181</v>
      </c>
      <c r="C54" s="485">
        <v>0.39282578327368145</v>
      </c>
      <c r="D54" s="486">
        <v>75</v>
      </c>
      <c r="E54" s="487">
        <v>14528.108356290175</v>
      </c>
      <c r="F54" s="486">
        <v>104</v>
      </c>
      <c r="G54" s="488">
        <v>43837.248503213952</v>
      </c>
      <c r="H54" s="224">
        <v>102</v>
      </c>
      <c r="I54" s="489">
        <v>5853.8273645546369</v>
      </c>
      <c r="J54" s="224">
        <v>16</v>
      </c>
      <c r="K54" s="470">
        <v>546169.0588235294</v>
      </c>
      <c r="L54" s="493">
        <v>89</v>
      </c>
      <c r="M54" s="494">
        <f t="shared" si="3"/>
        <v>386</v>
      </c>
    </row>
    <row r="55" spans="1:13" ht="15" customHeight="1" x14ac:dyDescent="0.25">
      <c r="A55" s="518">
        <v>9</v>
      </c>
      <c r="B55" s="217" t="s">
        <v>17</v>
      </c>
      <c r="C55" s="485">
        <v>0.24825917221275903</v>
      </c>
      <c r="D55" s="486">
        <v>101</v>
      </c>
      <c r="E55" s="487">
        <v>19639.37984496124</v>
      </c>
      <c r="F55" s="486">
        <v>77</v>
      </c>
      <c r="G55" s="488">
        <v>65676.833624031002</v>
      </c>
      <c r="H55" s="224">
        <v>26</v>
      </c>
      <c r="I55" s="489">
        <v>2981.2768798449615</v>
      </c>
      <c r="J55" s="224">
        <v>71</v>
      </c>
      <c r="K55" s="470">
        <v>617766.45652173914</v>
      </c>
      <c r="L55" s="493">
        <v>64</v>
      </c>
      <c r="M55" s="494">
        <f t="shared" si="3"/>
        <v>339</v>
      </c>
    </row>
    <row r="56" spans="1:13" ht="15" customHeight="1" x14ac:dyDescent="0.25">
      <c r="A56" s="518">
        <v>10</v>
      </c>
      <c r="B56" s="217" t="s">
        <v>18</v>
      </c>
      <c r="C56" s="485">
        <v>0.41803115350795306</v>
      </c>
      <c r="D56" s="486">
        <v>74</v>
      </c>
      <c r="E56" s="487">
        <v>18835.030864197532</v>
      </c>
      <c r="F56" s="486">
        <v>89</v>
      </c>
      <c r="G56" s="488">
        <v>63606.113796296297</v>
      </c>
      <c r="H56" s="224">
        <v>27</v>
      </c>
      <c r="I56" s="489">
        <v>2841.5694135802469</v>
      </c>
      <c r="J56" s="224">
        <v>82</v>
      </c>
      <c r="K56" s="470">
        <v>674955.92</v>
      </c>
      <c r="L56" s="493">
        <v>43</v>
      </c>
      <c r="M56" s="494">
        <f t="shared" si="3"/>
        <v>315</v>
      </c>
    </row>
    <row r="57" spans="1:13" ht="15" customHeight="1" x14ac:dyDescent="0.25">
      <c r="A57" s="518">
        <v>11</v>
      </c>
      <c r="B57" s="217" t="s">
        <v>19</v>
      </c>
      <c r="C57" s="485">
        <v>0</v>
      </c>
      <c r="D57" s="486">
        <v>110</v>
      </c>
      <c r="E57" s="487">
        <v>19471.00790513834</v>
      </c>
      <c r="F57" s="486">
        <v>79</v>
      </c>
      <c r="G57" s="488">
        <v>61713.959328063247</v>
      </c>
      <c r="H57" s="224">
        <v>37</v>
      </c>
      <c r="I57" s="489">
        <v>9705.983695652174</v>
      </c>
      <c r="J57" s="224">
        <v>11</v>
      </c>
      <c r="K57" s="470">
        <v>752876.43428571429</v>
      </c>
      <c r="L57" s="493">
        <v>20</v>
      </c>
      <c r="M57" s="494">
        <f t="shared" si="3"/>
        <v>257</v>
      </c>
    </row>
    <row r="58" spans="1:13" ht="15" customHeight="1" x14ac:dyDescent="0.25">
      <c r="A58" s="518">
        <v>12</v>
      </c>
      <c r="B58" s="217" t="s">
        <v>20</v>
      </c>
      <c r="C58" s="485">
        <v>0.46340270659070881</v>
      </c>
      <c r="D58" s="486">
        <v>65</v>
      </c>
      <c r="E58" s="487">
        <v>18324.512195121952</v>
      </c>
      <c r="F58" s="486">
        <v>92</v>
      </c>
      <c r="G58" s="488">
        <v>37580.431000000004</v>
      </c>
      <c r="H58" s="224">
        <v>108</v>
      </c>
      <c r="I58" s="489">
        <v>2184.0559430894309</v>
      </c>
      <c r="J58" s="224">
        <v>104</v>
      </c>
      <c r="K58" s="470">
        <v>564521.95588235289</v>
      </c>
      <c r="L58" s="493">
        <v>83</v>
      </c>
      <c r="M58" s="494">
        <f t="shared" si="3"/>
        <v>452</v>
      </c>
    </row>
    <row r="59" spans="1:13" ht="15" customHeight="1" x14ac:dyDescent="0.25">
      <c r="A59" s="518">
        <v>13</v>
      </c>
      <c r="B59" s="217" t="s">
        <v>182</v>
      </c>
      <c r="C59" s="485">
        <v>0.30301658541662196</v>
      </c>
      <c r="D59" s="486">
        <v>95</v>
      </c>
      <c r="E59" s="487">
        <v>19555.516652433816</v>
      </c>
      <c r="F59" s="486">
        <v>78</v>
      </c>
      <c r="G59" s="488">
        <v>43790.570461144322</v>
      </c>
      <c r="H59" s="224">
        <v>103</v>
      </c>
      <c r="I59" s="489">
        <v>3420.3208966695133</v>
      </c>
      <c r="J59" s="224">
        <v>42</v>
      </c>
      <c r="K59" s="470">
        <v>489424.14211267611</v>
      </c>
      <c r="L59" s="493">
        <v>101</v>
      </c>
      <c r="M59" s="494">
        <f t="shared" si="3"/>
        <v>419</v>
      </c>
    </row>
    <row r="60" spans="1:13" ht="15" customHeight="1" x14ac:dyDescent="0.25">
      <c r="A60" s="518">
        <v>14</v>
      </c>
      <c r="B60" s="217" t="s">
        <v>21</v>
      </c>
      <c r="C60" s="485">
        <v>0.37214443979767647</v>
      </c>
      <c r="D60" s="486">
        <v>81</v>
      </c>
      <c r="E60" s="487">
        <v>33920.224719101127</v>
      </c>
      <c r="F60" s="486">
        <v>20</v>
      </c>
      <c r="G60" s="488">
        <v>112187.45397003746</v>
      </c>
      <c r="H60" s="224">
        <v>6</v>
      </c>
      <c r="I60" s="489">
        <v>4944.7228464419477</v>
      </c>
      <c r="J60" s="224">
        <v>21</v>
      </c>
      <c r="K60" s="470">
        <v>843944.52380952379</v>
      </c>
      <c r="L60" s="493">
        <v>9</v>
      </c>
      <c r="M60" s="494">
        <f t="shared" si="3"/>
        <v>137</v>
      </c>
    </row>
    <row r="61" spans="1:13" ht="15" customHeight="1" x14ac:dyDescent="0.25">
      <c r="A61" s="518">
        <v>15</v>
      </c>
      <c r="B61" s="217" t="s">
        <v>183</v>
      </c>
      <c r="C61" s="485">
        <v>0.34509302957422999</v>
      </c>
      <c r="D61" s="486">
        <v>87</v>
      </c>
      <c r="E61" s="487">
        <v>15755.285087719298</v>
      </c>
      <c r="F61" s="486">
        <v>103</v>
      </c>
      <c r="G61" s="488">
        <v>41480.366129385962</v>
      </c>
      <c r="H61" s="224">
        <v>107</v>
      </c>
      <c r="I61" s="489">
        <v>200.52083333333334</v>
      </c>
      <c r="J61" s="224">
        <v>110</v>
      </c>
      <c r="K61" s="470">
        <v>479097.65454545454</v>
      </c>
      <c r="L61" s="493">
        <v>103</v>
      </c>
      <c r="M61" s="494">
        <f t="shared" si="3"/>
        <v>510</v>
      </c>
    </row>
    <row r="62" spans="1:13" ht="15" customHeight="1" x14ac:dyDescent="0.25">
      <c r="A62" s="518">
        <v>16</v>
      </c>
      <c r="B62" s="217" t="s">
        <v>22</v>
      </c>
      <c r="C62" s="485">
        <v>0.26489939777103882</v>
      </c>
      <c r="D62" s="486">
        <v>98</v>
      </c>
      <c r="E62" s="487">
        <v>12294.704570791528</v>
      </c>
      <c r="F62" s="486">
        <v>107</v>
      </c>
      <c r="G62" s="488">
        <v>48824.084537346709</v>
      </c>
      <c r="H62" s="224">
        <v>88</v>
      </c>
      <c r="I62" s="489">
        <v>2602.729230769231</v>
      </c>
      <c r="J62" s="224">
        <v>98</v>
      </c>
      <c r="K62" s="470">
        <v>459739</v>
      </c>
      <c r="L62" s="493">
        <v>107</v>
      </c>
      <c r="M62" s="494">
        <f t="shared" si="3"/>
        <v>498</v>
      </c>
    </row>
    <row r="63" spans="1:13" ht="15" customHeight="1" x14ac:dyDescent="0.25">
      <c r="A63" s="518">
        <v>17</v>
      </c>
      <c r="B63" s="217" t="s">
        <v>5</v>
      </c>
      <c r="C63" s="485">
        <v>0.36957072130175989</v>
      </c>
      <c r="D63" s="486">
        <v>84</v>
      </c>
      <c r="E63" s="487">
        <v>13438.839291705499</v>
      </c>
      <c r="F63" s="486">
        <v>105</v>
      </c>
      <c r="G63" s="488">
        <v>47093.383038210624</v>
      </c>
      <c r="H63" s="224">
        <v>95</v>
      </c>
      <c r="I63" s="489">
        <v>2652.3707828518172</v>
      </c>
      <c r="J63" s="224">
        <v>96</v>
      </c>
      <c r="K63" s="470">
        <v>616153.01671641786</v>
      </c>
      <c r="L63" s="493">
        <v>66</v>
      </c>
      <c r="M63" s="494">
        <f t="shared" si="3"/>
        <v>446</v>
      </c>
    </row>
    <row r="64" spans="1:13" ht="15" customHeight="1" x14ac:dyDescent="0.25">
      <c r="A64" s="519">
        <v>18</v>
      </c>
      <c r="B64" s="471" t="s">
        <v>23</v>
      </c>
      <c r="C64" s="485">
        <v>0.42553629390916636</v>
      </c>
      <c r="D64" s="486">
        <v>72</v>
      </c>
      <c r="E64" s="487">
        <v>19667.83570300158</v>
      </c>
      <c r="F64" s="486">
        <v>76</v>
      </c>
      <c r="G64" s="488">
        <v>62847.511603475512</v>
      </c>
      <c r="H64" s="224">
        <v>30</v>
      </c>
      <c r="I64" s="489">
        <v>5459.2122116903638</v>
      </c>
      <c r="J64" s="224">
        <v>18</v>
      </c>
      <c r="K64" s="470">
        <v>803125.43037974683</v>
      </c>
      <c r="L64" s="493">
        <v>14</v>
      </c>
      <c r="M64" s="494">
        <f t="shared" si="3"/>
        <v>210</v>
      </c>
    </row>
    <row r="65" spans="1:13" ht="15" customHeight="1" x14ac:dyDescent="0.25">
      <c r="A65" s="519">
        <v>19</v>
      </c>
      <c r="B65" s="471" t="s">
        <v>24</v>
      </c>
      <c r="C65" s="485">
        <v>0.46250004704154557</v>
      </c>
      <c r="D65" s="486">
        <v>66</v>
      </c>
      <c r="E65" s="487">
        <v>20288.747697974217</v>
      </c>
      <c r="F65" s="486">
        <v>70</v>
      </c>
      <c r="G65" s="488">
        <v>80467.390773480656</v>
      </c>
      <c r="H65" s="224">
        <v>12</v>
      </c>
      <c r="I65" s="489">
        <v>9117.3306537753215</v>
      </c>
      <c r="J65" s="224">
        <v>12</v>
      </c>
      <c r="K65" s="470">
        <v>650721.1182795699</v>
      </c>
      <c r="L65" s="501">
        <v>53</v>
      </c>
      <c r="M65" s="502">
        <f t="shared" si="3"/>
        <v>213</v>
      </c>
    </row>
    <row r="66" spans="1:13" ht="15" customHeight="1" thickBot="1" x14ac:dyDescent="0.3">
      <c r="A66" s="519">
        <v>20</v>
      </c>
      <c r="B66" s="217" t="s">
        <v>256</v>
      </c>
      <c r="C66" s="485"/>
      <c r="D66" s="486">
        <v>111</v>
      </c>
      <c r="E66" s="487"/>
      <c r="F66" s="486">
        <v>111</v>
      </c>
      <c r="G66" s="488"/>
      <c r="H66" s="224">
        <v>111</v>
      </c>
      <c r="I66" s="489"/>
      <c r="J66" s="224">
        <v>111</v>
      </c>
      <c r="K66" s="470"/>
      <c r="L66" s="501">
        <v>111</v>
      </c>
      <c r="M66" s="502">
        <f t="shared" si="3"/>
        <v>555</v>
      </c>
    </row>
    <row r="67" spans="1:13" ht="15" customHeight="1" thickBot="1" x14ac:dyDescent="0.3">
      <c r="A67" s="503"/>
      <c r="B67" s="474" t="s">
        <v>25</v>
      </c>
      <c r="C67" s="481"/>
      <c r="D67" s="476"/>
      <c r="E67" s="477"/>
      <c r="F67" s="476"/>
      <c r="G67" s="478"/>
      <c r="H67" s="479"/>
      <c r="I67" s="480"/>
      <c r="J67" s="479"/>
      <c r="K67" s="481"/>
      <c r="L67" s="482"/>
      <c r="M67" s="483"/>
    </row>
    <row r="68" spans="1:13" ht="15" customHeight="1" x14ac:dyDescent="0.25">
      <c r="A68" s="513">
        <v>1</v>
      </c>
      <c r="B68" s="217" t="s">
        <v>68</v>
      </c>
      <c r="C68" s="485">
        <v>0.58418570747605159</v>
      </c>
      <c r="D68" s="486">
        <v>37</v>
      </c>
      <c r="E68" s="487">
        <v>33908.310960067967</v>
      </c>
      <c r="F68" s="486">
        <v>21</v>
      </c>
      <c r="G68" s="488">
        <v>68340.434664401007</v>
      </c>
      <c r="H68" s="224">
        <v>20</v>
      </c>
      <c r="I68" s="489">
        <v>13433.745768903993</v>
      </c>
      <c r="J68" s="224">
        <v>9</v>
      </c>
      <c r="K68" s="470">
        <v>786769.44588888879</v>
      </c>
      <c r="L68" s="490">
        <v>18</v>
      </c>
      <c r="M68" s="491">
        <f t="shared" ref="M68:M81" si="4">D68+F68+H68+J68+L68</f>
        <v>105</v>
      </c>
    </row>
    <row r="69" spans="1:13" ht="15" customHeight="1" x14ac:dyDescent="0.25">
      <c r="A69" s="513">
        <v>2</v>
      </c>
      <c r="B69" s="217" t="s">
        <v>67</v>
      </c>
      <c r="C69" s="485">
        <v>0.53199635851295368</v>
      </c>
      <c r="D69" s="486">
        <v>50</v>
      </c>
      <c r="E69" s="487">
        <v>41777.488429184552</v>
      </c>
      <c r="F69" s="486">
        <v>11</v>
      </c>
      <c r="G69" s="488">
        <v>115733.22298712446</v>
      </c>
      <c r="H69" s="224">
        <v>4</v>
      </c>
      <c r="I69" s="489">
        <v>13877.403124463521</v>
      </c>
      <c r="J69" s="224">
        <v>8</v>
      </c>
      <c r="K69" s="470">
        <v>992360.65415254235</v>
      </c>
      <c r="L69" s="493">
        <v>2</v>
      </c>
      <c r="M69" s="494">
        <f t="shared" si="4"/>
        <v>75</v>
      </c>
    </row>
    <row r="70" spans="1:13" ht="15" customHeight="1" x14ac:dyDescent="0.25">
      <c r="A70" s="513">
        <v>3</v>
      </c>
      <c r="B70" s="217" t="s">
        <v>184</v>
      </c>
      <c r="C70" s="485">
        <v>0.3689064256190539</v>
      </c>
      <c r="D70" s="486">
        <v>85</v>
      </c>
      <c r="E70" s="487">
        <v>21023.065512978985</v>
      </c>
      <c r="F70" s="486">
        <v>61</v>
      </c>
      <c r="G70" s="488">
        <v>55911.614023485781</v>
      </c>
      <c r="H70" s="224">
        <v>62</v>
      </c>
      <c r="I70" s="489">
        <v>3270.0743943139678</v>
      </c>
      <c r="J70" s="224">
        <v>48</v>
      </c>
      <c r="K70" s="470">
        <v>600386.77019230765</v>
      </c>
      <c r="L70" s="493">
        <v>72</v>
      </c>
      <c r="M70" s="494">
        <f t="shared" si="4"/>
        <v>328</v>
      </c>
    </row>
    <row r="71" spans="1:13" ht="15" customHeight="1" x14ac:dyDescent="0.25">
      <c r="A71" s="513">
        <v>4</v>
      </c>
      <c r="B71" s="217" t="s">
        <v>185</v>
      </c>
      <c r="C71" s="485">
        <v>0.48863685604442736</v>
      </c>
      <c r="D71" s="486">
        <v>56</v>
      </c>
      <c r="E71" s="487">
        <v>27212.591240875914</v>
      </c>
      <c r="F71" s="486">
        <v>40</v>
      </c>
      <c r="G71" s="488">
        <v>62017.024136253043</v>
      </c>
      <c r="H71" s="224">
        <v>33</v>
      </c>
      <c r="I71" s="489">
        <v>3267.9471411192212</v>
      </c>
      <c r="J71" s="224">
        <v>50</v>
      </c>
      <c r="K71" s="470">
        <v>478971.24984848482</v>
      </c>
      <c r="L71" s="493">
        <v>104</v>
      </c>
      <c r="M71" s="494">
        <f t="shared" si="4"/>
        <v>283</v>
      </c>
    </row>
    <row r="72" spans="1:13" ht="15" customHeight="1" x14ac:dyDescent="0.25">
      <c r="A72" s="513">
        <v>5</v>
      </c>
      <c r="B72" s="217" t="s">
        <v>65</v>
      </c>
      <c r="C72" s="485">
        <v>0.83897458835009997</v>
      </c>
      <c r="D72" s="486">
        <v>10</v>
      </c>
      <c r="E72" s="487">
        <v>19239.593908629442</v>
      </c>
      <c r="F72" s="486">
        <v>84</v>
      </c>
      <c r="G72" s="488">
        <v>55883.818913705589</v>
      </c>
      <c r="H72" s="224">
        <v>64</v>
      </c>
      <c r="I72" s="489">
        <v>2728.2781725888326</v>
      </c>
      <c r="J72" s="224">
        <v>91</v>
      </c>
      <c r="K72" s="470">
        <v>549757.23809523811</v>
      </c>
      <c r="L72" s="493">
        <v>87</v>
      </c>
      <c r="M72" s="494">
        <f t="shared" si="4"/>
        <v>336</v>
      </c>
    </row>
    <row r="73" spans="1:13" ht="15" customHeight="1" x14ac:dyDescent="0.25">
      <c r="A73" s="513">
        <v>6</v>
      </c>
      <c r="B73" s="217" t="s">
        <v>186</v>
      </c>
      <c r="C73" s="485">
        <v>0.38701270215526268</v>
      </c>
      <c r="D73" s="486">
        <v>76</v>
      </c>
      <c r="E73" s="487">
        <v>18291.814595660748</v>
      </c>
      <c r="F73" s="486">
        <v>93</v>
      </c>
      <c r="G73" s="488">
        <v>48184.445828402364</v>
      </c>
      <c r="H73" s="224">
        <v>93</v>
      </c>
      <c r="I73" s="489">
        <v>3268.4421992110456</v>
      </c>
      <c r="J73" s="224">
        <v>49</v>
      </c>
      <c r="K73" s="470">
        <v>557595.02842105262</v>
      </c>
      <c r="L73" s="493">
        <v>86</v>
      </c>
      <c r="M73" s="494">
        <f t="shared" si="4"/>
        <v>397</v>
      </c>
    </row>
    <row r="74" spans="1:13" ht="15" customHeight="1" x14ac:dyDescent="0.25">
      <c r="A74" s="513">
        <v>7</v>
      </c>
      <c r="B74" s="217" t="s">
        <v>187</v>
      </c>
      <c r="C74" s="485">
        <v>0.32262528930343831</v>
      </c>
      <c r="D74" s="486">
        <v>91</v>
      </c>
      <c r="E74" s="487">
        <v>25255.512690355328</v>
      </c>
      <c r="F74" s="486">
        <v>45</v>
      </c>
      <c r="G74" s="488">
        <v>51091.60659898477</v>
      </c>
      <c r="H74" s="224">
        <v>81</v>
      </c>
      <c r="I74" s="489">
        <v>3172.2862944162434</v>
      </c>
      <c r="J74" s="224">
        <v>59</v>
      </c>
      <c r="K74" s="470">
        <v>629199.69460000005</v>
      </c>
      <c r="L74" s="493">
        <v>59</v>
      </c>
      <c r="M74" s="494">
        <f t="shared" si="4"/>
        <v>335</v>
      </c>
    </row>
    <row r="75" spans="1:13" ht="15" customHeight="1" x14ac:dyDescent="0.25">
      <c r="A75" s="513">
        <v>8</v>
      </c>
      <c r="B75" s="217" t="s">
        <v>188</v>
      </c>
      <c r="C75" s="485">
        <v>0.53672283088518935</v>
      </c>
      <c r="D75" s="486">
        <v>48</v>
      </c>
      <c r="E75" s="487">
        <v>3459.8669581511554</v>
      </c>
      <c r="F75" s="486">
        <v>108</v>
      </c>
      <c r="G75" s="488">
        <v>49410.929569019361</v>
      </c>
      <c r="H75" s="224">
        <v>84</v>
      </c>
      <c r="I75" s="489">
        <v>3064.7482823235478</v>
      </c>
      <c r="J75" s="224">
        <v>65</v>
      </c>
      <c r="K75" s="470">
        <v>647168.24784810119</v>
      </c>
      <c r="L75" s="493">
        <v>55</v>
      </c>
      <c r="M75" s="494">
        <f t="shared" si="4"/>
        <v>360</v>
      </c>
    </row>
    <row r="76" spans="1:13" ht="15" customHeight="1" x14ac:dyDescent="0.25">
      <c r="A76" s="513">
        <v>9</v>
      </c>
      <c r="B76" s="217" t="s">
        <v>12</v>
      </c>
      <c r="C76" s="485">
        <v>0.26072591799933476</v>
      </c>
      <c r="D76" s="486">
        <v>99</v>
      </c>
      <c r="E76" s="487">
        <v>23777.482900136798</v>
      </c>
      <c r="F76" s="486">
        <v>50</v>
      </c>
      <c r="G76" s="488">
        <v>60083.966196990426</v>
      </c>
      <c r="H76" s="224">
        <v>45</v>
      </c>
      <c r="I76" s="489">
        <v>2609.4870041039671</v>
      </c>
      <c r="J76" s="224">
        <v>97</v>
      </c>
      <c r="K76" s="470">
        <v>743122.81734693877</v>
      </c>
      <c r="L76" s="493">
        <v>24</v>
      </c>
      <c r="M76" s="494">
        <f t="shared" si="4"/>
        <v>315</v>
      </c>
    </row>
    <row r="77" spans="1:13" ht="15" customHeight="1" x14ac:dyDescent="0.25">
      <c r="A77" s="513">
        <v>10</v>
      </c>
      <c r="B77" s="217" t="s">
        <v>189</v>
      </c>
      <c r="C77" s="485">
        <v>0.47578362974525845</v>
      </c>
      <c r="D77" s="486">
        <v>59</v>
      </c>
      <c r="E77" s="487">
        <v>2064.6458818054907</v>
      </c>
      <c r="F77" s="486">
        <v>110</v>
      </c>
      <c r="G77" s="488">
        <v>53709.312000930666</v>
      </c>
      <c r="H77" s="224">
        <v>71</v>
      </c>
      <c r="I77" s="489">
        <v>3353.4711865984177</v>
      </c>
      <c r="J77" s="224">
        <v>44</v>
      </c>
      <c r="K77" s="470">
        <v>606612.8527118644</v>
      </c>
      <c r="L77" s="493">
        <v>69</v>
      </c>
      <c r="M77" s="494">
        <f t="shared" si="4"/>
        <v>353</v>
      </c>
    </row>
    <row r="78" spans="1:13" ht="15" customHeight="1" x14ac:dyDescent="0.25">
      <c r="A78" s="513">
        <v>11</v>
      </c>
      <c r="B78" s="217" t="s">
        <v>239</v>
      </c>
      <c r="C78" s="485">
        <v>0.54658190488005387</v>
      </c>
      <c r="D78" s="486">
        <v>47</v>
      </c>
      <c r="E78" s="487">
        <v>42128.766490765171</v>
      </c>
      <c r="F78" s="486">
        <v>9</v>
      </c>
      <c r="G78" s="488">
        <v>54305.130956464382</v>
      </c>
      <c r="H78" s="224">
        <v>70</v>
      </c>
      <c r="I78" s="489">
        <v>4130.2415369393138</v>
      </c>
      <c r="J78" s="224">
        <v>26</v>
      </c>
      <c r="K78" s="470">
        <v>692241.96152777772</v>
      </c>
      <c r="L78" s="493">
        <v>36</v>
      </c>
      <c r="M78" s="494">
        <f t="shared" si="4"/>
        <v>188</v>
      </c>
    </row>
    <row r="79" spans="1:13" ht="15" customHeight="1" x14ac:dyDescent="0.25">
      <c r="A79" s="513">
        <v>12</v>
      </c>
      <c r="B79" s="520" t="s">
        <v>138</v>
      </c>
      <c r="C79" s="505">
        <v>0.33205399785214623</v>
      </c>
      <c r="D79" s="496">
        <v>90</v>
      </c>
      <c r="E79" s="495">
        <v>29086.979785969084</v>
      </c>
      <c r="F79" s="496">
        <v>34</v>
      </c>
      <c r="G79" s="497">
        <v>46803.738513674201</v>
      </c>
      <c r="H79" s="225">
        <v>96</v>
      </c>
      <c r="I79" s="506">
        <v>2896.7238525564803</v>
      </c>
      <c r="J79" s="225">
        <v>75</v>
      </c>
      <c r="K79" s="507">
        <v>392154.99213114753</v>
      </c>
      <c r="L79" s="493">
        <v>110</v>
      </c>
      <c r="M79" s="494">
        <f t="shared" si="4"/>
        <v>405</v>
      </c>
    </row>
    <row r="80" spans="1:13" ht="15" customHeight="1" x14ac:dyDescent="0.25">
      <c r="A80" s="518">
        <v>13</v>
      </c>
      <c r="B80" s="217" t="s">
        <v>66</v>
      </c>
      <c r="C80" s="485">
        <v>0.55312463501336828</v>
      </c>
      <c r="D80" s="486">
        <v>45</v>
      </c>
      <c r="E80" s="487">
        <v>29329.022316684379</v>
      </c>
      <c r="F80" s="486">
        <v>33</v>
      </c>
      <c r="G80" s="488">
        <v>73153.695100956436</v>
      </c>
      <c r="H80" s="224">
        <v>17</v>
      </c>
      <c r="I80" s="489">
        <v>4458.5908607863976</v>
      </c>
      <c r="J80" s="224">
        <v>24</v>
      </c>
      <c r="K80" s="470">
        <v>719300.07117647061</v>
      </c>
      <c r="L80" s="493">
        <v>31</v>
      </c>
      <c r="M80" s="494">
        <f t="shared" si="4"/>
        <v>150</v>
      </c>
    </row>
    <row r="81" spans="1:13" ht="15" customHeight="1" thickBot="1" x14ac:dyDescent="0.3">
      <c r="A81" s="519">
        <v>14</v>
      </c>
      <c r="B81" s="471" t="s">
        <v>139</v>
      </c>
      <c r="C81" s="212">
        <v>0.96157574991154937</v>
      </c>
      <c r="D81" s="221">
        <v>3</v>
      </c>
      <c r="E81" s="213">
        <v>105946.26506024097</v>
      </c>
      <c r="F81" s="221">
        <v>2</v>
      </c>
      <c r="G81" s="214">
        <v>77804.776247848538</v>
      </c>
      <c r="H81" s="222">
        <v>14</v>
      </c>
      <c r="I81" s="215">
        <v>19493.833498278829</v>
      </c>
      <c r="J81" s="222">
        <v>2</v>
      </c>
      <c r="K81" s="216">
        <v>602840.02666666661</v>
      </c>
      <c r="L81" s="501">
        <v>70</v>
      </c>
      <c r="M81" s="502">
        <f t="shared" si="4"/>
        <v>91</v>
      </c>
    </row>
    <row r="82" spans="1:13" ht="15" customHeight="1" thickBot="1" x14ac:dyDescent="0.3">
      <c r="A82" s="521"/>
      <c r="B82" s="472" t="s">
        <v>26</v>
      </c>
      <c r="C82" s="522"/>
      <c r="D82" s="523"/>
      <c r="E82" s="524"/>
      <c r="F82" s="523"/>
      <c r="G82" s="525"/>
      <c r="H82" s="526"/>
      <c r="I82" s="527"/>
      <c r="J82" s="528"/>
      <c r="K82" s="529"/>
      <c r="L82" s="530"/>
      <c r="M82" s="531"/>
    </row>
    <row r="83" spans="1:13" ht="15" customHeight="1" x14ac:dyDescent="0.25">
      <c r="A83" s="545">
        <v>1</v>
      </c>
      <c r="B83" s="546" t="s">
        <v>190</v>
      </c>
      <c r="C83" s="563">
        <v>0.50715317926777226</v>
      </c>
      <c r="D83" s="544">
        <v>53</v>
      </c>
      <c r="E83" s="563">
        <v>39379.652351738245</v>
      </c>
      <c r="F83" s="544">
        <v>12</v>
      </c>
      <c r="G83" s="563">
        <v>51852.820705521473</v>
      </c>
      <c r="H83" s="544">
        <v>79</v>
      </c>
      <c r="I83" s="563">
        <v>6350.0637321063396</v>
      </c>
      <c r="J83" s="544">
        <v>15</v>
      </c>
      <c r="K83" s="563">
        <v>594693.56786885252</v>
      </c>
      <c r="L83" s="564">
        <v>73</v>
      </c>
      <c r="M83" s="565">
        <f t="shared" ref="M83:M115" si="5">D83+F83+H83+J83+L83</f>
        <v>232</v>
      </c>
    </row>
    <row r="84" spans="1:13" ht="15" customHeight="1" x14ac:dyDescent="0.25">
      <c r="A84" s="516">
        <v>2</v>
      </c>
      <c r="B84" s="469" t="s">
        <v>27</v>
      </c>
      <c r="C84" s="534">
        <v>0.31086041837509581</v>
      </c>
      <c r="D84" s="540">
        <v>93</v>
      </c>
      <c r="E84" s="534">
        <v>18543.699346405228</v>
      </c>
      <c r="F84" s="540">
        <v>90</v>
      </c>
      <c r="G84" s="534">
        <v>49243.506143790852</v>
      </c>
      <c r="H84" s="540">
        <v>85</v>
      </c>
      <c r="I84" s="534">
        <v>2757.9182745098037</v>
      </c>
      <c r="J84" s="540">
        <v>89</v>
      </c>
      <c r="K84" s="557">
        <v>851656.94285714289</v>
      </c>
      <c r="L84" s="553">
        <v>6</v>
      </c>
      <c r="M84" s="491">
        <f t="shared" si="5"/>
        <v>363</v>
      </c>
    </row>
    <row r="85" spans="1:13" ht="15" customHeight="1" x14ac:dyDescent="0.25">
      <c r="A85" s="518">
        <v>3</v>
      </c>
      <c r="B85" s="217" t="s">
        <v>191</v>
      </c>
      <c r="C85" s="535">
        <v>0.31803362893508824</v>
      </c>
      <c r="D85" s="541">
        <v>92</v>
      </c>
      <c r="E85" s="535">
        <v>19675.294659300183</v>
      </c>
      <c r="F85" s="541">
        <v>75</v>
      </c>
      <c r="G85" s="535">
        <v>55927.034125230202</v>
      </c>
      <c r="H85" s="541">
        <v>61</v>
      </c>
      <c r="I85" s="535">
        <v>3218.1058931860039</v>
      </c>
      <c r="J85" s="541">
        <v>53</v>
      </c>
      <c r="K85" s="558">
        <v>672984.77586206899</v>
      </c>
      <c r="L85" s="554">
        <v>45</v>
      </c>
      <c r="M85" s="494">
        <f t="shared" si="5"/>
        <v>326</v>
      </c>
    </row>
    <row r="86" spans="1:13" ht="15" customHeight="1" x14ac:dyDescent="0.25">
      <c r="A86" s="518">
        <v>4</v>
      </c>
      <c r="B86" s="217" t="s">
        <v>193</v>
      </c>
      <c r="C86" s="535">
        <v>0.57356701204569249</v>
      </c>
      <c r="D86" s="541">
        <v>39</v>
      </c>
      <c r="E86" s="535">
        <v>20960.816326530614</v>
      </c>
      <c r="F86" s="541">
        <v>62</v>
      </c>
      <c r="G86" s="535">
        <v>56203.555551020407</v>
      </c>
      <c r="H86" s="541">
        <v>55</v>
      </c>
      <c r="I86" s="535">
        <v>3889.0097959183672</v>
      </c>
      <c r="J86" s="541">
        <v>29</v>
      </c>
      <c r="K86" s="558">
        <v>543753.064625</v>
      </c>
      <c r="L86" s="554">
        <v>92</v>
      </c>
      <c r="M86" s="494">
        <f t="shared" si="5"/>
        <v>277</v>
      </c>
    </row>
    <row r="87" spans="1:13" ht="15" customHeight="1" x14ac:dyDescent="0.25">
      <c r="A87" s="518">
        <v>5</v>
      </c>
      <c r="B87" s="217" t="s">
        <v>240</v>
      </c>
      <c r="C87" s="535">
        <v>0.75529607584153247</v>
      </c>
      <c r="D87" s="541">
        <v>13</v>
      </c>
      <c r="E87" s="535">
        <v>36272.790845518117</v>
      </c>
      <c r="F87" s="541">
        <v>17</v>
      </c>
      <c r="G87" s="535">
        <v>47544.41935791482</v>
      </c>
      <c r="H87" s="541">
        <v>94</v>
      </c>
      <c r="I87" s="535">
        <v>2833.7449713922442</v>
      </c>
      <c r="J87" s="541">
        <v>83</v>
      </c>
      <c r="K87" s="558">
        <v>617368.95833333337</v>
      </c>
      <c r="L87" s="554">
        <v>65</v>
      </c>
      <c r="M87" s="494">
        <f t="shared" si="5"/>
        <v>272</v>
      </c>
    </row>
    <row r="88" spans="1:13" ht="15" customHeight="1" x14ac:dyDescent="0.25">
      <c r="A88" s="518">
        <v>6</v>
      </c>
      <c r="B88" s="217" t="s">
        <v>194</v>
      </c>
      <c r="C88" s="535">
        <v>0.77548440012590447</v>
      </c>
      <c r="D88" s="541">
        <v>11</v>
      </c>
      <c r="E88" s="535">
        <v>17188.288899660689</v>
      </c>
      <c r="F88" s="541">
        <v>99</v>
      </c>
      <c r="G88" s="535">
        <v>52766.968022297624</v>
      </c>
      <c r="H88" s="541">
        <v>76</v>
      </c>
      <c r="I88" s="535">
        <v>3327.6073679108094</v>
      </c>
      <c r="J88" s="541">
        <v>46</v>
      </c>
      <c r="K88" s="558">
        <v>646971.13238095248</v>
      </c>
      <c r="L88" s="554">
        <v>56</v>
      </c>
      <c r="M88" s="494">
        <f t="shared" si="5"/>
        <v>288</v>
      </c>
    </row>
    <row r="89" spans="1:13" ht="15" customHeight="1" x14ac:dyDescent="0.25">
      <c r="A89" s="518">
        <v>7</v>
      </c>
      <c r="B89" s="217" t="s">
        <v>11</v>
      </c>
      <c r="C89" s="535">
        <v>0.38154912316843731</v>
      </c>
      <c r="D89" s="541">
        <v>77</v>
      </c>
      <c r="E89" s="535">
        <v>28917.005870841487</v>
      </c>
      <c r="F89" s="541">
        <v>35</v>
      </c>
      <c r="G89" s="535">
        <v>68170.524814090022</v>
      </c>
      <c r="H89" s="541">
        <v>22</v>
      </c>
      <c r="I89" s="535">
        <v>3720.2465753424658</v>
      </c>
      <c r="J89" s="541">
        <v>35</v>
      </c>
      <c r="K89" s="558">
        <v>663286.09756097558</v>
      </c>
      <c r="L89" s="554">
        <v>51</v>
      </c>
      <c r="M89" s="494">
        <f t="shared" si="5"/>
        <v>220</v>
      </c>
    </row>
    <row r="90" spans="1:13" ht="15" customHeight="1" x14ac:dyDescent="0.25">
      <c r="A90" s="518">
        <v>8</v>
      </c>
      <c r="B90" s="217" t="s">
        <v>241</v>
      </c>
      <c r="C90" s="535">
        <v>0.27151700231099374</v>
      </c>
      <c r="D90" s="541">
        <v>97</v>
      </c>
      <c r="E90" s="535">
        <v>39006.317016317014</v>
      </c>
      <c r="F90" s="541">
        <v>14</v>
      </c>
      <c r="G90" s="535">
        <v>71019.695139860138</v>
      </c>
      <c r="H90" s="541">
        <v>18</v>
      </c>
      <c r="I90" s="535">
        <v>4072.4172494172494</v>
      </c>
      <c r="J90" s="541">
        <v>27</v>
      </c>
      <c r="K90" s="558">
        <v>876495.59523809527</v>
      </c>
      <c r="L90" s="554">
        <v>5</v>
      </c>
      <c r="M90" s="494">
        <f t="shared" si="5"/>
        <v>161</v>
      </c>
    </row>
    <row r="91" spans="1:13" ht="15" customHeight="1" x14ac:dyDescent="0.25">
      <c r="A91" s="518">
        <v>9</v>
      </c>
      <c r="B91" s="217" t="s">
        <v>242</v>
      </c>
      <c r="C91" s="535">
        <v>0.58994078901058811</v>
      </c>
      <c r="D91" s="541">
        <v>36</v>
      </c>
      <c r="E91" s="535">
        <v>17146.121635094714</v>
      </c>
      <c r="F91" s="541">
        <v>100</v>
      </c>
      <c r="G91" s="535">
        <v>52309.830548354934</v>
      </c>
      <c r="H91" s="541">
        <v>78</v>
      </c>
      <c r="I91" s="535">
        <v>3742.7242572283153</v>
      </c>
      <c r="J91" s="541">
        <v>33</v>
      </c>
      <c r="K91" s="558">
        <v>545837.85050847463</v>
      </c>
      <c r="L91" s="554">
        <v>90</v>
      </c>
      <c r="M91" s="494">
        <f t="shared" si="5"/>
        <v>337</v>
      </c>
    </row>
    <row r="92" spans="1:13" ht="15" customHeight="1" x14ac:dyDescent="0.25">
      <c r="A92" s="518">
        <v>10</v>
      </c>
      <c r="B92" s="217" t="s">
        <v>195</v>
      </c>
      <c r="C92" s="534">
        <v>0.59425603394634274</v>
      </c>
      <c r="D92" s="540">
        <v>35</v>
      </c>
      <c r="E92" s="534">
        <v>19188.271298593878</v>
      </c>
      <c r="F92" s="540">
        <v>85</v>
      </c>
      <c r="G92" s="534">
        <v>48341.111124896612</v>
      </c>
      <c r="H92" s="540">
        <v>92</v>
      </c>
      <c r="I92" s="534">
        <v>3023.1841191066997</v>
      </c>
      <c r="J92" s="540">
        <v>69</v>
      </c>
      <c r="K92" s="557">
        <v>627417.80192982452</v>
      </c>
      <c r="L92" s="554">
        <v>60</v>
      </c>
      <c r="M92" s="494">
        <f t="shared" si="5"/>
        <v>341</v>
      </c>
    </row>
    <row r="93" spans="1:13" ht="15" customHeight="1" x14ac:dyDescent="0.25">
      <c r="A93" s="518">
        <v>11</v>
      </c>
      <c r="B93" s="217" t="s">
        <v>3</v>
      </c>
      <c r="C93" s="535">
        <v>0.66706548405819321</v>
      </c>
      <c r="D93" s="541">
        <v>22</v>
      </c>
      <c r="E93" s="535">
        <v>20642.204806687565</v>
      </c>
      <c r="F93" s="541">
        <v>66</v>
      </c>
      <c r="G93" s="535">
        <v>57766.965026123304</v>
      </c>
      <c r="H93" s="541">
        <v>51</v>
      </c>
      <c r="I93" s="535">
        <v>3184.2699582027162</v>
      </c>
      <c r="J93" s="541">
        <v>56</v>
      </c>
      <c r="K93" s="558">
        <v>563648.27881355933</v>
      </c>
      <c r="L93" s="554">
        <v>84</v>
      </c>
      <c r="M93" s="494">
        <f t="shared" si="5"/>
        <v>279</v>
      </c>
    </row>
    <row r="94" spans="1:13" ht="15" customHeight="1" x14ac:dyDescent="0.25">
      <c r="A94" s="518">
        <v>12</v>
      </c>
      <c r="B94" s="217" t="s">
        <v>30</v>
      </c>
      <c r="C94" s="535">
        <v>0.47294045701080784</v>
      </c>
      <c r="D94" s="541">
        <v>62</v>
      </c>
      <c r="E94" s="535">
        <v>38046.087962962964</v>
      </c>
      <c r="F94" s="541">
        <v>16</v>
      </c>
      <c r="G94" s="535">
        <v>57060.659953703704</v>
      </c>
      <c r="H94" s="541">
        <v>53</v>
      </c>
      <c r="I94" s="535">
        <v>3509.3090277777778</v>
      </c>
      <c r="J94" s="541">
        <v>38</v>
      </c>
      <c r="K94" s="558">
        <v>675363.4542372881</v>
      </c>
      <c r="L94" s="554">
        <v>41</v>
      </c>
      <c r="M94" s="494">
        <f t="shared" si="5"/>
        <v>210</v>
      </c>
    </row>
    <row r="95" spans="1:13" ht="15" customHeight="1" x14ac:dyDescent="0.25">
      <c r="A95" s="518">
        <v>13</v>
      </c>
      <c r="B95" s="217" t="s">
        <v>196</v>
      </c>
      <c r="C95" s="535">
        <v>0.52241340400485514</v>
      </c>
      <c r="D95" s="541">
        <v>52</v>
      </c>
      <c r="E95" s="535">
        <v>19340.835443037973</v>
      </c>
      <c r="F95" s="541">
        <v>81</v>
      </c>
      <c r="G95" s="535">
        <v>58578.105765822787</v>
      </c>
      <c r="H95" s="541">
        <v>48</v>
      </c>
      <c r="I95" s="535">
        <v>3425.7515316455697</v>
      </c>
      <c r="J95" s="541">
        <v>41</v>
      </c>
      <c r="K95" s="558">
        <v>691310.00180722889</v>
      </c>
      <c r="L95" s="554">
        <v>37</v>
      </c>
      <c r="M95" s="494">
        <f t="shared" si="5"/>
        <v>259</v>
      </c>
    </row>
    <row r="96" spans="1:13" ht="15" customHeight="1" x14ac:dyDescent="0.25">
      <c r="A96" s="518">
        <v>14</v>
      </c>
      <c r="B96" s="217" t="s">
        <v>197</v>
      </c>
      <c r="C96" s="535">
        <v>0.63087418216651203</v>
      </c>
      <c r="D96" s="541">
        <v>27</v>
      </c>
      <c r="E96" s="535">
        <v>2512.1739130434785</v>
      </c>
      <c r="F96" s="541">
        <v>109</v>
      </c>
      <c r="G96" s="535">
        <v>55905.605396975421</v>
      </c>
      <c r="H96" s="541">
        <v>63</v>
      </c>
      <c r="I96" s="535">
        <v>2501.6944328922496</v>
      </c>
      <c r="J96" s="541">
        <v>102</v>
      </c>
      <c r="K96" s="558">
        <v>590478.43737704912</v>
      </c>
      <c r="L96" s="554">
        <v>75</v>
      </c>
      <c r="M96" s="494">
        <f t="shared" si="5"/>
        <v>376</v>
      </c>
    </row>
    <row r="97" spans="1:13" ht="15" customHeight="1" x14ac:dyDescent="0.25">
      <c r="A97" s="518">
        <v>15</v>
      </c>
      <c r="B97" s="217" t="s">
        <v>198</v>
      </c>
      <c r="C97" s="535">
        <v>0.65592604537016375</v>
      </c>
      <c r="D97" s="541">
        <v>23</v>
      </c>
      <c r="E97" s="535">
        <v>20261.511500547644</v>
      </c>
      <c r="F97" s="541">
        <v>71</v>
      </c>
      <c r="G97" s="535">
        <v>55952.888860898136</v>
      </c>
      <c r="H97" s="541">
        <v>60</v>
      </c>
      <c r="I97" s="535">
        <v>2879.4874041621028</v>
      </c>
      <c r="J97" s="541">
        <v>78</v>
      </c>
      <c r="K97" s="558">
        <v>461966.43939393939</v>
      </c>
      <c r="L97" s="554">
        <v>106</v>
      </c>
      <c r="M97" s="494">
        <f t="shared" si="5"/>
        <v>338</v>
      </c>
    </row>
    <row r="98" spans="1:13" ht="15" customHeight="1" x14ac:dyDescent="0.25">
      <c r="A98" s="518">
        <v>16</v>
      </c>
      <c r="B98" s="217" t="s">
        <v>31</v>
      </c>
      <c r="C98" s="535">
        <v>0.57731975409240333</v>
      </c>
      <c r="D98" s="541">
        <v>38</v>
      </c>
      <c r="E98" s="535">
        <v>22539.419753086418</v>
      </c>
      <c r="F98" s="541">
        <v>54</v>
      </c>
      <c r="G98" s="535">
        <v>60350.026135802473</v>
      </c>
      <c r="H98" s="541">
        <v>43</v>
      </c>
      <c r="I98" s="535">
        <v>3201.2506296296292</v>
      </c>
      <c r="J98" s="541">
        <v>55</v>
      </c>
      <c r="K98" s="558">
        <v>668028.55172413797</v>
      </c>
      <c r="L98" s="554">
        <v>49</v>
      </c>
      <c r="M98" s="494">
        <f t="shared" si="5"/>
        <v>239</v>
      </c>
    </row>
    <row r="99" spans="1:13" ht="15" customHeight="1" x14ac:dyDescent="0.25">
      <c r="A99" s="518">
        <v>17</v>
      </c>
      <c r="B99" s="217" t="s">
        <v>199</v>
      </c>
      <c r="C99" s="535">
        <v>0.4522678297940631</v>
      </c>
      <c r="D99" s="541">
        <v>69</v>
      </c>
      <c r="E99" s="535">
        <v>17230.756832515766</v>
      </c>
      <c r="F99" s="541">
        <v>98</v>
      </c>
      <c r="G99" s="535">
        <v>54456.569614576038</v>
      </c>
      <c r="H99" s="541">
        <v>69</v>
      </c>
      <c r="I99" s="535">
        <v>932.5143658023826</v>
      </c>
      <c r="J99" s="541">
        <v>109</v>
      </c>
      <c r="K99" s="558">
        <v>647185.08108108107</v>
      </c>
      <c r="L99" s="554">
        <v>54</v>
      </c>
      <c r="M99" s="494">
        <f t="shared" si="5"/>
        <v>399</v>
      </c>
    </row>
    <row r="100" spans="1:13" ht="15" customHeight="1" x14ac:dyDescent="0.25">
      <c r="A100" s="518">
        <v>18</v>
      </c>
      <c r="B100" s="217" t="s">
        <v>200</v>
      </c>
      <c r="C100" s="535">
        <v>0.59760737738400205</v>
      </c>
      <c r="D100" s="541">
        <v>33</v>
      </c>
      <c r="E100" s="535">
        <v>20886.91593047035</v>
      </c>
      <c r="F100" s="541">
        <v>63</v>
      </c>
      <c r="G100" s="535">
        <v>53523.861666666664</v>
      </c>
      <c r="H100" s="541">
        <v>73</v>
      </c>
      <c r="I100" s="535">
        <v>2846.7985685071576</v>
      </c>
      <c r="J100" s="541">
        <v>81</v>
      </c>
      <c r="K100" s="558">
        <v>547564.78947368416</v>
      </c>
      <c r="L100" s="554">
        <v>88</v>
      </c>
      <c r="M100" s="494">
        <f t="shared" si="5"/>
        <v>338</v>
      </c>
    </row>
    <row r="101" spans="1:13" ht="15" customHeight="1" x14ac:dyDescent="0.25">
      <c r="A101" s="518">
        <v>19</v>
      </c>
      <c r="B101" s="217" t="s">
        <v>201</v>
      </c>
      <c r="C101" s="535">
        <v>0.53447374542877601</v>
      </c>
      <c r="D101" s="541">
        <v>49</v>
      </c>
      <c r="E101" s="535">
        <v>25798.719062200958</v>
      </c>
      <c r="F101" s="541">
        <v>43</v>
      </c>
      <c r="G101" s="535">
        <v>56987.471531100477</v>
      </c>
      <c r="H101" s="541">
        <v>54</v>
      </c>
      <c r="I101" s="535">
        <v>3044.5720382775121</v>
      </c>
      <c r="J101" s="541">
        <v>66</v>
      </c>
      <c r="K101" s="558">
        <v>569503.26523809531</v>
      </c>
      <c r="L101" s="554">
        <v>81</v>
      </c>
      <c r="M101" s="494">
        <f t="shared" si="5"/>
        <v>293</v>
      </c>
    </row>
    <row r="102" spans="1:13" ht="15" customHeight="1" x14ac:dyDescent="0.25">
      <c r="A102" s="518">
        <v>20</v>
      </c>
      <c r="B102" s="217" t="s">
        <v>87</v>
      </c>
      <c r="C102" s="535">
        <v>0.65266001611952618</v>
      </c>
      <c r="D102" s="541">
        <v>24</v>
      </c>
      <c r="E102" s="535">
        <v>19249.74178403756</v>
      </c>
      <c r="F102" s="541">
        <v>83</v>
      </c>
      <c r="G102" s="535">
        <v>69963.465813771516</v>
      </c>
      <c r="H102" s="541">
        <v>19</v>
      </c>
      <c r="I102" s="535">
        <v>7395.2644248826291</v>
      </c>
      <c r="J102" s="541">
        <v>14</v>
      </c>
      <c r="K102" s="558">
        <v>688109.57925465843</v>
      </c>
      <c r="L102" s="554">
        <v>38</v>
      </c>
      <c r="M102" s="494">
        <f t="shared" si="5"/>
        <v>178</v>
      </c>
    </row>
    <row r="103" spans="1:13" ht="15" customHeight="1" x14ac:dyDescent="0.25">
      <c r="A103" s="518">
        <v>21</v>
      </c>
      <c r="B103" s="217" t="s">
        <v>202</v>
      </c>
      <c r="C103" s="535">
        <v>0.68547413765327969</v>
      </c>
      <c r="D103" s="541">
        <v>16</v>
      </c>
      <c r="E103" s="535">
        <v>31651.119038678182</v>
      </c>
      <c r="F103" s="541">
        <v>27</v>
      </c>
      <c r="G103" s="535">
        <v>44567.339631993993</v>
      </c>
      <c r="H103" s="541">
        <v>100</v>
      </c>
      <c r="I103" s="535">
        <v>3349.5264739016147</v>
      </c>
      <c r="J103" s="541">
        <v>45</v>
      </c>
      <c r="K103" s="558">
        <v>622142.70833333337</v>
      </c>
      <c r="L103" s="554">
        <v>61</v>
      </c>
      <c r="M103" s="494">
        <f t="shared" si="5"/>
        <v>249</v>
      </c>
    </row>
    <row r="104" spans="1:13" ht="15" customHeight="1" x14ac:dyDescent="0.25">
      <c r="A104" s="518">
        <v>22</v>
      </c>
      <c r="B104" s="217" t="s">
        <v>88</v>
      </c>
      <c r="C104" s="535">
        <v>0.67550204266187863</v>
      </c>
      <c r="D104" s="541">
        <v>20</v>
      </c>
      <c r="E104" s="535">
        <v>22215.357337697762</v>
      </c>
      <c r="F104" s="541">
        <v>56</v>
      </c>
      <c r="G104" s="535">
        <v>45766.502662302235</v>
      </c>
      <c r="H104" s="541">
        <v>98</v>
      </c>
      <c r="I104" s="535">
        <v>3369.0890289143476</v>
      </c>
      <c r="J104" s="541">
        <v>43</v>
      </c>
      <c r="K104" s="558">
        <v>676815.96</v>
      </c>
      <c r="L104" s="554">
        <v>40</v>
      </c>
      <c r="M104" s="494">
        <f t="shared" si="5"/>
        <v>257</v>
      </c>
    </row>
    <row r="105" spans="1:13" ht="15" customHeight="1" x14ac:dyDescent="0.25">
      <c r="A105" s="518">
        <v>23</v>
      </c>
      <c r="B105" s="217" t="s">
        <v>32</v>
      </c>
      <c r="C105" s="535">
        <v>0.68330838992033838</v>
      </c>
      <c r="D105" s="541">
        <v>17</v>
      </c>
      <c r="E105" s="535">
        <v>20830.816012317166</v>
      </c>
      <c r="F105" s="541">
        <v>64</v>
      </c>
      <c r="G105" s="535">
        <v>56109.949099307152</v>
      </c>
      <c r="H105" s="541">
        <v>58</v>
      </c>
      <c r="I105" s="535">
        <v>3252.8960739030022</v>
      </c>
      <c r="J105" s="541">
        <v>51</v>
      </c>
      <c r="K105" s="558">
        <v>720672.48077922082</v>
      </c>
      <c r="L105" s="554">
        <v>30</v>
      </c>
      <c r="M105" s="494">
        <f t="shared" si="5"/>
        <v>220</v>
      </c>
    </row>
    <row r="106" spans="1:13" ht="15" customHeight="1" x14ac:dyDescent="0.25">
      <c r="A106" s="518">
        <v>24</v>
      </c>
      <c r="B106" s="217" t="s">
        <v>89</v>
      </c>
      <c r="C106" s="535">
        <v>0.68194243589795056</v>
      </c>
      <c r="D106" s="541">
        <v>18</v>
      </c>
      <c r="E106" s="535">
        <v>23721.859185918591</v>
      </c>
      <c r="F106" s="541">
        <v>51</v>
      </c>
      <c r="G106" s="535">
        <v>43866.840953428677</v>
      </c>
      <c r="H106" s="541">
        <v>101</v>
      </c>
      <c r="I106" s="535">
        <v>3024.4092225889253</v>
      </c>
      <c r="J106" s="541">
        <v>68</v>
      </c>
      <c r="K106" s="558">
        <v>496315.64</v>
      </c>
      <c r="L106" s="554">
        <v>100</v>
      </c>
      <c r="M106" s="494">
        <f t="shared" si="5"/>
        <v>338</v>
      </c>
    </row>
    <row r="107" spans="1:13" ht="15" customHeight="1" x14ac:dyDescent="0.25">
      <c r="A107" s="518">
        <v>25</v>
      </c>
      <c r="B107" s="217" t="s">
        <v>90</v>
      </c>
      <c r="C107" s="535">
        <v>0.88196306047739226</v>
      </c>
      <c r="D107" s="541">
        <v>7</v>
      </c>
      <c r="E107" s="535">
        <v>21132.811244979919</v>
      </c>
      <c r="F107" s="541">
        <v>60</v>
      </c>
      <c r="G107" s="535">
        <v>42326.637737617137</v>
      </c>
      <c r="H107" s="541">
        <v>106</v>
      </c>
      <c r="I107" s="535">
        <v>2798.6318607764392</v>
      </c>
      <c r="J107" s="541">
        <v>87</v>
      </c>
      <c r="K107" s="558">
        <v>739675.2481751825</v>
      </c>
      <c r="L107" s="554">
        <v>25</v>
      </c>
      <c r="M107" s="494">
        <f t="shared" si="5"/>
        <v>285</v>
      </c>
    </row>
    <row r="108" spans="1:13" ht="15" customHeight="1" x14ac:dyDescent="0.25">
      <c r="A108" s="518">
        <v>26</v>
      </c>
      <c r="B108" s="217" t="s">
        <v>33</v>
      </c>
      <c r="C108" s="535">
        <v>0.89847229797533179</v>
      </c>
      <c r="D108" s="541">
        <v>6</v>
      </c>
      <c r="E108" s="535">
        <v>33077.050984936272</v>
      </c>
      <c r="F108" s="541">
        <v>23</v>
      </c>
      <c r="G108" s="535">
        <v>59820.597636152954</v>
      </c>
      <c r="H108" s="541">
        <v>46</v>
      </c>
      <c r="I108" s="535">
        <v>3124.2456720741602</v>
      </c>
      <c r="J108" s="541">
        <v>62</v>
      </c>
      <c r="K108" s="558">
        <v>592460.84466019413</v>
      </c>
      <c r="L108" s="554">
        <v>74</v>
      </c>
      <c r="M108" s="494">
        <f t="shared" si="5"/>
        <v>211</v>
      </c>
    </row>
    <row r="109" spans="1:13" ht="15" customHeight="1" x14ac:dyDescent="0.25">
      <c r="A109" s="518">
        <v>27</v>
      </c>
      <c r="B109" s="217" t="s">
        <v>118</v>
      </c>
      <c r="C109" s="535">
        <v>0.85487431683740589</v>
      </c>
      <c r="D109" s="541">
        <v>9</v>
      </c>
      <c r="E109" s="535">
        <v>33077.385819921707</v>
      </c>
      <c r="F109" s="541">
        <v>22</v>
      </c>
      <c r="G109" s="535">
        <v>63360.336981296212</v>
      </c>
      <c r="H109" s="541">
        <v>28</v>
      </c>
      <c r="I109" s="535">
        <v>3807.9992648977818</v>
      </c>
      <c r="J109" s="541">
        <v>30</v>
      </c>
      <c r="K109" s="558">
        <v>578929.38891304354</v>
      </c>
      <c r="L109" s="554">
        <v>78</v>
      </c>
      <c r="M109" s="494">
        <f t="shared" si="5"/>
        <v>167</v>
      </c>
    </row>
    <row r="110" spans="1:13" ht="15" customHeight="1" x14ac:dyDescent="0.25">
      <c r="A110" s="518">
        <v>28</v>
      </c>
      <c r="B110" s="217" t="s">
        <v>203</v>
      </c>
      <c r="C110" s="535">
        <v>0.95687012201669652</v>
      </c>
      <c r="D110" s="541">
        <v>4</v>
      </c>
      <c r="E110" s="535">
        <v>52916.934112646122</v>
      </c>
      <c r="F110" s="541">
        <v>4</v>
      </c>
      <c r="G110" s="535">
        <v>66810.920403825716</v>
      </c>
      <c r="H110" s="541">
        <v>25</v>
      </c>
      <c r="I110" s="535">
        <v>14620.623358129649</v>
      </c>
      <c r="J110" s="541">
        <v>6</v>
      </c>
      <c r="K110" s="558">
        <v>530730.84853846161</v>
      </c>
      <c r="L110" s="554">
        <v>95</v>
      </c>
      <c r="M110" s="494">
        <f t="shared" si="5"/>
        <v>134</v>
      </c>
    </row>
    <row r="111" spans="1:13" ht="15" customHeight="1" x14ac:dyDescent="0.25">
      <c r="A111" s="518">
        <v>29</v>
      </c>
      <c r="B111" s="217" t="s">
        <v>204</v>
      </c>
      <c r="C111" s="535">
        <v>0.97468982444831997</v>
      </c>
      <c r="D111" s="541">
        <v>2</v>
      </c>
      <c r="E111" s="535">
        <v>19868.395334174023</v>
      </c>
      <c r="F111" s="541">
        <v>74</v>
      </c>
      <c r="G111" s="535">
        <v>43148.801957755357</v>
      </c>
      <c r="H111" s="541">
        <v>105</v>
      </c>
      <c r="I111" s="535">
        <v>2476.080706179067</v>
      </c>
      <c r="J111" s="541">
        <v>103</v>
      </c>
      <c r="K111" s="558">
        <v>530331.54140127392</v>
      </c>
      <c r="L111" s="554">
        <v>96</v>
      </c>
      <c r="M111" s="494">
        <f t="shared" si="5"/>
        <v>380</v>
      </c>
    </row>
    <row r="112" spans="1:13" ht="15" customHeight="1" thickBot="1" x14ac:dyDescent="0.3">
      <c r="A112" s="519">
        <v>30</v>
      </c>
      <c r="B112" s="471" t="s">
        <v>205</v>
      </c>
      <c r="C112" s="536">
        <v>0.97999999866895648</v>
      </c>
      <c r="D112" s="542">
        <v>1</v>
      </c>
      <c r="E112" s="536">
        <v>17417.548422800221</v>
      </c>
      <c r="F112" s="542">
        <v>97</v>
      </c>
      <c r="G112" s="536">
        <v>34969.866519092415</v>
      </c>
      <c r="H112" s="542">
        <v>109</v>
      </c>
      <c r="I112" s="536">
        <v>1283.2174875484227</v>
      </c>
      <c r="J112" s="542">
        <v>108</v>
      </c>
      <c r="K112" s="559">
        <v>426450.13265306124</v>
      </c>
      <c r="L112" s="555">
        <v>109</v>
      </c>
      <c r="M112" s="502">
        <f t="shared" si="5"/>
        <v>424</v>
      </c>
    </row>
    <row r="113" spans="1:13" ht="15" customHeight="1" thickBot="1" x14ac:dyDescent="0.3">
      <c r="A113" s="532"/>
      <c r="B113" s="472" t="s">
        <v>34</v>
      </c>
      <c r="C113" s="537"/>
      <c r="D113" s="543"/>
      <c r="E113" s="537"/>
      <c r="F113" s="543"/>
      <c r="G113" s="537"/>
      <c r="H113" s="543"/>
      <c r="I113" s="537"/>
      <c r="J113" s="543"/>
      <c r="K113" s="560"/>
      <c r="L113" s="556"/>
      <c r="M113" s="483"/>
    </row>
    <row r="114" spans="1:13" ht="15" customHeight="1" x14ac:dyDescent="0.25">
      <c r="A114" s="547">
        <v>1</v>
      </c>
      <c r="B114" s="548" t="s">
        <v>69</v>
      </c>
      <c r="C114" s="538">
        <v>0.63087027927350214</v>
      </c>
      <c r="D114" s="544">
        <v>28</v>
      </c>
      <c r="E114" s="538">
        <v>28880.140597539543</v>
      </c>
      <c r="F114" s="544">
        <v>36</v>
      </c>
      <c r="G114" s="538">
        <v>59110.961379613356</v>
      </c>
      <c r="H114" s="544">
        <v>47</v>
      </c>
      <c r="I114" s="538">
        <v>4733.59758347979</v>
      </c>
      <c r="J114" s="544">
        <v>23</v>
      </c>
      <c r="K114" s="538">
        <v>885890.203030303</v>
      </c>
      <c r="L114" s="564">
        <v>4</v>
      </c>
      <c r="M114" s="566">
        <f t="shared" si="5"/>
        <v>138</v>
      </c>
    </row>
    <row r="115" spans="1:13" ht="15" customHeight="1" x14ac:dyDescent="0.25">
      <c r="A115" s="549">
        <v>2</v>
      </c>
      <c r="B115" s="550" t="s">
        <v>71</v>
      </c>
      <c r="C115" s="567">
        <v>0.7211009741888198</v>
      </c>
      <c r="D115" s="568">
        <v>14</v>
      </c>
      <c r="E115" s="567">
        <v>49271.516393442624</v>
      </c>
      <c r="F115" s="568">
        <v>5</v>
      </c>
      <c r="G115" s="567">
        <v>62649.390963114754</v>
      </c>
      <c r="H115" s="568">
        <v>31</v>
      </c>
      <c r="I115" s="567">
        <v>3508.6439036885249</v>
      </c>
      <c r="J115" s="568">
        <v>39</v>
      </c>
      <c r="K115" s="567">
        <v>789998.90901408449</v>
      </c>
      <c r="L115" s="569">
        <v>17</v>
      </c>
      <c r="M115" s="570">
        <f t="shared" si="5"/>
        <v>106</v>
      </c>
    </row>
    <row r="116" spans="1:13" ht="15" customHeight="1" x14ac:dyDescent="0.25">
      <c r="A116" s="484">
        <v>3</v>
      </c>
      <c r="B116" s="533" t="s">
        <v>70</v>
      </c>
      <c r="C116" s="534">
        <v>0.23072235684303752</v>
      </c>
      <c r="D116" s="540">
        <v>103</v>
      </c>
      <c r="E116" s="534">
        <v>31601.945054945056</v>
      </c>
      <c r="F116" s="540">
        <v>28</v>
      </c>
      <c r="G116" s="534">
        <v>68127.446142857152</v>
      </c>
      <c r="H116" s="540">
        <v>23</v>
      </c>
      <c r="I116" s="534">
        <v>3941.9410549450554</v>
      </c>
      <c r="J116" s="540">
        <v>28</v>
      </c>
      <c r="K116" s="557">
        <v>942098.98214285716</v>
      </c>
      <c r="L116" s="553">
        <v>3</v>
      </c>
      <c r="M116" s="491">
        <f t="shared" ref="M116:M122" si="6">D116+F116+H116+J116+L116</f>
        <v>185</v>
      </c>
    </row>
    <row r="117" spans="1:13" ht="15" customHeight="1" x14ac:dyDescent="0.25">
      <c r="A117" s="484">
        <v>4</v>
      </c>
      <c r="B117" s="218" t="s">
        <v>28</v>
      </c>
      <c r="C117" s="535">
        <v>0.37915929245738561</v>
      </c>
      <c r="D117" s="541">
        <v>78</v>
      </c>
      <c r="E117" s="535">
        <v>32518.876560332872</v>
      </c>
      <c r="F117" s="541">
        <v>24</v>
      </c>
      <c r="G117" s="535">
        <v>61561.8780443828</v>
      </c>
      <c r="H117" s="541">
        <v>38</v>
      </c>
      <c r="I117" s="535">
        <v>3114.8978363384185</v>
      </c>
      <c r="J117" s="541">
        <v>63</v>
      </c>
      <c r="K117" s="558">
        <v>694190.82072727277</v>
      </c>
      <c r="L117" s="554">
        <v>35</v>
      </c>
      <c r="M117" s="494">
        <f t="shared" si="6"/>
        <v>238</v>
      </c>
    </row>
    <row r="118" spans="1:13" ht="15" customHeight="1" x14ac:dyDescent="0.25">
      <c r="A118" s="492">
        <v>5</v>
      </c>
      <c r="B118" s="218" t="s">
        <v>267</v>
      </c>
      <c r="C118" s="535">
        <v>0.3381585035764188</v>
      </c>
      <c r="D118" s="541">
        <v>89</v>
      </c>
      <c r="E118" s="535">
        <v>30490.576368876082</v>
      </c>
      <c r="F118" s="541">
        <v>31</v>
      </c>
      <c r="G118" s="535">
        <v>60918.179990393852</v>
      </c>
      <c r="H118" s="541">
        <v>41</v>
      </c>
      <c r="I118" s="535">
        <v>3470.633362151777</v>
      </c>
      <c r="J118" s="541">
        <v>40</v>
      </c>
      <c r="K118" s="558">
        <v>568543.40811594203</v>
      </c>
      <c r="L118" s="554">
        <v>82</v>
      </c>
      <c r="M118" s="494">
        <f t="shared" si="6"/>
        <v>283</v>
      </c>
    </row>
    <row r="119" spans="1:13" ht="15" customHeight="1" x14ac:dyDescent="0.25">
      <c r="A119" s="492">
        <v>6</v>
      </c>
      <c r="B119" s="218" t="s">
        <v>29</v>
      </c>
      <c r="C119" s="535">
        <v>0.57039455225837687</v>
      </c>
      <c r="D119" s="541">
        <v>40</v>
      </c>
      <c r="E119" s="535">
        <v>25144.072992700731</v>
      </c>
      <c r="F119" s="541">
        <v>47</v>
      </c>
      <c r="G119" s="535">
        <v>63308.358861313871</v>
      </c>
      <c r="H119" s="541">
        <v>29</v>
      </c>
      <c r="I119" s="535">
        <v>3148.1727299270069</v>
      </c>
      <c r="J119" s="541">
        <v>60</v>
      </c>
      <c r="K119" s="558">
        <v>745725.31043478264</v>
      </c>
      <c r="L119" s="554">
        <v>23</v>
      </c>
      <c r="M119" s="494">
        <f t="shared" si="6"/>
        <v>199</v>
      </c>
    </row>
    <row r="120" spans="1:13" ht="15" customHeight="1" x14ac:dyDescent="0.25">
      <c r="A120" s="492">
        <v>7</v>
      </c>
      <c r="B120" s="218" t="s">
        <v>10</v>
      </c>
      <c r="C120" s="535">
        <v>0.15707777577346024</v>
      </c>
      <c r="D120" s="541">
        <v>107</v>
      </c>
      <c r="E120" s="535">
        <v>31662.629213483146</v>
      </c>
      <c r="F120" s="541">
        <v>26</v>
      </c>
      <c r="G120" s="535">
        <v>73565.041415730331</v>
      </c>
      <c r="H120" s="541">
        <v>16</v>
      </c>
      <c r="I120" s="535">
        <v>2893.5744044943817</v>
      </c>
      <c r="J120" s="541">
        <v>76</v>
      </c>
      <c r="K120" s="558">
        <v>798005.18242424238</v>
      </c>
      <c r="L120" s="554">
        <v>15</v>
      </c>
      <c r="M120" s="494">
        <f t="shared" si="6"/>
        <v>240</v>
      </c>
    </row>
    <row r="121" spans="1:13" ht="15" customHeight="1" x14ac:dyDescent="0.25">
      <c r="A121" s="492">
        <v>8</v>
      </c>
      <c r="B121" s="218" t="s">
        <v>135</v>
      </c>
      <c r="C121" s="535">
        <v>0.75735679172228976</v>
      </c>
      <c r="D121" s="541">
        <v>12</v>
      </c>
      <c r="E121" s="535">
        <v>31127.041678016889</v>
      </c>
      <c r="F121" s="541">
        <v>29</v>
      </c>
      <c r="G121" s="535">
        <v>105536.49958866794</v>
      </c>
      <c r="H121" s="541">
        <v>7</v>
      </c>
      <c r="I121" s="535">
        <v>15138.147907926996</v>
      </c>
      <c r="J121" s="541">
        <v>5</v>
      </c>
      <c r="K121" s="558">
        <v>674924.87685430469</v>
      </c>
      <c r="L121" s="554">
        <v>44</v>
      </c>
      <c r="M121" s="494">
        <f t="shared" si="6"/>
        <v>97</v>
      </c>
    </row>
    <row r="122" spans="1:13" ht="15" customHeight="1" thickBot="1" x14ac:dyDescent="0.3">
      <c r="A122" s="551">
        <v>9</v>
      </c>
      <c r="B122" s="552" t="s">
        <v>206</v>
      </c>
      <c r="C122" s="539">
        <v>0.91669693737478164</v>
      </c>
      <c r="D122" s="541">
        <v>5</v>
      </c>
      <c r="E122" s="539">
        <v>36269.421419778417</v>
      </c>
      <c r="F122" s="541">
        <v>18</v>
      </c>
      <c r="G122" s="539">
        <v>34391.766196142795</v>
      </c>
      <c r="H122" s="541">
        <v>110</v>
      </c>
      <c r="I122" s="539">
        <v>1980.8300984817395</v>
      </c>
      <c r="J122" s="541">
        <v>107</v>
      </c>
      <c r="K122" s="561">
        <v>618256.80612244899</v>
      </c>
      <c r="L122" s="554">
        <v>63</v>
      </c>
      <c r="M122" s="562">
        <f t="shared" si="6"/>
        <v>303</v>
      </c>
    </row>
    <row r="123" spans="1:13" ht="15" customHeight="1" thickBot="1" x14ac:dyDescent="0.3">
      <c r="A123" s="219">
        <f>A14+A27+A45+A66+A81+A112+A122</f>
        <v>111</v>
      </c>
      <c r="B123" s="220" t="s">
        <v>92</v>
      </c>
      <c r="C123" s="571">
        <f>AVERAGE(C6:C122)</f>
        <v>0.50665173124286056</v>
      </c>
      <c r="D123" s="310"/>
      <c r="E123" s="311">
        <f>AVERAGE(E6:E122)</f>
        <v>27098.116635202794</v>
      </c>
      <c r="F123" s="310"/>
      <c r="G123" s="312">
        <f>AVERAGE(G6:G122)</f>
        <v>63249.968828540637</v>
      </c>
      <c r="H123" s="313"/>
      <c r="I123" s="314">
        <f>AVERAGE(I6:I122)</f>
        <v>4667.5863532505718</v>
      </c>
      <c r="J123" s="313"/>
      <c r="K123" s="315">
        <f>AVERAGE(K6:K122)</f>
        <v>654166.64243183844</v>
      </c>
      <c r="L123" s="228"/>
      <c r="M123" s="229"/>
    </row>
    <row r="124" spans="1:13" x14ac:dyDescent="0.25">
      <c r="A124" s="1"/>
    </row>
  </sheetData>
  <mergeCells count="5"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5" x14ac:dyDescent="0.25"/>
  <cols>
    <col min="1" max="1" width="5.7109375" style="161" customWidth="1"/>
    <col min="2" max="2" width="30.7109375" style="161" customWidth="1"/>
    <col min="3" max="3" width="7.7109375" style="161" customWidth="1"/>
    <col min="4" max="4" width="5.7109375" style="161" customWidth="1"/>
    <col min="5" max="5" width="10.7109375" style="161" customWidth="1"/>
    <col min="6" max="6" width="5.7109375" style="161" customWidth="1"/>
    <col min="7" max="7" width="10.7109375" style="161" customWidth="1"/>
    <col min="8" max="8" width="5.7109375" style="161" customWidth="1"/>
    <col min="9" max="9" width="10.7109375" style="161" customWidth="1"/>
    <col min="10" max="10" width="5.7109375" style="161" customWidth="1"/>
    <col min="11" max="11" width="10.7109375" style="161" customWidth="1"/>
    <col min="12" max="12" width="5.7109375" style="161" customWidth="1"/>
    <col min="13" max="13" width="9.7109375" style="161" customWidth="1"/>
    <col min="14" max="16384" width="9.140625" style="161"/>
  </cols>
  <sheetData>
    <row r="1" spans="1:14" x14ac:dyDescent="0.25">
      <c r="A1" s="226" t="s">
        <v>140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4" x14ac:dyDescent="0.25">
      <c r="A2" s="206"/>
      <c r="B2" s="207" t="s">
        <v>209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ht="11.25" customHeight="1" thickBot="1" x14ac:dyDescent="0.3">
      <c r="A3" s="206"/>
      <c r="B3" s="209"/>
      <c r="C3" s="209"/>
      <c r="D3" s="209"/>
      <c r="E3" s="209"/>
      <c r="F3" s="209"/>
      <c r="G3" s="209"/>
      <c r="H3" s="209"/>
      <c r="I3" s="206"/>
      <c r="J3" s="206"/>
      <c r="K3" s="206"/>
      <c r="L3" s="206"/>
    </row>
    <row r="4" spans="1:14" ht="73.5" customHeight="1" thickBot="1" x14ac:dyDescent="0.3">
      <c r="A4" s="210" t="s">
        <v>160</v>
      </c>
      <c r="B4" s="240" t="s">
        <v>40</v>
      </c>
      <c r="C4" s="687" t="s">
        <v>149</v>
      </c>
      <c r="D4" s="688"/>
      <c r="E4" s="689" t="s">
        <v>152</v>
      </c>
      <c r="F4" s="690"/>
      <c r="G4" s="691" t="s">
        <v>150</v>
      </c>
      <c r="H4" s="690"/>
      <c r="I4" s="691" t="s">
        <v>151</v>
      </c>
      <c r="J4" s="690"/>
      <c r="K4" s="691" t="s">
        <v>153</v>
      </c>
      <c r="L4" s="690"/>
      <c r="M4" s="227" t="s">
        <v>148</v>
      </c>
      <c r="N4" s="223"/>
    </row>
    <row r="5" spans="1:14" ht="15" customHeight="1" x14ac:dyDescent="0.25">
      <c r="A5" s="592" t="s">
        <v>161</v>
      </c>
      <c r="B5" s="317" t="s">
        <v>180</v>
      </c>
      <c r="C5" s="582">
        <v>0.62300245957240841</v>
      </c>
      <c r="D5" s="580">
        <v>29</v>
      </c>
      <c r="E5" s="582">
        <v>117616.96808510639</v>
      </c>
      <c r="F5" s="580">
        <v>1</v>
      </c>
      <c r="G5" s="582">
        <v>248236.02417553193</v>
      </c>
      <c r="H5" s="580">
        <v>1</v>
      </c>
      <c r="I5" s="582">
        <v>32330.976409574465</v>
      </c>
      <c r="J5" s="580">
        <v>1</v>
      </c>
      <c r="K5" s="579">
        <v>1147134.0892424244</v>
      </c>
      <c r="L5" s="577">
        <v>1</v>
      </c>
      <c r="M5" s="572">
        <f t="shared" ref="M5:M36" si="0">D5+F5+H5+J5+L5</f>
        <v>33</v>
      </c>
    </row>
    <row r="6" spans="1:14" ht="15" customHeight="1" x14ac:dyDescent="0.25">
      <c r="A6" s="593" t="s">
        <v>146</v>
      </c>
      <c r="B6" s="316" t="s">
        <v>67</v>
      </c>
      <c r="C6" s="535">
        <v>0.53199635851295368</v>
      </c>
      <c r="D6" s="541">
        <v>50</v>
      </c>
      <c r="E6" s="535">
        <v>41777.488429184552</v>
      </c>
      <c r="F6" s="541">
        <v>11</v>
      </c>
      <c r="G6" s="535">
        <v>115733.22298712446</v>
      </c>
      <c r="H6" s="541">
        <v>4</v>
      </c>
      <c r="I6" s="535">
        <v>13877.403124463521</v>
      </c>
      <c r="J6" s="541">
        <v>8</v>
      </c>
      <c r="K6" s="558">
        <v>992360.65415254235</v>
      </c>
      <c r="L6" s="541">
        <v>2</v>
      </c>
      <c r="M6" s="574">
        <f t="shared" si="0"/>
        <v>75</v>
      </c>
    </row>
    <row r="7" spans="1:14" ht="15" customHeight="1" x14ac:dyDescent="0.25">
      <c r="A7" s="593" t="s">
        <v>161</v>
      </c>
      <c r="B7" s="316" t="s">
        <v>60</v>
      </c>
      <c r="C7" s="535">
        <v>0.48918036783117425</v>
      </c>
      <c r="D7" s="541">
        <v>55</v>
      </c>
      <c r="E7" s="535">
        <v>43137.197986577179</v>
      </c>
      <c r="F7" s="541">
        <v>8</v>
      </c>
      <c r="G7" s="535">
        <v>88094.7686954698</v>
      </c>
      <c r="H7" s="541">
        <v>9</v>
      </c>
      <c r="I7" s="535">
        <v>16080.337080536914</v>
      </c>
      <c r="J7" s="541">
        <v>4</v>
      </c>
      <c r="K7" s="558">
        <v>846062.60919148929</v>
      </c>
      <c r="L7" s="541">
        <v>8</v>
      </c>
      <c r="M7" s="573">
        <f t="shared" si="0"/>
        <v>84</v>
      </c>
    </row>
    <row r="8" spans="1:14" ht="15" customHeight="1" x14ac:dyDescent="0.25">
      <c r="A8" s="594" t="s">
        <v>162</v>
      </c>
      <c r="B8" s="316" t="s">
        <v>47</v>
      </c>
      <c r="C8" s="535">
        <v>0.59870774168332952</v>
      </c>
      <c r="D8" s="541">
        <v>31</v>
      </c>
      <c r="E8" s="535">
        <v>45603.944223107566</v>
      </c>
      <c r="F8" s="541">
        <v>7</v>
      </c>
      <c r="G8" s="535">
        <v>188999.53067729084</v>
      </c>
      <c r="H8" s="541">
        <v>2</v>
      </c>
      <c r="I8" s="535">
        <v>5440.6764143426299</v>
      </c>
      <c r="J8" s="541">
        <v>19</v>
      </c>
      <c r="K8" s="558">
        <v>732394.49653061223</v>
      </c>
      <c r="L8" s="541">
        <v>26</v>
      </c>
      <c r="M8" s="573">
        <f t="shared" si="0"/>
        <v>85</v>
      </c>
    </row>
    <row r="9" spans="1:14" ht="15" customHeight="1" x14ac:dyDescent="0.25">
      <c r="A9" s="594" t="s">
        <v>146</v>
      </c>
      <c r="B9" s="316" t="s">
        <v>139</v>
      </c>
      <c r="C9" s="535">
        <v>0.96157574991154937</v>
      </c>
      <c r="D9" s="541">
        <v>3</v>
      </c>
      <c r="E9" s="535">
        <v>105946.26506024097</v>
      </c>
      <c r="F9" s="541">
        <v>2</v>
      </c>
      <c r="G9" s="535">
        <v>77804.776247848538</v>
      </c>
      <c r="H9" s="541">
        <v>14</v>
      </c>
      <c r="I9" s="535">
        <v>19493.833498278829</v>
      </c>
      <c r="J9" s="541">
        <v>2</v>
      </c>
      <c r="K9" s="558">
        <v>602840.02666666661</v>
      </c>
      <c r="L9" s="541">
        <v>70</v>
      </c>
      <c r="M9" s="573">
        <f t="shared" si="0"/>
        <v>91</v>
      </c>
    </row>
    <row r="10" spans="1:14" ht="15" customHeight="1" x14ac:dyDescent="0.25">
      <c r="A10" s="602" t="s">
        <v>147</v>
      </c>
      <c r="B10" s="583" t="s">
        <v>135</v>
      </c>
      <c r="C10" s="591">
        <v>0.75735679172228976</v>
      </c>
      <c r="D10" s="578">
        <v>12</v>
      </c>
      <c r="E10" s="591">
        <v>31127.041678016889</v>
      </c>
      <c r="F10" s="578">
        <v>29</v>
      </c>
      <c r="G10" s="591">
        <v>105536.49958866794</v>
      </c>
      <c r="H10" s="578">
        <v>7</v>
      </c>
      <c r="I10" s="591">
        <v>15138.147907926996</v>
      </c>
      <c r="J10" s="578">
        <v>5</v>
      </c>
      <c r="K10" s="591">
        <v>674924.87685430469</v>
      </c>
      <c r="L10" s="578">
        <v>44</v>
      </c>
      <c r="M10" s="576">
        <f t="shared" si="0"/>
        <v>97</v>
      </c>
    </row>
    <row r="11" spans="1:14" ht="15" customHeight="1" x14ac:dyDescent="0.25">
      <c r="A11" s="594" t="s">
        <v>146</v>
      </c>
      <c r="B11" s="316" t="s">
        <v>68</v>
      </c>
      <c r="C11" s="535">
        <v>0.58418570747605159</v>
      </c>
      <c r="D11" s="541">
        <v>37</v>
      </c>
      <c r="E11" s="535">
        <v>33908.310960067967</v>
      </c>
      <c r="F11" s="541">
        <v>21</v>
      </c>
      <c r="G11" s="535">
        <v>68340.434664401007</v>
      </c>
      <c r="H11" s="541">
        <v>20</v>
      </c>
      <c r="I11" s="535">
        <v>13433.745768903993</v>
      </c>
      <c r="J11" s="541">
        <v>9</v>
      </c>
      <c r="K11" s="558">
        <v>786769.44588888879</v>
      </c>
      <c r="L11" s="541">
        <v>18</v>
      </c>
      <c r="M11" s="573">
        <f t="shared" si="0"/>
        <v>105</v>
      </c>
    </row>
    <row r="12" spans="1:14" ht="15" customHeight="1" x14ac:dyDescent="0.25">
      <c r="A12" s="603" t="s">
        <v>147</v>
      </c>
      <c r="B12" s="583" t="s">
        <v>71</v>
      </c>
      <c r="C12" s="591">
        <v>0.7211009741888198</v>
      </c>
      <c r="D12" s="578">
        <v>14</v>
      </c>
      <c r="E12" s="591">
        <v>49271.516393442624</v>
      </c>
      <c r="F12" s="578">
        <v>5</v>
      </c>
      <c r="G12" s="591">
        <v>62649.390963114754</v>
      </c>
      <c r="H12" s="578">
        <v>31</v>
      </c>
      <c r="I12" s="591">
        <v>3508.6439036885249</v>
      </c>
      <c r="J12" s="578">
        <v>39</v>
      </c>
      <c r="K12" s="591">
        <v>789998.90901408449</v>
      </c>
      <c r="L12" s="578">
        <v>17</v>
      </c>
      <c r="M12" s="576">
        <f t="shared" si="0"/>
        <v>106</v>
      </c>
    </row>
    <row r="13" spans="1:14" ht="15" customHeight="1" x14ac:dyDescent="0.25">
      <c r="A13" s="593" t="s">
        <v>163</v>
      </c>
      <c r="B13" s="316" t="s">
        <v>59</v>
      </c>
      <c r="C13" s="535">
        <v>0.67776149934144825</v>
      </c>
      <c r="D13" s="541">
        <v>19</v>
      </c>
      <c r="E13" s="535">
        <v>21551.543244771055</v>
      </c>
      <c r="F13" s="541">
        <v>58</v>
      </c>
      <c r="G13" s="535">
        <v>81061.161311475415</v>
      </c>
      <c r="H13" s="541">
        <v>10</v>
      </c>
      <c r="I13" s="535">
        <v>9005.8183776144724</v>
      </c>
      <c r="J13" s="541">
        <v>13</v>
      </c>
      <c r="K13" s="558">
        <v>842311.66649253736</v>
      </c>
      <c r="L13" s="541">
        <v>10</v>
      </c>
      <c r="M13" s="573">
        <f t="shared" si="0"/>
        <v>110</v>
      </c>
    </row>
    <row r="14" spans="1:14" ht="15" customHeight="1" thickBot="1" x14ac:dyDescent="0.3">
      <c r="A14" s="595" t="s">
        <v>208</v>
      </c>
      <c r="B14" s="584" t="s">
        <v>203</v>
      </c>
      <c r="C14" s="585">
        <v>0.95687012201669652</v>
      </c>
      <c r="D14" s="586">
        <v>4</v>
      </c>
      <c r="E14" s="585">
        <v>52916.934112646122</v>
      </c>
      <c r="F14" s="586">
        <v>4</v>
      </c>
      <c r="G14" s="585">
        <v>66810.920403825716</v>
      </c>
      <c r="H14" s="586">
        <v>25</v>
      </c>
      <c r="I14" s="585">
        <v>14620.623358129649</v>
      </c>
      <c r="J14" s="586">
        <v>6</v>
      </c>
      <c r="K14" s="587">
        <v>530730.84853846161</v>
      </c>
      <c r="L14" s="586">
        <v>95</v>
      </c>
      <c r="M14" s="588">
        <f t="shared" si="0"/>
        <v>134</v>
      </c>
    </row>
    <row r="15" spans="1:14" ht="15" customHeight="1" x14ac:dyDescent="0.25">
      <c r="A15" s="596" t="s">
        <v>161</v>
      </c>
      <c r="B15" s="317" t="s">
        <v>63</v>
      </c>
      <c r="C15" s="582">
        <v>0.35651554911687844</v>
      </c>
      <c r="D15" s="580">
        <v>86</v>
      </c>
      <c r="E15" s="582">
        <v>35589.257602862257</v>
      </c>
      <c r="F15" s="580">
        <v>19</v>
      </c>
      <c r="G15" s="582">
        <v>114499.08013416817</v>
      </c>
      <c r="H15" s="580">
        <v>5</v>
      </c>
      <c r="I15" s="582">
        <v>14186.746475849732</v>
      </c>
      <c r="J15" s="580">
        <v>7</v>
      </c>
      <c r="K15" s="579">
        <v>764367.09266129031</v>
      </c>
      <c r="L15" s="580">
        <v>19</v>
      </c>
      <c r="M15" s="572">
        <f t="shared" si="0"/>
        <v>136</v>
      </c>
    </row>
    <row r="16" spans="1:14" ht="15" customHeight="1" x14ac:dyDescent="0.25">
      <c r="A16" s="594" t="s">
        <v>161</v>
      </c>
      <c r="B16" s="316" t="s">
        <v>21</v>
      </c>
      <c r="C16" s="535">
        <v>0.37214443979767647</v>
      </c>
      <c r="D16" s="541">
        <v>81</v>
      </c>
      <c r="E16" s="535">
        <v>33920.224719101127</v>
      </c>
      <c r="F16" s="541">
        <v>20</v>
      </c>
      <c r="G16" s="535">
        <v>112187.45397003746</v>
      </c>
      <c r="H16" s="541">
        <v>6</v>
      </c>
      <c r="I16" s="535">
        <v>4944.7228464419477</v>
      </c>
      <c r="J16" s="541">
        <v>21</v>
      </c>
      <c r="K16" s="558">
        <v>843944.52380952379</v>
      </c>
      <c r="L16" s="541">
        <v>9</v>
      </c>
      <c r="M16" s="573">
        <f t="shared" si="0"/>
        <v>137</v>
      </c>
    </row>
    <row r="17" spans="1:13" ht="15" customHeight="1" x14ac:dyDescent="0.25">
      <c r="A17" s="603" t="s">
        <v>147</v>
      </c>
      <c r="B17" s="583" t="s">
        <v>69</v>
      </c>
      <c r="C17" s="591">
        <v>0.63087027927350214</v>
      </c>
      <c r="D17" s="578">
        <v>28</v>
      </c>
      <c r="E17" s="591">
        <v>28880.140597539543</v>
      </c>
      <c r="F17" s="578">
        <v>36</v>
      </c>
      <c r="G17" s="591">
        <v>59110.961379613356</v>
      </c>
      <c r="H17" s="578">
        <v>47</v>
      </c>
      <c r="I17" s="591">
        <v>4733.59758347979</v>
      </c>
      <c r="J17" s="578">
        <v>23</v>
      </c>
      <c r="K17" s="591">
        <v>885890.203030303</v>
      </c>
      <c r="L17" s="578">
        <v>4</v>
      </c>
      <c r="M17" s="576">
        <f t="shared" si="0"/>
        <v>138</v>
      </c>
    </row>
    <row r="18" spans="1:13" ht="15" customHeight="1" x14ac:dyDescent="0.25">
      <c r="A18" s="593" t="s">
        <v>164</v>
      </c>
      <c r="B18" s="316" t="s">
        <v>1</v>
      </c>
      <c r="C18" s="535">
        <v>0.47403053069594198</v>
      </c>
      <c r="D18" s="541">
        <v>61</v>
      </c>
      <c r="E18" s="535">
        <v>38641.030927835054</v>
      </c>
      <c r="F18" s="541">
        <v>15</v>
      </c>
      <c r="G18" s="535">
        <v>78249.914054982815</v>
      </c>
      <c r="H18" s="541">
        <v>13</v>
      </c>
      <c r="I18" s="535">
        <v>4788.26116838488</v>
      </c>
      <c r="J18" s="541">
        <v>22</v>
      </c>
      <c r="K18" s="558">
        <v>729756.41425531916</v>
      </c>
      <c r="L18" s="541">
        <v>28</v>
      </c>
      <c r="M18" s="573">
        <f t="shared" si="0"/>
        <v>139</v>
      </c>
    </row>
    <row r="19" spans="1:13" ht="15" customHeight="1" x14ac:dyDescent="0.25">
      <c r="A19" s="593" t="s">
        <v>146</v>
      </c>
      <c r="B19" s="316" t="s">
        <v>66</v>
      </c>
      <c r="C19" s="535">
        <v>0.55312463501336828</v>
      </c>
      <c r="D19" s="541">
        <v>45</v>
      </c>
      <c r="E19" s="535">
        <v>29329.022316684379</v>
      </c>
      <c r="F19" s="541">
        <v>33</v>
      </c>
      <c r="G19" s="535">
        <v>73153.695100956436</v>
      </c>
      <c r="H19" s="541">
        <v>17</v>
      </c>
      <c r="I19" s="535">
        <v>4458.5908607863976</v>
      </c>
      <c r="J19" s="541">
        <v>24</v>
      </c>
      <c r="K19" s="558">
        <v>719300.07117647061</v>
      </c>
      <c r="L19" s="541">
        <v>31</v>
      </c>
      <c r="M19" s="573">
        <f t="shared" si="0"/>
        <v>150</v>
      </c>
    </row>
    <row r="20" spans="1:13" ht="15" customHeight="1" x14ac:dyDescent="0.25">
      <c r="A20" s="593" t="s">
        <v>164</v>
      </c>
      <c r="B20" s="316" t="s">
        <v>237</v>
      </c>
      <c r="C20" s="535">
        <v>0.37169141242202713</v>
      </c>
      <c r="D20" s="541">
        <v>83</v>
      </c>
      <c r="E20" s="535">
        <v>41999.039735099337</v>
      </c>
      <c r="F20" s="541">
        <v>10</v>
      </c>
      <c r="G20" s="535">
        <v>80741.743675496691</v>
      </c>
      <c r="H20" s="541">
        <v>11</v>
      </c>
      <c r="I20" s="535">
        <v>3736.2119205298013</v>
      </c>
      <c r="J20" s="541">
        <v>34</v>
      </c>
      <c r="K20" s="558">
        <v>797650.94736842101</v>
      </c>
      <c r="L20" s="541">
        <v>16</v>
      </c>
      <c r="M20" s="573">
        <f t="shared" si="0"/>
        <v>154</v>
      </c>
    </row>
    <row r="21" spans="1:13" ht="15" customHeight="1" x14ac:dyDescent="0.25">
      <c r="A21" s="593" t="s">
        <v>208</v>
      </c>
      <c r="B21" s="316" t="s">
        <v>241</v>
      </c>
      <c r="C21" s="535">
        <v>0.27151700231099374</v>
      </c>
      <c r="D21" s="541">
        <v>97</v>
      </c>
      <c r="E21" s="535">
        <v>39006.317016317014</v>
      </c>
      <c r="F21" s="541">
        <v>14</v>
      </c>
      <c r="G21" s="535">
        <v>71019.695139860138</v>
      </c>
      <c r="H21" s="541">
        <v>18</v>
      </c>
      <c r="I21" s="535">
        <v>4072.4172494172494</v>
      </c>
      <c r="J21" s="541">
        <v>27</v>
      </c>
      <c r="K21" s="558">
        <v>876495.59523809527</v>
      </c>
      <c r="L21" s="541">
        <v>5</v>
      </c>
      <c r="M21" s="573">
        <f t="shared" si="0"/>
        <v>161</v>
      </c>
    </row>
    <row r="22" spans="1:13" ht="15" customHeight="1" x14ac:dyDescent="0.25">
      <c r="A22" s="593" t="s">
        <v>208</v>
      </c>
      <c r="B22" s="316" t="s">
        <v>118</v>
      </c>
      <c r="C22" s="535">
        <v>0.85487431683740589</v>
      </c>
      <c r="D22" s="541">
        <v>9</v>
      </c>
      <c r="E22" s="535">
        <v>33077.385819921707</v>
      </c>
      <c r="F22" s="541">
        <v>22</v>
      </c>
      <c r="G22" s="535">
        <v>63360.336981296212</v>
      </c>
      <c r="H22" s="541">
        <v>28</v>
      </c>
      <c r="I22" s="535">
        <v>3807.9992648977818</v>
      </c>
      <c r="J22" s="541">
        <v>30</v>
      </c>
      <c r="K22" s="558">
        <v>578929.38891304354</v>
      </c>
      <c r="L22" s="541">
        <v>78</v>
      </c>
      <c r="M22" s="573">
        <f t="shared" si="0"/>
        <v>167</v>
      </c>
    </row>
    <row r="23" spans="1:13" ht="15" customHeight="1" x14ac:dyDescent="0.25">
      <c r="A23" s="593" t="s">
        <v>162</v>
      </c>
      <c r="B23" s="316" t="s">
        <v>136</v>
      </c>
      <c r="C23" s="535">
        <v>0.37213897901356263</v>
      </c>
      <c r="D23" s="541">
        <v>82</v>
      </c>
      <c r="E23" s="535">
        <v>87861.024165707713</v>
      </c>
      <c r="F23" s="541">
        <v>3</v>
      </c>
      <c r="G23" s="535">
        <v>61020.350667433828</v>
      </c>
      <c r="H23" s="541">
        <v>40</v>
      </c>
      <c r="I23" s="535">
        <v>3557.6055581127735</v>
      </c>
      <c r="J23" s="541">
        <v>37</v>
      </c>
      <c r="K23" s="558">
        <v>850927.49019607843</v>
      </c>
      <c r="L23" s="541">
        <v>7</v>
      </c>
      <c r="M23" s="573">
        <f t="shared" si="0"/>
        <v>169</v>
      </c>
    </row>
    <row r="24" spans="1:13" ht="15" customHeight="1" thickBot="1" x14ac:dyDescent="0.3">
      <c r="A24" s="604" t="s">
        <v>164</v>
      </c>
      <c r="B24" s="584" t="s">
        <v>58</v>
      </c>
      <c r="C24" s="585">
        <v>0.63909606625839066</v>
      </c>
      <c r="D24" s="586">
        <v>25</v>
      </c>
      <c r="E24" s="585">
        <v>19126.364317841078</v>
      </c>
      <c r="F24" s="586">
        <v>86</v>
      </c>
      <c r="G24" s="585">
        <v>102777.67653673164</v>
      </c>
      <c r="H24" s="586">
        <v>8</v>
      </c>
      <c r="I24" s="585">
        <v>17905.372586206897</v>
      </c>
      <c r="J24" s="586">
        <v>3</v>
      </c>
      <c r="K24" s="587">
        <v>666595.22216</v>
      </c>
      <c r="L24" s="586">
        <v>50</v>
      </c>
      <c r="M24" s="588">
        <f t="shared" si="0"/>
        <v>172</v>
      </c>
    </row>
    <row r="25" spans="1:13" ht="15" customHeight="1" x14ac:dyDescent="0.25">
      <c r="A25" s="592" t="s">
        <v>161</v>
      </c>
      <c r="B25" s="317" t="s">
        <v>64</v>
      </c>
      <c r="C25" s="582">
        <v>0.71235761140954679</v>
      </c>
      <c r="D25" s="580">
        <v>15</v>
      </c>
      <c r="E25" s="582">
        <v>39362.568594999997</v>
      </c>
      <c r="F25" s="580">
        <v>13</v>
      </c>
      <c r="G25" s="582">
        <v>61901.864079999999</v>
      </c>
      <c r="H25" s="580">
        <v>34</v>
      </c>
      <c r="I25" s="582">
        <v>5516.1890299999995</v>
      </c>
      <c r="J25" s="580">
        <v>17</v>
      </c>
      <c r="K25" s="579">
        <v>543226.9444444445</v>
      </c>
      <c r="L25" s="580">
        <v>93</v>
      </c>
      <c r="M25" s="572">
        <f t="shared" si="0"/>
        <v>172</v>
      </c>
    </row>
    <row r="26" spans="1:13" ht="15" customHeight="1" x14ac:dyDescent="0.25">
      <c r="A26" s="593" t="s">
        <v>163</v>
      </c>
      <c r="B26" s="316" t="s">
        <v>53</v>
      </c>
      <c r="C26" s="535">
        <v>0.37501579287673131</v>
      </c>
      <c r="D26" s="541">
        <v>80</v>
      </c>
      <c r="E26" s="535">
        <v>47883.127753303968</v>
      </c>
      <c r="F26" s="541">
        <v>6</v>
      </c>
      <c r="G26" s="535">
        <v>161881.78140969164</v>
      </c>
      <c r="H26" s="541">
        <v>3</v>
      </c>
      <c r="I26" s="535">
        <v>10089.467694566814</v>
      </c>
      <c r="J26" s="541">
        <v>10</v>
      </c>
      <c r="K26" s="558">
        <v>588340.53461538465</v>
      </c>
      <c r="L26" s="541">
        <v>76</v>
      </c>
      <c r="M26" s="573">
        <f t="shared" si="0"/>
        <v>175</v>
      </c>
    </row>
    <row r="27" spans="1:13" ht="15" customHeight="1" x14ac:dyDescent="0.25">
      <c r="A27" s="593" t="s">
        <v>208</v>
      </c>
      <c r="B27" s="316" t="s">
        <v>87</v>
      </c>
      <c r="C27" s="535">
        <v>0.65266001611952618</v>
      </c>
      <c r="D27" s="541">
        <v>24</v>
      </c>
      <c r="E27" s="535">
        <v>19249.74178403756</v>
      </c>
      <c r="F27" s="541">
        <v>83</v>
      </c>
      <c r="G27" s="535">
        <v>69963.465813771516</v>
      </c>
      <c r="H27" s="541">
        <v>19</v>
      </c>
      <c r="I27" s="535">
        <v>7395.2644248826291</v>
      </c>
      <c r="J27" s="541">
        <v>14</v>
      </c>
      <c r="K27" s="558">
        <v>688109.57925465843</v>
      </c>
      <c r="L27" s="541">
        <v>38</v>
      </c>
      <c r="M27" s="573">
        <f t="shared" si="0"/>
        <v>178</v>
      </c>
    </row>
    <row r="28" spans="1:13" ht="15" customHeight="1" x14ac:dyDescent="0.25">
      <c r="A28" s="594" t="s">
        <v>147</v>
      </c>
      <c r="B28" s="316" t="s">
        <v>70</v>
      </c>
      <c r="C28" s="535">
        <v>0.23072235684303752</v>
      </c>
      <c r="D28" s="541">
        <v>103</v>
      </c>
      <c r="E28" s="535">
        <v>31601.945054945056</v>
      </c>
      <c r="F28" s="541">
        <v>28</v>
      </c>
      <c r="G28" s="535">
        <v>68127.446142857152</v>
      </c>
      <c r="H28" s="541">
        <v>23</v>
      </c>
      <c r="I28" s="535">
        <v>3941.9410549450554</v>
      </c>
      <c r="J28" s="541">
        <v>28</v>
      </c>
      <c r="K28" s="558">
        <v>942098.98214285716</v>
      </c>
      <c r="L28" s="541">
        <v>3</v>
      </c>
      <c r="M28" s="573">
        <f t="shared" si="0"/>
        <v>185</v>
      </c>
    </row>
    <row r="29" spans="1:13" ht="15" customHeight="1" x14ac:dyDescent="0.25">
      <c r="A29" s="594" t="s">
        <v>146</v>
      </c>
      <c r="B29" s="316" t="s">
        <v>239</v>
      </c>
      <c r="C29" s="535">
        <v>0.54658190488005387</v>
      </c>
      <c r="D29" s="541">
        <v>47</v>
      </c>
      <c r="E29" s="535">
        <v>42128.766490765171</v>
      </c>
      <c r="F29" s="541">
        <v>9</v>
      </c>
      <c r="G29" s="535">
        <v>54305.130956464382</v>
      </c>
      <c r="H29" s="541">
        <v>70</v>
      </c>
      <c r="I29" s="535">
        <v>4130.2415369393138</v>
      </c>
      <c r="J29" s="541">
        <v>26</v>
      </c>
      <c r="K29" s="558">
        <v>692241.96152777772</v>
      </c>
      <c r="L29" s="541">
        <v>36</v>
      </c>
      <c r="M29" s="573">
        <f t="shared" si="0"/>
        <v>188</v>
      </c>
    </row>
    <row r="30" spans="1:13" ht="15" customHeight="1" x14ac:dyDescent="0.25">
      <c r="A30" s="603" t="s">
        <v>147</v>
      </c>
      <c r="B30" s="583" t="s">
        <v>29</v>
      </c>
      <c r="C30" s="591">
        <v>0.57039455225837687</v>
      </c>
      <c r="D30" s="578">
        <v>40</v>
      </c>
      <c r="E30" s="591">
        <v>25144.072992700731</v>
      </c>
      <c r="F30" s="578">
        <v>47</v>
      </c>
      <c r="G30" s="591">
        <v>63308.358861313871</v>
      </c>
      <c r="H30" s="578">
        <v>29</v>
      </c>
      <c r="I30" s="591">
        <v>3148.1727299270069</v>
      </c>
      <c r="J30" s="578">
        <v>60</v>
      </c>
      <c r="K30" s="591">
        <v>745725.31043478264</v>
      </c>
      <c r="L30" s="578">
        <v>23</v>
      </c>
      <c r="M30" s="576">
        <f t="shared" si="0"/>
        <v>199</v>
      </c>
    </row>
    <row r="31" spans="1:13" ht="15" customHeight="1" x14ac:dyDescent="0.25">
      <c r="A31" s="594" t="s">
        <v>161</v>
      </c>
      <c r="B31" s="316" t="s">
        <v>23</v>
      </c>
      <c r="C31" s="535">
        <v>0.42553629390916636</v>
      </c>
      <c r="D31" s="541">
        <v>72</v>
      </c>
      <c r="E31" s="535">
        <v>19667.83570300158</v>
      </c>
      <c r="F31" s="541">
        <v>76</v>
      </c>
      <c r="G31" s="535">
        <v>62847.511603475512</v>
      </c>
      <c r="H31" s="541">
        <v>30</v>
      </c>
      <c r="I31" s="535">
        <v>5459.2122116903638</v>
      </c>
      <c r="J31" s="541">
        <v>18</v>
      </c>
      <c r="K31" s="558">
        <v>803125.43037974683</v>
      </c>
      <c r="L31" s="541">
        <v>14</v>
      </c>
      <c r="M31" s="573">
        <f t="shared" si="0"/>
        <v>210</v>
      </c>
    </row>
    <row r="32" spans="1:13" ht="15" customHeight="1" x14ac:dyDescent="0.25">
      <c r="A32" s="593" t="s">
        <v>208</v>
      </c>
      <c r="B32" s="316" t="s">
        <v>30</v>
      </c>
      <c r="C32" s="535">
        <v>0.47294045701080784</v>
      </c>
      <c r="D32" s="541">
        <v>62</v>
      </c>
      <c r="E32" s="535">
        <v>38046.087962962964</v>
      </c>
      <c r="F32" s="541">
        <v>16</v>
      </c>
      <c r="G32" s="535">
        <v>57060.659953703704</v>
      </c>
      <c r="H32" s="541">
        <v>53</v>
      </c>
      <c r="I32" s="535">
        <v>3509.3090277777778</v>
      </c>
      <c r="J32" s="541">
        <v>38</v>
      </c>
      <c r="K32" s="558">
        <v>675363.4542372881</v>
      </c>
      <c r="L32" s="541">
        <v>41</v>
      </c>
      <c r="M32" s="573">
        <f t="shared" si="0"/>
        <v>210</v>
      </c>
    </row>
    <row r="33" spans="1:13" ht="15" customHeight="1" x14ac:dyDescent="0.25">
      <c r="A33" s="597" t="s">
        <v>208</v>
      </c>
      <c r="B33" s="321" t="s">
        <v>33</v>
      </c>
      <c r="C33" s="534">
        <v>0.89847229797533179</v>
      </c>
      <c r="D33" s="540">
        <v>6</v>
      </c>
      <c r="E33" s="534">
        <v>33077.050984936272</v>
      </c>
      <c r="F33" s="540">
        <v>23</v>
      </c>
      <c r="G33" s="534">
        <v>59820.597636152954</v>
      </c>
      <c r="H33" s="540">
        <v>46</v>
      </c>
      <c r="I33" s="534">
        <v>3124.2456720741602</v>
      </c>
      <c r="J33" s="540">
        <v>62</v>
      </c>
      <c r="K33" s="557">
        <v>592460.84466019413</v>
      </c>
      <c r="L33" s="540">
        <v>74</v>
      </c>
      <c r="M33" s="574">
        <f t="shared" si="0"/>
        <v>211</v>
      </c>
    </row>
    <row r="34" spans="1:13" ht="15" customHeight="1" thickBot="1" x14ac:dyDescent="0.3">
      <c r="A34" s="599" t="s">
        <v>161</v>
      </c>
      <c r="B34" s="318" t="s">
        <v>24</v>
      </c>
      <c r="C34" s="539">
        <v>0.46250004704154557</v>
      </c>
      <c r="D34" s="589">
        <v>66</v>
      </c>
      <c r="E34" s="539">
        <v>20288.747697974217</v>
      </c>
      <c r="F34" s="589">
        <v>70</v>
      </c>
      <c r="G34" s="539">
        <v>80467.390773480656</v>
      </c>
      <c r="H34" s="589">
        <v>12</v>
      </c>
      <c r="I34" s="539">
        <v>9117.3306537753215</v>
      </c>
      <c r="J34" s="589">
        <v>12</v>
      </c>
      <c r="K34" s="561">
        <v>650721.1182795699</v>
      </c>
      <c r="L34" s="589">
        <v>53</v>
      </c>
      <c r="M34" s="590">
        <f t="shared" si="0"/>
        <v>213</v>
      </c>
    </row>
    <row r="35" spans="1:13" ht="15" customHeight="1" x14ac:dyDescent="0.25">
      <c r="A35" s="596" t="s">
        <v>208</v>
      </c>
      <c r="B35" s="317" t="s">
        <v>11</v>
      </c>
      <c r="C35" s="582">
        <v>0.38154912316843731</v>
      </c>
      <c r="D35" s="580">
        <v>77</v>
      </c>
      <c r="E35" s="582">
        <v>28917.005870841487</v>
      </c>
      <c r="F35" s="580">
        <v>35</v>
      </c>
      <c r="G35" s="582">
        <v>68170.524814090022</v>
      </c>
      <c r="H35" s="580">
        <v>22</v>
      </c>
      <c r="I35" s="582">
        <v>3720.2465753424658</v>
      </c>
      <c r="J35" s="580">
        <v>35</v>
      </c>
      <c r="K35" s="579">
        <v>663286.09756097558</v>
      </c>
      <c r="L35" s="580">
        <v>51</v>
      </c>
      <c r="M35" s="572">
        <f t="shared" si="0"/>
        <v>220</v>
      </c>
    </row>
    <row r="36" spans="1:13" ht="15" customHeight="1" x14ac:dyDescent="0.25">
      <c r="A36" s="593" t="s">
        <v>208</v>
      </c>
      <c r="B36" s="316" t="s">
        <v>32</v>
      </c>
      <c r="C36" s="535">
        <v>0.68330838992033838</v>
      </c>
      <c r="D36" s="541">
        <v>17</v>
      </c>
      <c r="E36" s="535">
        <v>20830.816012317166</v>
      </c>
      <c r="F36" s="541">
        <v>64</v>
      </c>
      <c r="G36" s="535">
        <v>56109.949099307152</v>
      </c>
      <c r="H36" s="541">
        <v>58</v>
      </c>
      <c r="I36" s="535">
        <v>3252.8960739030022</v>
      </c>
      <c r="J36" s="541">
        <v>51</v>
      </c>
      <c r="K36" s="558">
        <v>720672.48077922082</v>
      </c>
      <c r="L36" s="541">
        <v>30</v>
      </c>
      <c r="M36" s="573">
        <f t="shared" si="0"/>
        <v>220</v>
      </c>
    </row>
    <row r="37" spans="1:13" ht="15" customHeight="1" x14ac:dyDescent="0.25">
      <c r="A37" s="593" t="s">
        <v>162</v>
      </c>
      <c r="B37" s="320" t="s">
        <v>48</v>
      </c>
      <c r="C37" s="535">
        <v>0.56624057477449319</v>
      </c>
      <c r="D37" s="541">
        <v>109</v>
      </c>
      <c r="E37" s="535">
        <v>28288.72382198953</v>
      </c>
      <c r="F37" s="541">
        <v>38</v>
      </c>
      <c r="G37" s="535">
        <v>61842.825261780104</v>
      </c>
      <c r="H37" s="541">
        <v>36</v>
      </c>
      <c r="I37" s="535">
        <v>4293.0595549738218</v>
      </c>
      <c r="J37" s="541">
        <v>25</v>
      </c>
      <c r="K37" s="558">
        <v>806889.42217821779</v>
      </c>
      <c r="L37" s="541">
        <v>13</v>
      </c>
      <c r="M37" s="573">
        <f t="shared" ref="M37:M68" si="1">D37+F37+H37+J37+L37</f>
        <v>221</v>
      </c>
    </row>
    <row r="38" spans="1:13" ht="15" customHeight="1" x14ac:dyDescent="0.25">
      <c r="A38" s="593" t="s">
        <v>163</v>
      </c>
      <c r="B38" s="316" t="s">
        <v>50</v>
      </c>
      <c r="C38" s="535">
        <v>0.47502353919829715</v>
      </c>
      <c r="D38" s="541">
        <v>60</v>
      </c>
      <c r="E38" s="535">
        <v>24903.082061068701</v>
      </c>
      <c r="F38" s="541">
        <v>48</v>
      </c>
      <c r="G38" s="535">
        <v>68248.848225190843</v>
      </c>
      <c r="H38" s="541">
        <v>21</v>
      </c>
      <c r="I38" s="535">
        <v>3744.9262786259546</v>
      </c>
      <c r="J38" s="541">
        <v>32</v>
      </c>
      <c r="K38" s="558">
        <v>608222.43999999994</v>
      </c>
      <c r="L38" s="541">
        <v>68</v>
      </c>
      <c r="M38" s="573">
        <f t="shared" si="1"/>
        <v>229</v>
      </c>
    </row>
    <row r="39" spans="1:13" ht="15" customHeight="1" x14ac:dyDescent="0.25">
      <c r="A39" s="594" t="s">
        <v>208</v>
      </c>
      <c r="B39" s="316" t="s">
        <v>190</v>
      </c>
      <c r="C39" s="535">
        <v>0.50715317926777226</v>
      </c>
      <c r="D39" s="541">
        <v>53</v>
      </c>
      <c r="E39" s="535">
        <v>39379.652351738245</v>
      </c>
      <c r="F39" s="541">
        <v>12</v>
      </c>
      <c r="G39" s="535">
        <v>51852.820705521473</v>
      </c>
      <c r="H39" s="541">
        <v>79</v>
      </c>
      <c r="I39" s="535">
        <v>6350.0637321063396</v>
      </c>
      <c r="J39" s="541">
        <v>15</v>
      </c>
      <c r="K39" s="558">
        <v>594693.56786885252</v>
      </c>
      <c r="L39" s="541">
        <v>73</v>
      </c>
      <c r="M39" s="573">
        <f t="shared" si="1"/>
        <v>232</v>
      </c>
    </row>
    <row r="40" spans="1:13" ht="15" customHeight="1" x14ac:dyDescent="0.25">
      <c r="A40" s="594" t="s">
        <v>147</v>
      </c>
      <c r="B40" s="316" t="s">
        <v>28</v>
      </c>
      <c r="C40" s="558">
        <v>0.37915929245738561</v>
      </c>
      <c r="D40" s="581">
        <v>78</v>
      </c>
      <c r="E40" s="558">
        <v>32518.876560332872</v>
      </c>
      <c r="F40" s="581">
        <v>24</v>
      </c>
      <c r="G40" s="558">
        <v>61561.8780443828</v>
      </c>
      <c r="H40" s="581">
        <v>38</v>
      </c>
      <c r="I40" s="558">
        <v>3114.8978363384185</v>
      </c>
      <c r="J40" s="581">
        <v>63</v>
      </c>
      <c r="K40" s="558">
        <v>694190.82072727277</v>
      </c>
      <c r="L40" s="541">
        <v>35</v>
      </c>
      <c r="M40" s="573">
        <f t="shared" si="1"/>
        <v>238</v>
      </c>
    </row>
    <row r="41" spans="1:13" ht="15" customHeight="1" x14ac:dyDescent="0.25">
      <c r="A41" s="594" t="s">
        <v>208</v>
      </c>
      <c r="B41" s="316" t="s">
        <v>31</v>
      </c>
      <c r="C41" s="535">
        <v>0.57731975409240333</v>
      </c>
      <c r="D41" s="541">
        <v>38</v>
      </c>
      <c r="E41" s="535">
        <v>22539.419753086418</v>
      </c>
      <c r="F41" s="541">
        <v>54</v>
      </c>
      <c r="G41" s="535">
        <v>60350.026135802473</v>
      </c>
      <c r="H41" s="541">
        <v>43</v>
      </c>
      <c r="I41" s="535">
        <v>3201.2506296296292</v>
      </c>
      <c r="J41" s="541">
        <v>55</v>
      </c>
      <c r="K41" s="558">
        <v>668028.55172413797</v>
      </c>
      <c r="L41" s="541">
        <v>49</v>
      </c>
      <c r="M41" s="573">
        <f t="shared" si="1"/>
        <v>239</v>
      </c>
    </row>
    <row r="42" spans="1:13" ht="15" customHeight="1" x14ac:dyDescent="0.25">
      <c r="A42" s="625" t="s">
        <v>147</v>
      </c>
      <c r="B42" s="621" t="s">
        <v>10</v>
      </c>
      <c r="C42" s="622">
        <v>0.15707777577346024</v>
      </c>
      <c r="D42" s="623">
        <v>107</v>
      </c>
      <c r="E42" s="622">
        <v>31662.629213483146</v>
      </c>
      <c r="F42" s="623">
        <v>26</v>
      </c>
      <c r="G42" s="622">
        <v>73565.041415730331</v>
      </c>
      <c r="H42" s="623">
        <v>16</v>
      </c>
      <c r="I42" s="622">
        <v>2893.5744044943817</v>
      </c>
      <c r="J42" s="623">
        <v>76</v>
      </c>
      <c r="K42" s="622">
        <v>798005.18242424238</v>
      </c>
      <c r="L42" s="623">
        <v>15</v>
      </c>
      <c r="M42" s="624">
        <f t="shared" si="1"/>
        <v>240</v>
      </c>
    </row>
    <row r="43" spans="1:13" ht="15" customHeight="1" x14ac:dyDescent="0.25">
      <c r="A43" s="594" t="s">
        <v>163</v>
      </c>
      <c r="B43" s="316" t="s">
        <v>174</v>
      </c>
      <c r="C43" s="535">
        <v>0.20535180624955174</v>
      </c>
      <c r="D43" s="541">
        <v>105</v>
      </c>
      <c r="E43" s="535">
        <v>23575.76923076923</v>
      </c>
      <c r="F43" s="541">
        <v>52</v>
      </c>
      <c r="G43" s="535">
        <v>73842.176559251559</v>
      </c>
      <c r="H43" s="541">
        <v>15</v>
      </c>
      <c r="I43" s="535">
        <v>4946.4448232848235</v>
      </c>
      <c r="J43" s="541">
        <v>20</v>
      </c>
      <c r="K43" s="558">
        <v>633535.23823529412</v>
      </c>
      <c r="L43" s="541">
        <v>57</v>
      </c>
      <c r="M43" s="573">
        <f t="shared" si="1"/>
        <v>249</v>
      </c>
    </row>
    <row r="44" spans="1:13" ht="15" customHeight="1" thickBot="1" x14ac:dyDescent="0.3">
      <c r="A44" s="599" t="s">
        <v>208</v>
      </c>
      <c r="B44" s="318" t="s">
        <v>202</v>
      </c>
      <c r="C44" s="539">
        <v>0.68547413765327969</v>
      </c>
      <c r="D44" s="589">
        <v>16</v>
      </c>
      <c r="E44" s="539">
        <v>31651.119038678182</v>
      </c>
      <c r="F44" s="589">
        <v>27</v>
      </c>
      <c r="G44" s="539">
        <v>44567.339631993993</v>
      </c>
      <c r="H44" s="589">
        <v>100</v>
      </c>
      <c r="I44" s="539">
        <v>3349.5264739016147</v>
      </c>
      <c r="J44" s="589">
        <v>45</v>
      </c>
      <c r="K44" s="561">
        <v>622142.70833333337</v>
      </c>
      <c r="L44" s="589">
        <v>61</v>
      </c>
      <c r="M44" s="590">
        <f t="shared" si="1"/>
        <v>249</v>
      </c>
    </row>
    <row r="45" spans="1:13" ht="15" customHeight="1" x14ac:dyDescent="0.25">
      <c r="A45" s="596" t="s">
        <v>164</v>
      </c>
      <c r="B45" s="317" t="s">
        <v>55</v>
      </c>
      <c r="C45" s="582">
        <v>0.34292110523954994</v>
      </c>
      <c r="D45" s="580">
        <v>88</v>
      </c>
      <c r="E45" s="582">
        <v>28510.82474226804</v>
      </c>
      <c r="F45" s="580">
        <v>37</v>
      </c>
      <c r="G45" s="582">
        <v>56169.796693667158</v>
      </c>
      <c r="H45" s="580">
        <v>56</v>
      </c>
      <c r="I45" s="582">
        <v>3302.7400589101621</v>
      </c>
      <c r="J45" s="580">
        <v>47</v>
      </c>
      <c r="K45" s="579">
        <v>746877.54759036144</v>
      </c>
      <c r="L45" s="580">
        <v>22</v>
      </c>
      <c r="M45" s="572">
        <f t="shared" si="1"/>
        <v>250</v>
      </c>
    </row>
    <row r="46" spans="1:13" ht="15" customHeight="1" x14ac:dyDescent="0.25">
      <c r="A46" s="593" t="s">
        <v>163</v>
      </c>
      <c r="B46" s="316" t="s">
        <v>52</v>
      </c>
      <c r="C46" s="535">
        <v>0.1829446551024721</v>
      </c>
      <c r="D46" s="541">
        <v>106</v>
      </c>
      <c r="E46" s="535">
        <v>31858.22004204625</v>
      </c>
      <c r="F46" s="541">
        <v>25</v>
      </c>
      <c r="G46" s="535">
        <v>60249.503363700067</v>
      </c>
      <c r="H46" s="541">
        <v>44</v>
      </c>
      <c r="I46" s="535">
        <v>3209.687456201822</v>
      </c>
      <c r="J46" s="541">
        <v>54</v>
      </c>
      <c r="K46" s="558">
        <v>732072.6902272728</v>
      </c>
      <c r="L46" s="541">
        <v>27</v>
      </c>
      <c r="M46" s="573">
        <f t="shared" si="1"/>
        <v>256</v>
      </c>
    </row>
    <row r="47" spans="1:13" ht="15" customHeight="1" x14ac:dyDescent="0.25">
      <c r="A47" s="593" t="s">
        <v>161</v>
      </c>
      <c r="B47" s="316" t="s">
        <v>19</v>
      </c>
      <c r="C47" s="535">
        <v>0</v>
      </c>
      <c r="D47" s="541">
        <v>110</v>
      </c>
      <c r="E47" s="535">
        <v>19471.00790513834</v>
      </c>
      <c r="F47" s="541">
        <v>79</v>
      </c>
      <c r="G47" s="535">
        <v>61713.959328063247</v>
      </c>
      <c r="H47" s="541">
        <v>37</v>
      </c>
      <c r="I47" s="535">
        <v>9705.983695652174</v>
      </c>
      <c r="J47" s="541">
        <v>11</v>
      </c>
      <c r="K47" s="558">
        <v>752876.43428571429</v>
      </c>
      <c r="L47" s="541">
        <v>20</v>
      </c>
      <c r="M47" s="573">
        <f t="shared" si="1"/>
        <v>257</v>
      </c>
    </row>
    <row r="48" spans="1:13" ht="15" customHeight="1" x14ac:dyDescent="0.25">
      <c r="A48" s="593" t="s">
        <v>208</v>
      </c>
      <c r="B48" s="316" t="s">
        <v>88</v>
      </c>
      <c r="C48" s="535">
        <v>0.67550204266187863</v>
      </c>
      <c r="D48" s="541">
        <v>20</v>
      </c>
      <c r="E48" s="535">
        <v>22215.357337697762</v>
      </c>
      <c r="F48" s="541">
        <v>56</v>
      </c>
      <c r="G48" s="535">
        <v>45766.502662302235</v>
      </c>
      <c r="H48" s="541">
        <v>98</v>
      </c>
      <c r="I48" s="535">
        <v>3369.0890289143476</v>
      </c>
      <c r="J48" s="541">
        <v>43</v>
      </c>
      <c r="K48" s="558">
        <v>676815.96</v>
      </c>
      <c r="L48" s="541">
        <v>40</v>
      </c>
      <c r="M48" s="573">
        <f t="shared" si="1"/>
        <v>257</v>
      </c>
    </row>
    <row r="49" spans="1:13" ht="15" customHeight="1" x14ac:dyDescent="0.25">
      <c r="A49" s="593" t="s">
        <v>208</v>
      </c>
      <c r="B49" s="316" t="s">
        <v>196</v>
      </c>
      <c r="C49" s="535">
        <v>0.52241340400485514</v>
      </c>
      <c r="D49" s="541">
        <v>52</v>
      </c>
      <c r="E49" s="535">
        <v>19340.835443037973</v>
      </c>
      <c r="F49" s="541">
        <v>81</v>
      </c>
      <c r="G49" s="535">
        <v>58578.105765822787</v>
      </c>
      <c r="H49" s="541">
        <v>48</v>
      </c>
      <c r="I49" s="535">
        <v>3425.7515316455697</v>
      </c>
      <c r="J49" s="541">
        <v>41</v>
      </c>
      <c r="K49" s="558">
        <v>691310.00180722889</v>
      </c>
      <c r="L49" s="541">
        <v>37</v>
      </c>
      <c r="M49" s="573">
        <f t="shared" si="1"/>
        <v>259</v>
      </c>
    </row>
    <row r="50" spans="1:13" ht="15" customHeight="1" x14ac:dyDescent="0.25">
      <c r="A50" s="594" t="s">
        <v>162</v>
      </c>
      <c r="B50" s="316" t="s">
        <v>165</v>
      </c>
      <c r="C50" s="535">
        <v>0.67030634438490788</v>
      </c>
      <c r="D50" s="541">
        <v>21</v>
      </c>
      <c r="E50" s="535">
        <v>21448.504201680673</v>
      </c>
      <c r="F50" s="541">
        <v>59</v>
      </c>
      <c r="G50" s="535">
        <v>58330.749168067232</v>
      </c>
      <c r="H50" s="541">
        <v>50</v>
      </c>
      <c r="I50" s="535">
        <v>2517.7737226890758</v>
      </c>
      <c r="J50" s="541">
        <v>101</v>
      </c>
      <c r="K50" s="558">
        <v>723648.573125</v>
      </c>
      <c r="L50" s="541">
        <v>29</v>
      </c>
      <c r="M50" s="573">
        <f t="shared" si="1"/>
        <v>260</v>
      </c>
    </row>
    <row r="51" spans="1:13" ht="15" customHeight="1" x14ac:dyDescent="0.25">
      <c r="A51" s="593" t="s">
        <v>162</v>
      </c>
      <c r="B51" s="316" t="s">
        <v>49</v>
      </c>
      <c r="C51" s="535">
        <v>0.86182725130252413</v>
      </c>
      <c r="D51" s="541">
        <v>8</v>
      </c>
      <c r="E51" s="535">
        <v>30934.188571428571</v>
      </c>
      <c r="F51" s="541">
        <v>30</v>
      </c>
      <c r="G51" s="535">
        <v>48353.554725714283</v>
      </c>
      <c r="H51" s="541">
        <v>91</v>
      </c>
      <c r="I51" s="535">
        <v>2799.0278971428575</v>
      </c>
      <c r="J51" s="541">
        <v>86</v>
      </c>
      <c r="K51" s="558">
        <v>671407.78009900998</v>
      </c>
      <c r="L51" s="541">
        <v>46</v>
      </c>
      <c r="M51" s="573">
        <f t="shared" si="1"/>
        <v>261</v>
      </c>
    </row>
    <row r="52" spans="1:13" ht="15" customHeight="1" x14ac:dyDescent="0.25">
      <c r="A52" s="600" t="s">
        <v>163</v>
      </c>
      <c r="B52" s="321" t="s">
        <v>173</v>
      </c>
      <c r="C52" s="534">
        <v>0.46810648319860065</v>
      </c>
      <c r="D52" s="540">
        <v>63</v>
      </c>
      <c r="E52" s="534">
        <v>27433.988603988604</v>
      </c>
      <c r="F52" s="540">
        <v>39</v>
      </c>
      <c r="G52" s="534">
        <v>61885.285954415951</v>
      </c>
      <c r="H52" s="540">
        <v>35</v>
      </c>
      <c r="I52" s="534">
        <v>2754.7602659069325</v>
      </c>
      <c r="J52" s="540">
        <v>90</v>
      </c>
      <c r="K52" s="557">
        <v>711174.47272727278</v>
      </c>
      <c r="L52" s="540">
        <v>34</v>
      </c>
      <c r="M52" s="574">
        <f t="shared" si="1"/>
        <v>261</v>
      </c>
    </row>
    <row r="53" spans="1:13" ht="15" customHeight="1" x14ac:dyDescent="0.25">
      <c r="A53" s="594" t="s">
        <v>164</v>
      </c>
      <c r="B53" s="316" t="s">
        <v>175</v>
      </c>
      <c r="C53" s="535">
        <v>0.41805515434904428</v>
      </c>
      <c r="D53" s="541">
        <v>73</v>
      </c>
      <c r="E53" s="535">
        <v>25278.350305498981</v>
      </c>
      <c r="F53" s="541">
        <v>44</v>
      </c>
      <c r="G53" s="535">
        <v>53590.579297352342</v>
      </c>
      <c r="H53" s="541">
        <v>72</v>
      </c>
      <c r="I53" s="535">
        <v>3745.3706720977598</v>
      </c>
      <c r="J53" s="541">
        <v>31</v>
      </c>
      <c r="K53" s="558">
        <v>675016.00287878781</v>
      </c>
      <c r="L53" s="541">
        <v>42</v>
      </c>
      <c r="M53" s="573">
        <f t="shared" si="1"/>
        <v>262</v>
      </c>
    </row>
    <row r="54" spans="1:13" ht="15" customHeight="1" thickBot="1" x14ac:dyDescent="0.3">
      <c r="A54" s="599" t="s">
        <v>161</v>
      </c>
      <c r="B54" s="318" t="s">
        <v>61</v>
      </c>
      <c r="C54" s="539">
        <v>0.63347994802997831</v>
      </c>
      <c r="D54" s="589">
        <v>26</v>
      </c>
      <c r="E54" s="539">
        <v>22486.51343981301</v>
      </c>
      <c r="F54" s="589">
        <v>55</v>
      </c>
      <c r="G54" s="539">
        <v>48633.561850409038</v>
      </c>
      <c r="H54" s="589">
        <v>89</v>
      </c>
      <c r="I54" s="539">
        <v>3030.0826645890147</v>
      </c>
      <c r="J54" s="589">
        <v>67</v>
      </c>
      <c r="K54" s="561">
        <v>713907.96917808219</v>
      </c>
      <c r="L54" s="589">
        <v>33</v>
      </c>
      <c r="M54" s="590">
        <f t="shared" si="1"/>
        <v>270</v>
      </c>
    </row>
    <row r="55" spans="1:13" ht="15" customHeight="1" x14ac:dyDescent="0.25">
      <c r="A55" s="592" t="s">
        <v>208</v>
      </c>
      <c r="B55" s="317" t="s">
        <v>240</v>
      </c>
      <c r="C55" s="582">
        <v>0.75529607584153247</v>
      </c>
      <c r="D55" s="580">
        <v>13</v>
      </c>
      <c r="E55" s="582">
        <v>36272.790845518117</v>
      </c>
      <c r="F55" s="580">
        <v>17</v>
      </c>
      <c r="G55" s="582">
        <v>47544.41935791482</v>
      </c>
      <c r="H55" s="580">
        <v>94</v>
      </c>
      <c r="I55" s="582">
        <v>2833.7449713922442</v>
      </c>
      <c r="J55" s="580">
        <v>83</v>
      </c>
      <c r="K55" s="579">
        <v>617368.95833333337</v>
      </c>
      <c r="L55" s="580">
        <v>65</v>
      </c>
      <c r="M55" s="572">
        <f t="shared" si="1"/>
        <v>272</v>
      </c>
    </row>
    <row r="56" spans="1:13" ht="15" customHeight="1" x14ac:dyDescent="0.25">
      <c r="A56" s="593" t="s">
        <v>164</v>
      </c>
      <c r="B56" s="316" t="s">
        <v>14</v>
      </c>
      <c r="C56" s="535">
        <v>0.37878904332945207</v>
      </c>
      <c r="D56" s="541">
        <v>79</v>
      </c>
      <c r="E56" s="535">
        <v>25200.173564753004</v>
      </c>
      <c r="F56" s="541">
        <v>46</v>
      </c>
      <c r="G56" s="535">
        <v>54908.740934579444</v>
      </c>
      <c r="H56" s="541">
        <v>67</v>
      </c>
      <c r="I56" s="535">
        <v>2980.9158878504672</v>
      </c>
      <c r="J56" s="541">
        <v>72</v>
      </c>
      <c r="K56" s="558">
        <v>812081.35902439023</v>
      </c>
      <c r="L56" s="541">
        <v>12</v>
      </c>
      <c r="M56" s="573">
        <f t="shared" si="1"/>
        <v>276</v>
      </c>
    </row>
    <row r="57" spans="1:13" ht="15" customHeight="1" x14ac:dyDescent="0.25">
      <c r="A57" s="594" t="s">
        <v>208</v>
      </c>
      <c r="B57" s="316" t="s">
        <v>193</v>
      </c>
      <c r="C57" s="535">
        <v>0.57356701204569249</v>
      </c>
      <c r="D57" s="541">
        <v>39</v>
      </c>
      <c r="E57" s="535">
        <v>20960.816326530614</v>
      </c>
      <c r="F57" s="541">
        <v>62</v>
      </c>
      <c r="G57" s="535">
        <v>56203.555551020407</v>
      </c>
      <c r="H57" s="541">
        <v>55</v>
      </c>
      <c r="I57" s="535">
        <v>3889.0097959183672</v>
      </c>
      <c r="J57" s="541">
        <v>29</v>
      </c>
      <c r="K57" s="558">
        <v>543753.064625</v>
      </c>
      <c r="L57" s="541">
        <v>92</v>
      </c>
      <c r="M57" s="573">
        <f t="shared" si="1"/>
        <v>277</v>
      </c>
    </row>
    <row r="58" spans="1:13" ht="15" customHeight="1" x14ac:dyDescent="0.25">
      <c r="A58" s="593" t="s">
        <v>208</v>
      </c>
      <c r="B58" s="316" t="s">
        <v>3</v>
      </c>
      <c r="C58" s="535">
        <v>0.66706548405819321</v>
      </c>
      <c r="D58" s="541">
        <v>22</v>
      </c>
      <c r="E58" s="535">
        <v>20642.204806687565</v>
      </c>
      <c r="F58" s="541">
        <v>66</v>
      </c>
      <c r="G58" s="535">
        <v>57766.965026123304</v>
      </c>
      <c r="H58" s="541">
        <v>51</v>
      </c>
      <c r="I58" s="535">
        <v>3184.2699582027162</v>
      </c>
      <c r="J58" s="541">
        <v>56</v>
      </c>
      <c r="K58" s="558">
        <v>563648.27881355933</v>
      </c>
      <c r="L58" s="541">
        <v>84</v>
      </c>
      <c r="M58" s="573">
        <f t="shared" si="1"/>
        <v>279</v>
      </c>
    </row>
    <row r="59" spans="1:13" ht="15" customHeight="1" x14ac:dyDescent="0.25">
      <c r="A59" s="593" t="s">
        <v>146</v>
      </c>
      <c r="B59" s="316" t="s">
        <v>185</v>
      </c>
      <c r="C59" s="535">
        <v>0.48863685604442736</v>
      </c>
      <c r="D59" s="541">
        <v>56</v>
      </c>
      <c r="E59" s="535">
        <v>27212.591240875914</v>
      </c>
      <c r="F59" s="541">
        <v>40</v>
      </c>
      <c r="G59" s="535">
        <v>62017.024136253043</v>
      </c>
      <c r="H59" s="541">
        <v>33</v>
      </c>
      <c r="I59" s="535">
        <v>3267.9471411192212</v>
      </c>
      <c r="J59" s="541">
        <v>50</v>
      </c>
      <c r="K59" s="558">
        <v>478971.24984848482</v>
      </c>
      <c r="L59" s="541">
        <v>104</v>
      </c>
      <c r="M59" s="573">
        <f t="shared" si="1"/>
        <v>283</v>
      </c>
    </row>
    <row r="60" spans="1:13" ht="15" customHeight="1" x14ac:dyDescent="0.25">
      <c r="A60" s="594" t="s">
        <v>147</v>
      </c>
      <c r="B60" s="316" t="s">
        <v>267</v>
      </c>
      <c r="C60" s="535">
        <v>0.3381585035764188</v>
      </c>
      <c r="D60" s="541">
        <v>89</v>
      </c>
      <c r="E60" s="535">
        <v>30490.576368876082</v>
      </c>
      <c r="F60" s="541">
        <v>31</v>
      </c>
      <c r="G60" s="535">
        <v>60918.179990393852</v>
      </c>
      <c r="H60" s="541">
        <v>41</v>
      </c>
      <c r="I60" s="535">
        <v>3470.633362151777</v>
      </c>
      <c r="J60" s="541">
        <v>40</v>
      </c>
      <c r="K60" s="558">
        <v>568543.40811594203</v>
      </c>
      <c r="L60" s="541">
        <v>82</v>
      </c>
      <c r="M60" s="573">
        <f t="shared" si="1"/>
        <v>283</v>
      </c>
    </row>
    <row r="61" spans="1:13" ht="15" customHeight="1" x14ac:dyDescent="0.25">
      <c r="A61" s="601" t="s">
        <v>208</v>
      </c>
      <c r="B61" s="319" t="s">
        <v>90</v>
      </c>
      <c r="C61" s="536">
        <v>0.88196306047739226</v>
      </c>
      <c r="D61" s="542">
        <v>7</v>
      </c>
      <c r="E61" s="536">
        <v>21132.811244979919</v>
      </c>
      <c r="F61" s="542">
        <v>60</v>
      </c>
      <c r="G61" s="536">
        <v>42326.637737617137</v>
      </c>
      <c r="H61" s="542">
        <v>106</v>
      </c>
      <c r="I61" s="536">
        <v>2798.6318607764392</v>
      </c>
      <c r="J61" s="542">
        <v>87</v>
      </c>
      <c r="K61" s="559">
        <v>739675.2481751825</v>
      </c>
      <c r="L61" s="542">
        <v>25</v>
      </c>
      <c r="M61" s="575">
        <f t="shared" si="1"/>
        <v>285</v>
      </c>
    </row>
    <row r="62" spans="1:13" ht="15" customHeight="1" x14ac:dyDescent="0.25">
      <c r="A62" s="593" t="s">
        <v>162</v>
      </c>
      <c r="B62" s="316" t="s">
        <v>168</v>
      </c>
      <c r="C62" s="535">
        <v>0.44137744836923531</v>
      </c>
      <c r="D62" s="541">
        <v>71</v>
      </c>
      <c r="E62" s="535">
        <v>25937.767295597485</v>
      </c>
      <c r="F62" s="541">
        <v>42</v>
      </c>
      <c r="G62" s="535">
        <v>56153.385146750523</v>
      </c>
      <c r="H62" s="541">
        <v>57</v>
      </c>
      <c r="I62" s="535">
        <v>2814.1616247379457</v>
      </c>
      <c r="J62" s="541">
        <v>84</v>
      </c>
      <c r="K62" s="558">
        <v>717101.22366666666</v>
      </c>
      <c r="L62" s="541">
        <v>32</v>
      </c>
      <c r="M62" s="573">
        <f t="shared" si="1"/>
        <v>286</v>
      </c>
    </row>
    <row r="63" spans="1:13" ht="15" customHeight="1" x14ac:dyDescent="0.25">
      <c r="A63" s="593" t="s">
        <v>208</v>
      </c>
      <c r="B63" s="316" t="s">
        <v>194</v>
      </c>
      <c r="C63" s="535">
        <v>0.77548440012590447</v>
      </c>
      <c r="D63" s="541">
        <v>11</v>
      </c>
      <c r="E63" s="535">
        <v>17188.288899660689</v>
      </c>
      <c r="F63" s="541">
        <v>99</v>
      </c>
      <c r="G63" s="535">
        <v>52766.968022297624</v>
      </c>
      <c r="H63" s="541">
        <v>76</v>
      </c>
      <c r="I63" s="535">
        <v>3327.6073679108094</v>
      </c>
      <c r="J63" s="541">
        <v>46</v>
      </c>
      <c r="K63" s="558">
        <v>646971.13238095248</v>
      </c>
      <c r="L63" s="541">
        <v>56</v>
      </c>
      <c r="M63" s="573">
        <f t="shared" si="1"/>
        <v>288</v>
      </c>
    </row>
    <row r="64" spans="1:13" ht="15" customHeight="1" thickBot="1" x14ac:dyDescent="0.3">
      <c r="A64" s="598" t="s">
        <v>208</v>
      </c>
      <c r="B64" s="318" t="s">
        <v>201</v>
      </c>
      <c r="C64" s="539">
        <v>0.53447374542877601</v>
      </c>
      <c r="D64" s="589">
        <v>49</v>
      </c>
      <c r="E64" s="539">
        <v>25798.719062200958</v>
      </c>
      <c r="F64" s="589">
        <v>43</v>
      </c>
      <c r="G64" s="539">
        <v>56987.471531100477</v>
      </c>
      <c r="H64" s="589">
        <v>54</v>
      </c>
      <c r="I64" s="539">
        <v>3044.5720382775121</v>
      </c>
      <c r="J64" s="589">
        <v>66</v>
      </c>
      <c r="K64" s="561">
        <v>569503.26523809531</v>
      </c>
      <c r="L64" s="589">
        <v>81</v>
      </c>
      <c r="M64" s="590">
        <f t="shared" si="1"/>
        <v>293</v>
      </c>
    </row>
    <row r="65" spans="1:13" ht="15" customHeight="1" x14ac:dyDescent="0.25">
      <c r="A65" s="592" t="s">
        <v>164</v>
      </c>
      <c r="B65" s="317" t="s">
        <v>8</v>
      </c>
      <c r="C65" s="582">
        <v>0.52391240279804407</v>
      </c>
      <c r="D65" s="580">
        <v>51</v>
      </c>
      <c r="E65" s="582">
        <v>18951.337386018236</v>
      </c>
      <c r="F65" s="580">
        <v>88</v>
      </c>
      <c r="G65" s="582">
        <v>60708.947203647411</v>
      </c>
      <c r="H65" s="580">
        <v>42</v>
      </c>
      <c r="I65" s="582">
        <v>2684.3002887537991</v>
      </c>
      <c r="J65" s="580">
        <v>94</v>
      </c>
      <c r="K65" s="579">
        <v>748957.07439024397</v>
      </c>
      <c r="L65" s="580">
        <v>21</v>
      </c>
      <c r="M65" s="572">
        <f t="shared" si="1"/>
        <v>296</v>
      </c>
    </row>
    <row r="66" spans="1:13" ht="15" customHeight="1" x14ac:dyDescent="0.25">
      <c r="A66" s="594" t="s">
        <v>163</v>
      </c>
      <c r="B66" s="316" t="s">
        <v>51</v>
      </c>
      <c r="C66" s="535">
        <v>0.21987818697257558</v>
      </c>
      <c r="D66" s="541">
        <v>104</v>
      </c>
      <c r="E66" s="535">
        <v>29762.777777777777</v>
      </c>
      <c r="F66" s="541">
        <v>32</v>
      </c>
      <c r="G66" s="535">
        <v>67564.010763888888</v>
      </c>
      <c r="H66" s="541">
        <v>24</v>
      </c>
      <c r="I66" s="535">
        <v>2852.4998333333333</v>
      </c>
      <c r="J66" s="541">
        <v>80</v>
      </c>
      <c r="K66" s="558">
        <v>629696.22155172413</v>
      </c>
      <c r="L66" s="541">
        <v>58</v>
      </c>
      <c r="M66" s="573">
        <f t="shared" si="1"/>
        <v>298</v>
      </c>
    </row>
    <row r="67" spans="1:13" ht="15" customHeight="1" x14ac:dyDescent="0.25">
      <c r="A67" s="594" t="s">
        <v>147</v>
      </c>
      <c r="B67" s="316" t="s">
        <v>206</v>
      </c>
      <c r="C67" s="535">
        <v>0.91669693737478164</v>
      </c>
      <c r="D67" s="541">
        <v>5</v>
      </c>
      <c r="E67" s="535">
        <v>36269.421419778417</v>
      </c>
      <c r="F67" s="541">
        <v>18</v>
      </c>
      <c r="G67" s="535">
        <v>34391.766196142795</v>
      </c>
      <c r="H67" s="541">
        <v>110</v>
      </c>
      <c r="I67" s="535">
        <v>1980.8300984817395</v>
      </c>
      <c r="J67" s="541">
        <v>107</v>
      </c>
      <c r="K67" s="558">
        <v>618256.80612244899</v>
      </c>
      <c r="L67" s="541">
        <v>63</v>
      </c>
      <c r="M67" s="573">
        <f t="shared" si="1"/>
        <v>303</v>
      </c>
    </row>
    <row r="68" spans="1:13" ht="15" customHeight="1" x14ac:dyDescent="0.25">
      <c r="A68" s="594" t="s">
        <v>164</v>
      </c>
      <c r="B68" s="316" t="s">
        <v>9</v>
      </c>
      <c r="C68" s="535">
        <v>0.59868737440513842</v>
      </c>
      <c r="D68" s="541">
        <v>32</v>
      </c>
      <c r="E68" s="535">
        <v>18485.087310826544</v>
      </c>
      <c r="F68" s="541">
        <v>91</v>
      </c>
      <c r="G68" s="535">
        <v>55197.246635622818</v>
      </c>
      <c r="H68" s="541">
        <v>66</v>
      </c>
      <c r="I68" s="535">
        <v>3006.8731082654249</v>
      </c>
      <c r="J68" s="541">
        <v>70</v>
      </c>
      <c r="K68" s="558">
        <v>660864.52491228073</v>
      </c>
      <c r="L68" s="541">
        <v>52</v>
      </c>
      <c r="M68" s="573">
        <f t="shared" si="1"/>
        <v>311</v>
      </c>
    </row>
    <row r="69" spans="1:13" ht="15" customHeight="1" x14ac:dyDescent="0.25">
      <c r="A69" s="593" t="s">
        <v>161</v>
      </c>
      <c r="B69" s="316" t="s">
        <v>18</v>
      </c>
      <c r="C69" s="535">
        <v>0.41803115350795306</v>
      </c>
      <c r="D69" s="541">
        <v>74</v>
      </c>
      <c r="E69" s="535">
        <v>18835.030864197532</v>
      </c>
      <c r="F69" s="541">
        <v>89</v>
      </c>
      <c r="G69" s="535">
        <v>63606.113796296297</v>
      </c>
      <c r="H69" s="541">
        <v>27</v>
      </c>
      <c r="I69" s="535">
        <v>2841.5694135802469</v>
      </c>
      <c r="J69" s="541">
        <v>82</v>
      </c>
      <c r="K69" s="558">
        <v>674955.92</v>
      </c>
      <c r="L69" s="541">
        <v>43</v>
      </c>
      <c r="M69" s="573">
        <f t="shared" ref="M69:M100" si="2">D69+F69+H69+J69+L69</f>
        <v>315</v>
      </c>
    </row>
    <row r="70" spans="1:13" ht="15" customHeight="1" x14ac:dyDescent="0.25">
      <c r="A70" s="594" t="s">
        <v>146</v>
      </c>
      <c r="B70" s="316" t="s">
        <v>12</v>
      </c>
      <c r="C70" s="535">
        <v>0.26072591799933476</v>
      </c>
      <c r="D70" s="541">
        <v>99</v>
      </c>
      <c r="E70" s="535">
        <v>23777.482900136798</v>
      </c>
      <c r="F70" s="541">
        <v>50</v>
      </c>
      <c r="G70" s="535">
        <v>60083.966196990426</v>
      </c>
      <c r="H70" s="541">
        <v>45</v>
      </c>
      <c r="I70" s="535">
        <v>2609.4870041039671</v>
      </c>
      <c r="J70" s="541">
        <v>97</v>
      </c>
      <c r="K70" s="558">
        <v>743122.81734693877</v>
      </c>
      <c r="L70" s="541">
        <v>24</v>
      </c>
      <c r="M70" s="573">
        <f t="shared" si="2"/>
        <v>315</v>
      </c>
    </row>
    <row r="71" spans="1:13" ht="15" customHeight="1" x14ac:dyDescent="0.25">
      <c r="A71" s="600" t="s">
        <v>164</v>
      </c>
      <c r="B71" s="321" t="s">
        <v>56</v>
      </c>
      <c r="C71" s="534">
        <v>0.46192526615878482</v>
      </c>
      <c r="D71" s="540">
        <v>67</v>
      </c>
      <c r="E71" s="534">
        <v>22905.973548861133</v>
      </c>
      <c r="F71" s="540">
        <v>53</v>
      </c>
      <c r="G71" s="534">
        <v>56065.082020573107</v>
      </c>
      <c r="H71" s="540">
        <v>59</v>
      </c>
      <c r="I71" s="534">
        <v>3107.9537105069803</v>
      </c>
      <c r="J71" s="540">
        <v>64</v>
      </c>
      <c r="K71" s="557">
        <v>585334.18320987653</v>
      </c>
      <c r="L71" s="540">
        <v>77</v>
      </c>
      <c r="M71" s="574">
        <f t="shared" si="2"/>
        <v>320</v>
      </c>
    </row>
    <row r="72" spans="1:13" ht="15" customHeight="1" x14ac:dyDescent="0.25">
      <c r="A72" s="594" t="s">
        <v>164</v>
      </c>
      <c r="B72" s="316" t="s">
        <v>119</v>
      </c>
      <c r="C72" s="535">
        <v>0.61941976167089596</v>
      </c>
      <c r="D72" s="541">
        <v>30</v>
      </c>
      <c r="E72" s="535">
        <v>12993.869636963696</v>
      </c>
      <c r="F72" s="541">
        <v>106</v>
      </c>
      <c r="G72" s="535">
        <v>58377.236295379538</v>
      </c>
      <c r="H72" s="541">
        <v>49</v>
      </c>
      <c r="I72" s="535">
        <v>3658.2879537953795</v>
      </c>
      <c r="J72" s="541">
        <v>36</v>
      </c>
      <c r="K72" s="558">
        <v>465457.11363636365</v>
      </c>
      <c r="L72" s="541">
        <v>105</v>
      </c>
      <c r="M72" s="573">
        <f t="shared" si="2"/>
        <v>326</v>
      </c>
    </row>
    <row r="73" spans="1:13" ht="15" customHeight="1" x14ac:dyDescent="0.25">
      <c r="A73" s="593" t="s">
        <v>208</v>
      </c>
      <c r="B73" s="316" t="s">
        <v>191</v>
      </c>
      <c r="C73" s="535">
        <v>0.31803362893508824</v>
      </c>
      <c r="D73" s="541">
        <v>92</v>
      </c>
      <c r="E73" s="535">
        <v>19675.294659300183</v>
      </c>
      <c r="F73" s="541">
        <v>75</v>
      </c>
      <c r="G73" s="535">
        <v>55927.034125230202</v>
      </c>
      <c r="H73" s="541">
        <v>61</v>
      </c>
      <c r="I73" s="535">
        <v>3218.1058931860039</v>
      </c>
      <c r="J73" s="541">
        <v>53</v>
      </c>
      <c r="K73" s="558">
        <v>672984.77586206899</v>
      </c>
      <c r="L73" s="541">
        <v>45</v>
      </c>
      <c r="M73" s="573">
        <f t="shared" si="2"/>
        <v>326</v>
      </c>
    </row>
    <row r="74" spans="1:13" ht="15" customHeight="1" thickBot="1" x14ac:dyDescent="0.3">
      <c r="A74" s="599" t="s">
        <v>146</v>
      </c>
      <c r="B74" s="318" t="s">
        <v>184</v>
      </c>
      <c r="C74" s="539">
        <v>0.3689064256190539</v>
      </c>
      <c r="D74" s="589">
        <v>85</v>
      </c>
      <c r="E74" s="539">
        <v>21023.065512978985</v>
      </c>
      <c r="F74" s="589">
        <v>61</v>
      </c>
      <c r="G74" s="539">
        <v>55911.614023485781</v>
      </c>
      <c r="H74" s="589">
        <v>62</v>
      </c>
      <c r="I74" s="539">
        <v>3270.0743943139678</v>
      </c>
      <c r="J74" s="589">
        <v>48</v>
      </c>
      <c r="K74" s="561">
        <v>600386.77019230765</v>
      </c>
      <c r="L74" s="589">
        <v>72</v>
      </c>
      <c r="M74" s="590">
        <f t="shared" si="2"/>
        <v>328</v>
      </c>
    </row>
    <row r="75" spans="1:13" ht="15" customHeight="1" x14ac:dyDescent="0.25">
      <c r="A75" s="592" t="s">
        <v>164</v>
      </c>
      <c r="B75" s="317" t="s">
        <v>13</v>
      </c>
      <c r="C75" s="582">
        <v>0.46475785099020428</v>
      </c>
      <c r="D75" s="580">
        <v>64</v>
      </c>
      <c r="E75" s="582">
        <v>20541.970297029704</v>
      </c>
      <c r="F75" s="580">
        <v>67</v>
      </c>
      <c r="G75" s="582">
        <v>48874.274801980195</v>
      </c>
      <c r="H75" s="580">
        <v>87</v>
      </c>
      <c r="I75" s="582">
        <v>3244.628712871287</v>
      </c>
      <c r="J75" s="580">
        <v>52</v>
      </c>
      <c r="K75" s="579">
        <v>620091.50980392157</v>
      </c>
      <c r="L75" s="580">
        <v>62</v>
      </c>
      <c r="M75" s="572">
        <f t="shared" si="2"/>
        <v>332</v>
      </c>
    </row>
    <row r="76" spans="1:13" ht="15" customHeight="1" x14ac:dyDescent="0.25">
      <c r="A76" s="593" t="s">
        <v>146</v>
      </c>
      <c r="B76" s="316" t="s">
        <v>187</v>
      </c>
      <c r="C76" s="535">
        <v>0.32262528930343831</v>
      </c>
      <c r="D76" s="541">
        <v>91</v>
      </c>
      <c r="E76" s="535">
        <v>25255.512690355328</v>
      </c>
      <c r="F76" s="541">
        <v>45</v>
      </c>
      <c r="G76" s="535">
        <v>51091.60659898477</v>
      </c>
      <c r="H76" s="541">
        <v>81</v>
      </c>
      <c r="I76" s="535">
        <v>3172.2862944162434</v>
      </c>
      <c r="J76" s="541">
        <v>59</v>
      </c>
      <c r="K76" s="558">
        <v>629199.69460000005</v>
      </c>
      <c r="L76" s="541">
        <v>59</v>
      </c>
      <c r="M76" s="573">
        <f t="shared" si="2"/>
        <v>335</v>
      </c>
    </row>
    <row r="77" spans="1:13" ht="15" customHeight="1" x14ac:dyDescent="0.25">
      <c r="A77" s="594" t="s">
        <v>146</v>
      </c>
      <c r="B77" s="316" t="s">
        <v>65</v>
      </c>
      <c r="C77" s="535">
        <v>0.83897458835009997</v>
      </c>
      <c r="D77" s="541">
        <v>10</v>
      </c>
      <c r="E77" s="535">
        <v>19239.593908629442</v>
      </c>
      <c r="F77" s="541">
        <v>84</v>
      </c>
      <c r="G77" s="535">
        <v>55883.818913705589</v>
      </c>
      <c r="H77" s="541">
        <v>64</v>
      </c>
      <c r="I77" s="535">
        <v>2728.2781725888326</v>
      </c>
      <c r="J77" s="541">
        <v>91</v>
      </c>
      <c r="K77" s="558">
        <v>549757.23809523811</v>
      </c>
      <c r="L77" s="541">
        <v>87</v>
      </c>
      <c r="M77" s="573">
        <f t="shared" si="2"/>
        <v>336</v>
      </c>
    </row>
    <row r="78" spans="1:13" ht="15" customHeight="1" x14ac:dyDescent="0.25">
      <c r="A78" s="593" t="s">
        <v>208</v>
      </c>
      <c r="B78" s="316" t="s">
        <v>242</v>
      </c>
      <c r="C78" s="535">
        <v>0.58994078901058811</v>
      </c>
      <c r="D78" s="541">
        <v>36</v>
      </c>
      <c r="E78" s="535">
        <v>17146.121635094714</v>
      </c>
      <c r="F78" s="541">
        <v>100</v>
      </c>
      <c r="G78" s="535">
        <v>52309.830548354934</v>
      </c>
      <c r="H78" s="541">
        <v>78</v>
      </c>
      <c r="I78" s="535">
        <v>3742.7242572283153</v>
      </c>
      <c r="J78" s="541">
        <v>33</v>
      </c>
      <c r="K78" s="558">
        <v>545837.85050847463</v>
      </c>
      <c r="L78" s="541">
        <v>90</v>
      </c>
      <c r="M78" s="573">
        <f t="shared" si="2"/>
        <v>337</v>
      </c>
    </row>
    <row r="79" spans="1:13" ht="15" customHeight="1" x14ac:dyDescent="0.25">
      <c r="A79" s="593" t="s">
        <v>163</v>
      </c>
      <c r="B79" s="316" t="s">
        <v>235</v>
      </c>
      <c r="C79" s="535">
        <v>0.55687752897596365</v>
      </c>
      <c r="D79" s="541">
        <v>43</v>
      </c>
      <c r="E79" s="535">
        <v>19094.410256410258</v>
      </c>
      <c r="F79" s="541">
        <v>87</v>
      </c>
      <c r="G79" s="535">
        <v>54645.306474358971</v>
      </c>
      <c r="H79" s="541">
        <v>68</v>
      </c>
      <c r="I79" s="535">
        <v>2931.5622051282053</v>
      </c>
      <c r="J79" s="541">
        <v>73</v>
      </c>
      <c r="K79" s="558">
        <v>614939.36585365853</v>
      </c>
      <c r="L79" s="541">
        <v>67</v>
      </c>
      <c r="M79" s="573">
        <f t="shared" si="2"/>
        <v>338</v>
      </c>
    </row>
    <row r="80" spans="1:13" ht="15" customHeight="1" x14ac:dyDescent="0.25">
      <c r="A80" s="600" t="s">
        <v>208</v>
      </c>
      <c r="B80" s="321" t="s">
        <v>198</v>
      </c>
      <c r="C80" s="534">
        <v>0.65592604537016375</v>
      </c>
      <c r="D80" s="540">
        <v>23</v>
      </c>
      <c r="E80" s="534">
        <v>20261.511500547644</v>
      </c>
      <c r="F80" s="540">
        <v>71</v>
      </c>
      <c r="G80" s="534">
        <v>55952.888860898136</v>
      </c>
      <c r="H80" s="540">
        <v>60</v>
      </c>
      <c r="I80" s="534">
        <v>2879.4874041621028</v>
      </c>
      <c r="J80" s="540">
        <v>78</v>
      </c>
      <c r="K80" s="557">
        <v>461966.43939393939</v>
      </c>
      <c r="L80" s="540">
        <v>106</v>
      </c>
      <c r="M80" s="574">
        <f t="shared" si="2"/>
        <v>338</v>
      </c>
    </row>
    <row r="81" spans="1:13" ht="15" customHeight="1" x14ac:dyDescent="0.25">
      <c r="A81" s="594" t="s">
        <v>208</v>
      </c>
      <c r="B81" s="316" t="s">
        <v>200</v>
      </c>
      <c r="C81" s="535">
        <v>0.59760737738400205</v>
      </c>
      <c r="D81" s="541">
        <v>33</v>
      </c>
      <c r="E81" s="535">
        <v>20886.91593047035</v>
      </c>
      <c r="F81" s="541">
        <v>63</v>
      </c>
      <c r="G81" s="535">
        <v>53523.861666666664</v>
      </c>
      <c r="H81" s="541">
        <v>73</v>
      </c>
      <c r="I81" s="535">
        <v>2846.7985685071576</v>
      </c>
      <c r="J81" s="541">
        <v>81</v>
      </c>
      <c r="K81" s="558">
        <v>547564.78947368416</v>
      </c>
      <c r="L81" s="541">
        <v>88</v>
      </c>
      <c r="M81" s="573">
        <f t="shared" si="2"/>
        <v>338</v>
      </c>
    </row>
    <row r="82" spans="1:13" ht="15" customHeight="1" x14ac:dyDescent="0.25">
      <c r="A82" s="594" t="s">
        <v>208</v>
      </c>
      <c r="B82" s="316" t="s">
        <v>89</v>
      </c>
      <c r="C82" s="535">
        <v>0.68194243589795056</v>
      </c>
      <c r="D82" s="541">
        <v>18</v>
      </c>
      <c r="E82" s="535">
        <v>23721.859185918591</v>
      </c>
      <c r="F82" s="541">
        <v>51</v>
      </c>
      <c r="G82" s="535">
        <v>43866.840953428677</v>
      </c>
      <c r="H82" s="541">
        <v>101</v>
      </c>
      <c r="I82" s="535">
        <v>3024.4092225889253</v>
      </c>
      <c r="J82" s="541">
        <v>68</v>
      </c>
      <c r="K82" s="558">
        <v>496315.64</v>
      </c>
      <c r="L82" s="541">
        <v>100</v>
      </c>
      <c r="M82" s="573">
        <f t="shared" si="2"/>
        <v>338</v>
      </c>
    </row>
    <row r="83" spans="1:13" ht="15" customHeight="1" x14ac:dyDescent="0.25">
      <c r="A83" s="593" t="s">
        <v>162</v>
      </c>
      <c r="B83" s="620" t="s">
        <v>224</v>
      </c>
      <c r="C83" s="535">
        <v>1.9356151346808993E-2</v>
      </c>
      <c r="D83" s="541">
        <v>41</v>
      </c>
      <c r="E83" s="535">
        <v>18152.664359861592</v>
      </c>
      <c r="F83" s="541">
        <v>94</v>
      </c>
      <c r="G83" s="535">
        <v>50342.709019607842</v>
      </c>
      <c r="H83" s="541">
        <v>83</v>
      </c>
      <c r="I83" s="535">
        <v>2909.8371626297576</v>
      </c>
      <c r="J83" s="541">
        <v>74</v>
      </c>
      <c r="K83" s="558">
        <v>671296.5390566038</v>
      </c>
      <c r="L83" s="541">
        <v>47</v>
      </c>
      <c r="M83" s="573">
        <f t="shared" si="2"/>
        <v>339</v>
      </c>
    </row>
    <row r="84" spans="1:13" ht="15" customHeight="1" thickBot="1" x14ac:dyDescent="0.3">
      <c r="A84" s="598" t="s">
        <v>161</v>
      </c>
      <c r="B84" s="318" t="s">
        <v>17</v>
      </c>
      <c r="C84" s="539">
        <v>0.24825917221275903</v>
      </c>
      <c r="D84" s="589">
        <v>101</v>
      </c>
      <c r="E84" s="539">
        <v>19639.37984496124</v>
      </c>
      <c r="F84" s="589">
        <v>77</v>
      </c>
      <c r="G84" s="539">
        <v>65676.833624031002</v>
      </c>
      <c r="H84" s="589">
        <v>26</v>
      </c>
      <c r="I84" s="539">
        <v>2981.2768798449615</v>
      </c>
      <c r="J84" s="589">
        <v>71</v>
      </c>
      <c r="K84" s="561">
        <v>617766.45652173914</v>
      </c>
      <c r="L84" s="589">
        <v>64</v>
      </c>
      <c r="M84" s="590">
        <f t="shared" si="2"/>
        <v>339</v>
      </c>
    </row>
    <row r="85" spans="1:13" ht="15" customHeight="1" x14ac:dyDescent="0.25">
      <c r="A85" s="592" t="s">
        <v>163</v>
      </c>
      <c r="B85" s="317" t="s">
        <v>54</v>
      </c>
      <c r="C85" s="582">
        <v>0.56605839264873614</v>
      </c>
      <c r="D85" s="580">
        <v>42</v>
      </c>
      <c r="E85" s="582">
        <v>19334.521575984989</v>
      </c>
      <c r="F85" s="580">
        <v>82</v>
      </c>
      <c r="G85" s="582">
        <v>61452.236547842396</v>
      </c>
      <c r="H85" s="580">
        <v>39</v>
      </c>
      <c r="I85" s="582">
        <v>2712.103761726079</v>
      </c>
      <c r="J85" s="580">
        <v>92</v>
      </c>
      <c r="K85" s="579">
        <v>561341.32394366199</v>
      </c>
      <c r="L85" s="580">
        <v>85</v>
      </c>
      <c r="M85" s="572">
        <f t="shared" si="2"/>
        <v>340</v>
      </c>
    </row>
    <row r="86" spans="1:13" ht="15" customHeight="1" x14ac:dyDescent="0.25">
      <c r="A86" s="594" t="s">
        <v>208</v>
      </c>
      <c r="B86" s="316" t="s">
        <v>195</v>
      </c>
      <c r="C86" s="535">
        <v>0.59425603394634274</v>
      </c>
      <c r="D86" s="541">
        <v>35</v>
      </c>
      <c r="E86" s="535">
        <v>19188.271298593878</v>
      </c>
      <c r="F86" s="541">
        <v>85</v>
      </c>
      <c r="G86" s="535">
        <v>48341.111124896612</v>
      </c>
      <c r="H86" s="541">
        <v>92</v>
      </c>
      <c r="I86" s="535">
        <v>3023.1841191066997</v>
      </c>
      <c r="J86" s="541">
        <v>69</v>
      </c>
      <c r="K86" s="558">
        <v>627417.80192982452</v>
      </c>
      <c r="L86" s="541">
        <v>60</v>
      </c>
      <c r="M86" s="573">
        <f t="shared" si="2"/>
        <v>341</v>
      </c>
    </row>
    <row r="87" spans="1:13" ht="15" customHeight="1" x14ac:dyDescent="0.25">
      <c r="A87" s="594" t="s">
        <v>164</v>
      </c>
      <c r="B87" s="316" t="s">
        <v>238</v>
      </c>
      <c r="C87" s="535">
        <v>0.46182921252601694</v>
      </c>
      <c r="D87" s="541">
        <v>68</v>
      </c>
      <c r="E87" s="535">
        <v>20743.598820058996</v>
      </c>
      <c r="F87" s="541">
        <v>65</v>
      </c>
      <c r="G87" s="535">
        <v>62085.171937069812</v>
      </c>
      <c r="H87" s="541">
        <v>32</v>
      </c>
      <c r="I87" s="535">
        <v>2801.0068829891839</v>
      </c>
      <c r="J87" s="541">
        <v>85</v>
      </c>
      <c r="K87" s="558">
        <v>518623.94366197183</v>
      </c>
      <c r="L87" s="541">
        <v>97</v>
      </c>
      <c r="M87" s="573">
        <f t="shared" si="2"/>
        <v>347</v>
      </c>
    </row>
    <row r="88" spans="1:13" ht="15" customHeight="1" x14ac:dyDescent="0.25">
      <c r="A88" s="594" t="s">
        <v>161</v>
      </c>
      <c r="B88" s="316" t="s">
        <v>179</v>
      </c>
      <c r="C88" s="535">
        <v>0.2354685064087462</v>
      </c>
      <c r="D88" s="541">
        <v>102</v>
      </c>
      <c r="E88" s="535">
        <v>17950.072886297377</v>
      </c>
      <c r="F88" s="541">
        <v>95</v>
      </c>
      <c r="G88" s="535">
        <v>51811.868075801751</v>
      </c>
      <c r="H88" s="541">
        <v>80</v>
      </c>
      <c r="I88" s="535">
        <v>3126.2371137026239</v>
      </c>
      <c r="J88" s="541">
        <v>61</v>
      </c>
      <c r="K88" s="558">
        <v>834708.8055555555</v>
      </c>
      <c r="L88" s="541">
        <v>11</v>
      </c>
      <c r="M88" s="573">
        <f t="shared" si="2"/>
        <v>349</v>
      </c>
    </row>
    <row r="89" spans="1:13" ht="15" customHeight="1" x14ac:dyDescent="0.25">
      <c r="A89" s="594" t="s">
        <v>163</v>
      </c>
      <c r="B89" s="316" t="s">
        <v>6</v>
      </c>
      <c r="C89" s="535">
        <v>0.31047442729827501</v>
      </c>
      <c r="D89" s="541">
        <v>94</v>
      </c>
      <c r="E89" s="535">
        <v>26127.94930875576</v>
      </c>
      <c r="F89" s="541">
        <v>41</v>
      </c>
      <c r="G89" s="535">
        <v>57273.195449308754</v>
      </c>
      <c r="H89" s="541">
        <v>52</v>
      </c>
      <c r="I89" s="535">
        <v>2680.7977419354838</v>
      </c>
      <c r="J89" s="541">
        <v>95</v>
      </c>
      <c r="K89" s="558">
        <v>600799.0641791044</v>
      </c>
      <c r="L89" s="541">
        <v>71</v>
      </c>
      <c r="M89" s="573">
        <f t="shared" si="2"/>
        <v>353</v>
      </c>
    </row>
    <row r="90" spans="1:13" ht="15" customHeight="1" x14ac:dyDescent="0.25">
      <c r="A90" s="597" t="s">
        <v>146</v>
      </c>
      <c r="B90" s="321" t="s">
        <v>189</v>
      </c>
      <c r="C90" s="534">
        <v>0.47578362974525845</v>
      </c>
      <c r="D90" s="540">
        <v>59</v>
      </c>
      <c r="E90" s="534">
        <v>2064.6458818054907</v>
      </c>
      <c r="F90" s="540">
        <v>110</v>
      </c>
      <c r="G90" s="534">
        <v>53709.312000930666</v>
      </c>
      <c r="H90" s="540">
        <v>71</v>
      </c>
      <c r="I90" s="534">
        <v>3353.4711865984177</v>
      </c>
      <c r="J90" s="540">
        <v>44</v>
      </c>
      <c r="K90" s="557">
        <v>606612.8527118644</v>
      </c>
      <c r="L90" s="540">
        <v>69</v>
      </c>
      <c r="M90" s="574">
        <f t="shared" si="2"/>
        <v>353</v>
      </c>
    </row>
    <row r="91" spans="1:13" ht="15" customHeight="1" x14ac:dyDescent="0.25">
      <c r="A91" s="593" t="s">
        <v>146</v>
      </c>
      <c r="B91" s="316" t="s">
        <v>188</v>
      </c>
      <c r="C91" s="535">
        <v>0.53672283088518935</v>
      </c>
      <c r="D91" s="541">
        <v>48</v>
      </c>
      <c r="E91" s="535">
        <v>3459.8669581511554</v>
      </c>
      <c r="F91" s="541">
        <v>108</v>
      </c>
      <c r="G91" s="535">
        <v>49410.929569019361</v>
      </c>
      <c r="H91" s="541">
        <v>84</v>
      </c>
      <c r="I91" s="535">
        <v>3064.7482823235478</v>
      </c>
      <c r="J91" s="541">
        <v>65</v>
      </c>
      <c r="K91" s="558">
        <v>647168.24784810119</v>
      </c>
      <c r="L91" s="541">
        <v>55</v>
      </c>
      <c r="M91" s="573">
        <f t="shared" si="2"/>
        <v>360</v>
      </c>
    </row>
    <row r="92" spans="1:13" ht="15" customHeight="1" x14ac:dyDescent="0.25">
      <c r="A92" s="594" t="s">
        <v>164</v>
      </c>
      <c r="B92" s="316" t="s">
        <v>177</v>
      </c>
      <c r="C92" s="535">
        <v>0.5947325996786379</v>
      </c>
      <c r="D92" s="541">
        <v>34</v>
      </c>
      <c r="E92" s="535">
        <v>16932.475928473177</v>
      </c>
      <c r="F92" s="541">
        <v>102</v>
      </c>
      <c r="G92" s="535">
        <v>55314.572696011004</v>
      </c>
      <c r="H92" s="541">
        <v>65</v>
      </c>
      <c r="I92" s="535">
        <v>3178.7248968363137</v>
      </c>
      <c r="J92" s="541">
        <v>58</v>
      </c>
      <c r="K92" s="558">
        <v>486053.91666666669</v>
      </c>
      <c r="L92" s="541">
        <v>102</v>
      </c>
      <c r="M92" s="573">
        <f t="shared" si="2"/>
        <v>361</v>
      </c>
    </row>
    <row r="93" spans="1:13" ht="15" customHeight="1" x14ac:dyDescent="0.25">
      <c r="A93" s="594" t="s">
        <v>163</v>
      </c>
      <c r="B93" s="316" t="s">
        <v>234</v>
      </c>
      <c r="C93" s="535">
        <v>0.47615011121738859</v>
      </c>
      <c r="D93" s="541">
        <v>58</v>
      </c>
      <c r="E93" s="535">
        <v>20040.841392649902</v>
      </c>
      <c r="F93" s="541">
        <v>72</v>
      </c>
      <c r="G93" s="535">
        <v>53436.963462282394</v>
      </c>
      <c r="H93" s="541">
        <v>75</v>
      </c>
      <c r="I93" s="535">
        <v>2890.4715280464216</v>
      </c>
      <c r="J93" s="541">
        <v>77</v>
      </c>
      <c r="K93" s="558">
        <v>572342.75862068962</v>
      </c>
      <c r="L93" s="541">
        <v>80</v>
      </c>
      <c r="M93" s="573">
        <f t="shared" si="2"/>
        <v>362</v>
      </c>
    </row>
    <row r="94" spans="1:13" ht="15" customHeight="1" thickBot="1" x14ac:dyDescent="0.3">
      <c r="A94" s="598" t="s">
        <v>208</v>
      </c>
      <c r="B94" s="318" t="s">
        <v>27</v>
      </c>
      <c r="C94" s="539">
        <v>0.31086041837509581</v>
      </c>
      <c r="D94" s="589">
        <v>93</v>
      </c>
      <c r="E94" s="539">
        <v>18543.699346405228</v>
      </c>
      <c r="F94" s="589">
        <v>90</v>
      </c>
      <c r="G94" s="539">
        <v>49243.506143790852</v>
      </c>
      <c r="H94" s="589">
        <v>85</v>
      </c>
      <c r="I94" s="539">
        <v>2757.9182745098037</v>
      </c>
      <c r="J94" s="589">
        <v>89</v>
      </c>
      <c r="K94" s="561">
        <v>851656.94285714289</v>
      </c>
      <c r="L94" s="589">
        <v>6</v>
      </c>
      <c r="M94" s="590">
        <f t="shared" si="2"/>
        <v>363</v>
      </c>
    </row>
    <row r="95" spans="1:13" ht="15" customHeight="1" x14ac:dyDescent="0.25">
      <c r="A95" s="592" t="s">
        <v>164</v>
      </c>
      <c r="B95" s="317" t="s">
        <v>4</v>
      </c>
      <c r="C95" s="582">
        <v>0.44296257825414648</v>
      </c>
      <c r="D95" s="580">
        <v>70</v>
      </c>
      <c r="E95" s="582">
        <v>20038.661679135494</v>
      </c>
      <c r="F95" s="580">
        <v>73</v>
      </c>
      <c r="G95" s="582">
        <v>48988.352610141308</v>
      </c>
      <c r="H95" s="580">
        <v>86</v>
      </c>
      <c r="I95" s="582">
        <v>2573.5669825436407</v>
      </c>
      <c r="J95" s="580">
        <v>99</v>
      </c>
      <c r="K95" s="579">
        <v>678201.37281690142</v>
      </c>
      <c r="L95" s="580">
        <v>39</v>
      </c>
      <c r="M95" s="572">
        <f t="shared" si="2"/>
        <v>367</v>
      </c>
    </row>
    <row r="96" spans="1:13" ht="15" customHeight="1" x14ac:dyDescent="0.25">
      <c r="A96" s="594" t="s">
        <v>162</v>
      </c>
      <c r="B96" s="316" t="s">
        <v>170</v>
      </c>
      <c r="C96" s="535">
        <v>0.55261754849621791</v>
      </c>
      <c r="D96" s="541">
        <v>46</v>
      </c>
      <c r="E96" s="535">
        <v>21681.585735963581</v>
      </c>
      <c r="F96" s="541">
        <v>57</v>
      </c>
      <c r="G96" s="535">
        <v>53461.35996206374</v>
      </c>
      <c r="H96" s="541">
        <v>74</v>
      </c>
      <c r="I96" s="535">
        <v>2175.4295675265553</v>
      </c>
      <c r="J96" s="541">
        <v>105</v>
      </c>
      <c r="K96" s="558">
        <v>544975.06385542161</v>
      </c>
      <c r="L96" s="541">
        <v>91</v>
      </c>
      <c r="M96" s="573">
        <f t="shared" si="2"/>
        <v>373</v>
      </c>
    </row>
    <row r="97" spans="1:13" ht="15" customHeight="1" x14ac:dyDescent="0.25">
      <c r="A97" s="593" t="s">
        <v>208</v>
      </c>
      <c r="B97" s="316" t="s">
        <v>197</v>
      </c>
      <c r="C97" s="535">
        <v>0.63087418216651203</v>
      </c>
      <c r="D97" s="541">
        <v>27</v>
      </c>
      <c r="E97" s="535">
        <v>2512.1739130434785</v>
      </c>
      <c r="F97" s="541">
        <v>109</v>
      </c>
      <c r="G97" s="535">
        <v>55905.605396975421</v>
      </c>
      <c r="H97" s="541">
        <v>63</v>
      </c>
      <c r="I97" s="535">
        <v>2501.6944328922496</v>
      </c>
      <c r="J97" s="541">
        <v>102</v>
      </c>
      <c r="K97" s="558">
        <v>590478.43737704912</v>
      </c>
      <c r="L97" s="541">
        <v>75</v>
      </c>
      <c r="M97" s="573">
        <f t="shared" si="2"/>
        <v>376</v>
      </c>
    </row>
    <row r="98" spans="1:13" ht="15" customHeight="1" x14ac:dyDescent="0.25">
      <c r="A98" s="593" t="s">
        <v>208</v>
      </c>
      <c r="B98" s="316" t="s">
        <v>204</v>
      </c>
      <c r="C98" s="535">
        <v>0.97468982444831997</v>
      </c>
      <c r="D98" s="541">
        <v>2</v>
      </c>
      <c r="E98" s="535">
        <v>19868.395334174023</v>
      </c>
      <c r="F98" s="541">
        <v>74</v>
      </c>
      <c r="G98" s="535">
        <v>43148.801957755357</v>
      </c>
      <c r="H98" s="541">
        <v>105</v>
      </c>
      <c r="I98" s="535">
        <v>2476.080706179067</v>
      </c>
      <c r="J98" s="541">
        <v>103</v>
      </c>
      <c r="K98" s="558">
        <v>530331.54140127392</v>
      </c>
      <c r="L98" s="541">
        <v>96</v>
      </c>
      <c r="M98" s="573">
        <f t="shared" si="2"/>
        <v>380</v>
      </c>
    </row>
    <row r="99" spans="1:13" ht="15" customHeight="1" x14ac:dyDescent="0.25">
      <c r="A99" s="593" t="s">
        <v>161</v>
      </c>
      <c r="B99" s="316" t="s">
        <v>181</v>
      </c>
      <c r="C99" s="535">
        <v>0.39282578327368145</v>
      </c>
      <c r="D99" s="541">
        <v>75</v>
      </c>
      <c r="E99" s="535">
        <v>14528.108356290175</v>
      </c>
      <c r="F99" s="541">
        <v>104</v>
      </c>
      <c r="G99" s="535">
        <v>43837.248503213952</v>
      </c>
      <c r="H99" s="541">
        <v>102</v>
      </c>
      <c r="I99" s="535">
        <v>5853.8273645546369</v>
      </c>
      <c r="J99" s="541">
        <v>16</v>
      </c>
      <c r="K99" s="558">
        <v>546169.0588235294</v>
      </c>
      <c r="L99" s="541">
        <v>89</v>
      </c>
      <c r="M99" s="573">
        <f t="shared" si="2"/>
        <v>386</v>
      </c>
    </row>
    <row r="100" spans="1:13" ht="15" customHeight="1" x14ac:dyDescent="0.25">
      <c r="A100" s="600" t="s">
        <v>162</v>
      </c>
      <c r="B100" s="321" t="s">
        <v>46</v>
      </c>
      <c r="C100" s="534">
        <v>0.55678603864888299</v>
      </c>
      <c r="D100" s="540">
        <v>44</v>
      </c>
      <c r="E100" s="534">
        <v>20408.169556840076</v>
      </c>
      <c r="F100" s="540">
        <v>69</v>
      </c>
      <c r="G100" s="534">
        <v>52520.234826589593</v>
      </c>
      <c r="H100" s="540">
        <v>77</v>
      </c>
      <c r="I100" s="534">
        <v>2698.7832658959537</v>
      </c>
      <c r="J100" s="540">
        <v>93</v>
      </c>
      <c r="K100" s="557">
        <v>444197.04805194808</v>
      </c>
      <c r="L100" s="540">
        <v>108</v>
      </c>
      <c r="M100" s="574">
        <f t="shared" si="2"/>
        <v>391</v>
      </c>
    </row>
    <row r="101" spans="1:13" ht="15" customHeight="1" x14ac:dyDescent="0.25">
      <c r="A101" s="594" t="s">
        <v>164</v>
      </c>
      <c r="B101" s="316" t="s">
        <v>57</v>
      </c>
      <c r="C101" s="535">
        <v>0.5041294475053677</v>
      </c>
      <c r="D101" s="541">
        <v>54</v>
      </c>
      <c r="E101" s="535">
        <v>19407.324777887465</v>
      </c>
      <c r="F101" s="541">
        <v>80</v>
      </c>
      <c r="G101" s="535">
        <v>43279.486880552817</v>
      </c>
      <c r="H101" s="541">
        <v>104</v>
      </c>
      <c r="I101" s="535">
        <v>3182.8173741362289</v>
      </c>
      <c r="J101" s="541">
        <v>57</v>
      </c>
      <c r="K101" s="558">
        <v>503468.29338461539</v>
      </c>
      <c r="L101" s="541">
        <v>98</v>
      </c>
      <c r="M101" s="573">
        <f t="shared" ref="M101:M115" si="3">D101+F101+H101+J101+L101</f>
        <v>393</v>
      </c>
    </row>
    <row r="102" spans="1:13" ht="15" customHeight="1" x14ac:dyDescent="0.25">
      <c r="A102" s="593" t="s">
        <v>146</v>
      </c>
      <c r="B102" s="316" t="s">
        <v>186</v>
      </c>
      <c r="C102" s="535">
        <v>0.38701270215526268</v>
      </c>
      <c r="D102" s="541">
        <v>76</v>
      </c>
      <c r="E102" s="535">
        <v>18291.814595660748</v>
      </c>
      <c r="F102" s="541">
        <v>93</v>
      </c>
      <c r="G102" s="535">
        <v>48184.445828402364</v>
      </c>
      <c r="H102" s="541">
        <v>93</v>
      </c>
      <c r="I102" s="535">
        <v>3268.4421992110456</v>
      </c>
      <c r="J102" s="541">
        <v>49</v>
      </c>
      <c r="K102" s="558">
        <v>557595.02842105262</v>
      </c>
      <c r="L102" s="541">
        <v>86</v>
      </c>
      <c r="M102" s="573">
        <f t="shared" si="3"/>
        <v>397</v>
      </c>
    </row>
    <row r="103" spans="1:13" ht="15" customHeight="1" x14ac:dyDescent="0.25">
      <c r="A103" s="594" t="s">
        <v>208</v>
      </c>
      <c r="B103" s="316" t="s">
        <v>199</v>
      </c>
      <c r="C103" s="535">
        <v>0.4522678297940631</v>
      </c>
      <c r="D103" s="541">
        <v>69</v>
      </c>
      <c r="E103" s="535">
        <v>17230.756832515766</v>
      </c>
      <c r="F103" s="541">
        <v>98</v>
      </c>
      <c r="G103" s="535">
        <v>54456.569614576038</v>
      </c>
      <c r="H103" s="541">
        <v>69</v>
      </c>
      <c r="I103" s="535">
        <v>932.5143658023826</v>
      </c>
      <c r="J103" s="541">
        <v>109</v>
      </c>
      <c r="K103" s="558">
        <v>647185.08108108107</v>
      </c>
      <c r="L103" s="541">
        <v>54</v>
      </c>
      <c r="M103" s="573">
        <f t="shared" si="3"/>
        <v>399</v>
      </c>
    </row>
    <row r="104" spans="1:13" ht="15" customHeight="1" thickBot="1" x14ac:dyDescent="0.3">
      <c r="A104" s="598" t="s">
        <v>146</v>
      </c>
      <c r="B104" s="318" t="s">
        <v>138</v>
      </c>
      <c r="C104" s="539">
        <v>0.33205399785214623</v>
      </c>
      <c r="D104" s="589">
        <v>90</v>
      </c>
      <c r="E104" s="539">
        <v>29086.979785969084</v>
      </c>
      <c r="F104" s="589">
        <v>34</v>
      </c>
      <c r="G104" s="539">
        <v>46803.738513674201</v>
      </c>
      <c r="H104" s="589">
        <v>96</v>
      </c>
      <c r="I104" s="539">
        <v>2896.7238525564803</v>
      </c>
      <c r="J104" s="589">
        <v>75</v>
      </c>
      <c r="K104" s="561">
        <v>392154.99213114753</v>
      </c>
      <c r="L104" s="589">
        <v>110</v>
      </c>
      <c r="M104" s="590">
        <f t="shared" si="3"/>
        <v>405</v>
      </c>
    </row>
    <row r="105" spans="1:13" ht="15" customHeight="1" x14ac:dyDescent="0.25">
      <c r="A105" s="592" t="s">
        <v>164</v>
      </c>
      <c r="B105" s="317" t="s">
        <v>176</v>
      </c>
      <c r="C105" s="582">
        <v>0.48827344300397379</v>
      </c>
      <c r="D105" s="580">
        <v>57</v>
      </c>
      <c r="E105" s="582">
        <v>16941.065203357004</v>
      </c>
      <c r="F105" s="580">
        <v>101</v>
      </c>
      <c r="G105" s="582">
        <v>50368.106862491928</v>
      </c>
      <c r="H105" s="580">
        <v>82</v>
      </c>
      <c r="I105" s="582">
        <v>2869.1646223369917</v>
      </c>
      <c r="J105" s="580">
        <v>79</v>
      </c>
      <c r="K105" s="579">
        <v>536733.73333333328</v>
      </c>
      <c r="L105" s="580">
        <v>94</v>
      </c>
      <c r="M105" s="572">
        <f t="shared" si="3"/>
        <v>413</v>
      </c>
    </row>
    <row r="106" spans="1:13" ht="15" customHeight="1" x14ac:dyDescent="0.25">
      <c r="A106" s="593" t="s">
        <v>161</v>
      </c>
      <c r="B106" s="316" t="s">
        <v>182</v>
      </c>
      <c r="C106" s="535">
        <v>0.30301658541662196</v>
      </c>
      <c r="D106" s="541">
        <v>95</v>
      </c>
      <c r="E106" s="535">
        <v>19555.516652433816</v>
      </c>
      <c r="F106" s="541">
        <v>78</v>
      </c>
      <c r="G106" s="535">
        <v>43790.570461144322</v>
      </c>
      <c r="H106" s="541">
        <v>103</v>
      </c>
      <c r="I106" s="535">
        <v>3420.3208966695133</v>
      </c>
      <c r="J106" s="541">
        <v>42</v>
      </c>
      <c r="K106" s="558">
        <v>489424.14211267611</v>
      </c>
      <c r="L106" s="541">
        <v>101</v>
      </c>
      <c r="M106" s="573">
        <f t="shared" si="3"/>
        <v>419</v>
      </c>
    </row>
    <row r="107" spans="1:13" ht="15" customHeight="1" x14ac:dyDescent="0.25">
      <c r="A107" s="603" t="s">
        <v>208</v>
      </c>
      <c r="B107" s="583" t="s">
        <v>205</v>
      </c>
      <c r="C107" s="591">
        <v>0.97999999866895648</v>
      </c>
      <c r="D107" s="578">
        <v>1</v>
      </c>
      <c r="E107" s="591">
        <v>17417.548422800221</v>
      </c>
      <c r="F107" s="578">
        <v>97</v>
      </c>
      <c r="G107" s="591">
        <v>34969.866519092415</v>
      </c>
      <c r="H107" s="578">
        <v>109</v>
      </c>
      <c r="I107" s="591">
        <v>1283.2174875484227</v>
      </c>
      <c r="J107" s="578">
        <v>108</v>
      </c>
      <c r="K107" s="591">
        <v>426450.13265306124</v>
      </c>
      <c r="L107" s="578">
        <v>109</v>
      </c>
      <c r="M107" s="576">
        <f t="shared" si="3"/>
        <v>424</v>
      </c>
    </row>
    <row r="108" spans="1:13" ht="15" customHeight="1" x14ac:dyDescent="0.25">
      <c r="A108" s="593" t="s">
        <v>161</v>
      </c>
      <c r="B108" s="316" t="s">
        <v>62</v>
      </c>
      <c r="C108" s="535">
        <v>0.14421641629205048</v>
      </c>
      <c r="D108" s="541">
        <v>108</v>
      </c>
      <c r="E108" s="535">
        <v>17820.939032936229</v>
      </c>
      <c r="F108" s="541">
        <v>96</v>
      </c>
      <c r="G108" s="535">
        <v>45660.660441485634</v>
      </c>
      <c r="H108" s="541">
        <v>99</v>
      </c>
      <c r="I108" s="535">
        <v>2773.4022284512962</v>
      </c>
      <c r="J108" s="541">
        <v>88</v>
      </c>
      <c r="K108" s="558">
        <v>670636.65432098764</v>
      </c>
      <c r="L108" s="541">
        <v>48</v>
      </c>
      <c r="M108" s="573">
        <f t="shared" si="3"/>
        <v>439</v>
      </c>
    </row>
    <row r="109" spans="1:13" x14ac:dyDescent="0.25">
      <c r="A109" s="594" t="s">
        <v>164</v>
      </c>
      <c r="B109" s="316" t="s">
        <v>236</v>
      </c>
      <c r="C109" s="535">
        <v>0.27306396650272907</v>
      </c>
      <c r="D109" s="541">
        <v>96</v>
      </c>
      <c r="E109" s="535">
        <v>20480.975020145044</v>
      </c>
      <c r="F109" s="541">
        <v>68</v>
      </c>
      <c r="G109" s="535">
        <v>46474.579339242548</v>
      </c>
      <c r="H109" s="541">
        <v>97</v>
      </c>
      <c r="I109" s="535">
        <v>2552.0328203062045</v>
      </c>
      <c r="J109" s="541">
        <v>100</v>
      </c>
      <c r="K109" s="558">
        <v>576018.81540983613</v>
      </c>
      <c r="L109" s="541">
        <v>79</v>
      </c>
      <c r="M109" s="573">
        <f t="shared" si="3"/>
        <v>440</v>
      </c>
    </row>
    <row r="110" spans="1:13" x14ac:dyDescent="0.25">
      <c r="A110" s="593" t="s">
        <v>163</v>
      </c>
      <c r="B110" s="316" t="s">
        <v>137</v>
      </c>
      <c r="C110" s="535">
        <v>0.25616588853782141</v>
      </c>
      <c r="D110" s="541">
        <v>100</v>
      </c>
      <c r="E110" s="535">
        <v>23885.663230240549</v>
      </c>
      <c r="F110" s="541">
        <v>49</v>
      </c>
      <c r="G110" s="535">
        <v>48540.602268041235</v>
      </c>
      <c r="H110" s="541">
        <v>90</v>
      </c>
      <c r="I110" s="535">
        <v>2165.1167560137455</v>
      </c>
      <c r="J110" s="541">
        <v>106</v>
      </c>
      <c r="K110" s="558">
        <v>500132.39534883719</v>
      </c>
      <c r="L110" s="541">
        <v>99</v>
      </c>
      <c r="M110" s="573">
        <f t="shared" si="3"/>
        <v>444</v>
      </c>
    </row>
    <row r="111" spans="1:13" x14ac:dyDescent="0.25">
      <c r="A111" s="593" t="s">
        <v>161</v>
      </c>
      <c r="B111" s="316" t="s">
        <v>5</v>
      </c>
      <c r="C111" s="535">
        <v>0.36957072130175989</v>
      </c>
      <c r="D111" s="541">
        <v>84</v>
      </c>
      <c r="E111" s="535">
        <v>13438.839291705499</v>
      </c>
      <c r="F111" s="541">
        <v>105</v>
      </c>
      <c r="G111" s="535">
        <v>47093.383038210624</v>
      </c>
      <c r="H111" s="541">
        <v>95</v>
      </c>
      <c r="I111" s="535">
        <v>2652.3707828518172</v>
      </c>
      <c r="J111" s="541">
        <v>96</v>
      </c>
      <c r="K111" s="558">
        <v>616153.01671641786</v>
      </c>
      <c r="L111" s="541">
        <v>66</v>
      </c>
      <c r="M111" s="573">
        <f t="shared" si="3"/>
        <v>446</v>
      </c>
    </row>
    <row r="112" spans="1:13" x14ac:dyDescent="0.25">
      <c r="A112" s="594" t="s">
        <v>161</v>
      </c>
      <c r="B112" s="316" t="s">
        <v>20</v>
      </c>
      <c r="C112" s="535">
        <v>0.46340270659070881</v>
      </c>
      <c r="D112" s="541">
        <v>65</v>
      </c>
      <c r="E112" s="535">
        <v>18324.512195121952</v>
      </c>
      <c r="F112" s="541">
        <v>92</v>
      </c>
      <c r="G112" s="535">
        <v>37580.431000000004</v>
      </c>
      <c r="H112" s="541">
        <v>108</v>
      </c>
      <c r="I112" s="535">
        <v>2184.0559430894309</v>
      </c>
      <c r="J112" s="541">
        <v>104</v>
      </c>
      <c r="K112" s="558">
        <v>564521.95588235289</v>
      </c>
      <c r="L112" s="541">
        <v>83</v>
      </c>
      <c r="M112" s="573">
        <f t="shared" si="3"/>
        <v>452</v>
      </c>
    </row>
    <row r="113" spans="1:13" x14ac:dyDescent="0.25">
      <c r="A113" s="594" t="s">
        <v>161</v>
      </c>
      <c r="B113" s="316" t="s">
        <v>22</v>
      </c>
      <c r="C113" s="535">
        <v>0.26489939777103882</v>
      </c>
      <c r="D113" s="541">
        <v>98</v>
      </c>
      <c r="E113" s="535">
        <v>12294.704570791528</v>
      </c>
      <c r="F113" s="541">
        <v>107</v>
      </c>
      <c r="G113" s="535">
        <v>48824.084537346709</v>
      </c>
      <c r="H113" s="541">
        <v>88</v>
      </c>
      <c r="I113" s="535">
        <v>2602.729230769231</v>
      </c>
      <c r="J113" s="541">
        <v>98</v>
      </c>
      <c r="K113" s="558">
        <v>459739</v>
      </c>
      <c r="L113" s="541">
        <v>107</v>
      </c>
      <c r="M113" s="573">
        <f t="shared" si="3"/>
        <v>498</v>
      </c>
    </row>
    <row r="114" spans="1:13" x14ac:dyDescent="0.25">
      <c r="A114" s="601" t="s">
        <v>161</v>
      </c>
      <c r="B114" s="319" t="s">
        <v>183</v>
      </c>
      <c r="C114" s="536">
        <v>0.34509302957422999</v>
      </c>
      <c r="D114" s="542">
        <v>87</v>
      </c>
      <c r="E114" s="536">
        <v>15755.285087719298</v>
      </c>
      <c r="F114" s="542">
        <v>103</v>
      </c>
      <c r="G114" s="536">
        <v>41480.366129385962</v>
      </c>
      <c r="H114" s="542">
        <v>107</v>
      </c>
      <c r="I114" s="536">
        <v>200.52083333333334</v>
      </c>
      <c r="J114" s="542">
        <v>110</v>
      </c>
      <c r="K114" s="559">
        <v>479097.65454545454</v>
      </c>
      <c r="L114" s="542">
        <v>103</v>
      </c>
      <c r="M114" s="575">
        <f t="shared" si="3"/>
        <v>510</v>
      </c>
    </row>
    <row r="115" spans="1:13" ht="15.75" thickBot="1" x14ac:dyDescent="0.3">
      <c r="A115" s="598" t="s">
        <v>161</v>
      </c>
      <c r="B115" s="318" t="s">
        <v>256</v>
      </c>
      <c r="C115" s="539"/>
      <c r="D115" s="589">
        <v>111</v>
      </c>
      <c r="E115" s="539"/>
      <c r="F115" s="589">
        <v>111</v>
      </c>
      <c r="G115" s="539"/>
      <c r="H115" s="589">
        <v>111</v>
      </c>
      <c r="I115" s="539"/>
      <c r="J115" s="589">
        <v>111</v>
      </c>
      <c r="K115" s="561"/>
      <c r="L115" s="589">
        <v>111</v>
      </c>
      <c r="M115" s="590">
        <f t="shared" si="3"/>
        <v>555</v>
      </c>
    </row>
  </sheetData>
  <sortState ref="A6:M117">
    <sortCondition ref="M5"/>
  </sortState>
  <mergeCells count="5"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zoomScale="90" zoomScaleNormal="90" workbookViewId="0">
      <pane ySplit="1" topLeftCell="A2" activePane="bottomLeft" state="frozen"/>
      <selection pane="bottomLeft" sqref="A1:AB1"/>
    </sheetView>
  </sheetViews>
  <sheetFormatPr defaultRowHeight="15" x14ac:dyDescent="0.25"/>
  <cols>
    <col min="1" max="16384" width="9.140625" style="161"/>
  </cols>
  <sheetData>
    <row r="1" spans="1:28" ht="24.75" customHeight="1" x14ac:dyDescent="0.3">
      <c r="A1" s="680" t="s">
        <v>82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</row>
  </sheetData>
  <mergeCells count="1">
    <mergeCell ref="A1:A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zoomScaleNormal="100"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5" width="16.42578125" style="161" customWidth="1"/>
    <col min="6" max="6" width="12.140625" style="161" customWidth="1"/>
    <col min="7" max="7" width="15.7109375" style="161" customWidth="1"/>
    <col min="8" max="8" width="13.7109375" style="161" customWidth="1"/>
    <col min="9" max="9" width="13" style="161" customWidth="1"/>
    <col min="10" max="10" width="15.7109375" style="161" customWidth="1"/>
    <col min="11" max="11" width="13.7109375" style="161" customWidth="1"/>
    <col min="12" max="12" width="15.140625" style="161" customWidth="1"/>
    <col min="13" max="13" width="15" style="161" customWidth="1"/>
    <col min="14" max="14" width="14.28515625" style="161" customWidth="1"/>
    <col min="15" max="15" width="13.7109375" style="161" customWidth="1"/>
    <col min="16" max="16" width="14.140625" style="161" customWidth="1"/>
    <col min="17" max="17" width="16.28515625" style="161" customWidth="1"/>
    <col min="18" max="18" width="12.85546875" style="161" customWidth="1"/>
    <col min="19" max="19" width="15" style="161" customWidth="1"/>
    <col min="20" max="20" width="69.7109375" style="161" customWidth="1"/>
    <col min="21" max="16384" width="9.140625" style="161"/>
  </cols>
  <sheetData>
    <row r="1" spans="1:20" ht="15.75" x14ac:dyDescent="0.25">
      <c r="B1" s="118" t="s">
        <v>82</v>
      </c>
    </row>
    <row r="2" spans="1:20" x14ac:dyDescent="0.25">
      <c r="C2" s="119" t="s">
        <v>209</v>
      </c>
      <c r="I2" s="60"/>
    </row>
    <row r="3" spans="1:20" ht="11.25" customHeight="1" thickBot="1" x14ac:dyDescent="0.3">
      <c r="B3" s="53"/>
      <c r="C3" s="53"/>
      <c r="D3" s="681"/>
      <c r="E3" s="681"/>
      <c r="F3" s="49"/>
      <c r="G3" s="322"/>
      <c r="H3" s="49"/>
      <c r="I3" s="49"/>
      <c r="J3" s="49"/>
      <c r="K3" s="49"/>
      <c r="L3" s="49"/>
      <c r="M3" s="323"/>
      <c r="N3" s="323"/>
      <c r="O3" s="323"/>
      <c r="P3" s="323"/>
      <c r="Q3" s="323"/>
      <c r="R3" s="323"/>
      <c r="S3" s="323"/>
      <c r="T3" s="323"/>
    </row>
    <row r="4" spans="1:20" ht="85.5" customHeight="1" thickBot="1" x14ac:dyDescent="0.3">
      <c r="A4" s="2" t="s">
        <v>35</v>
      </c>
      <c r="B4" s="3" t="s">
        <v>41</v>
      </c>
      <c r="C4" s="4" t="s">
        <v>40</v>
      </c>
      <c r="D4" s="2" t="s">
        <v>211</v>
      </c>
      <c r="E4" s="3" t="s">
        <v>36</v>
      </c>
      <c r="F4" s="7" t="s">
        <v>95</v>
      </c>
      <c r="G4" s="2" t="s">
        <v>212</v>
      </c>
      <c r="H4" s="5" t="s">
        <v>45</v>
      </c>
      <c r="I4" s="8" t="s">
        <v>94</v>
      </c>
      <c r="J4" s="6" t="s">
        <v>42</v>
      </c>
      <c r="K4" s="5" t="s">
        <v>45</v>
      </c>
      <c r="L4" s="9" t="s">
        <v>93</v>
      </c>
      <c r="M4" s="6" t="s">
        <v>43</v>
      </c>
      <c r="N4" s="5" t="s">
        <v>37</v>
      </c>
      <c r="O4" s="5" t="s">
        <v>45</v>
      </c>
      <c r="P4" s="9" t="s">
        <v>96</v>
      </c>
      <c r="Q4" s="6" t="s">
        <v>44</v>
      </c>
      <c r="R4" s="5" t="s">
        <v>38</v>
      </c>
      <c r="S4" s="9" t="s">
        <v>97</v>
      </c>
      <c r="T4" s="11" t="s">
        <v>39</v>
      </c>
    </row>
    <row r="5" spans="1:20" ht="18" customHeight="1" thickBot="1" x14ac:dyDescent="0.3">
      <c r="A5" s="324"/>
      <c r="B5" s="65"/>
      <c r="C5" s="626" t="s">
        <v>91</v>
      </c>
      <c r="D5" s="627">
        <f>D6+D16+D29+D47+D68+D83+D114</f>
        <v>12296464498.689999</v>
      </c>
      <c r="E5" s="628">
        <f>E6+E16+E29+E47+E68+E83+E114</f>
        <v>9759456737.4799995</v>
      </c>
      <c r="F5" s="177"/>
      <c r="G5" s="627">
        <f>G6+G16+G29+G47+G68+G83+G114</f>
        <v>3669540533.9700003</v>
      </c>
      <c r="H5" s="629">
        <f>H6+H16+H29+H47+H68+H83+H114</f>
        <v>136428</v>
      </c>
      <c r="I5" s="176"/>
      <c r="J5" s="181">
        <f t="shared" ref="J5:K5" si="0">J6+J16+J29+J47+J68+J83+J114</f>
        <v>8189848134.6800003</v>
      </c>
      <c r="K5" s="629">
        <f t="shared" si="0"/>
        <v>136428</v>
      </c>
      <c r="L5" s="178"/>
      <c r="M5" s="181">
        <f t="shared" ref="M5:O5" si="1">M6+M16+M29+M47+M68+M83+M114</f>
        <v>338585859.50999999</v>
      </c>
      <c r="N5" s="182">
        <f t="shared" si="1"/>
        <v>332074455.73000002</v>
      </c>
      <c r="O5" s="629">
        <f t="shared" si="1"/>
        <v>136428</v>
      </c>
      <c r="P5" s="178"/>
      <c r="Q5" s="630">
        <f t="shared" ref="Q5:R5" si="2">Q6+Q16+Q29+Q47+Q68+Q83+Q114</f>
        <v>5647079523.8299999</v>
      </c>
      <c r="R5" s="631">
        <f t="shared" si="2"/>
        <v>8674</v>
      </c>
      <c r="S5" s="179"/>
      <c r="T5" s="632"/>
    </row>
    <row r="6" spans="1:20" ht="15" customHeight="1" thickBot="1" x14ac:dyDescent="0.3">
      <c r="A6" s="325"/>
      <c r="B6" s="326"/>
      <c r="C6" s="633" t="s">
        <v>0</v>
      </c>
      <c r="D6" s="327">
        <f>SUM(D7:D15)</f>
        <v>474595952.42000002</v>
      </c>
      <c r="E6" s="328">
        <f>SUM(E7:E15)</f>
        <v>325510563.26999998</v>
      </c>
      <c r="F6" s="329"/>
      <c r="G6" s="330">
        <f>SUM(G7:G15)</f>
        <v>300924540</v>
      </c>
      <c r="H6" s="331">
        <f>SUM(H7:H15)</f>
        <v>9765</v>
      </c>
      <c r="I6" s="332"/>
      <c r="J6" s="330">
        <f>SUM(J7:J15)</f>
        <v>571189250.54000008</v>
      </c>
      <c r="K6" s="331">
        <f>SUM(K7:K15)</f>
        <v>9765</v>
      </c>
      <c r="L6" s="333"/>
      <c r="M6" s="327">
        <f>SUM(M7:M15)</f>
        <v>9537749.2200000007</v>
      </c>
      <c r="N6" s="328">
        <f>SUM(N7:N15)</f>
        <v>20249756.550000001</v>
      </c>
      <c r="O6" s="331">
        <f>SUM(O7:O15)</f>
        <v>9765</v>
      </c>
      <c r="P6" s="333"/>
      <c r="Q6" s="327">
        <f>SUM(Q7:Q15)</f>
        <v>444525428.60000002</v>
      </c>
      <c r="R6" s="331">
        <f>SUM(R7:R15)</f>
        <v>655</v>
      </c>
      <c r="S6" s="333"/>
      <c r="T6" s="634"/>
    </row>
    <row r="7" spans="1:20" ht="15" customHeight="1" x14ac:dyDescent="0.25">
      <c r="A7" s="334">
        <v>1</v>
      </c>
      <c r="B7" s="335">
        <v>10003</v>
      </c>
      <c r="C7" s="260" t="s">
        <v>47</v>
      </c>
      <c r="D7" s="187">
        <v>37483450</v>
      </c>
      <c r="E7" s="191">
        <v>22441631.699999999</v>
      </c>
      <c r="F7" s="635">
        <f>E7/D7</f>
        <v>0.59870774168332952</v>
      </c>
      <c r="G7" s="187">
        <v>11446590</v>
      </c>
      <c r="H7" s="636">
        <v>251</v>
      </c>
      <c r="I7" s="637">
        <f>G7/H7</f>
        <v>45603.944223107566</v>
      </c>
      <c r="J7" s="187">
        <v>47438882.200000003</v>
      </c>
      <c r="K7" s="188">
        <v>251</v>
      </c>
      <c r="L7" s="190">
        <f>J7/K7</f>
        <v>188999.53067729084</v>
      </c>
      <c r="M7" s="187">
        <v>668900.92000000004</v>
      </c>
      <c r="N7" s="191">
        <v>696708.86</v>
      </c>
      <c r="O7" s="188">
        <v>251</v>
      </c>
      <c r="P7" s="190">
        <f>(N7+M7)/O7</f>
        <v>5440.6764143426299</v>
      </c>
      <c r="Q7" s="187">
        <v>35887330.329999998</v>
      </c>
      <c r="R7" s="607">
        <v>49</v>
      </c>
      <c r="S7" s="189">
        <f>Q7/R7</f>
        <v>732394.49653061223</v>
      </c>
      <c r="T7" s="638" t="s">
        <v>210</v>
      </c>
    </row>
    <row r="8" spans="1:20" ht="15" customHeight="1" x14ac:dyDescent="0.25">
      <c r="A8" s="336">
        <v>2</v>
      </c>
      <c r="B8" s="335">
        <v>10002</v>
      </c>
      <c r="C8" s="260" t="s">
        <v>165</v>
      </c>
      <c r="D8" s="187">
        <v>59140193.170000002</v>
      </c>
      <c r="E8" s="191">
        <v>39642046.689999998</v>
      </c>
      <c r="F8" s="635">
        <f t="shared" ref="F8:F64" si="3">E8/D8</f>
        <v>0.67030634438490788</v>
      </c>
      <c r="G8" s="187">
        <v>25523720</v>
      </c>
      <c r="H8" s="607">
        <v>1190</v>
      </c>
      <c r="I8" s="637">
        <f t="shared" ref="I8:I64" si="4">G8/H8</f>
        <v>21448.504201680673</v>
      </c>
      <c r="J8" s="187">
        <v>69413591.510000005</v>
      </c>
      <c r="K8" s="188">
        <v>1190</v>
      </c>
      <c r="L8" s="190">
        <f t="shared" ref="L8:L64" si="5">J8/K8</f>
        <v>58330.749168067232</v>
      </c>
      <c r="M8" s="187">
        <v>428208.77</v>
      </c>
      <c r="N8" s="191">
        <v>2567941.96</v>
      </c>
      <c r="O8" s="188">
        <v>1190</v>
      </c>
      <c r="P8" s="190">
        <f t="shared" ref="P8:P64" si="6">(N8+M8)/O8</f>
        <v>2517.7737226890758</v>
      </c>
      <c r="Q8" s="187">
        <v>57891885.850000001</v>
      </c>
      <c r="R8" s="607">
        <v>80</v>
      </c>
      <c r="S8" s="189">
        <f t="shared" ref="S8:S64" si="7">Q8/R8</f>
        <v>723648.573125</v>
      </c>
      <c r="T8" s="638" t="s">
        <v>166</v>
      </c>
    </row>
    <row r="9" spans="1:20" ht="15" customHeight="1" x14ac:dyDescent="0.25">
      <c r="A9" s="336">
        <v>3</v>
      </c>
      <c r="B9" s="335">
        <v>10090</v>
      </c>
      <c r="C9" s="260" t="s">
        <v>49</v>
      </c>
      <c r="D9" s="187">
        <v>211670344.22999999</v>
      </c>
      <c r="E9" s="191">
        <v>182423270.94999999</v>
      </c>
      <c r="F9" s="635">
        <f>E9/D9</f>
        <v>0.86182725130252413</v>
      </c>
      <c r="G9" s="187">
        <v>54134830</v>
      </c>
      <c r="H9" s="607">
        <v>1750</v>
      </c>
      <c r="I9" s="637">
        <f>G9/H9</f>
        <v>30934.188571428571</v>
      </c>
      <c r="J9" s="187">
        <v>84618720.769999996</v>
      </c>
      <c r="K9" s="188">
        <v>1750</v>
      </c>
      <c r="L9" s="190">
        <f>J9/K9</f>
        <v>48353.554725714283</v>
      </c>
      <c r="M9" s="187">
        <v>1544902.37</v>
      </c>
      <c r="N9" s="191">
        <v>3353396.45</v>
      </c>
      <c r="O9" s="188">
        <v>1750</v>
      </c>
      <c r="P9" s="190">
        <f>(N9+M9)/O9</f>
        <v>2799.0278971428575</v>
      </c>
      <c r="Q9" s="187">
        <v>67812185.790000007</v>
      </c>
      <c r="R9" s="607">
        <v>101</v>
      </c>
      <c r="S9" s="189">
        <f>Q9/R9</f>
        <v>671407.78009900998</v>
      </c>
      <c r="T9" s="638" t="s">
        <v>217</v>
      </c>
    </row>
    <row r="10" spans="1:20" ht="15" customHeight="1" x14ac:dyDescent="0.25">
      <c r="A10" s="336">
        <v>4</v>
      </c>
      <c r="B10" s="335">
        <v>10004</v>
      </c>
      <c r="C10" s="444" t="s">
        <v>48</v>
      </c>
      <c r="D10" s="187">
        <v>36146350</v>
      </c>
      <c r="E10" s="191">
        <v>20467530</v>
      </c>
      <c r="F10" s="635">
        <f>E10/D10</f>
        <v>0.56624057477449319</v>
      </c>
      <c r="G10" s="187">
        <v>43225170</v>
      </c>
      <c r="H10" s="608">
        <v>1528</v>
      </c>
      <c r="I10" s="637">
        <f>G10/H10</f>
        <v>28288.72382198953</v>
      </c>
      <c r="J10" s="187">
        <v>94495837</v>
      </c>
      <c r="K10" s="188">
        <v>1528</v>
      </c>
      <c r="L10" s="190">
        <f>J10/K10</f>
        <v>61842.825261780104</v>
      </c>
      <c r="M10" s="187">
        <v>2295665.08</v>
      </c>
      <c r="N10" s="191">
        <v>4264129.92</v>
      </c>
      <c r="O10" s="188">
        <v>1528</v>
      </c>
      <c r="P10" s="190">
        <f>(N10+M10)/O10</f>
        <v>4293.0595549738218</v>
      </c>
      <c r="Q10" s="187">
        <v>81495831.640000001</v>
      </c>
      <c r="R10" s="608">
        <v>101</v>
      </c>
      <c r="S10" s="189">
        <f>Q10/R10</f>
        <v>806889.42217821779</v>
      </c>
      <c r="T10" s="638" t="s">
        <v>166</v>
      </c>
    </row>
    <row r="11" spans="1:20" ht="15" customHeight="1" x14ac:dyDescent="0.25">
      <c r="A11" s="336">
        <v>5</v>
      </c>
      <c r="B11" s="337">
        <v>10001</v>
      </c>
      <c r="C11" s="260" t="s">
        <v>224</v>
      </c>
      <c r="D11" s="639">
        <v>9712877.6600000001</v>
      </c>
      <c r="E11" s="640">
        <v>188003.93</v>
      </c>
      <c r="F11" s="641">
        <f>E11/D11</f>
        <v>1.9356151346808993E-2</v>
      </c>
      <c r="G11" s="639">
        <v>15738360</v>
      </c>
      <c r="H11" s="607">
        <v>867</v>
      </c>
      <c r="I11" s="641">
        <f>G11/H11</f>
        <v>18152.664359861592</v>
      </c>
      <c r="J11" s="639">
        <v>43647128.719999999</v>
      </c>
      <c r="K11" s="642">
        <v>867</v>
      </c>
      <c r="L11" s="643">
        <f>J11/K11</f>
        <v>50342.709019607842</v>
      </c>
      <c r="M11" s="640">
        <v>570810.57999999996</v>
      </c>
      <c r="N11" s="640">
        <v>1952018.24</v>
      </c>
      <c r="O11" s="642">
        <v>867</v>
      </c>
      <c r="P11" s="643">
        <f>(N11+M11)/O11</f>
        <v>2909.8371626297576</v>
      </c>
      <c r="Q11" s="640">
        <v>35578716.57</v>
      </c>
      <c r="R11" s="607">
        <v>53</v>
      </c>
      <c r="S11" s="644">
        <f>Q11/R11</f>
        <v>671296.5390566038</v>
      </c>
      <c r="T11" s="645" t="s">
        <v>166</v>
      </c>
    </row>
    <row r="12" spans="1:20" ht="15" customHeight="1" x14ac:dyDescent="0.25">
      <c r="A12" s="336">
        <v>6</v>
      </c>
      <c r="B12" s="335">
        <v>10120</v>
      </c>
      <c r="C12" s="260" t="s">
        <v>168</v>
      </c>
      <c r="D12" s="187">
        <v>30149660</v>
      </c>
      <c r="E12" s="191">
        <v>13307380</v>
      </c>
      <c r="F12" s="635">
        <f t="shared" si="3"/>
        <v>0.44137744836923531</v>
      </c>
      <c r="G12" s="187">
        <v>24744630</v>
      </c>
      <c r="H12" s="607">
        <v>954</v>
      </c>
      <c r="I12" s="637">
        <f t="shared" si="4"/>
        <v>25937.767295597485</v>
      </c>
      <c r="J12" s="187">
        <v>53570329.43</v>
      </c>
      <c r="K12" s="188">
        <v>954</v>
      </c>
      <c r="L12" s="190">
        <f t="shared" si="5"/>
        <v>56153.385146750523</v>
      </c>
      <c r="M12" s="187">
        <v>1372807.91</v>
      </c>
      <c r="N12" s="191">
        <v>1311902.28</v>
      </c>
      <c r="O12" s="188">
        <v>954</v>
      </c>
      <c r="P12" s="190">
        <f t="shared" si="6"/>
        <v>2814.1616247379457</v>
      </c>
      <c r="Q12" s="187">
        <v>43026073.420000002</v>
      </c>
      <c r="R12" s="607">
        <v>60</v>
      </c>
      <c r="S12" s="189">
        <f t="shared" si="7"/>
        <v>717101.22366666666</v>
      </c>
      <c r="T12" s="638" t="s">
        <v>229</v>
      </c>
    </row>
    <row r="13" spans="1:20" ht="15" customHeight="1" x14ac:dyDescent="0.25">
      <c r="A13" s="336">
        <v>7</v>
      </c>
      <c r="B13" s="335">
        <v>10190</v>
      </c>
      <c r="C13" s="260" t="s">
        <v>170</v>
      </c>
      <c r="D13" s="187">
        <v>40139966.710000001</v>
      </c>
      <c r="E13" s="191">
        <v>22182050</v>
      </c>
      <c r="F13" s="635">
        <f t="shared" si="3"/>
        <v>0.55261754849621791</v>
      </c>
      <c r="G13" s="187">
        <v>28576330</v>
      </c>
      <c r="H13" s="607">
        <v>1318</v>
      </c>
      <c r="I13" s="637">
        <f t="shared" si="4"/>
        <v>21681.585735963581</v>
      </c>
      <c r="J13" s="187">
        <v>70462072.430000007</v>
      </c>
      <c r="K13" s="188">
        <v>1318</v>
      </c>
      <c r="L13" s="190">
        <f t="shared" si="5"/>
        <v>53461.35996206374</v>
      </c>
      <c r="M13" s="187">
        <v>924790.13</v>
      </c>
      <c r="N13" s="191">
        <v>1942426.04</v>
      </c>
      <c r="O13" s="188">
        <v>1318</v>
      </c>
      <c r="P13" s="190">
        <f t="shared" si="6"/>
        <v>2175.4295675265553</v>
      </c>
      <c r="Q13" s="187">
        <v>45232930.299999997</v>
      </c>
      <c r="R13" s="607">
        <v>83</v>
      </c>
      <c r="S13" s="189">
        <f t="shared" si="7"/>
        <v>544975.06385542161</v>
      </c>
      <c r="T13" s="638" t="s">
        <v>166</v>
      </c>
    </row>
    <row r="14" spans="1:20" ht="15" customHeight="1" x14ac:dyDescent="0.25">
      <c r="A14" s="336">
        <v>8</v>
      </c>
      <c r="B14" s="335">
        <v>10320</v>
      </c>
      <c r="C14" s="260" t="s">
        <v>46</v>
      </c>
      <c r="D14" s="187">
        <v>33548991.359999999</v>
      </c>
      <c r="E14" s="191">
        <v>18679610</v>
      </c>
      <c r="F14" s="635">
        <f t="shared" si="3"/>
        <v>0.55678603864888299</v>
      </c>
      <c r="G14" s="187">
        <v>21183680</v>
      </c>
      <c r="H14" s="607">
        <v>1038</v>
      </c>
      <c r="I14" s="637">
        <f t="shared" si="4"/>
        <v>20408.169556840076</v>
      </c>
      <c r="J14" s="187">
        <v>54516003.75</v>
      </c>
      <c r="K14" s="188">
        <v>1038</v>
      </c>
      <c r="L14" s="190">
        <f t="shared" si="5"/>
        <v>52520.234826589593</v>
      </c>
      <c r="M14" s="187">
        <v>863669.39</v>
      </c>
      <c r="N14" s="191">
        <v>1937667.64</v>
      </c>
      <c r="O14" s="188">
        <v>1038</v>
      </c>
      <c r="P14" s="190">
        <f t="shared" si="6"/>
        <v>2698.7832658959537</v>
      </c>
      <c r="Q14" s="187">
        <v>34203172.700000003</v>
      </c>
      <c r="R14" s="607">
        <v>77</v>
      </c>
      <c r="S14" s="189">
        <f t="shared" si="7"/>
        <v>444197.04805194808</v>
      </c>
      <c r="T14" s="638" t="s">
        <v>166</v>
      </c>
    </row>
    <row r="15" spans="1:20" ht="15" customHeight="1" thickBot="1" x14ac:dyDescent="0.3">
      <c r="A15" s="338">
        <v>9</v>
      </c>
      <c r="B15" s="335">
        <v>10860</v>
      </c>
      <c r="C15" s="444" t="s">
        <v>136</v>
      </c>
      <c r="D15" s="187">
        <v>16604119.289999999</v>
      </c>
      <c r="E15" s="191">
        <v>6179040</v>
      </c>
      <c r="F15" s="635">
        <f t="shared" si="3"/>
        <v>0.37213897901356263</v>
      </c>
      <c r="G15" s="187">
        <v>76351230</v>
      </c>
      <c r="H15" s="646">
        <v>869</v>
      </c>
      <c r="I15" s="637">
        <f t="shared" si="4"/>
        <v>87861.024165707713</v>
      </c>
      <c r="J15" s="187">
        <v>53026684.729999997</v>
      </c>
      <c r="K15" s="188">
        <v>869</v>
      </c>
      <c r="L15" s="190">
        <f t="shared" si="5"/>
        <v>61020.350667433828</v>
      </c>
      <c r="M15" s="187">
        <v>867994.07</v>
      </c>
      <c r="N15" s="191">
        <v>2223565.16</v>
      </c>
      <c r="O15" s="188">
        <v>869</v>
      </c>
      <c r="P15" s="190">
        <f t="shared" si="6"/>
        <v>3557.6055581127735</v>
      </c>
      <c r="Q15" s="187">
        <v>43397302</v>
      </c>
      <c r="R15" s="608">
        <v>51</v>
      </c>
      <c r="S15" s="189">
        <f t="shared" si="7"/>
        <v>850927.49019607843</v>
      </c>
      <c r="T15" s="638" t="s">
        <v>166</v>
      </c>
    </row>
    <row r="16" spans="1:20" ht="15" customHeight="1" thickBot="1" x14ac:dyDescent="0.3">
      <c r="A16" s="339"/>
      <c r="B16" s="326"/>
      <c r="C16" s="633" t="s">
        <v>2</v>
      </c>
      <c r="D16" s="327">
        <f>SUM(D17:D28)</f>
        <v>536583620.85000002</v>
      </c>
      <c r="E16" s="328">
        <f>SUM(E17:E28)</f>
        <v>268570693.59000003</v>
      </c>
      <c r="F16" s="332"/>
      <c r="G16" s="327">
        <f>SUM(G17:G28)</f>
        <v>328949450</v>
      </c>
      <c r="H16" s="340">
        <f>SUM(H17:H28)</f>
        <v>12863</v>
      </c>
      <c r="I16" s="332"/>
      <c r="J16" s="327">
        <f>SUM(J17:J28)</f>
        <v>879711942.82999992</v>
      </c>
      <c r="K16" s="331">
        <f>SUM(K17:K28)</f>
        <v>12863</v>
      </c>
      <c r="L16" s="333"/>
      <c r="M16" s="327">
        <f>SUM(M17:M28)</f>
        <v>22667606.310000002</v>
      </c>
      <c r="N16" s="328">
        <f>SUM(N17:N28)</f>
        <v>31996209.010000002</v>
      </c>
      <c r="O16" s="331">
        <f>SUM(O17:O28)</f>
        <v>12863</v>
      </c>
      <c r="P16" s="333"/>
      <c r="Q16" s="327">
        <f>SUM(Q17:Q28)</f>
        <v>586516607.99000001</v>
      </c>
      <c r="R16" s="331">
        <f>SUM(R17:R28)</f>
        <v>909</v>
      </c>
      <c r="S16" s="333"/>
      <c r="T16" s="634"/>
    </row>
    <row r="17" spans="1:20" ht="15" customHeight="1" x14ac:dyDescent="0.25">
      <c r="A17" s="334">
        <v>1</v>
      </c>
      <c r="B17" s="341">
        <v>20040</v>
      </c>
      <c r="C17" s="435" t="s">
        <v>50</v>
      </c>
      <c r="D17" s="639">
        <v>37734930</v>
      </c>
      <c r="E17" s="647">
        <v>17924980</v>
      </c>
      <c r="F17" s="648">
        <f t="shared" si="3"/>
        <v>0.47502353919829715</v>
      </c>
      <c r="G17" s="639">
        <v>26098430</v>
      </c>
      <c r="H17" s="611">
        <v>1048</v>
      </c>
      <c r="I17" s="648">
        <f t="shared" si="4"/>
        <v>24903.082061068701</v>
      </c>
      <c r="J17" s="639">
        <v>71524792.939999998</v>
      </c>
      <c r="K17" s="611">
        <v>1048</v>
      </c>
      <c r="L17" s="649">
        <f t="shared" si="5"/>
        <v>68248.848225190843</v>
      </c>
      <c r="M17" s="639">
        <v>1133502.74</v>
      </c>
      <c r="N17" s="647">
        <v>2791180</v>
      </c>
      <c r="O17" s="611">
        <v>1048</v>
      </c>
      <c r="P17" s="649">
        <f t="shared" si="6"/>
        <v>3744.9262786259546</v>
      </c>
      <c r="Q17" s="639">
        <v>40142681.039999999</v>
      </c>
      <c r="R17" s="612">
        <v>66</v>
      </c>
      <c r="S17" s="650">
        <f t="shared" si="7"/>
        <v>608222.43999999994</v>
      </c>
      <c r="T17" s="638" t="s">
        <v>215</v>
      </c>
    </row>
    <row r="18" spans="1:20" ht="15" customHeight="1" x14ac:dyDescent="0.25">
      <c r="A18" s="334">
        <v>2</v>
      </c>
      <c r="B18" s="335">
        <v>20061</v>
      </c>
      <c r="C18" s="260" t="s">
        <v>51</v>
      </c>
      <c r="D18" s="187">
        <v>15160940</v>
      </c>
      <c r="E18" s="191">
        <v>3333560</v>
      </c>
      <c r="F18" s="635">
        <f>E18/D18</f>
        <v>0.21987818697257558</v>
      </c>
      <c r="G18" s="187">
        <v>21429200</v>
      </c>
      <c r="H18" s="605">
        <v>720</v>
      </c>
      <c r="I18" s="635">
        <f>G18/H18</f>
        <v>29762.777777777777</v>
      </c>
      <c r="J18" s="187">
        <v>48646087.75</v>
      </c>
      <c r="K18" s="605">
        <v>720</v>
      </c>
      <c r="L18" s="190">
        <f>J18/K18</f>
        <v>67564.010763888888</v>
      </c>
      <c r="M18" s="187">
        <v>531819.88</v>
      </c>
      <c r="N18" s="191">
        <v>1521980</v>
      </c>
      <c r="O18" s="605">
        <v>720</v>
      </c>
      <c r="P18" s="190">
        <f>(N18+M18)/O18</f>
        <v>2852.4998333333333</v>
      </c>
      <c r="Q18" s="187">
        <v>36522380.850000001</v>
      </c>
      <c r="R18" s="607">
        <v>58</v>
      </c>
      <c r="S18" s="189">
        <f>Q18/R18</f>
        <v>629696.22155172413</v>
      </c>
      <c r="T18" s="638" t="s">
        <v>216</v>
      </c>
    </row>
    <row r="19" spans="1:20" ht="15" customHeight="1" x14ac:dyDescent="0.25">
      <c r="A19" s="334">
        <v>3</v>
      </c>
      <c r="B19" s="335">
        <v>21020</v>
      </c>
      <c r="C19" s="260" t="s">
        <v>54</v>
      </c>
      <c r="D19" s="187">
        <v>63440520</v>
      </c>
      <c r="E19" s="191">
        <v>35911038.780000001</v>
      </c>
      <c r="F19" s="635">
        <f>E19/D19</f>
        <v>0.56605839264873614</v>
      </c>
      <c r="G19" s="187">
        <v>20610600</v>
      </c>
      <c r="H19" s="605">
        <v>1066</v>
      </c>
      <c r="I19" s="635">
        <f>G19/H19</f>
        <v>19334.521575984989</v>
      </c>
      <c r="J19" s="187">
        <v>65508084.159999996</v>
      </c>
      <c r="K19" s="605">
        <v>1066</v>
      </c>
      <c r="L19" s="190">
        <f>J19/K19</f>
        <v>61452.236547842396</v>
      </c>
      <c r="M19" s="187">
        <v>902404</v>
      </c>
      <c r="N19" s="191">
        <v>1988698.61</v>
      </c>
      <c r="O19" s="605">
        <v>1066</v>
      </c>
      <c r="P19" s="190">
        <f>(N19+M19)/O19</f>
        <v>2712.103761726079</v>
      </c>
      <c r="Q19" s="187">
        <v>39855234</v>
      </c>
      <c r="R19" s="607">
        <v>71</v>
      </c>
      <c r="S19" s="189">
        <f>Q19/R19</f>
        <v>561341.32394366199</v>
      </c>
      <c r="T19" s="638" t="s">
        <v>213</v>
      </c>
    </row>
    <row r="20" spans="1:20" ht="15" customHeight="1" x14ac:dyDescent="0.25">
      <c r="A20" s="336">
        <v>4</v>
      </c>
      <c r="B20" s="335">
        <v>20060</v>
      </c>
      <c r="C20" s="260" t="s">
        <v>59</v>
      </c>
      <c r="D20" s="187">
        <v>179678020.84999999</v>
      </c>
      <c r="E20" s="191">
        <v>121778844.81</v>
      </c>
      <c r="F20" s="635">
        <f t="shared" si="3"/>
        <v>0.67776149934144825</v>
      </c>
      <c r="G20" s="187">
        <v>38124680</v>
      </c>
      <c r="H20" s="605">
        <v>1769</v>
      </c>
      <c r="I20" s="635">
        <f t="shared" si="4"/>
        <v>21551.543244771055</v>
      </c>
      <c r="J20" s="187">
        <v>143397194.36000001</v>
      </c>
      <c r="K20" s="605">
        <v>1769</v>
      </c>
      <c r="L20" s="190">
        <f t="shared" si="5"/>
        <v>81061.161311475415</v>
      </c>
      <c r="M20" s="187">
        <v>8556582.3100000005</v>
      </c>
      <c r="N20" s="191">
        <v>7374710.4000000004</v>
      </c>
      <c r="O20" s="605">
        <v>1769</v>
      </c>
      <c r="P20" s="190">
        <f t="shared" si="6"/>
        <v>9005.8183776144724</v>
      </c>
      <c r="Q20" s="187">
        <v>112869763.31</v>
      </c>
      <c r="R20" s="607">
        <v>134</v>
      </c>
      <c r="S20" s="189">
        <f t="shared" si="7"/>
        <v>842311.66649253736</v>
      </c>
      <c r="T20" s="638" t="s">
        <v>226</v>
      </c>
    </row>
    <row r="21" spans="1:20" ht="15" customHeight="1" x14ac:dyDescent="0.25">
      <c r="A21" s="336">
        <v>5</v>
      </c>
      <c r="B21" s="335">
        <v>20400</v>
      </c>
      <c r="C21" s="260" t="s">
        <v>52</v>
      </c>
      <c r="D21" s="187">
        <v>32933840</v>
      </c>
      <c r="E21" s="191">
        <v>6025070</v>
      </c>
      <c r="F21" s="635">
        <f>E21/D21</f>
        <v>0.1829446551024721</v>
      </c>
      <c r="G21" s="187">
        <v>45461680</v>
      </c>
      <c r="H21" s="605">
        <v>1427</v>
      </c>
      <c r="I21" s="635">
        <f>G21/H21</f>
        <v>31858.22004204625</v>
      </c>
      <c r="J21" s="187">
        <v>85976041.299999997</v>
      </c>
      <c r="K21" s="605">
        <v>1427</v>
      </c>
      <c r="L21" s="190">
        <f>J21/K21</f>
        <v>60249.503363700067</v>
      </c>
      <c r="M21" s="187">
        <v>1024994</v>
      </c>
      <c r="N21" s="191">
        <v>3555230</v>
      </c>
      <c r="O21" s="605">
        <v>1427</v>
      </c>
      <c r="P21" s="190">
        <f>(N21+M21)/O21</f>
        <v>3209.687456201822</v>
      </c>
      <c r="Q21" s="187">
        <v>64422396.740000002</v>
      </c>
      <c r="R21" s="607">
        <v>88</v>
      </c>
      <c r="S21" s="189">
        <f>Q21/R21</f>
        <v>732072.6902272728</v>
      </c>
      <c r="T21" s="638" t="s">
        <v>222</v>
      </c>
    </row>
    <row r="22" spans="1:20" ht="15" customHeight="1" x14ac:dyDescent="0.25">
      <c r="A22" s="336">
        <v>6</v>
      </c>
      <c r="B22" s="335">
        <v>20080</v>
      </c>
      <c r="C22" s="260" t="s">
        <v>173</v>
      </c>
      <c r="D22" s="187">
        <v>29819540</v>
      </c>
      <c r="E22" s="191">
        <v>13958720</v>
      </c>
      <c r="F22" s="635">
        <f t="shared" si="3"/>
        <v>0.46810648319860065</v>
      </c>
      <c r="G22" s="187">
        <v>28887990</v>
      </c>
      <c r="H22" s="605">
        <v>1053</v>
      </c>
      <c r="I22" s="635">
        <f t="shared" si="4"/>
        <v>27433.988603988604</v>
      </c>
      <c r="J22" s="187">
        <v>65165206.109999999</v>
      </c>
      <c r="K22" s="605">
        <v>1053</v>
      </c>
      <c r="L22" s="190">
        <f t="shared" si="5"/>
        <v>61885.285954415951</v>
      </c>
      <c r="M22" s="187">
        <v>653962.56000000006</v>
      </c>
      <c r="N22" s="191">
        <v>2246800</v>
      </c>
      <c r="O22" s="605">
        <v>1053</v>
      </c>
      <c r="P22" s="190">
        <f t="shared" si="6"/>
        <v>2754.7602659069325</v>
      </c>
      <c r="Q22" s="187">
        <v>39114596</v>
      </c>
      <c r="R22" s="607">
        <v>55</v>
      </c>
      <c r="S22" s="189">
        <f t="shared" si="7"/>
        <v>711174.47272727278</v>
      </c>
      <c r="T22" s="638" t="s">
        <v>172</v>
      </c>
    </row>
    <row r="23" spans="1:20" ht="15" customHeight="1" x14ac:dyDescent="0.25">
      <c r="A23" s="336">
        <v>7</v>
      </c>
      <c r="B23" s="335">
        <v>20460</v>
      </c>
      <c r="C23" s="260" t="s">
        <v>234</v>
      </c>
      <c r="D23" s="187">
        <v>35650900</v>
      </c>
      <c r="E23" s="191">
        <v>16975180</v>
      </c>
      <c r="F23" s="635">
        <f t="shared" si="3"/>
        <v>0.47615011121738859</v>
      </c>
      <c r="G23" s="187">
        <v>20722230</v>
      </c>
      <c r="H23" s="605">
        <v>1034</v>
      </c>
      <c r="I23" s="635">
        <f t="shared" si="4"/>
        <v>20040.841392649902</v>
      </c>
      <c r="J23" s="187">
        <v>55253820.219999999</v>
      </c>
      <c r="K23" s="605">
        <v>1034</v>
      </c>
      <c r="L23" s="190">
        <f t="shared" si="5"/>
        <v>53436.963462282394</v>
      </c>
      <c r="M23" s="187">
        <v>533517.56000000006</v>
      </c>
      <c r="N23" s="191">
        <v>2455230</v>
      </c>
      <c r="O23" s="605">
        <v>1034</v>
      </c>
      <c r="P23" s="190">
        <f t="shared" si="6"/>
        <v>2890.4715280464216</v>
      </c>
      <c r="Q23" s="187">
        <v>33195880</v>
      </c>
      <c r="R23" s="607">
        <v>58</v>
      </c>
      <c r="S23" s="189">
        <f t="shared" si="7"/>
        <v>572342.75862068962</v>
      </c>
      <c r="T23" s="638" t="s">
        <v>214</v>
      </c>
    </row>
    <row r="24" spans="1:20" ht="15" customHeight="1" x14ac:dyDescent="0.25">
      <c r="A24" s="336">
        <v>8</v>
      </c>
      <c r="B24" s="335">
        <v>20550</v>
      </c>
      <c r="C24" s="260" t="s">
        <v>53</v>
      </c>
      <c r="D24" s="187">
        <v>28256410</v>
      </c>
      <c r="E24" s="191">
        <v>10596600</v>
      </c>
      <c r="F24" s="635">
        <f t="shared" si="3"/>
        <v>0.37501579287673131</v>
      </c>
      <c r="G24" s="187">
        <v>32608410</v>
      </c>
      <c r="H24" s="605">
        <v>681</v>
      </c>
      <c r="I24" s="635">
        <f t="shared" si="4"/>
        <v>47883.127753303968</v>
      </c>
      <c r="J24" s="187">
        <v>110241493.14</v>
      </c>
      <c r="K24" s="605">
        <v>681</v>
      </c>
      <c r="L24" s="190">
        <f t="shared" si="5"/>
        <v>161881.78140969164</v>
      </c>
      <c r="M24" s="187">
        <v>5028227.5</v>
      </c>
      <c r="N24" s="191">
        <v>1842700</v>
      </c>
      <c r="O24" s="605">
        <v>681</v>
      </c>
      <c r="P24" s="190">
        <f t="shared" si="6"/>
        <v>10089.467694566814</v>
      </c>
      <c r="Q24" s="187">
        <v>68835842.549999997</v>
      </c>
      <c r="R24" s="607">
        <v>117</v>
      </c>
      <c r="S24" s="189">
        <f t="shared" si="7"/>
        <v>588340.53461538465</v>
      </c>
      <c r="T24" s="638" t="s">
        <v>214</v>
      </c>
    </row>
    <row r="25" spans="1:20" ht="15" customHeight="1" x14ac:dyDescent="0.25">
      <c r="A25" s="336">
        <v>9</v>
      </c>
      <c r="B25" s="335">
        <v>20630</v>
      </c>
      <c r="C25" s="260" t="s">
        <v>6</v>
      </c>
      <c r="D25" s="187">
        <v>21357540</v>
      </c>
      <c r="E25" s="191">
        <v>6630970</v>
      </c>
      <c r="F25" s="635">
        <f t="shared" si="3"/>
        <v>0.31047442729827501</v>
      </c>
      <c r="G25" s="187">
        <v>22679060</v>
      </c>
      <c r="H25" s="605">
        <v>868</v>
      </c>
      <c r="I25" s="635">
        <f t="shared" si="4"/>
        <v>26127.94930875576</v>
      </c>
      <c r="J25" s="187">
        <v>49713133.649999999</v>
      </c>
      <c r="K25" s="605">
        <v>868</v>
      </c>
      <c r="L25" s="190">
        <f t="shared" si="5"/>
        <v>57273.195449308754</v>
      </c>
      <c r="M25" s="187">
        <v>405912.44</v>
      </c>
      <c r="N25" s="191">
        <v>1921020</v>
      </c>
      <c r="O25" s="605">
        <v>868</v>
      </c>
      <c r="P25" s="190">
        <f t="shared" si="6"/>
        <v>2680.7977419354838</v>
      </c>
      <c r="Q25" s="187">
        <v>40253537.299999997</v>
      </c>
      <c r="R25" s="607">
        <v>67</v>
      </c>
      <c r="S25" s="189">
        <f t="shared" si="7"/>
        <v>600799.0641791044</v>
      </c>
      <c r="T25" s="638" t="s">
        <v>243</v>
      </c>
    </row>
    <row r="26" spans="1:20" ht="15" customHeight="1" x14ac:dyDescent="0.25">
      <c r="A26" s="336">
        <v>10</v>
      </c>
      <c r="B26" s="335">
        <v>20810</v>
      </c>
      <c r="C26" s="260" t="s">
        <v>174</v>
      </c>
      <c r="D26" s="187">
        <v>20076960</v>
      </c>
      <c r="E26" s="191">
        <v>4122840</v>
      </c>
      <c r="F26" s="635">
        <f t="shared" si="3"/>
        <v>0.20535180624955174</v>
      </c>
      <c r="G26" s="187">
        <v>22679890</v>
      </c>
      <c r="H26" s="605">
        <v>962</v>
      </c>
      <c r="I26" s="635">
        <f t="shared" si="4"/>
        <v>23575.76923076923</v>
      </c>
      <c r="J26" s="187">
        <v>71036173.849999994</v>
      </c>
      <c r="K26" s="605">
        <v>962</v>
      </c>
      <c r="L26" s="190">
        <f t="shared" si="5"/>
        <v>73842.176559251559</v>
      </c>
      <c r="M26" s="187">
        <v>2603519.92</v>
      </c>
      <c r="N26" s="191">
        <v>2154960</v>
      </c>
      <c r="O26" s="605">
        <v>962</v>
      </c>
      <c r="P26" s="190">
        <f t="shared" si="6"/>
        <v>4946.4448232848235</v>
      </c>
      <c r="Q26" s="187">
        <v>43080396.200000003</v>
      </c>
      <c r="R26" s="607">
        <v>68</v>
      </c>
      <c r="S26" s="189">
        <f t="shared" si="7"/>
        <v>633535.23823529412</v>
      </c>
      <c r="T26" s="638" t="s">
        <v>245</v>
      </c>
    </row>
    <row r="27" spans="1:20" ht="15" customHeight="1" x14ac:dyDescent="0.25">
      <c r="A27" s="336">
        <v>11</v>
      </c>
      <c r="B27" s="335">
        <v>20900</v>
      </c>
      <c r="C27" s="260" t="s">
        <v>137</v>
      </c>
      <c r="D27" s="187">
        <v>30082850</v>
      </c>
      <c r="E27" s="191">
        <v>7706200</v>
      </c>
      <c r="F27" s="635">
        <f t="shared" si="3"/>
        <v>0.25616588853782141</v>
      </c>
      <c r="G27" s="187">
        <v>34753640</v>
      </c>
      <c r="H27" s="605">
        <v>1455</v>
      </c>
      <c r="I27" s="635">
        <f t="shared" si="4"/>
        <v>23885.663230240549</v>
      </c>
      <c r="J27" s="187">
        <v>70626576.299999997</v>
      </c>
      <c r="K27" s="605">
        <v>1455</v>
      </c>
      <c r="L27" s="190">
        <f t="shared" si="5"/>
        <v>48540.602268041235</v>
      </c>
      <c r="M27" s="187">
        <v>933444.88</v>
      </c>
      <c r="N27" s="191">
        <v>2216800</v>
      </c>
      <c r="O27" s="605">
        <v>1455</v>
      </c>
      <c r="P27" s="190">
        <f t="shared" si="6"/>
        <v>2165.1167560137455</v>
      </c>
      <c r="Q27" s="187">
        <v>43011386</v>
      </c>
      <c r="R27" s="607">
        <v>86</v>
      </c>
      <c r="S27" s="189">
        <f t="shared" si="7"/>
        <v>500132.39534883719</v>
      </c>
      <c r="T27" s="638" t="s">
        <v>265</v>
      </c>
    </row>
    <row r="28" spans="1:20" ht="15" customHeight="1" thickBot="1" x14ac:dyDescent="0.3">
      <c r="A28" s="342">
        <v>12</v>
      </c>
      <c r="B28" s="157">
        <v>21350</v>
      </c>
      <c r="C28" s="437" t="s">
        <v>235</v>
      </c>
      <c r="D28" s="183">
        <v>42391170</v>
      </c>
      <c r="E28" s="184">
        <v>23606690</v>
      </c>
      <c r="F28" s="651">
        <f t="shared" si="3"/>
        <v>0.55687752897596365</v>
      </c>
      <c r="G28" s="183">
        <v>14893640</v>
      </c>
      <c r="H28" s="606">
        <v>780</v>
      </c>
      <c r="I28" s="651">
        <f t="shared" si="4"/>
        <v>19094.410256410258</v>
      </c>
      <c r="J28" s="183">
        <v>42623339.049999997</v>
      </c>
      <c r="K28" s="606">
        <v>780</v>
      </c>
      <c r="L28" s="174">
        <f t="shared" si="5"/>
        <v>54645.306474358971</v>
      </c>
      <c r="M28" s="183">
        <v>359718.52</v>
      </c>
      <c r="N28" s="184">
        <v>1926900</v>
      </c>
      <c r="O28" s="606">
        <v>780</v>
      </c>
      <c r="P28" s="174">
        <f t="shared" si="6"/>
        <v>2931.5622051282053</v>
      </c>
      <c r="Q28" s="183">
        <v>25212514</v>
      </c>
      <c r="R28" s="608">
        <v>41</v>
      </c>
      <c r="S28" s="180">
        <f t="shared" si="7"/>
        <v>614939.36585365853</v>
      </c>
      <c r="T28" s="638" t="s">
        <v>230</v>
      </c>
    </row>
    <row r="29" spans="1:20" ht="15" customHeight="1" thickBot="1" x14ac:dyDescent="0.3">
      <c r="A29" s="325"/>
      <c r="B29" s="326"/>
      <c r="C29" s="633" t="s">
        <v>7</v>
      </c>
      <c r="D29" s="327">
        <f>SUM(D30:D46)</f>
        <v>727704153.62</v>
      </c>
      <c r="E29" s="328">
        <f>SUM(E30:E46)</f>
        <v>361042673.69999999</v>
      </c>
      <c r="F29" s="332"/>
      <c r="G29" s="327">
        <f>SUM(G30:G46)</f>
        <v>367953870</v>
      </c>
      <c r="H29" s="340">
        <f>SUM(H30:H46)</f>
        <v>17157</v>
      </c>
      <c r="I29" s="332"/>
      <c r="J29" s="327">
        <f>SUM(J30:J46)</f>
        <v>1002668356.5999999</v>
      </c>
      <c r="K29" s="331">
        <f>SUM(K30:K46)</f>
        <v>17157</v>
      </c>
      <c r="L29" s="333"/>
      <c r="M29" s="327">
        <f>SUM(M30:M46)</f>
        <v>30584071.439999998</v>
      </c>
      <c r="N29" s="328">
        <f>SUM(N30:N46)</f>
        <v>42993759.990000002</v>
      </c>
      <c r="O29" s="331">
        <f>SUM(O30:O46)</f>
        <v>17157</v>
      </c>
      <c r="P29" s="333"/>
      <c r="Q29" s="327">
        <f>SUM(Q30:Q46)</f>
        <v>685462838.69000006</v>
      </c>
      <c r="R29" s="331">
        <f>SUM(R30:R46)</f>
        <v>1105</v>
      </c>
      <c r="S29" s="333"/>
      <c r="T29" s="634"/>
    </row>
    <row r="30" spans="1:20" ht="15" customHeight="1" x14ac:dyDescent="0.25">
      <c r="A30" s="336">
        <v>1</v>
      </c>
      <c r="B30" s="335">
        <v>30070</v>
      </c>
      <c r="C30" s="260" t="s">
        <v>55</v>
      </c>
      <c r="D30" s="187">
        <v>28856523.640000001</v>
      </c>
      <c r="E30" s="191">
        <v>9895510.9800000004</v>
      </c>
      <c r="F30" s="635">
        <f t="shared" si="3"/>
        <v>0.34292110523954994</v>
      </c>
      <c r="G30" s="187">
        <v>38717700</v>
      </c>
      <c r="H30" s="605">
        <v>1358</v>
      </c>
      <c r="I30" s="635">
        <f t="shared" si="4"/>
        <v>28510.82474226804</v>
      </c>
      <c r="J30" s="187">
        <v>76278583.909999996</v>
      </c>
      <c r="K30" s="605">
        <v>1358</v>
      </c>
      <c r="L30" s="190">
        <f t="shared" si="5"/>
        <v>56169.796693667158</v>
      </c>
      <c r="M30" s="187">
        <v>573631</v>
      </c>
      <c r="N30" s="191">
        <v>3911490</v>
      </c>
      <c r="O30" s="605">
        <v>1358</v>
      </c>
      <c r="P30" s="190">
        <f t="shared" si="6"/>
        <v>3302.7400589101621</v>
      </c>
      <c r="Q30" s="187">
        <v>61990836.450000003</v>
      </c>
      <c r="R30" s="607">
        <v>83</v>
      </c>
      <c r="S30" s="189">
        <f t="shared" si="7"/>
        <v>746877.54759036144</v>
      </c>
      <c r="T30" s="638" t="s">
        <v>218</v>
      </c>
    </row>
    <row r="31" spans="1:20" ht="15" customHeight="1" x14ac:dyDescent="0.25">
      <c r="A31" s="336">
        <v>2</v>
      </c>
      <c r="B31" s="335">
        <v>30480</v>
      </c>
      <c r="C31" s="260" t="s">
        <v>119</v>
      </c>
      <c r="D31" s="187">
        <v>54018179.82</v>
      </c>
      <c r="E31" s="191">
        <v>33459928.07</v>
      </c>
      <c r="F31" s="635">
        <f>E31/D31</f>
        <v>0.61941976167089596</v>
      </c>
      <c r="G31" s="187">
        <v>15748570</v>
      </c>
      <c r="H31" s="605">
        <v>1212</v>
      </c>
      <c r="I31" s="635">
        <f>G31/H31</f>
        <v>12993.869636963696</v>
      </c>
      <c r="J31" s="187">
        <v>70753210.390000001</v>
      </c>
      <c r="K31" s="605">
        <v>1212</v>
      </c>
      <c r="L31" s="190">
        <f>J31/K31</f>
        <v>58377.236295379538</v>
      </c>
      <c r="M31" s="187">
        <v>1055695</v>
      </c>
      <c r="N31" s="191">
        <v>3378150</v>
      </c>
      <c r="O31" s="605">
        <v>1212</v>
      </c>
      <c r="P31" s="190">
        <f>(N31+M31)/O31</f>
        <v>3658.2879537953795</v>
      </c>
      <c r="Q31" s="187">
        <v>40960226</v>
      </c>
      <c r="R31" s="607">
        <v>88</v>
      </c>
      <c r="S31" s="189">
        <f>Q31/R31</f>
        <v>465457.11363636365</v>
      </c>
      <c r="T31" s="638" t="s">
        <v>219</v>
      </c>
    </row>
    <row r="32" spans="1:20" ht="15" customHeight="1" x14ac:dyDescent="0.25">
      <c r="A32" s="336">
        <v>3</v>
      </c>
      <c r="B32" s="335">
        <v>30460</v>
      </c>
      <c r="C32" s="260" t="s">
        <v>56</v>
      </c>
      <c r="D32" s="187">
        <v>84725740</v>
      </c>
      <c r="E32" s="191">
        <v>39136960</v>
      </c>
      <c r="F32" s="635">
        <f>E32/D32</f>
        <v>0.46192526615878482</v>
      </c>
      <c r="G32" s="187">
        <v>31175030</v>
      </c>
      <c r="H32" s="605">
        <v>1361</v>
      </c>
      <c r="I32" s="635">
        <f>G32/H32</f>
        <v>22905.973548861133</v>
      </c>
      <c r="J32" s="187">
        <v>76304576.629999995</v>
      </c>
      <c r="K32" s="605">
        <v>1361</v>
      </c>
      <c r="L32" s="190">
        <f>J32/K32</f>
        <v>56065.082020573107</v>
      </c>
      <c r="M32" s="187">
        <v>1016425</v>
      </c>
      <c r="N32" s="191">
        <v>3213500</v>
      </c>
      <c r="O32" s="605">
        <v>1361</v>
      </c>
      <c r="P32" s="190">
        <f>(N32+M32)/O32</f>
        <v>3107.9537105069803</v>
      </c>
      <c r="Q32" s="187">
        <v>47412068.840000004</v>
      </c>
      <c r="R32" s="607">
        <v>81</v>
      </c>
      <c r="S32" s="189">
        <f>Q32/R32</f>
        <v>585334.18320987653</v>
      </c>
      <c r="T32" s="638" t="s">
        <v>171</v>
      </c>
    </row>
    <row r="33" spans="1:20" ht="15" customHeight="1" x14ac:dyDescent="0.25">
      <c r="A33" s="336">
        <v>4</v>
      </c>
      <c r="B33" s="343">
        <v>30030</v>
      </c>
      <c r="C33" s="260" t="s">
        <v>175</v>
      </c>
      <c r="D33" s="639">
        <v>24322470</v>
      </c>
      <c r="E33" s="647">
        <v>10168133.949999999</v>
      </c>
      <c r="F33" s="648">
        <f>E33/D33</f>
        <v>0.41805515434904428</v>
      </c>
      <c r="G33" s="639">
        <v>24823340</v>
      </c>
      <c r="H33" s="605">
        <v>982</v>
      </c>
      <c r="I33" s="648">
        <f>G33/H33</f>
        <v>25278.350305498981</v>
      </c>
      <c r="J33" s="639">
        <v>52625948.869999997</v>
      </c>
      <c r="K33" s="605">
        <v>982</v>
      </c>
      <c r="L33" s="649">
        <f>J33/K33</f>
        <v>53590.579297352342</v>
      </c>
      <c r="M33" s="639">
        <v>720514</v>
      </c>
      <c r="N33" s="647">
        <v>2957440</v>
      </c>
      <c r="O33" s="605">
        <v>982</v>
      </c>
      <c r="P33" s="649">
        <f>(N33+M33)/O33</f>
        <v>3745.3706720977598</v>
      </c>
      <c r="Q33" s="639">
        <v>44551056.189999998</v>
      </c>
      <c r="R33" s="607">
        <v>66</v>
      </c>
      <c r="S33" s="650">
        <f>Q33/R33</f>
        <v>675016.00287878781</v>
      </c>
      <c r="T33" s="638" t="s">
        <v>225</v>
      </c>
    </row>
    <row r="34" spans="1:20" ht="15" customHeight="1" x14ac:dyDescent="0.25">
      <c r="A34" s="336">
        <v>5</v>
      </c>
      <c r="B34" s="335">
        <v>31000</v>
      </c>
      <c r="C34" s="260" t="s">
        <v>57</v>
      </c>
      <c r="D34" s="187">
        <v>41974060.640000001</v>
      </c>
      <c r="E34" s="191">
        <v>21160360</v>
      </c>
      <c r="F34" s="635">
        <f>E34/D34</f>
        <v>0.5041294475053677</v>
      </c>
      <c r="G34" s="187">
        <v>19659620</v>
      </c>
      <c r="H34" s="605">
        <v>1013</v>
      </c>
      <c r="I34" s="635">
        <f>G34/H34</f>
        <v>19407.324777887465</v>
      </c>
      <c r="J34" s="187">
        <v>43842120.210000001</v>
      </c>
      <c r="K34" s="605">
        <v>1013</v>
      </c>
      <c r="L34" s="190">
        <f>J34/K34</f>
        <v>43279.486880552817</v>
      </c>
      <c r="M34" s="187">
        <v>833934</v>
      </c>
      <c r="N34" s="191">
        <v>2390260</v>
      </c>
      <c r="O34" s="605">
        <v>1013</v>
      </c>
      <c r="P34" s="190">
        <f>(N34+M34)/O34</f>
        <v>3182.8173741362289</v>
      </c>
      <c r="Q34" s="187">
        <v>32725439.07</v>
      </c>
      <c r="R34" s="607">
        <v>65</v>
      </c>
      <c r="S34" s="189">
        <f>Q34/R34</f>
        <v>503468.29338461539</v>
      </c>
      <c r="T34" s="638" t="s">
        <v>223</v>
      </c>
    </row>
    <row r="35" spans="1:20" ht="15" customHeight="1" x14ac:dyDescent="0.25">
      <c r="A35" s="336">
        <v>6</v>
      </c>
      <c r="B35" s="335">
        <v>30130</v>
      </c>
      <c r="C35" s="260" t="s">
        <v>1</v>
      </c>
      <c r="D35" s="187">
        <v>21488807.239999998</v>
      </c>
      <c r="E35" s="191">
        <v>10186350.699999999</v>
      </c>
      <c r="F35" s="635">
        <f t="shared" si="3"/>
        <v>0.47403053069594198</v>
      </c>
      <c r="G35" s="187">
        <v>22489080</v>
      </c>
      <c r="H35" s="605">
        <v>582</v>
      </c>
      <c r="I35" s="635">
        <f t="shared" si="4"/>
        <v>38641.030927835054</v>
      </c>
      <c r="J35" s="187">
        <v>45541449.979999997</v>
      </c>
      <c r="K35" s="605">
        <v>582</v>
      </c>
      <c r="L35" s="190">
        <f t="shared" si="5"/>
        <v>78249.914054982815</v>
      </c>
      <c r="M35" s="187">
        <v>1492758</v>
      </c>
      <c r="N35" s="191">
        <v>1294010</v>
      </c>
      <c r="O35" s="605">
        <v>582</v>
      </c>
      <c r="P35" s="190">
        <f t="shared" si="6"/>
        <v>4788.26116838488</v>
      </c>
      <c r="Q35" s="187">
        <v>34298551.469999999</v>
      </c>
      <c r="R35" s="607">
        <v>47</v>
      </c>
      <c r="S35" s="189">
        <f t="shared" si="7"/>
        <v>729756.41425531916</v>
      </c>
      <c r="T35" s="638" t="s">
        <v>230</v>
      </c>
    </row>
    <row r="36" spans="1:20" ht="15" customHeight="1" x14ac:dyDescent="0.25">
      <c r="A36" s="336">
        <v>7</v>
      </c>
      <c r="B36" s="335">
        <v>30160</v>
      </c>
      <c r="C36" s="260" t="s">
        <v>236</v>
      </c>
      <c r="D36" s="187">
        <v>71329990</v>
      </c>
      <c r="E36" s="191">
        <v>19477650</v>
      </c>
      <c r="F36" s="635">
        <f t="shared" si="3"/>
        <v>0.27306396650272907</v>
      </c>
      <c r="G36" s="187">
        <v>25416890</v>
      </c>
      <c r="H36" s="605">
        <v>1241</v>
      </c>
      <c r="I36" s="635">
        <f t="shared" si="4"/>
        <v>20480.975020145044</v>
      </c>
      <c r="J36" s="187">
        <v>57674952.960000001</v>
      </c>
      <c r="K36" s="605">
        <v>1241</v>
      </c>
      <c r="L36" s="190">
        <f t="shared" si="5"/>
        <v>46474.579339242548</v>
      </c>
      <c r="M36" s="187">
        <v>441825.37</v>
      </c>
      <c r="N36" s="191">
        <v>2725247.36</v>
      </c>
      <c r="O36" s="605">
        <v>1241</v>
      </c>
      <c r="P36" s="190">
        <f t="shared" si="6"/>
        <v>2552.0328203062045</v>
      </c>
      <c r="Q36" s="187">
        <v>35137147.740000002</v>
      </c>
      <c r="R36" s="607">
        <v>61</v>
      </c>
      <c r="S36" s="189">
        <f t="shared" si="7"/>
        <v>576018.81540983613</v>
      </c>
      <c r="T36" s="638" t="s">
        <v>257</v>
      </c>
    </row>
    <row r="37" spans="1:20" ht="15" customHeight="1" x14ac:dyDescent="0.25">
      <c r="A37" s="336">
        <v>8</v>
      </c>
      <c r="B37" s="335">
        <v>30310</v>
      </c>
      <c r="C37" s="260" t="s">
        <v>8</v>
      </c>
      <c r="D37" s="187">
        <v>38352919.100000001</v>
      </c>
      <c r="E37" s="191">
        <v>20093570</v>
      </c>
      <c r="F37" s="635">
        <f t="shared" si="3"/>
        <v>0.52391240279804407</v>
      </c>
      <c r="G37" s="187">
        <v>12469980</v>
      </c>
      <c r="H37" s="605">
        <v>658</v>
      </c>
      <c r="I37" s="635">
        <f t="shared" si="4"/>
        <v>18951.337386018236</v>
      </c>
      <c r="J37" s="187">
        <v>39946487.259999998</v>
      </c>
      <c r="K37" s="605">
        <v>658</v>
      </c>
      <c r="L37" s="190">
        <f t="shared" si="5"/>
        <v>60708.947203647411</v>
      </c>
      <c r="M37" s="187">
        <v>329728.13</v>
      </c>
      <c r="N37" s="191">
        <v>1436541.46</v>
      </c>
      <c r="O37" s="605">
        <v>658</v>
      </c>
      <c r="P37" s="190">
        <f t="shared" si="6"/>
        <v>2684.3002887537991</v>
      </c>
      <c r="Q37" s="187">
        <v>30707240.050000001</v>
      </c>
      <c r="R37" s="607">
        <v>41</v>
      </c>
      <c r="S37" s="189">
        <f t="shared" si="7"/>
        <v>748957.07439024397</v>
      </c>
      <c r="T37" s="638" t="s">
        <v>171</v>
      </c>
    </row>
    <row r="38" spans="1:20" ht="15" customHeight="1" x14ac:dyDescent="0.25">
      <c r="A38" s="344">
        <v>9</v>
      </c>
      <c r="B38" s="335">
        <v>30440</v>
      </c>
      <c r="C38" s="260" t="s">
        <v>9</v>
      </c>
      <c r="D38" s="187">
        <v>55459011.530000001</v>
      </c>
      <c r="E38" s="191">
        <v>33202610</v>
      </c>
      <c r="F38" s="635">
        <f t="shared" si="3"/>
        <v>0.59868737440513842</v>
      </c>
      <c r="G38" s="187">
        <v>15878690</v>
      </c>
      <c r="H38" s="605">
        <v>859</v>
      </c>
      <c r="I38" s="635">
        <f t="shared" si="4"/>
        <v>18485.087310826544</v>
      </c>
      <c r="J38" s="187">
        <v>47414434.859999999</v>
      </c>
      <c r="K38" s="605">
        <v>859</v>
      </c>
      <c r="L38" s="190">
        <f t="shared" si="5"/>
        <v>55197.246635622818</v>
      </c>
      <c r="M38" s="187">
        <v>389984</v>
      </c>
      <c r="N38" s="191">
        <v>2192920</v>
      </c>
      <c r="O38" s="605">
        <v>859</v>
      </c>
      <c r="P38" s="190">
        <f t="shared" si="6"/>
        <v>3006.8731082654249</v>
      </c>
      <c r="Q38" s="187">
        <v>37669277.920000002</v>
      </c>
      <c r="R38" s="607">
        <v>57</v>
      </c>
      <c r="S38" s="189">
        <f t="shared" si="7"/>
        <v>660864.52491228073</v>
      </c>
      <c r="T38" s="638" t="s">
        <v>232</v>
      </c>
    </row>
    <row r="39" spans="1:20" ht="15" customHeight="1" x14ac:dyDescent="0.25">
      <c r="A39" s="345">
        <v>10</v>
      </c>
      <c r="B39" s="335">
        <v>30500</v>
      </c>
      <c r="C39" s="260" t="s">
        <v>237</v>
      </c>
      <c r="D39" s="187">
        <v>13033526.84</v>
      </c>
      <c r="E39" s="191">
        <v>4844450</v>
      </c>
      <c r="F39" s="635">
        <f t="shared" si="3"/>
        <v>0.37169141242202713</v>
      </c>
      <c r="G39" s="187">
        <v>12683710</v>
      </c>
      <c r="H39" s="605">
        <v>302</v>
      </c>
      <c r="I39" s="635">
        <f t="shared" si="4"/>
        <v>41999.039735099337</v>
      </c>
      <c r="J39" s="187">
        <v>24384006.59</v>
      </c>
      <c r="K39" s="605">
        <v>302</v>
      </c>
      <c r="L39" s="190">
        <f t="shared" si="5"/>
        <v>80741.743675496691</v>
      </c>
      <c r="M39" s="187">
        <v>286546</v>
      </c>
      <c r="N39" s="191">
        <v>841790</v>
      </c>
      <c r="O39" s="605">
        <v>302</v>
      </c>
      <c r="P39" s="190">
        <f t="shared" si="6"/>
        <v>3736.2119205298013</v>
      </c>
      <c r="Q39" s="187">
        <v>15155368</v>
      </c>
      <c r="R39" s="607">
        <v>19</v>
      </c>
      <c r="S39" s="189">
        <f t="shared" si="7"/>
        <v>797650.94736842101</v>
      </c>
      <c r="T39" s="638" t="s">
        <v>259</v>
      </c>
    </row>
    <row r="40" spans="1:20" ht="15" customHeight="1" x14ac:dyDescent="0.25">
      <c r="A40" s="345">
        <v>11</v>
      </c>
      <c r="B40" s="335">
        <v>30530</v>
      </c>
      <c r="C40" s="260" t="s">
        <v>176</v>
      </c>
      <c r="D40" s="187">
        <v>61078030</v>
      </c>
      <c r="E40" s="191">
        <v>29822780</v>
      </c>
      <c r="F40" s="635">
        <f t="shared" si="3"/>
        <v>0.48827344300397379</v>
      </c>
      <c r="G40" s="187">
        <v>26241710</v>
      </c>
      <c r="H40" s="605">
        <v>1549</v>
      </c>
      <c r="I40" s="635">
        <f t="shared" si="4"/>
        <v>16941.065203357004</v>
      </c>
      <c r="J40" s="187">
        <v>78020197.530000001</v>
      </c>
      <c r="K40" s="605">
        <v>1549</v>
      </c>
      <c r="L40" s="190">
        <f t="shared" si="5"/>
        <v>50368.106862491928</v>
      </c>
      <c r="M40" s="187">
        <v>852686</v>
      </c>
      <c r="N40" s="191">
        <v>3591650</v>
      </c>
      <c r="O40" s="605">
        <v>1549</v>
      </c>
      <c r="P40" s="190">
        <f t="shared" si="6"/>
        <v>2869.1646223369917</v>
      </c>
      <c r="Q40" s="187">
        <v>48306036</v>
      </c>
      <c r="R40" s="607">
        <v>90</v>
      </c>
      <c r="S40" s="189">
        <f t="shared" si="7"/>
        <v>536733.73333333328</v>
      </c>
      <c r="T40" s="638" t="s">
        <v>244</v>
      </c>
    </row>
    <row r="41" spans="1:20" ht="15" customHeight="1" x14ac:dyDescent="0.25">
      <c r="A41" s="345">
        <v>12</v>
      </c>
      <c r="B41" s="335">
        <v>30640</v>
      </c>
      <c r="C41" s="260" t="s">
        <v>13</v>
      </c>
      <c r="D41" s="187">
        <v>18650013.079999998</v>
      </c>
      <c r="E41" s="191">
        <v>8667740</v>
      </c>
      <c r="F41" s="635">
        <f>E41/D41</f>
        <v>0.46475785099020428</v>
      </c>
      <c r="G41" s="187">
        <v>20747390</v>
      </c>
      <c r="H41" s="605">
        <v>1010</v>
      </c>
      <c r="I41" s="635">
        <f t="shared" si="4"/>
        <v>20541.970297029704</v>
      </c>
      <c r="J41" s="187">
        <v>49363017.549999997</v>
      </c>
      <c r="K41" s="605">
        <v>1010</v>
      </c>
      <c r="L41" s="190">
        <f t="shared" si="5"/>
        <v>48874.274801980195</v>
      </c>
      <c r="M41" s="187">
        <v>617415</v>
      </c>
      <c r="N41" s="191">
        <v>2659660</v>
      </c>
      <c r="O41" s="605">
        <v>1010</v>
      </c>
      <c r="P41" s="190">
        <f t="shared" si="6"/>
        <v>3244.628712871287</v>
      </c>
      <c r="Q41" s="187">
        <v>31624667</v>
      </c>
      <c r="R41" s="607">
        <v>51</v>
      </c>
      <c r="S41" s="189">
        <f t="shared" si="7"/>
        <v>620091.50980392157</v>
      </c>
      <c r="T41" s="638" t="s">
        <v>244</v>
      </c>
    </row>
    <row r="42" spans="1:20" ht="15" customHeight="1" x14ac:dyDescent="0.25">
      <c r="A42" s="345">
        <v>13</v>
      </c>
      <c r="B42" s="335">
        <v>30650</v>
      </c>
      <c r="C42" s="260" t="s">
        <v>238</v>
      </c>
      <c r="D42" s="187">
        <v>33527415.719999999</v>
      </c>
      <c r="E42" s="191">
        <v>15483940</v>
      </c>
      <c r="F42" s="635">
        <f t="shared" si="3"/>
        <v>0.46182921252601694</v>
      </c>
      <c r="G42" s="187">
        <v>21096240</v>
      </c>
      <c r="H42" s="605">
        <v>1017</v>
      </c>
      <c r="I42" s="635">
        <f t="shared" si="4"/>
        <v>20743.598820058996</v>
      </c>
      <c r="J42" s="187">
        <v>63140619.859999999</v>
      </c>
      <c r="K42" s="605">
        <v>1017</v>
      </c>
      <c r="L42" s="190">
        <f t="shared" si="5"/>
        <v>62085.171937069812</v>
      </c>
      <c r="M42" s="187">
        <v>688624</v>
      </c>
      <c r="N42" s="191">
        <v>2160000</v>
      </c>
      <c r="O42" s="605">
        <v>1017</v>
      </c>
      <c r="P42" s="190">
        <f t="shared" si="6"/>
        <v>2801.0068829891839</v>
      </c>
      <c r="Q42" s="187">
        <v>36822300</v>
      </c>
      <c r="R42" s="607">
        <v>71</v>
      </c>
      <c r="S42" s="189">
        <f t="shared" si="7"/>
        <v>518623.94366197183</v>
      </c>
      <c r="T42" s="638" t="s">
        <v>260</v>
      </c>
    </row>
    <row r="43" spans="1:20" ht="15" customHeight="1" x14ac:dyDescent="0.25">
      <c r="A43" s="345">
        <v>14</v>
      </c>
      <c r="B43" s="335">
        <v>30790</v>
      </c>
      <c r="C43" s="260" t="s">
        <v>14</v>
      </c>
      <c r="D43" s="187">
        <v>14942802.859999999</v>
      </c>
      <c r="E43" s="191">
        <v>5660170</v>
      </c>
      <c r="F43" s="635">
        <f t="shared" si="3"/>
        <v>0.37878904332945207</v>
      </c>
      <c r="G43" s="187">
        <v>18874930</v>
      </c>
      <c r="H43" s="605">
        <v>749</v>
      </c>
      <c r="I43" s="635">
        <f t="shared" si="4"/>
        <v>25200.173564753004</v>
      </c>
      <c r="J43" s="187">
        <v>41126646.960000001</v>
      </c>
      <c r="K43" s="605">
        <v>749</v>
      </c>
      <c r="L43" s="190">
        <f t="shared" si="5"/>
        <v>54908.740934579444</v>
      </c>
      <c r="M43" s="187">
        <v>360116</v>
      </c>
      <c r="N43" s="191">
        <v>1872590</v>
      </c>
      <c r="O43" s="605">
        <v>749</v>
      </c>
      <c r="P43" s="190">
        <f t="shared" si="6"/>
        <v>2980.9158878504672</v>
      </c>
      <c r="Q43" s="187">
        <v>33295335.719999999</v>
      </c>
      <c r="R43" s="607">
        <v>41</v>
      </c>
      <c r="S43" s="189">
        <f t="shared" si="7"/>
        <v>812081.35902439023</v>
      </c>
      <c r="T43" s="638" t="s">
        <v>245</v>
      </c>
    </row>
    <row r="44" spans="1:20" ht="15" customHeight="1" x14ac:dyDescent="0.25">
      <c r="A44" s="345">
        <v>15</v>
      </c>
      <c r="B44" s="335">
        <v>30890</v>
      </c>
      <c r="C44" s="260" t="s">
        <v>177</v>
      </c>
      <c r="D44" s="187">
        <v>43654745.030000001</v>
      </c>
      <c r="E44" s="191">
        <v>25962900</v>
      </c>
      <c r="F44" s="635">
        <f t="shared" si="3"/>
        <v>0.5947325996786379</v>
      </c>
      <c r="G44" s="187">
        <v>12309910</v>
      </c>
      <c r="H44" s="605">
        <v>727</v>
      </c>
      <c r="I44" s="635">
        <f t="shared" si="4"/>
        <v>16932.475928473177</v>
      </c>
      <c r="J44" s="187">
        <v>40213694.350000001</v>
      </c>
      <c r="K44" s="605">
        <v>727</v>
      </c>
      <c r="L44" s="190">
        <f t="shared" si="5"/>
        <v>55314.572696011004</v>
      </c>
      <c r="M44" s="187">
        <v>444753</v>
      </c>
      <c r="N44" s="191">
        <v>1866180</v>
      </c>
      <c r="O44" s="605">
        <v>727</v>
      </c>
      <c r="P44" s="190">
        <f t="shared" si="6"/>
        <v>3178.7248968363137</v>
      </c>
      <c r="Q44" s="187">
        <v>23330588</v>
      </c>
      <c r="R44" s="607">
        <v>48</v>
      </c>
      <c r="S44" s="189">
        <f t="shared" si="7"/>
        <v>486053.91666666669</v>
      </c>
      <c r="T44" s="638" t="s">
        <v>264</v>
      </c>
    </row>
    <row r="45" spans="1:20" ht="15" customHeight="1" x14ac:dyDescent="0.25">
      <c r="A45" s="345">
        <v>16</v>
      </c>
      <c r="B45" s="335">
        <v>30940</v>
      </c>
      <c r="C45" s="260" t="s">
        <v>4</v>
      </c>
      <c r="D45" s="187">
        <v>22104260</v>
      </c>
      <c r="E45" s="191">
        <v>9791360</v>
      </c>
      <c r="F45" s="635">
        <f t="shared" si="3"/>
        <v>0.44296257825414648</v>
      </c>
      <c r="G45" s="187">
        <v>24106510</v>
      </c>
      <c r="H45" s="605">
        <v>1203</v>
      </c>
      <c r="I45" s="635">
        <f t="shared" si="4"/>
        <v>20038.661679135494</v>
      </c>
      <c r="J45" s="187">
        <v>58932988.189999998</v>
      </c>
      <c r="K45" s="605">
        <v>1203</v>
      </c>
      <c r="L45" s="190">
        <f t="shared" si="5"/>
        <v>48988.352610141308</v>
      </c>
      <c r="M45" s="187">
        <v>635901.07999999996</v>
      </c>
      <c r="N45" s="191">
        <v>2460100</v>
      </c>
      <c r="O45" s="605">
        <v>1203</v>
      </c>
      <c r="P45" s="190">
        <f t="shared" si="6"/>
        <v>2573.5669825436407</v>
      </c>
      <c r="Q45" s="187">
        <v>48152297.469999999</v>
      </c>
      <c r="R45" s="607">
        <v>71</v>
      </c>
      <c r="S45" s="189">
        <f t="shared" si="7"/>
        <v>678201.37281690142</v>
      </c>
      <c r="T45" s="638" t="s">
        <v>244</v>
      </c>
    </row>
    <row r="46" spans="1:20" ht="15" customHeight="1" thickBot="1" x14ac:dyDescent="0.3">
      <c r="A46" s="336">
        <v>17</v>
      </c>
      <c r="B46" s="154">
        <v>31480</v>
      </c>
      <c r="C46" s="444" t="s">
        <v>58</v>
      </c>
      <c r="D46" s="183">
        <v>100185658.12</v>
      </c>
      <c r="E46" s="184">
        <v>64028260</v>
      </c>
      <c r="F46" s="651">
        <f t="shared" si="3"/>
        <v>0.63909606625839066</v>
      </c>
      <c r="G46" s="183">
        <v>25514570</v>
      </c>
      <c r="H46" s="606">
        <v>1334</v>
      </c>
      <c r="I46" s="651">
        <f t="shared" si="4"/>
        <v>19126.364317841078</v>
      </c>
      <c r="J46" s="183">
        <v>137105420.5</v>
      </c>
      <c r="K46" s="606">
        <v>1334</v>
      </c>
      <c r="L46" s="174">
        <f t="shared" si="5"/>
        <v>102777.67653673164</v>
      </c>
      <c r="M46" s="183">
        <v>19843535.859999999</v>
      </c>
      <c r="N46" s="184">
        <v>4042231.17</v>
      </c>
      <c r="O46" s="606">
        <v>1334</v>
      </c>
      <c r="P46" s="174">
        <f t="shared" si="6"/>
        <v>17905.372586206897</v>
      </c>
      <c r="Q46" s="183">
        <v>83324402.769999996</v>
      </c>
      <c r="R46" s="608">
        <v>125</v>
      </c>
      <c r="S46" s="180">
        <f t="shared" si="7"/>
        <v>666595.22216</v>
      </c>
      <c r="T46" s="638" t="s">
        <v>171</v>
      </c>
    </row>
    <row r="47" spans="1:20" ht="15" customHeight="1" thickBot="1" x14ac:dyDescent="0.3">
      <c r="A47" s="346"/>
      <c r="B47" s="326"/>
      <c r="C47" s="652" t="s">
        <v>15</v>
      </c>
      <c r="D47" s="347">
        <f>SUM(D48:D67)</f>
        <v>761804858.93999982</v>
      </c>
      <c r="E47" s="328">
        <f>SUM(E48:E67)</f>
        <v>398335285.96000004</v>
      </c>
      <c r="F47" s="332"/>
      <c r="G47" s="327">
        <f>SUM(G48:G67)</f>
        <v>544199471.75</v>
      </c>
      <c r="H47" s="340">
        <f>SUM(H48:H67)</f>
        <v>20895</v>
      </c>
      <c r="I47" s="332"/>
      <c r="J47" s="327">
        <f>SUM(J48:J67)</f>
        <v>1340740856.8499999</v>
      </c>
      <c r="K47" s="331">
        <f>SUM(K48:K67)</f>
        <v>20895</v>
      </c>
      <c r="L47" s="333"/>
      <c r="M47" s="327">
        <f>SUM(M48:M67)</f>
        <v>81575995.129999995</v>
      </c>
      <c r="N47" s="328">
        <f>SUM(N48:N67)</f>
        <v>53622781.469999999</v>
      </c>
      <c r="O47" s="331">
        <f>SUM(O48:O67)</f>
        <v>20895</v>
      </c>
      <c r="P47" s="333"/>
      <c r="Q47" s="327">
        <f>SUM(Q48:Q67)</f>
        <v>1045680242.45</v>
      </c>
      <c r="R47" s="331">
        <f>SUM(R48:R67)</f>
        <v>1503</v>
      </c>
      <c r="S47" s="333"/>
      <c r="T47" s="634"/>
    </row>
    <row r="48" spans="1:20" ht="15" customHeight="1" x14ac:dyDescent="0.25">
      <c r="A48" s="348">
        <v>1</v>
      </c>
      <c r="B48" s="343">
        <v>40010</v>
      </c>
      <c r="C48" s="653" t="s">
        <v>60</v>
      </c>
      <c r="D48" s="640">
        <v>187873690</v>
      </c>
      <c r="E48" s="647">
        <v>91904120.780000001</v>
      </c>
      <c r="F48" s="648">
        <f t="shared" si="3"/>
        <v>0.48918036783117425</v>
      </c>
      <c r="G48" s="639">
        <v>102839080</v>
      </c>
      <c r="H48" s="611">
        <v>2384</v>
      </c>
      <c r="I48" s="648">
        <f t="shared" si="4"/>
        <v>43137.197986577179</v>
      </c>
      <c r="J48" s="639">
        <v>210017928.56999999</v>
      </c>
      <c r="K48" s="611">
        <v>2384</v>
      </c>
      <c r="L48" s="649">
        <f t="shared" si="5"/>
        <v>88094.7686954698</v>
      </c>
      <c r="M48" s="257">
        <v>31240183.600000001</v>
      </c>
      <c r="N48" s="258">
        <v>7095340</v>
      </c>
      <c r="O48" s="611">
        <v>2384</v>
      </c>
      <c r="P48" s="234">
        <f t="shared" si="6"/>
        <v>16080.337080536914</v>
      </c>
      <c r="Q48" s="639">
        <v>198824713.16</v>
      </c>
      <c r="R48" s="612">
        <v>235</v>
      </c>
      <c r="S48" s="650">
        <f t="shared" si="7"/>
        <v>846062.60919148929</v>
      </c>
      <c r="T48" s="638" t="s">
        <v>178</v>
      </c>
    </row>
    <row r="49" spans="1:20" ht="15" customHeight="1" x14ac:dyDescent="0.25">
      <c r="A49" s="348">
        <v>2</v>
      </c>
      <c r="B49" s="335">
        <v>40030</v>
      </c>
      <c r="C49" s="260" t="s">
        <v>179</v>
      </c>
      <c r="D49" s="654">
        <v>7852550</v>
      </c>
      <c r="E49" s="654">
        <v>1849028.22</v>
      </c>
      <c r="F49" s="635">
        <f>E49/D49</f>
        <v>0.2354685064087462</v>
      </c>
      <c r="G49" s="187">
        <v>12313750</v>
      </c>
      <c r="H49" s="605">
        <v>686</v>
      </c>
      <c r="I49" s="635">
        <f>G49/H49</f>
        <v>17950.072886297377</v>
      </c>
      <c r="J49" s="187">
        <v>35542941.5</v>
      </c>
      <c r="K49" s="605">
        <v>686</v>
      </c>
      <c r="L49" s="190">
        <f>J49/K49</f>
        <v>51811.868075801751</v>
      </c>
      <c r="M49" s="187">
        <v>496905</v>
      </c>
      <c r="N49" s="191">
        <v>1647693.66</v>
      </c>
      <c r="O49" s="605">
        <v>686</v>
      </c>
      <c r="P49" s="190">
        <f>(N49+M49)/O49</f>
        <v>3126.2371137026239</v>
      </c>
      <c r="Q49" s="187">
        <v>30049517</v>
      </c>
      <c r="R49" s="607">
        <v>36</v>
      </c>
      <c r="S49" s="189">
        <f>Q49/R49</f>
        <v>834708.8055555555</v>
      </c>
      <c r="T49" s="638" t="s">
        <v>220</v>
      </c>
    </row>
    <row r="50" spans="1:20" ht="15" customHeight="1" x14ac:dyDescent="0.25">
      <c r="A50" s="348">
        <v>3</v>
      </c>
      <c r="B50" s="335">
        <v>40410</v>
      </c>
      <c r="C50" s="260" t="s">
        <v>64</v>
      </c>
      <c r="D50" s="654">
        <v>184303484.50999999</v>
      </c>
      <c r="E50" s="191">
        <v>131289990</v>
      </c>
      <c r="F50" s="635">
        <f>E50/D50</f>
        <v>0.71235761140954679</v>
      </c>
      <c r="G50" s="187">
        <v>78725137.189999998</v>
      </c>
      <c r="H50" s="605">
        <v>2000</v>
      </c>
      <c r="I50" s="635">
        <f>G50/H50</f>
        <v>39362.568594999997</v>
      </c>
      <c r="J50" s="187">
        <v>123803728.16</v>
      </c>
      <c r="K50" s="605">
        <v>2000</v>
      </c>
      <c r="L50" s="190">
        <f>J50/K50</f>
        <v>61901.864079999999</v>
      </c>
      <c r="M50" s="187">
        <v>3269733.01</v>
      </c>
      <c r="N50" s="191">
        <v>7762645.0499999998</v>
      </c>
      <c r="O50" s="605">
        <v>2000</v>
      </c>
      <c r="P50" s="190">
        <f>(N50+M50)/O50</f>
        <v>5516.1890299999995</v>
      </c>
      <c r="Q50" s="187">
        <v>78224680</v>
      </c>
      <c r="R50" s="607">
        <v>144</v>
      </c>
      <c r="S50" s="189">
        <f>Q50/R50</f>
        <v>543226.9444444445</v>
      </c>
      <c r="T50" s="638" t="s">
        <v>166</v>
      </c>
    </row>
    <row r="51" spans="1:20" ht="15" customHeight="1" x14ac:dyDescent="0.25">
      <c r="A51" s="349">
        <v>4</v>
      </c>
      <c r="B51" s="335">
        <v>40011</v>
      </c>
      <c r="C51" s="260" t="s">
        <v>61</v>
      </c>
      <c r="D51" s="654">
        <v>78691520</v>
      </c>
      <c r="E51" s="655">
        <v>49849500</v>
      </c>
      <c r="F51" s="648">
        <f t="shared" si="3"/>
        <v>0.63347994802997831</v>
      </c>
      <c r="G51" s="187">
        <v>57722880</v>
      </c>
      <c r="H51" s="605">
        <v>2567</v>
      </c>
      <c r="I51" s="635">
        <f t="shared" si="4"/>
        <v>22486.51343981301</v>
      </c>
      <c r="J51" s="187">
        <v>124842353.27</v>
      </c>
      <c r="K51" s="605">
        <v>2567</v>
      </c>
      <c r="L51" s="190">
        <f t="shared" si="5"/>
        <v>48633.561850409038</v>
      </c>
      <c r="M51" s="187">
        <v>2000852.2</v>
      </c>
      <c r="N51" s="191">
        <v>5777370</v>
      </c>
      <c r="O51" s="605">
        <v>2567</v>
      </c>
      <c r="P51" s="190">
        <f t="shared" si="6"/>
        <v>3030.0826645890147</v>
      </c>
      <c r="Q51" s="187">
        <v>104230563.5</v>
      </c>
      <c r="R51" s="607">
        <v>146</v>
      </c>
      <c r="S51" s="189">
        <f t="shared" si="7"/>
        <v>713907.96917808219</v>
      </c>
      <c r="T51" s="638" t="s">
        <v>221</v>
      </c>
    </row>
    <row r="52" spans="1:20" ht="15" customHeight="1" x14ac:dyDescent="0.25">
      <c r="A52" s="349">
        <v>5</v>
      </c>
      <c r="B52" s="335">
        <v>40080</v>
      </c>
      <c r="C52" s="260" t="s">
        <v>62</v>
      </c>
      <c r="D52" s="654">
        <v>17613472.829999998</v>
      </c>
      <c r="E52" s="191">
        <v>2540151.9300000002</v>
      </c>
      <c r="F52" s="635">
        <f>E52/D52</f>
        <v>0.14421641629205048</v>
      </c>
      <c r="G52" s="187">
        <v>25430480</v>
      </c>
      <c r="H52" s="605">
        <v>1427</v>
      </c>
      <c r="I52" s="635">
        <f>G52/H52</f>
        <v>17820.939032936229</v>
      </c>
      <c r="J52" s="187">
        <v>65157762.450000003</v>
      </c>
      <c r="K52" s="605">
        <v>1427</v>
      </c>
      <c r="L52" s="190">
        <f>J52/K52</f>
        <v>45660.660441485634</v>
      </c>
      <c r="M52" s="187">
        <v>641224.98</v>
      </c>
      <c r="N52" s="191">
        <v>3316420</v>
      </c>
      <c r="O52" s="605">
        <v>1427</v>
      </c>
      <c r="P52" s="190">
        <f>(N52+M52)/O52</f>
        <v>2773.4022284512962</v>
      </c>
      <c r="Q52" s="187">
        <v>54321569</v>
      </c>
      <c r="R52" s="607">
        <v>81</v>
      </c>
      <c r="S52" s="189">
        <f>Q52/R52</f>
        <v>670636.65432098764</v>
      </c>
      <c r="T52" s="638" t="s">
        <v>228</v>
      </c>
    </row>
    <row r="53" spans="1:20" ht="15" customHeight="1" x14ac:dyDescent="0.25">
      <c r="A53" s="349">
        <v>6</v>
      </c>
      <c r="B53" s="335">
        <v>40100</v>
      </c>
      <c r="C53" s="260" t="s">
        <v>63</v>
      </c>
      <c r="D53" s="654">
        <v>42769310</v>
      </c>
      <c r="E53" s="191">
        <v>15247924.039999999</v>
      </c>
      <c r="F53" s="635">
        <f>E53/D53</f>
        <v>0.35651554911687844</v>
      </c>
      <c r="G53" s="187">
        <v>39788790</v>
      </c>
      <c r="H53" s="605">
        <v>1118</v>
      </c>
      <c r="I53" s="635">
        <f>G53/H53</f>
        <v>35589.257602862257</v>
      </c>
      <c r="J53" s="187">
        <v>128009971.59</v>
      </c>
      <c r="K53" s="605">
        <v>1118</v>
      </c>
      <c r="L53" s="190">
        <f>J53/K53</f>
        <v>114499.08013416817</v>
      </c>
      <c r="M53" s="187">
        <v>12864597.560000001</v>
      </c>
      <c r="N53" s="191">
        <v>2996185</v>
      </c>
      <c r="O53" s="605">
        <v>1118</v>
      </c>
      <c r="P53" s="190">
        <f>(N53+M53)/O53</f>
        <v>14186.746475849732</v>
      </c>
      <c r="Q53" s="187">
        <v>94781519.489999995</v>
      </c>
      <c r="R53" s="607">
        <v>124</v>
      </c>
      <c r="S53" s="189">
        <f>Q53/R53</f>
        <v>764367.09266129031</v>
      </c>
      <c r="T53" s="638" t="s">
        <v>227</v>
      </c>
    </row>
    <row r="54" spans="1:20" ht="15" customHeight="1" x14ac:dyDescent="0.25">
      <c r="A54" s="349">
        <v>7</v>
      </c>
      <c r="B54" s="335">
        <v>40020</v>
      </c>
      <c r="C54" s="260" t="s">
        <v>180</v>
      </c>
      <c r="D54" s="654">
        <v>42609109.469999999</v>
      </c>
      <c r="E54" s="191">
        <v>26545580</v>
      </c>
      <c r="F54" s="635">
        <f t="shared" si="3"/>
        <v>0.62300245957240841</v>
      </c>
      <c r="G54" s="187">
        <v>44223980</v>
      </c>
      <c r="H54" s="605">
        <v>376</v>
      </c>
      <c r="I54" s="635">
        <f t="shared" si="4"/>
        <v>117616.96808510639</v>
      </c>
      <c r="J54" s="187">
        <v>93336745.090000004</v>
      </c>
      <c r="K54" s="605">
        <v>376</v>
      </c>
      <c r="L54" s="190">
        <f t="shared" si="5"/>
        <v>248236.02417553193</v>
      </c>
      <c r="M54" s="187">
        <v>10541778.26</v>
      </c>
      <c r="N54" s="191">
        <v>1614668.87</v>
      </c>
      <c r="O54" s="605">
        <v>376</v>
      </c>
      <c r="P54" s="190">
        <f t="shared" si="6"/>
        <v>32330.976409574465</v>
      </c>
      <c r="Q54" s="187">
        <v>75710849.890000001</v>
      </c>
      <c r="R54" s="607">
        <v>66</v>
      </c>
      <c r="S54" s="189">
        <f t="shared" si="7"/>
        <v>1147134.0892424244</v>
      </c>
      <c r="T54" s="638" t="s">
        <v>166</v>
      </c>
    </row>
    <row r="55" spans="1:20" ht="15" customHeight="1" x14ac:dyDescent="0.25">
      <c r="A55" s="349">
        <v>8</v>
      </c>
      <c r="B55" s="335">
        <v>40031</v>
      </c>
      <c r="C55" s="260" t="s">
        <v>181</v>
      </c>
      <c r="D55" s="654">
        <v>8759990.1699999999</v>
      </c>
      <c r="E55" s="191">
        <v>3441150</v>
      </c>
      <c r="F55" s="635">
        <f>E55/D55</f>
        <v>0.39282578327368145</v>
      </c>
      <c r="G55" s="187">
        <v>15821110</v>
      </c>
      <c r="H55" s="605">
        <v>1089</v>
      </c>
      <c r="I55" s="635">
        <f t="shared" si="4"/>
        <v>14528.108356290175</v>
      </c>
      <c r="J55" s="187">
        <v>47738763.619999997</v>
      </c>
      <c r="K55" s="605">
        <v>1089</v>
      </c>
      <c r="L55" s="190">
        <f t="shared" si="5"/>
        <v>43837.248503213952</v>
      </c>
      <c r="M55" s="187">
        <v>1108048</v>
      </c>
      <c r="N55" s="191">
        <v>5266770</v>
      </c>
      <c r="O55" s="605">
        <v>1089</v>
      </c>
      <c r="P55" s="190">
        <f t="shared" si="6"/>
        <v>5853.8273645546369</v>
      </c>
      <c r="Q55" s="187">
        <v>27854622</v>
      </c>
      <c r="R55" s="607">
        <v>51</v>
      </c>
      <c r="S55" s="189">
        <f t="shared" si="7"/>
        <v>546169.0588235294</v>
      </c>
      <c r="T55" s="638" t="s">
        <v>228</v>
      </c>
    </row>
    <row r="56" spans="1:20" ht="15" customHeight="1" x14ac:dyDescent="0.25">
      <c r="A56" s="349">
        <v>9</v>
      </c>
      <c r="B56" s="335">
        <v>40210</v>
      </c>
      <c r="C56" s="260" t="s">
        <v>17</v>
      </c>
      <c r="D56" s="654">
        <v>18210888.079999998</v>
      </c>
      <c r="E56" s="191">
        <v>4521020</v>
      </c>
      <c r="F56" s="635">
        <f t="shared" si="3"/>
        <v>0.24825917221275903</v>
      </c>
      <c r="G56" s="187">
        <v>10133920</v>
      </c>
      <c r="H56" s="605">
        <v>516</v>
      </c>
      <c r="I56" s="635">
        <f t="shared" si="4"/>
        <v>19639.37984496124</v>
      </c>
      <c r="J56" s="187">
        <v>33889246.149999999</v>
      </c>
      <c r="K56" s="605">
        <v>516</v>
      </c>
      <c r="L56" s="190">
        <f t="shared" si="5"/>
        <v>65676.833624031002</v>
      </c>
      <c r="M56" s="187">
        <v>689548.87</v>
      </c>
      <c r="N56" s="191">
        <v>848790</v>
      </c>
      <c r="O56" s="605">
        <v>516</v>
      </c>
      <c r="P56" s="190">
        <f t="shared" si="6"/>
        <v>2981.2768798449615</v>
      </c>
      <c r="Q56" s="187">
        <v>28417257</v>
      </c>
      <c r="R56" s="607">
        <v>46</v>
      </c>
      <c r="S56" s="189">
        <f t="shared" si="7"/>
        <v>617766.45652173914</v>
      </c>
      <c r="T56" s="638" t="s">
        <v>231</v>
      </c>
    </row>
    <row r="57" spans="1:20" ht="15" customHeight="1" x14ac:dyDescent="0.25">
      <c r="A57" s="349">
        <v>10</v>
      </c>
      <c r="B57" s="335">
        <v>40300</v>
      </c>
      <c r="C57" s="260" t="s">
        <v>18</v>
      </c>
      <c r="D57" s="654">
        <v>13687520.539999999</v>
      </c>
      <c r="E57" s="191">
        <v>5721810</v>
      </c>
      <c r="F57" s="635">
        <f t="shared" si="3"/>
        <v>0.41803115350795306</v>
      </c>
      <c r="G57" s="187">
        <v>6102550</v>
      </c>
      <c r="H57" s="605">
        <v>324</v>
      </c>
      <c r="I57" s="635">
        <f t="shared" si="4"/>
        <v>18835.030864197532</v>
      </c>
      <c r="J57" s="187">
        <v>20608380.870000001</v>
      </c>
      <c r="K57" s="605">
        <v>324</v>
      </c>
      <c r="L57" s="190">
        <f t="shared" si="5"/>
        <v>63606.113796296297</v>
      </c>
      <c r="M57" s="187">
        <v>284334</v>
      </c>
      <c r="N57" s="191">
        <v>636334.49</v>
      </c>
      <c r="O57" s="605">
        <v>324</v>
      </c>
      <c r="P57" s="190">
        <f t="shared" si="6"/>
        <v>2841.5694135802469</v>
      </c>
      <c r="Q57" s="187">
        <v>16873898</v>
      </c>
      <c r="R57" s="607">
        <v>25</v>
      </c>
      <c r="S57" s="189">
        <f t="shared" si="7"/>
        <v>674955.92</v>
      </c>
      <c r="T57" s="638" t="s">
        <v>166</v>
      </c>
    </row>
    <row r="58" spans="1:20" ht="15" customHeight="1" x14ac:dyDescent="0.25">
      <c r="A58" s="349">
        <v>11</v>
      </c>
      <c r="B58" s="335">
        <v>40360</v>
      </c>
      <c r="C58" s="260" t="s">
        <v>19</v>
      </c>
      <c r="D58" s="654">
        <v>0</v>
      </c>
      <c r="E58" s="191">
        <v>0</v>
      </c>
      <c r="F58" s="635">
        <v>0</v>
      </c>
      <c r="G58" s="187">
        <v>9852330</v>
      </c>
      <c r="H58" s="605">
        <v>506</v>
      </c>
      <c r="I58" s="635">
        <f t="shared" si="4"/>
        <v>19471.00790513834</v>
      </c>
      <c r="J58" s="187">
        <v>31227263.420000002</v>
      </c>
      <c r="K58" s="605">
        <v>506</v>
      </c>
      <c r="L58" s="190">
        <f t="shared" si="5"/>
        <v>61713.959328063247</v>
      </c>
      <c r="M58" s="187">
        <v>3804034</v>
      </c>
      <c r="N58" s="191">
        <v>1107193.75</v>
      </c>
      <c r="O58" s="605">
        <v>506</v>
      </c>
      <c r="P58" s="190">
        <f t="shared" si="6"/>
        <v>9705.983695652174</v>
      </c>
      <c r="Q58" s="187">
        <v>26350675.199999999</v>
      </c>
      <c r="R58" s="607">
        <v>35</v>
      </c>
      <c r="S58" s="189">
        <f t="shared" si="7"/>
        <v>752876.43428571429</v>
      </c>
      <c r="T58" s="638" t="s">
        <v>228</v>
      </c>
    </row>
    <row r="59" spans="1:20" ht="15" customHeight="1" x14ac:dyDescent="0.25">
      <c r="A59" s="349">
        <v>12</v>
      </c>
      <c r="B59" s="335">
        <v>40390</v>
      </c>
      <c r="C59" s="260" t="s">
        <v>20</v>
      </c>
      <c r="D59" s="654">
        <v>19410331.170000002</v>
      </c>
      <c r="E59" s="191">
        <v>8994800</v>
      </c>
      <c r="F59" s="635">
        <f t="shared" si="3"/>
        <v>0.46340270659070881</v>
      </c>
      <c r="G59" s="187">
        <v>22539150</v>
      </c>
      <c r="H59" s="605">
        <v>1230</v>
      </c>
      <c r="I59" s="635">
        <f t="shared" si="4"/>
        <v>18324.512195121952</v>
      </c>
      <c r="J59" s="187">
        <v>46223930.130000003</v>
      </c>
      <c r="K59" s="605">
        <v>1230</v>
      </c>
      <c r="L59" s="190">
        <f t="shared" si="5"/>
        <v>37580.431000000004</v>
      </c>
      <c r="M59" s="187">
        <v>539338.81000000006</v>
      </c>
      <c r="N59" s="191">
        <v>2147050</v>
      </c>
      <c r="O59" s="605">
        <v>1230</v>
      </c>
      <c r="P59" s="190">
        <f t="shared" si="6"/>
        <v>2184.0559430894309</v>
      </c>
      <c r="Q59" s="187">
        <v>38387493</v>
      </c>
      <c r="R59" s="607">
        <v>68</v>
      </c>
      <c r="S59" s="189">
        <f t="shared" si="7"/>
        <v>564521.95588235289</v>
      </c>
      <c r="T59" s="638" t="s">
        <v>218</v>
      </c>
    </row>
    <row r="60" spans="1:20" ht="15" customHeight="1" x14ac:dyDescent="0.25">
      <c r="A60" s="349">
        <v>13</v>
      </c>
      <c r="B60" s="335">
        <v>40720</v>
      </c>
      <c r="C60" s="260" t="s">
        <v>182</v>
      </c>
      <c r="D60" s="654">
        <v>10576978.800000001</v>
      </c>
      <c r="E60" s="191">
        <v>3205000</v>
      </c>
      <c r="F60" s="635">
        <f t="shared" si="3"/>
        <v>0.30301658541662196</v>
      </c>
      <c r="G60" s="187">
        <v>22899510</v>
      </c>
      <c r="H60" s="605">
        <v>1171</v>
      </c>
      <c r="I60" s="635">
        <f t="shared" si="4"/>
        <v>19555.516652433816</v>
      </c>
      <c r="J60" s="187">
        <v>51278758.009999998</v>
      </c>
      <c r="K60" s="605">
        <v>1171</v>
      </c>
      <c r="L60" s="190">
        <f t="shared" si="5"/>
        <v>43790.570461144322</v>
      </c>
      <c r="M60" s="187">
        <v>1680105.77</v>
      </c>
      <c r="N60" s="191">
        <v>2325090</v>
      </c>
      <c r="O60" s="605">
        <v>1171</v>
      </c>
      <c r="P60" s="190">
        <f t="shared" si="6"/>
        <v>3420.3208966695133</v>
      </c>
      <c r="Q60" s="187">
        <v>34749114.090000004</v>
      </c>
      <c r="R60" s="607">
        <v>71</v>
      </c>
      <c r="S60" s="189">
        <f t="shared" si="7"/>
        <v>489424.14211267611</v>
      </c>
      <c r="T60" s="638" t="s">
        <v>261</v>
      </c>
    </row>
    <row r="61" spans="1:20" ht="15" customHeight="1" x14ac:dyDescent="0.25">
      <c r="A61" s="349">
        <v>14</v>
      </c>
      <c r="B61" s="335">
        <v>40730</v>
      </c>
      <c r="C61" s="260" t="s">
        <v>21</v>
      </c>
      <c r="D61" s="654">
        <v>16564536.08</v>
      </c>
      <c r="E61" s="191">
        <v>6164400</v>
      </c>
      <c r="F61" s="635">
        <f t="shared" si="3"/>
        <v>0.37214443979767647</v>
      </c>
      <c r="G61" s="187">
        <v>9056700</v>
      </c>
      <c r="H61" s="605">
        <v>267</v>
      </c>
      <c r="I61" s="635">
        <f t="shared" si="4"/>
        <v>33920.224719101127</v>
      </c>
      <c r="J61" s="187">
        <v>29954050.210000001</v>
      </c>
      <c r="K61" s="605">
        <v>267</v>
      </c>
      <c r="L61" s="190">
        <f t="shared" si="5"/>
        <v>112187.45397003746</v>
      </c>
      <c r="M61" s="187">
        <v>401971</v>
      </c>
      <c r="N61" s="191">
        <v>918270</v>
      </c>
      <c r="O61" s="605">
        <v>267</v>
      </c>
      <c r="P61" s="190">
        <f t="shared" si="6"/>
        <v>4944.7228464419477</v>
      </c>
      <c r="Q61" s="187">
        <v>17722835</v>
      </c>
      <c r="R61" s="607">
        <v>21</v>
      </c>
      <c r="S61" s="189">
        <f t="shared" si="7"/>
        <v>843944.52380952379</v>
      </c>
      <c r="T61" s="638" t="s">
        <v>231</v>
      </c>
    </row>
    <row r="62" spans="1:20" ht="15" customHeight="1" x14ac:dyDescent="0.25">
      <c r="A62" s="349">
        <v>15</v>
      </c>
      <c r="B62" s="335">
        <v>40820</v>
      </c>
      <c r="C62" s="260" t="s">
        <v>183</v>
      </c>
      <c r="D62" s="654">
        <v>9463477.1500000004</v>
      </c>
      <c r="E62" s="191">
        <v>3265780</v>
      </c>
      <c r="F62" s="635">
        <f t="shared" si="3"/>
        <v>0.34509302957422999</v>
      </c>
      <c r="G62" s="187">
        <v>14368820</v>
      </c>
      <c r="H62" s="605">
        <v>912</v>
      </c>
      <c r="I62" s="635">
        <f t="shared" si="4"/>
        <v>15755.285087719298</v>
      </c>
      <c r="J62" s="187">
        <v>37830093.909999996</v>
      </c>
      <c r="K62" s="605">
        <v>912</v>
      </c>
      <c r="L62" s="190">
        <f t="shared" si="5"/>
        <v>41480.366129385962</v>
      </c>
      <c r="M62" s="187">
        <v>182875</v>
      </c>
      <c r="N62" s="191">
        <v>0</v>
      </c>
      <c r="O62" s="605">
        <v>912</v>
      </c>
      <c r="P62" s="190">
        <f t="shared" si="6"/>
        <v>200.52083333333334</v>
      </c>
      <c r="Q62" s="656">
        <v>26350371</v>
      </c>
      <c r="R62" s="607">
        <v>55</v>
      </c>
      <c r="S62" s="189">
        <f t="shared" si="7"/>
        <v>479097.65454545454</v>
      </c>
      <c r="T62" s="638" t="s">
        <v>247</v>
      </c>
    </row>
    <row r="63" spans="1:20" ht="15" customHeight="1" x14ac:dyDescent="0.25">
      <c r="A63" s="349">
        <v>16</v>
      </c>
      <c r="B63" s="335">
        <v>40840</v>
      </c>
      <c r="C63" s="260" t="s">
        <v>22</v>
      </c>
      <c r="D63" s="654">
        <v>8168157.4900000002</v>
      </c>
      <c r="E63" s="191">
        <v>2163740</v>
      </c>
      <c r="F63" s="635">
        <f t="shared" si="3"/>
        <v>0.26489939777103882</v>
      </c>
      <c r="G63" s="187">
        <v>11028350</v>
      </c>
      <c r="H63" s="605">
        <v>897</v>
      </c>
      <c r="I63" s="635">
        <f t="shared" si="4"/>
        <v>12294.704570791528</v>
      </c>
      <c r="J63" s="187">
        <v>43795203.829999998</v>
      </c>
      <c r="K63" s="605">
        <v>897</v>
      </c>
      <c r="L63" s="190">
        <f t="shared" si="5"/>
        <v>48824.084537346709</v>
      </c>
      <c r="M63" s="187">
        <v>441758.12</v>
      </c>
      <c r="N63" s="191">
        <v>1892890</v>
      </c>
      <c r="O63" s="605">
        <v>897</v>
      </c>
      <c r="P63" s="190">
        <f t="shared" si="6"/>
        <v>2602.729230769231</v>
      </c>
      <c r="Q63" s="187">
        <v>27584340</v>
      </c>
      <c r="R63" s="607">
        <v>60</v>
      </c>
      <c r="S63" s="189">
        <f t="shared" si="7"/>
        <v>459739</v>
      </c>
      <c r="T63" s="638" t="s">
        <v>230</v>
      </c>
    </row>
    <row r="64" spans="1:20" ht="15" customHeight="1" x14ac:dyDescent="0.25">
      <c r="A64" s="349">
        <v>17</v>
      </c>
      <c r="B64" s="335">
        <v>40950</v>
      </c>
      <c r="C64" s="260" t="s">
        <v>5</v>
      </c>
      <c r="D64" s="654">
        <v>12725142.25</v>
      </c>
      <c r="E64" s="191">
        <v>4702840</v>
      </c>
      <c r="F64" s="635">
        <f t="shared" si="3"/>
        <v>0.36957072130175989</v>
      </c>
      <c r="G64" s="187">
        <v>14419874.560000001</v>
      </c>
      <c r="H64" s="605">
        <v>1073</v>
      </c>
      <c r="I64" s="635">
        <f t="shared" si="4"/>
        <v>13438.839291705499</v>
      </c>
      <c r="J64" s="187">
        <v>50531200</v>
      </c>
      <c r="K64" s="605">
        <v>1073</v>
      </c>
      <c r="L64" s="190">
        <f t="shared" si="5"/>
        <v>47093.383038210624</v>
      </c>
      <c r="M64" s="187">
        <v>904769</v>
      </c>
      <c r="N64" s="191">
        <v>1941224.85</v>
      </c>
      <c r="O64" s="605">
        <v>1073</v>
      </c>
      <c r="P64" s="190">
        <f t="shared" si="6"/>
        <v>2652.3707828518172</v>
      </c>
      <c r="Q64" s="187">
        <v>41282252.119999997</v>
      </c>
      <c r="R64" s="607">
        <v>67</v>
      </c>
      <c r="S64" s="189">
        <f t="shared" si="7"/>
        <v>616153.01671641786</v>
      </c>
      <c r="T64" s="638" t="s">
        <v>228</v>
      </c>
    </row>
    <row r="65" spans="1:20" ht="15" customHeight="1" x14ac:dyDescent="0.25">
      <c r="A65" s="350">
        <v>18</v>
      </c>
      <c r="B65" s="335">
        <v>40990</v>
      </c>
      <c r="C65" s="444" t="s">
        <v>23</v>
      </c>
      <c r="D65" s="654">
        <v>33525460</v>
      </c>
      <c r="E65" s="191">
        <v>14266300</v>
      </c>
      <c r="F65" s="635">
        <f>E65/D65</f>
        <v>0.42553629390916636</v>
      </c>
      <c r="G65" s="187">
        <v>24899480</v>
      </c>
      <c r="H65" s="606">
        <v>1266</v>
      </c>
      <c r="I65" s="635">
        <f>G65/H65</f>
        <v>19667.83570300158</v>
      </c>
      <c r="J65" s="187">
        <v>79564949.689999998</v>
      </c>
      <c r="K65" s="606">
        <v>1266</v>
      </c>
      <c r="L65" s="190">
        <f>J65/K65</f>
        <v>62847.511603475512</v>
      </c>
      <c r="M65" s="187">
        <v>2982591.66</v>
      </c>
      <c r="N65" s="191">
        <v>3928771</v>
      </c>
      <c r="O65" s="606">
        <v>1266</v>
      </c>
      <c r="P65" s="190">
        <f>(N65+M65)/O65</f>
        <v>5459.2122116903638</v>
      </c>
      <c r="Q65" s="187">
        <v>63446909</v>
      </c>
      <c r="R65" s="608">
        <v>79</v>
      </c>
      <c r="S65" s="189">
        <f>Q65/R65</f>
        <v>803125.43037974683</v>
      </c>
      <c r="T65" s="638" t="s">
        <v>247</v>
      </c>
    </row>
    <row r="66" spans="1:20" ht="15" customHeight="1" x14ac:dyDescent="0.25">
      <c r="A66" s="349">
        <v>19</v>
      </c>
      <c r="B66" s="335">
        <v>40133</v>
      </c>
      <c r="C66" s="260" t="s">
        <v>24</v>
      </c>
      <c r="D66" s="654">
        <v>48999240.399999999</v>
      </c>
      <c r="E66" s="191">
        <v>22662150.989999998</v>
      </c>
      <c r="F66" s="635">
        <f>E66/D66</f>
        <v>0.46250004704154557</v>
      </c>
      <c r="G66" s="187">
        <v>22033580</v>
      </c>
      <c r="H66" s="605">
        <v>1086</v>
      </c>
      <c r="I66" s="635">
        <f>G66/H66</f>
        <v>20288.747697974217</v>
      </c>
      <c r="J66" s="187">
        <v>87387586.379999995</v>
      </c>
      <c r="K66" s="605">
        <v>1086</v>
      </c>
      <c r="L66" s="190">
        <f>J66/K66</f>
        <v>80467.390773480656</v>
      </c>
      <c r="M66" s="187">
        <v>7501346.29</v>
      </c>
      <c r="N66" s="191">
        <v>2400074.7999999998</v>
      </c>
      <c r="O66" s="605">
        <v>1086</v>
      </c>
      <c r="P66" s="190">
        <f>(N66+M66)/O66</f>
        <v>9117.3306537753215</v>
      </c>
      <c r="Q66" s="187">
        <v>60517064</v>
      </c>
      <c r="R66" s="607">
        <v>93</v>
      </c>
      <c r="S66" s="189">
        <f>Q66/R66</f>
        <v>650721.1182795699</v>
      </c>
      <c r="T66" s="657" t="s">
        <v>228</v>
      </c>
    </row>
    <row r="67" spans="1:20" ht="15" customHeight="1" thickBot="1" x14ac:dyDescent="0.3">
      <c r="A67" s="350">
        <v>20</v>
      </c>
      <c r="B67" s="335">
        <v>40159</v>
      </c>
      <c r="C67" s="260" t="s">
        <v>256</v>
      </c>
      <c r="D67" s="654"/>
      <c r="E67" s="191"/>
      <c r="F67" s="635"/>
      <c r="G67" s="187"/>
      <c r="H67" s="605"/>
      <c r="I67" s="635"/>
      <c r="J67" s="187"/>
      <c r="K67" s="605"/>
      <c r="L67" s="190"/>
      <c r="M67" s="187"/>
      <c r="N67" s="191"/>
      <c r="O67" s="605"/>
      <c r="P67" s="190"/>
      <c r="Q67" s="187"/>
      <c r="R67" s="607"/>
      <c r="S67" s="189"/>
      <c r="T67" s="638"/>
    </row>
    <row r="68" spans="1:20" ht="15" customHeight="1" thickBot="1" x14ac:dyDescent="0.3">
      <c r="A68" s="339"/>
      <c r="B68" s="326"/>
      <c r="C68" s="633" t="s">
        <v>25</v>
      </c>
      <c r="D68" s="347">
        <f>SUM(D69:D82)</f>
        <v>1562816222.75</v>
      </c>
      <c r="E68" s="328">
        <f>SUM(E69:E82)</f>
        <v>1349236095.73</v>
      </c>
      <c r="F68" s="332"/>
      <c r="G68" s="327">
        <f>SUM(G69:G82)</f>
        <v>596845107.01999998</v>
      </c>
      <c r="H68" s="340">
        <f>SUM(H69:H82)</f>
        <v>17869</v>
      </c>
      <c r="I68" s="332"/>
      <c r="J68" s="327">
        <f>SUM(J69:J82)</f>
        <v>1120732742.6399999</v>
      </c>
      <c r="K68" s="340">
        <f>SUM(K69:K82)</f>
        <v>17869</v>
      </c>
      <c r="L68" s="333"/>
      <c r="M68" s="327">
        <f>SUM(M69:M82)</f>
        <v>77060549.359999999</v>
      </c>
      <c r="N68" s="328">
        <f>SUM(N69:N82)</f>
        <v>44239233.920000002</v>
      </c>
      <c r="O68" s="331">
        <f>SUM(O69:O82)</f>
        <v>17869</v>
      </c>
      <c r="P68" s="333"/>
      <c r="Q68" s="327">
        <f>SUM(Q69:Q82)</f>
        <v>752058652.10000002</v>
      </c>
      <c r="R68" s="331">
        <f>SUM(R69:R82)</f>
        <v>1145</v>
      </c>
      <c r="S68" s="333"/>
      <c r="T68" s="634"/>
    </row>
    <row r="69" spans="1:20" ht="15" customHeight="1" x14ac:dyDescent="0.25">
      <c r="A69" s="345">
        <v>1</v>
      </c>
      <c r="B69" s="335">
        <v>50040</v>
      </c>
      <c r="C69" s="260" t="s">
        <v>68</v>
      </c>
      <c r="D69" s="654">
        <v>31888867.190000001</v>
      </c>
      <c r="E69" s="191">
        <v>18629020.440000001</v>
      </c>
      <c r="F69" s="635">
        <f>E69/D69</f>
        <v>0.58418570747605159</v>
      </c>
      <c r="G69" s="187">
        <v>39910082</v>
      </c>
      <c r="H69" s="605">
        <v>1177</v>
      </c>
      <c r="I69" s="635">
        <f>G69/H69</f>
        <v>33908.310960067967</v>
      </c>
      <c r="J69" s="187">
        <v>80436691.599999994</v>
      </c>
      <c r="K69" s="605">
        <v>1177</v>
      </c>
      <c r="L69" s="190">
        <f>J69/K69</f>
        <v>68340.434664401007</v>
      </c>
      <c r="M69" s="187">
        <v>12350560.369999999</v>
      </c>
      <c r="N69" s="191">
        <v>3460958.4</v>
      </c>
      <c r="O69" s="605">
        <v>1177</v>
      </c>
      <c r="P69" s="190">
        <f>(N69+M69)/O69</f>
        <v>13433.745768903993</v>
      </c>
      <c r="Q69" s="187">
        <v>70809250.129999995</v>
      </c>
      <c r="R69" s="607">
        <v>90</v>
      </c>
      <c r="S69" s="189">
        <f>Q69/R69</f>
        <v>786769.44588888879</v>
      </c>
      <c r="T69" s="638" t="s">
        <v>214</v>
      </c>
    </row>
    <row r="70" spans="1:20" ht="15" customHeight="1" x14ac:dyDescent="0.25">
      <c r="A70" s="345">
        <v>2</v>
      </c>
      <c r="B70" s="335">
        <v>50003</v>
      </c>
      <c r="C70" s="260" t="s">
        <v>67</v>
      </c>
      <c r="D70" s="654">
        <v>54051742.460000001</v>
      </c>
      <c r="E70" s="191">
        <v>28755330.16</v>
      </c>
      <c r="F70" s="635">
        <f t="shared" ref="F70:F120" si="8">E70/D70</f>
        <v>0.53199635851295368</v>
      </c>
      <c r="G70" s="187">
        <v>48670774.020000003</v>
      </c>
      <c r="H70" s="605">
        <v>1165</v>
      </c>
      <c r="I70" s="635">
        <f t="shared" ref="I70:I120" si="9">G70/H70</f>
        <v>41777.488429184552</v>
      </c>
      <c r="J70" s="187">
        <v>134829204.78</v>
      </c>
      <c r="K70" s="605">
        <v>1165</v>
      </c>
      <c r="L70" s="190">
        <f t="shared" ref="L70:L120" si="10">J70/K70</f>
        <v>115733.22298712446</v>
      </c>
      <c r="M70" s="187">
        <v>13144424.640000001</v>
      </c>
      <c r="N70" s="191">
        <v>3022750</v>
      </c>
      <c r="O70" s="605">
        <v>1165</v>
      </c>
      <c r="P70" s="190">
        <f t="shared" ref="P70:P120" si="11">(N70+M70)/O70</f>
        <v>13877.403124463521</v>
      </c>
      <c r="Q70" s="187">
        <v>117098557.19</v>
      </c>
      <c r="R70" s="607">
        <v>118</v>
      </c>
      <c r="S70" s="189">
        <f t="shared" ref="S70:S120" si="12">Q70/R70</f>
        <v>992360.65415254235</v>
      </c>
      <c r="T70" s="638" t="s">
        <v>166</v>
      </c>
    </row>
    <row r="71" spans="1:20" ht="15" customHeight="1" x14ac:dyDescent="0.25">
      <c r="A71" s="345">
        <v>3</v>
      </c>
      <c r="B71" s="335">
        <v>50060</v>
      </c>
      <c r="C71" s="260" t="s">
        <v>184</v>
      </c>
      <c r="D71" s="654">
        <v>35721850</v>
      </c>
      <c r="E71" s="191">
        <v>13178020</v>
      </c>
      <c r="F71" s="635">
        <f t="shared" si="8"/>
        <v>0.3689064256190539</v>
      </c>
      <c r="G71" s="187">
        <v>34015320</v>
      </c>
      <c r="H71" s="605">
        <v>1618</v>
      </c>
      <c r="I71" s="635">
        <f t="shared" si="9"/>
        <v>21023.065512978985</v>
      </c>
      <c r="J71" s="187">
        <v>90464991.489999995</v>
      </c>
      <c r="K71" s="605">
        <v>1618</v>
      </c>
      <c r="L71" s="190">
        <f t="shared" si="10"/>
        <v>55911.614023485781</v>
      </c>
      <c r="M71" s="187">
        <v>1146266.2</v>
      </c>
      <c r="N71" s="191">
        <v>4144714.17</v>
      </c>
      <c r="O71" s="605">
        <v>1618</v>
      </c>
      <c r="P71" s="190">
        <f t="shared" si="11"/>
        <v>3270.0743943139678</v>
      </c>
      <c r="Q71" s="187">
        <v>62440224.100000001</v>
      </c>
      <c r="R71" s="607">
        <v>104</v>
      </c>
      <c r="S71" s="189">
        <f t="shared" si="12"/>
        <v>600386.77019230765</v>
      </c>
      <c r="T71" s="638" t="s">
        <v>245</v>
      </c>
    </row>
    <row r="72" spans="1:20" ht="15" customHeight="1" x14ac:dyDescent="0.25">
      <c r="A72" s="345">
        <v>4</v>
      </c>
      <c r="B72" s="335">
        <v>50170</v>
      </c>
      <c r="C72" s="260" t="s">
        <v>185</v>
      </c>
      <c r="D72" s="654">
        <v>11419298.26</v>
      </c>
      <c r="E72" s="191">
        <v>5579890</v>
      </c>
      <c r="F72" s="635">
        <f t="shared" si="8"/>
        <v>0.48863685604442736</v>
      </c>
      <c r="G72" s="187">
        <v>22368750</v>
      </c>
      <c r="H72" s="605">
        <v>822</v>
      </c>
      <c r="I72" s="635">
        <f t="shared" si="9"/>
        <v>27212.591240875914</v>
      </c>
      <c r="J72" s="187">
        <v>50977993.840000004</v>
      </c>
      <c r="K72" s="605">
        <v>822</v>
      </c>
      <c r="L72" s="190">
        <f t="shared" si="10"/>
        <v>62017.024136253043</v>
      </c>
      <c r="M72" s="187">
        <v>660560.15</v>
      </c>
      <c r="N72" s="191">
        <v>2025692.4</v>
      </c>
      <c r="O72" s="605">
        <v>822</v>
      </c>
      <c r="P72" s="190">
        <f t="shared" si="11"/>
        <v>3267.9471411192212</v>
      </c>
      <c r="Q72" s="187">
        <v>31612102.489999998</v>
      </c>
      <c r="R72" s="607">
        <v>66</v>
      </c>
      <c r="S72" s="189">
        <f t="shared" si="12"/>
        <v>478971.24984848482</v>
      </c>
      <c r="T72" s="638" t="s">
        <v>215</v>
      </c>
    </row>
    <row r="73" spans="1:20" ht="15" customHeight="1" x14ac:dyDescent="0.25">
      <c r="A73" s="345">
        <v>5</v>
      </c>
      <c r="B73" s="335">
        <v>50230</v>
      </c>
      <c r="C73" s="260" t="s">
        <v>65</v>
      </c>
      <c r="D73" s="654">
        <v>33901199.780000001</v>
      </c>
      <c r="E73" s="191">
        <v>28442245.129999999</v>
      </c>
      <c r="F73" s="635">
        <f t="shared" si="8"/>
        <v>0.83897458835009997</v>
      </c>
      <c r="G73" s="187">
        <v>18951000</v>
      </c>
      <c r="H73" s="605">
        <v>985</v>
      </c>
      <c r="I73" s="635">
        <f t="shared" si="9"/>
        <v>19239.593908629442</v>
      </c>
      <c r="J73" s="187">
        <v>55045561.630000003</v>
      </c>
      <c r="K73" s="605">
        <v>985</v>
      </c>
      <c r="L73" s="190">
        <f t="shared" si="10"/>
        <v>55883.818913705589</v>
      </c>
      <c r="M73" s="187">
        <v>757014</v>
      </c>
      <c r="N73" s="191">
        <v>1930340</v>
      </c>
      <c r="O73" s="605">
        <v>985</v>
      </c>
      <c r="P73" s="190">
        <f t="shared" si="11"/>
        <v>2728.2781725888326</v>
      </c>
      <c r="Q73" s="187">
        <v>34634706</v>
      </c>
      <c r="R73" s="607">
        <v>63</v>
      </c>
      <c r="S73" s="189">
        <f t="shared" si="12"/>
        <v>549757.23809523811</v>
      </c>
      <c r="T73" s="638" t="s">
        <v>214</v>
      </c>
    </row>
    <row r="74" spans="1:20" ht="15" customHeight="1" x14ac:dyDescent="0.25">
      <c r="A74" s="345">
        <v>6</v>
      </c>
      <c r="B74" s="335">
        <v>50340</v>
      </c>
      <c r="C74" s="260" t="s">
        <v>186</v>
      </c>
      <c r="D74" s="654">
        <v>11609076.33</v>
      </c>
      <c r="E74" s="191">
        <v>4492860</v>
      </c>
      <c r="F74" s="635">
        <f t="shared" si="8"/>
        <v>0.38701270215526268</v>
      </c>
      <c r="G74" s="187">
        <v>18547900</v>
      </c>
      <c r="H74" s="605">
        <v>1014</v>
      </c>
      <c r="I74" s="635">
        <f t="shared" si="9"/>
        <v>18291.814595660748</v>
      </c>
      <c r="J74" s="187">
        <v>48859028.07</v>
      </c>
      <c r="K74" s="605">
        <v>1014</v>
      </c>
      <c r="L74" s="190">
        <f t="shared" si="10"/>
        <v>48184.445828402364</v>
      </c>
      <c r="M74" s="187">
        <v>1006992.43</v>
      </c>
      <c r="N74" s="191">
        <v>2307207.96</v>
      </c>
      <c r="O74" s="605">
        <v>1014</v>
      </c>
      <c r="P74" s="190">
        <f t="shared" si="11"/>
        <v>3268.4421992110456</v>
      </c>
      <c r="Q74" s="187">
        <v>31782916.620000001</v>
      </c>
      <c r="R74" s="607">
        <v>57</v>
      </c>
      <c r="S74" s="189">
        <f t="shared" si="12"/>
        <v>557595.02842105262</v>
      </c>
      <c r="T74" s="638" t="s">
        <v>258</v>
      </c>
    </row>
    <row r="75" spans="1:20" ht="15" customHeight="1" x14ac:dyDescent="0.25">
      <c r="A75" s="345">
        <v>7</v>
      </c>
      <c r="B75" s="335">
        <v>50420</v>
      </c>
      <c r="C75" s="260" t="s">
        <v>187</v>
      </c>
      <c r="D75" s="654">
        <v>10044159.92</v>
      </c>
      <c r="E75" s="191">
        <v>3240500</v>
      </c>
      <c r="F75" s="635">
        <f t="shared" si="8"/>
        <v>0.32262528930343831</v>
      </c>
      <c r="G75" s="187">
        <v>24876680</v>
      </c>
      <c r="H75" s="605">
        <v>985</v>
      </c>
      <c r="I75" s="635">
        <f t="shared" si="9"/>
        <v>25255.512690355328</v>
      </c>
      <c r="J75" s="187">
        <v>50325232.5</v>
      </c>
      <c r="K75" s="605">
        <v>985</v>
      </c>
      <c r="L75" s="190">
        <f t="shared" si="10"/>
        <v>51091.60659898477</v>
      </c>
      <c r="M75" s="187">
        <v>782402</v>
      </c>
      <c r="N75" s="191">
        <v>2342300</v>
      </c>
      <c r="O75" s="605">
        <v>985</v>
      </c>
      <c r="P75" s="190">
        <f t="shared" si="11"/>
        <v>3172.2862944162434</v>
      </c>
      <c r="Q75" s="187">
        <v>31459984.73</v>
      </c>
      <c r="R75" s="607">
        <v>50</v>
      </c>
      <c r="S75" s="189">
        <f t="shared" si="12"/>
        <v>629199.69460000005</v>
      </c>
      <c r="T75" s="638" t="s">
        <v>214</v>
      </c>
    </row>
    <row r="76" spans="1:20" ht="15" customHeight="1" x14ac:dyDescent="0.25">
      <c r="A76" s="345">
        <v>8</v>
      </c>
      <c r="B76" s="335">
        <v>50450</v>
      </c>
      <c r="C76" s="260" t="s">
        <v>188</v>
      </c>
      <c r="D76" s="654">
        <v>9369062.9700000007</v>
      </c>
      <c r="E76" s="191">
        <v>5028590</v>
      </c>
      <c r="F76" s="635">
        <f t="shared" si="8"/>
        <v>0.53672283088518935</v>
      </c>
      <c r="G76" s="187">
        <v>5539247</v>
      </c>
      <c r="H76" s="605">
        <v>1601</v>
      </c>
      <c r="I76" s="635">
        <f t="shared" si="9"/>
        <v>3459.8669581511554</v>
      </c>
      <c r="J76" s="187">
        <v>79106898.239999995</v>
      </c>
      <c r="K76" s="605">
        <v>1601</v>
      </c>
      <c r="L76" s="190">
        <f t="shared" si="10"/>
        <v>49410.929569019361</v>
      </c>
      <c r="M76" s="187">
        <v>908572</v>
      </c>
      <c r="N76" s="191">
        <v>3998090</v>
      </c>
      <c r="O76" s="605">
        <v>1601</v>
      </c>
      <c r="P76" s="190">
        <f t="shared" si="11"/>
        <v>3064.7482823235478</v>
      </c>
      <c r="Q76" s="187">
        <v>51126291.579999998</v>
      </c>
      <c r="R76" s="607">
        <v>79</v>
      </c>
      <c r="S76" s="189">
        <f t="shared" si="12"/>
        <v>647168.24784810119</v>
      </c>
      <c r="T76" s="638" t="s">
        <v>214</v>
      </c>
    </row>
    <row r="77" spans="1:20" ht="15" customHeight="1" x14ac:dyDescent="0.25">
      <c r="A77" s="345">
        <v>9</v>
      </c>
      <c r="B77" s="335">
        <v>50620</v>
      </c>
      <c r="C77" s="260" t="s">
        <v>12</v>
      </c>
      <c r="D77" s="654">
        <v>12398230.390000001</v>
      </c>
      <c r="E77" s="191">
        <v>3232540</v>
      </c>
      <c r="F77" s="635">
        <f t="shared" si="8"/>
        <v>0.26072591799933476</v>
      </c>
      <c r="G77" s="187">
        <v>17381340</v>
      </c>
      <c r="H77" s="605">
        <v>731</v>
      </c>
      <c r="I77" s="635">
        <f t="shared" si="9"/>
        <v>23777.482900136798</v>
      </c>
      <c r="J77" s="187">
        <v>43921379.289999999</v>
      </c>
      <c r="K77" s="605">
        <v>731</v>
      </c>
      <c r="L77" s="190">
        <f t="shared" si="10"/>
        <v>60083.966196990426</v>
      </c>
      <c r="M77" s="187">
        <v>526949</v>
      </c>
      <c r="N77" s="191">
        <v>1380586</v>
      </c>
      <c r="O77" s="605">
        <v>731</v>
      </c>
      <c r="P77" s="190">
        <f t="shared" si="11"/>
        <v>2609.4870041039671</v>
      </c>
      <c r="Q77" s="187">
        <v>36413018.049999997</v>
      </c>
      <c r="R77" s="607">
        <v>49</v>
      </c>
      <c r="S77" s="189">
        <f t="shared" si="12"/>
        <v>743122.81734693877</v>
      </c>
      <c r="T77" s="638" t="s">
        <v>214</v>
      </c>
    </row>
    <row r="78" spans="1:20" ht="15" customHeight="1" x14ac:dyDescent="0.25">
      <c r="A78" s="345">
        <v>10</v>
      </c>
      <c r="B78" s="335">
        <v>50760</v>
      </c>
      <c r="C78" s="260" t="s">
        <v>189</v>
      </c>
      <c r="D78" s="654">
        <v>48482080</v>
      </c>
      <c r="E78" s="191">
        <v>23066980</v>
      </c>
      <c r="F78" s="635">
        <f t="shared" si="8"/>
        <v>0.47578362974525845</v>
      </c>
      <c r="G78" s="187">
        <v>4436924</v>
      </c>
      <c r="H78" s="605">
        <v>2149</v>
      </c>
      <c r="I78" s="635">
        <f t="shared" si="9"/>
        <v>2064.6458818054907</v>
      </c>
      <c r="J78" s="187">
        <v>115421311.48999999</v>
      </c>
      <c r="K78" s="605">
        <v>2149</v>
      </c>
      <c r="L78" s="190">
        <f t="shared" si="10"/>
        <v>53709.312000930666</v>
      </c>
      <c r="M78" s="187">
        <v>2275699.58</v>
      </c>
      <c r="N78" s="191">
        <v>4930910</v>
      </c>
      <c r="O78" s="605">
        <v>2149</v>
      </c>
      <c r="P78" s="190">
        <f t="shared" si="11"/>
        <v>3353.4711865984177</v>
      </c>
      <c r="Q78" s="187">
        <v>71580316.620000005</v>
      </c>
      <c r="R78" s="607">
        <v>118</v>
      </c>
      <c r="S78" s="189">
        <f t="shared" si="12"/>
        <v>606612.8527118644</v>
      </c>
      <c r="T78" s="638" t="s">
        <v>245</v>
      </c>
    </row>
    <row r="79" spans="1:20" ht="15" customHeight="1" x14ac:dyDescent="0.25">
      <c r="A79" s="345">
        <v>11</v>
      </c>
      <c r="B79" s="335">
        <v>50780</v>
      </c>
      <c r="C79" s="260" t="s">
        <v>239</v>
      </c>
      <c r="D79" s="654">
        <v>41283016.869999997</v>
      </c>
      <c r="E79" s="191">
        <v>22564550</v>
      </c>
      <c r="F79" s="635">
        <f t="shared" si="8"/>
        <v>0.54658190488005387</v>
      </c>
      <c r="G79" s="187">
        <v>63867210</v>
      </c>
      <c r="H79" s="605">
        <v>1516</v>
      </c>
      <c r="I79" s="635">
        <f t="shared" si="9"/>
        <v>42128.766490765171</v>
      </c>
      <c r="J79" s="187">
        <v>82326578.530000001</v>
      </c>
      <c r="K79" s="605">
        <v>1516</v>
      </c>
      <c r="L79" s="190">
        <f t="shared" si="10"/>
        <v>54305.130956464382</v>
      </c>
      <c r="M79" s="187">
        <v>3307606.17</v>
      </c>
      <c r="N79" s="191">
        <v>2953840</v>
      </c>
      <c r="O79" s="605">
        <v>1516</v>
      </c>
      <c r="P79" s="190">
        <f t="shared" si="11"/>
        <v>4130.2415369393138</v>
      </c>
      <c r="Q79" s="187">
        <v>49841421.229999997</v>
      </c>
      <c r="R79" s="607">
        <v>72</v>
      </c>
      <c r="S79" s="189">
        <f t="shared" si="12"/>
        <v>692241.96152777772</v>
      </c>
      <c r="T79" s="638" t="s">
        <v>262</v>
      </c>
    </row>
    <row r="80" spans="1:20" ht="15" customHeight="1" x14ac:dyDescent="0.25">
      <c r="A80" s="349">
        <v>12</v>
      </c>
      <c r="B80" s="335">
        <v>50930</v>
      </c>
      <c r="C80" s="260" t="s">
        <v>138</v>
      </c>
      <c r="D80" s="654">
        <v>12868660</v>
      </c>
      <c r="E80" s="191">
        <v>4273090</v>
      </c>
      <c r="F80" s="635">
        <f t="shared" si="8"/>
        <v>0.33205399785214623</v>
      </c>
      <c r="G80" s="187">
        <v>24462150</v>
      </c>
      <c r="H80" s="605">
        <v>841</v>
      </c>
      <c r="I80" s="635">
        <f t="shared" si="9"/>
        <v>29086.979785969084</v>
      </c>
      <c r="J80" s="187">
        <v>39361944.090000004</v>
      </c>
      <c r="K80" s="605">
        <v>841</v>
      </c>
      <c r="L80" s="190">
        <f t="shared" si="10"/>
        <v>46803.738513674201</v>
      </c>
      <c r="M80" s="187">
        <v>728359.77</v>
      </c>
      <c r="N80" s="191">
        <v>1707784.99</v>
      </c>
      <c r="O80" s="605">
        <v>841</v>
      </c>
      <c r="P80" s="190">
        <f t="shared" si="11"/>
        <v>2896.7238525564803</v>
      </c>
      <c r="Q80" s="187">
        <v>23921454.52</v>
      </c>
      <c r="R80" s="607">
        <v>61</v>
      </c>
      <c r="S80" s="189">
        <f t="shared" si="12"/>
        <v>392154.99213114753</v>
      </c>
      <c r="T80" s="638" t="s">
        <v>266</v>
      </c>
    </row>
    <row r="81" spans="1:20" ht="15" customHeight="1" x14ac:dyDescent="0.25">
      <c r="A81" s="350">
        <v>13</v>
      </c>
      <c r="B81" s="154">
        <v>51370</v>
      </c>
      <c r="C81" s="444" t="s">
        <v>66</v>
      </c>
      <c r="D81" s="187">
        <v>31839008.579999998</v>
      </c>
      <c r="E81" s="191">
        <v>17610940</v>
      </c>
      <c r="F81" s="651">
        <f>E81/D81</f>
        <v>0.55312463501336828</v>
      </c>
      <c r="G81" s="183">
        <v>27598610</v>
      </c>
      <c r="H81" s="605">
        <v>941</v>
      </c>
      <c r="I81" s="651">
        <f>G81/H81</f>
        <v>29329.022316684379</v>
      </c>
      <c r="J81" s="183">
        <v>68837627.090000004</v>
      </c>
      <c r="K81" s="605">
        <v>941</v>
      </c>
      <c r="L81" s="174">
        <f>J81/K81</f>
        <v>73153.695100956436</v>
      </c>
      <c r="M81" s="183">
        <v>1157144</v>
      </c>
      <c r="N81" s="184">
        <v>3038390</v>
      </c>
      <c r="O81" s="605">
        <v>941</v>
      </c>
      <c r="P81" s="174">
        <f>(N81+M81)/O81</f>
        <v>4458.5908607863976</v>
      </c>
      <c r="Q81" s="183">
        <v>48912404.840000004</v>
      </c>
      <c r="R81" s="607">
        <v>68</v>
      </c>
      <c r="S81" s="180">
        <f>Q81/R81</f>
        <v>719300.07117647061</v>
      </c>
      <c r="T81" s="638" t="s">
        <v>250</v>
      </c>
    </row>
    <row r="82" spans="1:20" ht="15" customHeight="1" thickBot="1" x14ac:dyDescent="0.3">
      <c r="A82" s="350">
        <v>14</v>
      </c>
      <c r="B82" s="154">
        <v>51580</v>
      </c>
      <c r="C82" s="444" t="s">
        <v>139</v>
      </c>
      <c r="D82" s="658">
        <v>1217939970</v>
      </c>
      <c r="E82" s="659">
        <v>1171141540</v>
      </c>
      <c r="F82" s="651">
        <f>E82/D82</f>
        <v>0.96157574991154937</v>
      </c>
      <c r="G82" s="183">
        <v>246219120</v>
      </c>
      <c r="H82" s="613">
        <v>2324</v>
      </c>
      <c r="I82" s="651">
        <f>G82/H82</f>
        <v>105946.26506024097</v>
      </c>
      <c r="J82" s="183">
        <v>180818300</v>
      </c>
      <c r="K82" s="613">
        <v>2324</v>
      </c>
      <c r="L82" s="180">
        <f>J82/K82</f>
        <v>77804.776247848538</v>
      </c>
      <c r="M82" s="183">
        <v>38307999.049999997</v>
      </c>
      <c r="N82" s="184">
        <v>6995670</v>
      </c>
      <c r="O82" s="613">
        <v>2324</v>
      </c>
      <c r="P82" s="174">
        <f>(N82+M82)/O82</f>
        <v>19493.833498278829</v>
      </c>
      <c r="Q82" s="183">
        <v>90426004</v>
      </c>
      <c r="R82" s="614">
        <v>150</v>
      </c>
      <c r="S82" s="180">
        <f>Q82/R82</f>
        <v>602840.02666666661</v>
      </c>
      <c r="T82" s="638" t="s">
        <v>255</v>
      </c>
    </row>
    <row r="83" spans="1:20" ht="15" customHeight="1" thickBot="1" x14ac:dyDescent="0.3">
      <c r="A83" s="325"/>
      <c r="B83" s="326"/>
      <c r="C83" s="652" t="s">
        <v>26</v>
      </c>
      <c r="D83" s="327">
        <f>SUM(D84:D113)</f>
        <v>5851190157.3100004</v>
      </c>
      <c r="E83" s="328">
        <f>SUM(E84:E113)</f>
        <v>5178268813.0599995</v>
      </c>
      <c r="F83" s="332"/>
      <c r="G83" s="327">
        <f>SUM(G84:G113)</f>
        <v>1131799415.2</v>
      </c>
      <c r="H83" s="340">
        <f>SUM(H84:H113)</f>
        <v>45855</v>
      </c>
      <c r="I83" s="333"/>
      <c r="J83" s="327">
        <f>SUM(J84:J113)</f>
        <v>2429253096.7000003</v>
      </c>
      <c r="K83" s="351">
        <f>SUM(K84:K113)</f>
        <v>45855</v>
      </c>
      <c r="L83" s="333"/>
      <c r="M83" s="327">
        <f>SUM(M84:M113)</f>
        <v>67111063.459999993</v>
      </c>
      <c r="N83" s="328">
        <f>SUM(N84:N113)</f>
        <v>106920769.00000001</v>
      </c>
      <c r="O83" s="331">
        <f>SUM(O84:O113)</f>
        <v>45855</v>
      </c>
      <c r="P83" s="333"/>
      <c r="Q83" s="327">
        <f>SUM(Q84:Q113)</f>
        <v>1563055529.6500001</v>
      </c>
      <c r="R83" s="331">
        <f>SUM(R84:R113)</f>
        <v>2561</v>
      </c>
      <c r="S83" s="333"/>
      <c r="T83" s="634"/>
    </row>
    <row r="84" spans="1:20" ht="15" customHeight="1" x14ac:dyDescent="0.25">
      <c r="A84" s="348">
        <v>1</v>
      </c>
      <c r="B84" s="343">
        <v>60010</v>
      </c>
      <c r="C84" s="260" t="s">
        <v>190</v>
      </c>
      <c r="D84" s="187">
        <v>28143430</v>
      </c>
      <c r="E84" s="191">
        <v>14273030</v>
      </c>
      <c r="F84" s="635">
        <f t="shared" si="8"/>
        <v>0.50715317926777226</v>
      </c>
      <c r="G84" s="187">
        <v>38513300</v>
      </c>
      <c r="H84" s="605">
        <v>978</v>
      </c>
      <c r="I84" s="635">
        <f t="shared" si="9"/>
        <v>39379.652351738245</v>
      </c>
      <c r="J84" s="187">
        <v>50712058.649999999</v>
      </c>
      <c r="K84" s="605">
        <v>978</v>
      </c>
      <c r="L84" s="190">
        <f t="shared" si="10"/>
        <v>51852.820705521473</v>
      </c>
      <c r="M84" s="187">
        <v>571372.48</v>
      </c>
      <c r="N84" s="191">
        <v>5638989.8499999996</v>
      </c>
      <c r="O84" s="605">
        <v>978</v>
      </c>
      <c r="P84" s="190">
        <f t="shared" si="11"/>
        <v>6350.0637321063396</v>
      </c>
      <c r="Q84" s="187">
        <v>36276307.640000001</v>
      </c>
      <c r="R84" s="607">
        <v>61</v>
      </c>
      <c r="S84" s="189">
        <f t="shared" si="12"/>
        <v>594693.56786885252</v>
      </c>
      <c r="T84" s="638" t="s">
        <v>166</v>
      </c>
    </row>
    <row r="85" spans="1:20" ht="15" customHeight="1" x14ac:dyDescent="0.25">
      <c r="A85" s="349">
        <v>2</v>
      </c>
      <c r="B85" s="335">
        <v>60020</v>
      </c>
      <c r="C85" s="260" t="s">
        <v>27</v>
      </c>
      <c r="D85" s="191">
        <v>8572690</v>
      </c>
      <c r="E85" s="191">
        <v>2664910</v>
      </c>
      <c r="F85" s="635">
        <f t="shared" si="8"/>
        <v>0.31086041837509581</v>
      </c>
      <c r="G85" s="187">
        <v>14185930</v>
      </c>
      <c r="H85" s="605">
        <v>765</v>
      </c>
      <c r="I85" s="635">
        <f t="shared" si="9"/>
        <v>18543.699346405228</v>
      </c>
      <c r="J85" s="187">
        <v>37671282.200000003</v>
      </c>
      <c r="K85" s="605">
        <v>765</v>
      </c>
      <c r="L85" s="190">
        <f t="shared" si="10"/>
        <v>49243.506143790852</v>
      </c>
      <c r="M85" s="187">
        <v>573372.48</v>
      </c>
      <c r="N85" s="191">
        <v>1536435</v>
      </c>
      <c r="O85" s="605">
        <v>765</v>
      </c>
      <c r="P85" s="190">
        <f t="shared" si="11"/>
        <v>2757.9182745098037</v>
      </c>
      <c r="Q85" s="187">
        <v>29807993</v>
      </c>
      <c r="R85" s="607">
        <v>35</v>
      </c>
      <c r="S85" s="189">
        <f t="shared" si="12"/>
        <v>851656.94285714289</v>
      </c>
      <c r="T85" s="638" t="s">
        <v>192</v>
      </c>
    </row>
    <row r="86" spans="1:20" ht="15" customHeight="1" x14ac:dyDescent="0.25">
      <c r="A86" s="349">
        <v>3</v>
      </c>
      <c r="B86" s="335">
        <v>60050</v>
      </c>
      <c r="C86" s="260" t="s">
        <v>191</v>
      </c>
      <c r="D86" s="187">
        <v>10847689.32</v>
      </c>
      <c r="E86" s="191">
        <v>3449930</v>
      </c>
      <c r="F86" s="635">
        <f t="shared" si="8"/>
        <v>0.31803362893508824</v>
      </c>
      <c r="G86" s="187">
        <v>21367370</v>
      </c>
      <c r="H86" s="605">
        <v>1086</v>
      </c>
      <c r="I86" s="635">
        <f t="shared" si="9"/>
        <v>19675.294659300183</v>
      </c>
      <c r="J86" s="187">
        <v>60736759.060000002</v>
      </c>
      <c r="K86" s="605">
        <v>1086</v>
      </c>
      <c r="L86" s="190">
        <f t="shared" si="10"/>
        <v>55927.034125230202</v>
      </c>
      <c r="M86" s="187">
        <v>858924</v>
      </c>
      <c r="N86" s="191">
        <v>2635939</v>
      </c>
      <c r="O86" s="605">
        <v>1086</v>
      </c>
      <c r="P86" s="190">
        <f t="shared" si="11"/>
        <v>3218.1058931860039</v>
      </c>
      <c r="Q86" s="187">
        <v>39033117</v>
      </c>
      <c r="R86" s="607">
        <v>58</v>
      </c>
      <c r="S86" s="189">
        <f t="shared" si="12"/>
        <v>672984.77586206899</v>
      </c>
      <c r="T86" s="638" t="s">
        <v>192</v>
      </c>
    </row>
    <row r="87" spans="1:20" ht="15" customHeight="1" x14ac:dyDescent="0.25">
      <c r="A87" s="349">
        <v>4</v>
      </c>
      <c r="B87" s="335">
        <v>60070</v>
      </c>
      <c r="C87" s="260" t="s">
        <v>193</v>
      </c>
      <c r="D87" s="187">
        <v>22732949.640000001</v>
      </c>
      <c r="E87" s="191">
        <v>13038870</v>
      </c>
      <c r="F87" s="635">
        <f t="shared" si="8"/>
        <v>0.57356701204569249</v>
      </c>
      <c r="G87" s="187">
        <v>25677000</v>
      </c>
      <c r="H87" s="605">
        <v>1225</v>
      </c>
      <c r="I87" s="635">
        <f t="shared" si="9"/>
        <v>20960.816326530614</v>
      </c>
      <c r="J87" s="187">
        <v>68849355.549999997</v>
      </c>
      <c r="K87" s="605">
        <v>1225</v>
      </c>
      <c r="L87" s="190">
        <f t="shared" si="10"/>
        <v>56203.555551020407</v>
      </c>
      <c r="M87" s="187">
        <v>1077275</v>
      </c>
      <c r="N87" s="191">
        <v>3686762</v>
      </c>
      <c r="O87" s="605">
        <v>1225</v>
      </c>
      <c r="P87" s="190">
        <f t="shared" si="11"/>
        <v>3889.0097959183672</v>
      </c>
      <c r="Q87" s="187">
        <v>43500245.170000002</v>
      </c>
      <c r="R87" s="607">
        <v>80</v>
      </c>
      <c r="S87" s="189">
        <f t="shared" si="12"/>
        <v>543753.064625</v>
      </c>
      <c r="T87" s="638" t="s">
        <v>263</v>
      </c>
    </row>
    <row r="88" spans="1:20" ht="15" customHeight="1" x14ac:dyDescent="0.25">
      <c r="A88" s="349">
        <v>5</v>
      </c>
      <c r="B88" s="335">
        <v>60180</v>
      </c>
      <c r="C88" s="260" t="s">
        <v>240</v>
      </c>
      <c r="D88" s="187">
        <v>109356440</v>
      </c>
      <c r="E88" s="191">
        <v>82596490</v>
      </c>
      <c r="F88" s="635">
        <f t="shared" si="8"/>
        <v>0.75529607584153247</v>
      </c>
      <c r="G88" s="187">
        <v>57057100</v>
      </c>
      <c r="H88" s="605">
        <v>1573</v>
      </c>
      <c r="I88" s="635">
        <f t="shared" si="9"/>
        <v>36272.790845518117</v>
      </c>
      <c r="J88" s="187">
        <v>74787371.650000006</v>
      </c>
      <c r="K88" s="605">
        <v>1573</v>
      </c>
      <c r="L88" s="190">
        <f t="shared" si="10"/>
        <v>47544.41935791482</v>
      </c>
      <c r="M88" s="187">
        <v>1192406.8400000001</v>
      </c>
      <c r="N88" s="191">
        <v>3265074</v>
      </c>
      <c r="O88" s="605">
        <v>1573</v>
      </c>
      <c r="P88" s="190">
        <f t="shared" si="11"/>
        <v>2833.7449713922442</v>
      </c>
      <c r="Q88" s="187">
        <v>44450565</v>
      </c>
      <c r="R88" s="607">
        <v>72</v>
      </c>
      <c r="S88" s="189">
        <f t="shared" si="12"/>
        <v>617368.95833333337</v>
      </c>
      <c r="T88" s="638" t="s">
        <v>252</v>
      </c>
    </row>
    <row r="89" spans="1:20" ht="15" customHeight="1" x14ac:dyDescent="0.25">
      <c r="A89" s="349">
        <v>6</v>
      </c>
      <c r="B89" s="335">
        <v>60240</v>
      </c>
      <c r="C89" s="260" t="s">
        <v>194</v>
      </c>
      <c r="D89" s="187">
        <v>112897229.12</v>
      </c>
      <c r="E89" s="191">
        <v>87550040</v>
      </c>
      <c r="F89" s="635">
        <f t="shared" si="8"/>
        <v>0.77548440012590447</v>
      </c>
      <c r="G89" s="187">
        <v>35459440</v>
      </c>
      <c r="H89" s="605">
        <v>2063</v>
      </c>
      <c r="I89" s="635">
        <f t="shared" si="9"/>
        <v>17188.288899660689</v>
      </c>
      <c r="J89" s="187">
        <v>108858255.03</v>
      </c>
      <c r="K89" s="605">
        <v>2063</v>
      </c>
      <c r="L89" s="190">
        <f t="shared" si="10"/>
        <v>52766.968022297624</v>
      </c>
      <c r="M89" s="187">
        <v>2527735</v>
      </c>
      <c r="N89" s="191">
        <v>4337119</v>
      </c>
      <c r="O89" s="605">
        <v>2063</v>
      </c>
      <c r="P89" s="190">
        <f t="shared" si="11"/>
        <v>3327.6073679108094</v>
      </c>
      <c r="Q89" s="187">
        <v>67931968.900000006</v>
      </c>
      <c r="R89" s="607">
        <v>105</v>
      </c>
      <c r="S89" s="189">
        <f t="shared" si="12"/>
        <v>646971.13238095248</v>
      </c>
      <c r="T89" s="638" t="s">
        <v>166</v>
      </c>
    </row>
    <row r="90" spans="1:20" ht="15" customHeight="1" x14ac:dyDescent="0.25">
      <c r="A90" s="349">
        <v>7</v>
      </c>
      <c r="B90" s="335">
        <v>60560</v>
      </c>
      <c r="C90" s="260" t="s">
        <v>11</v>
      </c>
      <c r="D90" s="187">
        <v>18349126.77</v>
      </c>
      <c r="E90" s="191">
        <v>7001093.2300000004</v>
      </c>
      <c r="F90" s="635">
        <f t="shared" si="8"/>
        <v>0.38154912316843731</v>
      </c>
      <c r="G90" s="187">
        <v>14776590</v>
      </c>
      <c r="H90" s="605">
        <v>511</v>
      </c>
      <c r="I90" s="635">
        <f t="shared" si="9"/>
        <v>28917.005870841487</v>
      </c>
      <c r="J90" s="187">
        <v>34835138.18</v>
      </c>
      <c r="K90" s="605">
        <v>511</v>
      </c>
      <c r="L90" s="190">
        <f t="shared" si="10"/>
        <v>68170.524814090022</v>
      </c>
      <c r="M90" s="187">
        <v>543683</v>
      </c>
      <c r="N90" s="191">
        <v>1357363</v>
      </c>
      <c r="O90" s="605">
        <v>511</v>
      </c>
      <c r="P90" s="190">
        <f t="shared" si="11"/>
        <v>3720.2465753424658</v>
      </c>
      <c r="Q90" s="187">
        <v>27194730</v>
      </c>
      <c r="R90" s="607">
        <v>41</v>
      </c>
      <c r="S90" s="189">
        <f t="shared" si="12"/>
        <v>663286.09756097558</v>
      </c>
      <c r="T90" s="638" t="s">
        <v>233</v>
      </c>
    </row>
    <row r="91" spans="1:20" ht="15" customHeight="1" x14ac:dyDescent="0.25">
      <c r="A91" s="349">
        <v>8</v>
      </c>
      <c r="B91" s="335">
        <v>60660</v>
      </c>
      <c r="C91" s="260" t="s">
        <v>241</v>
      </c>
      <c r="D91" s="187">
        <v>21808800</v>
      </c>
      <c r="E91" s="191">
        <v>5921460</v>
      </c>
      <c r="F91" s="635">
        <f t="shared" si="8"/>
        <v>0.27151700231099374</v>
      </c>
      <c r="G91" s="187">
        <v>33467420</v>
      </c>
      <c r="H91" s="605">
        <v>858</v>
      </c>
      <c r="I91" s="635">
        <f t="shared" si="9"/>
        <v>39006.317016317014</v>
      </c>
      <c r="J91" s="187">
        <v>60934898.43</v>
      </c>
      <c r="K91" s="605">
        <v>858</v>
      </c>
      <c r="L91" s="190">
        <f t="shared" si="10"/>
        <v>71019.695139860138</v>
      </c>
      <c r="M91" s="187">
        <v>1081402.27</v>
      </c>
      <c r="N91" s="191">
        <v>2412731.73</v>
      </c>
      <c r="O91" s="605">
        <v>858</v>
      </c>
      <c r="P91" s="190">
        <f t="shared" si="11"/>
        <v>4072.4172494172494</v>
      </c>
      <c r="Q91" s="187">
        <v>36812815</v>
      </c>
      <c r="R91" s="607">
        <v>42</v>
      </c>
      <c r="S91" s="189">
        <f t="shared" si="12"/>
        <v>876495.59523809527</v>
      </c>
      <c r="T91" s="638" t="s">
        <v>178</v>
      </c>
    </row>
    <row r="92" spans="1:20" ht="15" customHeight="1" x14ac:dyDescent="0.25">
      <c r="A92" s="349">
        <v>9</v>
      </c>
      <c r="B92" s="352">
        <v>60001</v>
      </c>
      <c r="C92" s="260" t="s">
        <v>242</v>
      </c>
      <c r="D92" s="639">
        <v>27419141.550000001</v>
      </c>
      <c r="E92" s="647">
        <v>16175670</v>
      </c>
      <c r="F92" s="648">
        <f>E92/D92</f>
        <v>0.58994078901058811</v>
      </c>
      <c r="G92" s="639">
        <v>17197560</v>
      </c>
      <c r="H92" s="605">
        <v>1003</v>
      </c>
      <c r="I92" s="648">
        <f>G92/H92</f>
        <v>17146.121635094714</v>
      </c>
      <c r="J92" s="639">
        <v>52466760.039999999</v>
      </c>
      <c r="K92" s="605">
        <v>1003</v>
      </c>
      <c r="L92" s="649">
        <f>J92/K92</f>
        <v>52309.830548354934</v>
      </c>
      <c r="M92" s="639">
        <v>915730.23</v>
      </c>
      <c r="N92" s="647">
        <v>2838222.2</v>
      </c>
      <c r="O92" s="605">
        <v>1003</v>
      </c>
      <c r="P92" s="649">
        <f>(N92+M92)/O92</f>
        <v>3742.7242572283153</v>
      </c>
      <c r="Q92" s="639">
        <v>32204433.18</v>
      </c>
      <c r="R92" s="607">
        <v>59</v>
      </c>
      <c r="S92" s="650">
        <f>Q92/R92</f>
        <v>545837.85050847463</v>
      </c>
      <c r="T92" s="638" t="s">
        <v>258</v>
      </c>
    </row>
    <row r="93" spans="1:20" ht="15" customHeight="1" x14ac:dyDescent="0.25">
      <c r="A93" s="349">
        <v>10</v>
      </c>
      <c r="B93" s="335">
        <v>60850</v>
      </c>
      <c r="C93" s="260" t="s">
        <v>195</v>
      </c>
      <c r="D93" s="187">
        <v>29598706.609999999</v>
      </c>
      <c r="E93" s="191">
        <v>17589210</v>
      </c>
      <c r="F93" s="635">
        <f t="shared" si="8"/>
        <v>0.59425603394634274</v>
      </c>
      <c r="G93" s="187">
        <v>23198620</v>
      </c>
      <c r="H93" s="605">
        <v>1209</v>
      </c>
      <c r="I93" s="635">
        <f t="shared" si="9"/>
        <v>19188.271298593878</v>
      </c>
      <c r="J93" s="187">
        <v>58444403.350000001</v>
      </c>
      <c r="K93" s="605">
        <v>1209</v>
      </c>
      <c r="L93" s="190">
        <f t="shared" si="10"/>
        <v>48341.111124896612</v>
      </c>
      <c r="M93" s="187">
        <v>995972.8</v>
      </c>
      <c r="N93" s="191">
        <v>2659056.7999999998</v>
      </c>
      <c r="O93" s="605">
        <v>1209</v>
      </c>
      <c r="P93" s="190">
        <f t="shared" si="11"/>
        <v>3023.1841191066997</v>
      </c>
      <c r="Q93" s="187">
        <v>35762814.710000001</v>
      </c>
      <c r="R93" s="607">
        <v>57</v>
      </c>
      <c r="S93" s="189">
        <f t="shared" si="12"/>
        <v>627417.80192982452</v>
      </c>
      <c r="T93" s="638" t="s">
        <v>258</v>
      </c>
    </row>
    <row r="94" spans="1:20" ht="15" customHeight="1" x14ac:dyDescent="0.25">
      <c r="A94" s="349">
        <v>11</v>
      </c>
      <c r="B94" s="335">
        <v>60910</v>
      </c>
      <c r="C94" s="260" t="s">
        <v>3</v>
      </c>
      <c r="D94" s="187">
        <v>35943952.390000001</v>
      </c>
      <c r="E94" s="191">
        <v>23976970</v>
      </c>
      <c r="F94" s="635">
        <f t="shared" si="8"/>
        <v>0.66706548405819321</v>
      </c>
      <c r="G94" s="187">
        <v>19754590</v>
      </c>
      <c r="H94" s="605">
        <v>957</v>
      </c>
      <c r="I94" s="635">
        <f t="shared" si="9"/>
        <v>20642.204806687565</v>
      </c>
      <c r="J94" s="187">
        <v>55282985.530000001</v>
      </c>
      <c r="K94" s="605">
        <v>957</v>
      </c>
      <c r="L94" s="190">
        <f t="shared" si="10"/>
        <v>57766.965026123304</v>
      </c>
      <c r="M94" s="187">
        <v>737519.95</v>
      </c>
      <c r="N94" s="191">
        <v>2309826.4</v>
      </c>
      <c r="O94" s="605">
        <v>957</v>
      </c>
      <c r="P94" s="190">
        <f t="shared" si="11"/>
        <v>3184.2699582027162</v>
      </c>
      <c r="Q94" s="187">
        <v>33255248.449999999</v>
      </c>
      <c r="R94" s="607">
        <v>59</v>
      </c>
      <c r="S94" s="189">
        <f t="shared" si="12"/>
        <v>563648.27881355933</v>
      </c>
      <c r="T94" s="638" t="s">
        <v>246</v>
      </c>
    </row>
    <row r="95" spans="1:20" ht="15" customHeight="1" x14ac:dyDescent="0.25">
      <c r="A95" s="349">
        <v>12</v>
      </c>
      <c r="B95" s="335">
        <v>60980</v>
      </c>
      <c r="C95" s="260" t="s">
        <v>30</v>
      </c>
      <c r="D95" s="187">
        <v>15465688.949999999</v>
      </c>
      <c r="E95" s="191">
        <v>7314350</v>
      </c>
      <c r="F95" s="635">
        <f t="shared" si="8"/>
        <v>0.47294045701080784</v>
      </c>
      <c r="G95" s="187">
        <v>32871820</v>
      </c>
      <c r="H95" s="605">
        <v>864</v>
      </c>
      <c r="I95" s="635">
        <f t="shared" si="9"/>
        <v>38046.087962962964</v>
      </c>
      <c r="J95" s="187">
        <v>49300410.200000003</v>
      </c>
      <c r="K95" s="605">
        <v>864</v>
      </c>
      <c r="L95" s="190">
        <f t="shared" si="10"/>
        <v>57060.659953703704</v>
      </c>
      <c r="M95" s="187">
        <v>732961</v>
      </c>
      <c r="N95" s="191">
        <v>2299082</v>
      </c>
      <c r="O95" s="605">
        <v>864</v>
      </c>
      <c r="P95" s="190">
        <f t="shared" si="11"/>
        <v>3509.3090277777778</v>
      </c>
      <c r="Q95" s="187">
        <v>39846443.799999997</v>
      </c>
      <c r="R95" s="607">
        <v>59</v>
      </c>
      <c r="S95" s="189">
        <f t="shared" si="12"/>
        <v>675363.4542372881</v>
      </c>
      <c r="T95" s="638" t="s">
        <v>248</v>
      </c>
    </row>
    <row r="96" spans="1:20" ht="15" customHeight="1" x14ac:dyDescent="0.25">
      <c r="A96" s="349">
        <v>13</v>
      </c>
      <c r="B96" s="335">
        <v>61080</v>
      </c>
      <c r="C96" s="260" t="s">
        <v>196</v>
      </c>
      <c r="D96" s="187">
        <v>24592650</v>
      </c>
      <c r="E96" s="191">
        <v>12847530</v>
      </c>
      <c r="F96" s="635">
        <f t="shared" si="8"/>
        <v>0.52241340400485514</v>
      </c>
      <c r="G96" s="187">
        <v>30558520</v>
      </c>
      <c r="H96" s="605">
        <v>1580</v>
      </c>
      <c r="I96" s="635">
        <f t="shared" si="9"/>
        <v>19340.835443037973</v>
      </c>
      <c r="J96" s="187">
        <v>92553407.109999999</v>
      </c>
      <c r="K96" s="605">
        <v>1580</v>
      </c>
      <c r="L96" s="190">
        <f t="shared" si="10"/>
        <v>58578.105765822787</v>
      </c>
      <c r="M96" s="187">
        <v>1577324.42</v>
      </c>
      <c r="N96" s="191">
        <v>3835363</v>
      </c>
      <c r="O96" s="605">
        <v>1580</v>
      </c>
      <c r="P96" s="190">
        <f t="shared" si="11"/>
        <v>3425.7515316455697</v>
      </c>
      <c r="Q96" s="187">
        <v>57378730.149999999</v>
      </c>
      <c r="R96" s="607">
        <v>83</v>
      </c>
      <c r="S96" s="189">
        <f t="shared" si="12"/>
        <v>691310.00180722889</v>
      </c>
      <c r="T96" s="638" t="s">
        <v>217</v>
      </c>
    </row>
    <row r="97" spans="1:20" ht="15" customHeight="1" x14ac:dyDescent="0.25">
      <c r="A97" s="349">
        <v>14</v>
      </c>
      <c r="B97" s="335">
        <v>61150</v>
      </c>
      <c r="C97" s="260" t="s">
        <v>197</v>
      </c>
      <c r="D97" s="187">
        <v>30733640</v>
      </c>
      <c r="E97" s="191">
        <v>19389060</v>
      </c>
      <c r="F97" s="635">
        <f t="shared" si="8"/>
        <v>0.63087418216651203</v>
      </c>
      <c r="G97" s="187">
        <v>2657880</v>
      </c>
      <c r="H97" s="605">
        <v>1058</v>
      </c>
      <c r="I97" s="635">
        <f t="shared" si="9"/>
        <v>2512.1739130434785</v>
      </c>
      <c r="J97" s="187">
        <v>59148130.509999998</v>
      </c>
      <c r="K97" s="605">
        <v>1058</v>
      </c>
      <c r="L97" s="190">
        <f t="shared" si="10"/>
        <v>55905.605396975421</v>
      </c>
      <c r="M97" s="191">
        <v>504067.71</v>
      </c>
      <c r="N97" s="270">
        <v>2142725</v>
      </c>
      <c r="O97" s="605">
        <v>1058</v>
      </c>
      <c r="P97" s="190">
        <f t="shared" si="11"/>
        <v>2501.6944328922496</v>
      </c>
      <c r="Q97" s="187">
        <v>36019184.68</v>
      </c>
      <c r="R97" s="607">
        <v>61</v>
      </c>
      <c r="S97" s="189">
        <f t="shared" si="12"/>
        <v>590478.43737704912</v>
      </c>
      <c r="T97" s="638" t="s">
        <v>233</v>
      </c>
    </row>
    <row r="98" spans="1:20" ht="15" customHeight="1" x14ac:dyDescent="0.25">
      <c r="A98" s="349">
        <v>15</v>
      </c>
      <c r="B98" s="335">
        <v>61210</v>
      </c>
      <c r="C98" s="260" t="s">
        <v>198</v>
      </c>
      <c r="D98" s="187">
        <v>53514356.149999999</v>
      </c>
      <c r="E98" s="191">
        <v>35101460</v>
      </c>
      <c r="F98" s="635">
        <f t="shared" si="8"/>
        <v>0.65592604537016375</v>
      </c>
      <c r="G98" s="187">
        <v>18498760</v>
      </c>
      <c r="H98" s="605">
        <v>913</v>
      </c>
      <c r="I98" s="635">
        <f t="shared" si="9"/>
        <v>20261.511500547644</v>
      </c>
      <c r="J98" s="187">
        <v>51084987.530000001</v>
      </c>
      <c r="K98" s="605">
        <v>913</v>
      </c>
      <c r="L98" s="190">
        <f t="shared" si="10"/>
        <v>55952.888860898136</v>
      </c>
      <c r="M98" s="187">
        <v>495676</v>
      </c>
      <c r="N98" s="191">
        <v>2133296</v>
      </c>
      <c r="O98" s="605">
        <v>913</v>
      </c>
      <c r="P98" s="190">
        <f t="shared" si="11"/>
        <v>2879.4874041621028</v>
      </c>
      <c r="Q98" s="187">
        <v>30489785</v>
      </c>
      <c r="R98" s="607">
        <v>66</v>
      </c>
      <c r="S98" s="189">
        <f t="shared" si="12"/>
        <v>461966.43939393939</v>
      </c>
      <c r="T98" s="638" t="s">
        <v>249</v>
      </c>
    </row>
    <row r="99" spans="1:20" ht="15" customHeight="1" x14ac:dyDescent="0.25">
      <c r="A99" s="349">
        <v>16</v>
      </c>
      <c r="B99" s="335">
        <v>61290</v>
      </c>
      <c r="C99" s="260" t="s">
        <v>31</v>
      </c>
      <c r="D99" s="187">
        <v>26409300.43</v>
      </c>
      <c r="E99" s="191">
        <v>15246610.83</v>
      </c>
      <c r="F99" s="635">
        <f t="shared" si="8"/>
        <v>0.57731975409240333</v>
      </c>
      <c r="G99" s="187">
        <v>18256930</v>
      </c>
      <c r="H99" s="605">
        <v>810</v>
      </c>
      <c r="I99" s="635">
        <f t="shared" si="9"/>
        <v>22539.419753086418</v>
      </c>
      <c r="J99" s="187">
        <v>48883521.170000002</v>
      </c>
      <c r="K99" s="605">
        <v>810</v>
      </c>
      <c r="L99" s="190">
        <f t="shared" si="10"/>
        <v>60350.026135802473</v>
      </c>
      <c r="M99" s="187">
        <v>779407.01</v>
      </c>
      <c r="N99" s="191">
        <v>1813606</v>
      </c>
      <c r="O99" s="605">
        <v>810</v>
      </c>
      <c r="P99" s="190">
        <f t="shared" si="11"/>
        <v>3201.2506296296292</v>
      </c>
      <c r="Q99" s="187">
        <v>38745656</v>
      </c>
      <c r="R99" s="607">
        <v>58</v>
      </c>
      <c r="S99" s="189">
        <f t="shared" si="12"/>
        <v>668028.55172413797</v>
      </c>
      <c r="T99" s="638" t="s">
        <v>229</v>
      </c>
    </row>
    <row r="100" spans="1:20" ht="15" customHeight="1" x14ac:dyDescent="0.25">
      <c r="A100" s="349">
        <v>17</v>
      </c>
      <c r="B100" s="335">
        <v>61340</v>
      </c>
      <c r="C100" s="260" t="s">
        <v>199</v>
      </c>
      <c r="D100" s="187">
        <v>31473142.82</v>
      </c>
      <c r="E100" s="191">
        <v>14234290</v>
      </c>
      <c r="F100" s="635">
        <f t="shared" si="8"/>
        <v>0.4522678297940631</v>
      </c>
      <c r="G100" s="187">
        <v>24588290</v>
      </c>
      <c r="H100" s="605">
        <v>1427</v>
      </c>
      <c r="I100" s="635">
        <f t="shared" si="9"/>
        <v>17230.756832515766</v>
      </c>
      <c r="J100" s="187">
        <v>77709524.840000004</v>
      </c>
      <c r="K100" s="605">
        <v>1427</v>
      </c>
      <c r="L100" s="190">
        <f t="shared" si="10"/>
        <v>54456.569614576038</v>
      </c>
      <c r="M100" s="187">
        <v>931912</v>
      </c>
      <c r="N100" s="191">
        <v>398786</v>
      </c>
      <c r="O100" s="605">
        <v>1427</v>
      </c>
      <c r="P100" s="190">
        <f t="shared" si="11"/>
        <v>932.5143658023826</v>
      </c>
      <c r="Q100" s="187">
        <v>47891696</v>
      </c>
      <c r="R100" s="607">
        <v>74</v>
      </c>
      <c r="S100" s="189">
        <f t="shared" si="12"/>
        <v>647185.08108108107</v>
      </c>
      <c r="T100" s="638" t="s">
        <v>246</v>
      </c>
    </row>
    <row r="101" spans="1:20" ht="15" customHeight="1" x14ac:dyDescent="0.25">
      <c r="A101" s="349">
        <v>18</v>
      </c>
      <c r="B101" s="335">
        <v>61390</v>
      </c>
      <c r="C101" s="260" t="s">
        <v>200</v>
      </c>
      <c r="D101" s="187">
        <v>24410123.690000001</v>
      </c>
      <c r="E101" s="191">
        <v>14587670</v>
      </c>
      <c r="F101" s="635">
        <f t="shared" si="8"/>
        <v>0.59760737738400205</v>
      </c>
      <c r="G101" s="187">
        <v>20427403.780000001</v>
      </c>
      <c r="H101" s="605">
        <v>978</v>
      </c>
      <c r="I101" s="635">
        <f t="shared" si="9"/>
        <v>20886.91593047035</v>
      </c>
      <c r="J101" s="187">
        <v>52346336.710000001</v>
      </c>
      <c r="K101" s="605">
        <v>978</v>
      </c>
      <c r="L101" s="190">
        <f t="shared" si="10"/>
        <v>53523.861666666664</v>
      </c>
      <c r="M101" s="187">
        <v>512598</v>
      </c>
      <c r="N101" s="191">
        <v>2271571</v>
      </c>
      <c r="O101" s="605">
        <v>978</v>
      </c>
      <c r="P101" s="190">
        <f t="shared" si="11"/>
        <v>2846.7985685071576</v>
      </c>
      <c r="Q101" s="187">
        <v>31211193</v>
      </c>
      <c r="R101" s="607">
        <v>57</v>
      </c>
      <c r="S101" s="189">
        <f t="shared" si="12"/>
        <v>547564.78947368416</v>
      </c>
      <c r="T101" s="638" t="s">
        <v>178</v>
      </c>
    </row>
    <row r="102" spans="1:20" ht="15" customHeight="1" x14ac:dyDescent="0.25">
      <c r="A102" s="349">
        <v>19</v>
      </c>
      <c r="B102" s="335">
        <v>61410</v>
      </c>
      <c r="C102" s="260" t="s">
        <v>201</v>
      </c>
      <c r="D102" s="187">
        <v>33280624.449999999</v>
      </c>
      <c r="E102" s="191">
        <v>17787620</v>
      </c>
      <c r="F102" s="635">
        <f t="shared" si="8"/>
        <v>0.53447374542877601</v>
      </c>
      <c r="G102" s="187">
        <v>26959661.420000002</v>
      </c>
      <c r="H102" s="605">
        <v>1045</v>
      </c>
      <c r="I102" s="635">
        <f t="shared" si="9"/>
        <v>25798.719062200958</v>
      </c>
      <c r="J102" s="187">
        <v>59551907.75</v>
      </c>
      <c r="K102" s="605">
        <v>1045</v>
      </c>
      <c r="L102" s="190">
        <f t="shared" si="10"/>
        <v>56987.471531100477</v>
      </c>
      <c r="M102" s="187">
        <v>750443.04</v>
      </c>
      <c r="N102" s="191">
        <v>2431134.7400000002</v>
      </c>
      <c r="O102" s="605">
        <v>1045</v>
      </c>
      <c r="P102" s="190">
        <f t="shared" si="11"/>
        <v>3044.5720382775121</v>
      </c>
      <c r="Q102" s="187">
        <v>35878705.710000001</v>
      </c>
      <c r="R102" s="607">
        <v>63</v>
      </c>
      <c r="S102" s="189">
        <f t="shared" si="12"/>
        <v>569503.26523809531</v>
      </c>
      <c r="T102" s="638" t="s">
        <v>169</v>
      </c>
    </row>
    <row r="103" spans="1:20" ht="15" customHeight="1" x14ac:dyDescent="0.25">
      <c r="A103" s="349">
        <v>20</v>
      </c>
      <c r="B103" s="335">
        <v>61430</v>
      </c>
      <c r="C103" s="260" t="s">
        <v>87</v>
      </c>
      <c r="D103" s="187">
        <v>101938480</v>
      </c>
      <c r="E103" s="191">
        <v>66531170</v>
      </c>
      <c r="F103" s="635">
        <f t="shared" si="8"/>
        <v>0.65266001611952618</v>
      </c>
      <c r="G103" s="187">
        <v>49202340</v>
      </c>
      <c r="H103" s="605">
        <v>2556</v>
      </c>
      <c r="I103" s="635">
        <f t="shared" si="9"/>
        <v>19249.74178403756</v>
      </c>
      <c r="J103" s="187">
        <v>178826618.62</v>
      </c>
      <c r="K103" s="605">
        <v>2556</v>
      </c>
      <c r="L103" s="190">
        <f t="shared" si="10"/>
        <v>69963.465813771516</v>
      </c>
      <c r="M103" s="187">
        <v>11880250.17</v>
      </c>
      <c r="N103" s="191">
        <v>7022045.7000000002</v>
      </c>
      <c r="O103" s="605">
        <v>2556</v>
      </c>
      <c r="P103" s="190">
        <f t="shared" si="11"/>
        <v>7395.2644248826291</v>
      </c>
      <c r="Q103" s="187">
        <v>110785642.26000001</v>
      </c>
      <c r="R103" s="607">
        <v>161</v>
      </c>
      <c r="S103" s="189">
        <f t="shared" si="12"/>
        <v>688109.57925465843</v>
      </c>
      <c r="T103" s="638" t="s">
        <v>251</v>
      </c>
    </row>
    <row r="104" spans="1:20" ht="15" customHeight="1" x14ac:dyDescent="0.25">
      <c r="A104" s="349">
        <v>21</v>
      </c>
      <c r="B104" s="335">
        <v>61440</v>
      </c>
      <c r="C104" s="260" t="s">
        <v>202</v>
      </c>
      <c r="D104" s="187">
        <v>35259638.07</v>
      </c>
      <c r="E104" s="191">
        <v>24169570</v>
      </c>
      <c r="F104" s="635">
        <f t="shared" si="8"/>
        <v>0.68547413765327969</v>
      </c>
      <c r="G104" s="187">
        <v>84286930</v>
      </c>
      <c r="H104" s="605">
        <v>2663</v>
      </c>
      <c r="I104" s="635">
        <f t="shared" si="9"/>
        <v>31651.119038678182</v>
      </c>
      <c r="J104" s="187">
        <v>118682825.44</v>
      </c>
      <c r="K104" s="605">
        <v>2663</v>
      </c>
      <c r="L104" s="190">
        <f t="shared" si="10"/>
        <v>44567.339631993993</v>
      </c>
      <c r="M104" s="187">
        <v>1400197</v>
      </c>
      <c r="N104" s="191">
        <v>7519592</v>
      </c>
      <c r="O104" s="605">
        <v>2663</v>
      </c>
      <c r="P104" s="190">
        <f t="shared" si="11"/>
        <v>3349.5264739016147</v>
      </c>
      <c r="Q104" s="187">
        <v>74657125</v>
      </c>
      <c r="R104" s="607">
        <v>120</v>
      </c>
      <c r="S104" s="189">
        <f t="shared" si="12"/>
        <v>622142.70833333337</v>
      </c>
      <c r="T104" s="638" t="s">
        <v>210</v>
      </c>
    </row>
    <row r="105" spans="1:20" ht="15" customHeight="1" x14ac:dyDescent="0.25">
      <c r="A105" s="349">
        <v>22</v>
      </c>
      <c r="B105" s="335">
        <v>61450</v>
      </c>
      <c r="C105" s="260" t="s">
        <v>88</v>
      </c>
      <c r="D105" s="187">
        <v>44635808.770000003</v>
      </c>
      <c r="E105" s="191">
        <v>30151580</v>
      </c>
      <c r="F105" s="635">
        <f t="shared" si="8"/>
        <v>0.67550204266187863</v>
      </c>
      <c r="G105" s="187">
        <v>40720750</v>
      </c>
      <c r="H105" s="605">
        <v>1833</v>
      </c>
      <c r="I105" s="635">
        <f t="shared" si="9"/>
        <v>22215.357337697762</v>
      </c>
      <c r="J105" s="187">
        <v>83889999.379999995</v>
      </c>
      <c r="K105" s="605">
        <v>1833</v>
      </c>
      <c r="L105" s="190">
        <f t="shared" si="10"/>
        <v>45766.502662302235</v>
      </c>
      <c r="M105" s="187">
        <v>1523078.19</v>
      </c>
      <c r="N105" s="191">
        <v>4652462</v>
      </c>
      <c r="O105" s="605">
        <v>1833</v>
      </c>
      <c r="P105" s="190">
        <f t="shared" si="11"/>
        <v>3369.0890289143476</v>
      </c>
      <c r="Q105" s="187">
        <v>67681596</v>
      </c>
      <c r="R105" s="607">
        <v>100</v>
      </c>
      <c r="S105" s="189">
        <f t="shared" si="12"/>
        <v>676815.96</v>
      </c>
      <c r="T105" s="638" t="s">
        <v>252</v>
      </c>
    </row>
    <row r="106" spans="1:20" ht="15" customHeight="1" x14ac:dyDescent="0.25">
      <c r="A106" s="349">
        <v>23</v>
      </c>
      <c r="B106" s="335">
        <v>61470</v>
      </c>
      <c r="C106" s="260" t="s">
        <v>32</v>
      </c>
      <c r="D106" s="187">
        <v>46488906.719999999</v>
      </c>
      <c r="E106" s="191">
        <v>31766260</v>
      </c>
      <c r="F106" s="635">
        <f t="shared" si="8"/>
        <v>0.68330838992033838</v>
      </c>
      <c r="G106" s="187">
        <v>27059230</v>
      </c>
      <c r="H106" s="605">
        <v>1299</v>
      </c>
      <c r="I106" s="635">
        <f t="shared" si="9"/>
        <v>20830.816012317166</v>
      </c>
      <c r="J106" s="187">
        <v>72886823.879999995</v>
      </c>
      <c r="K106" s="605">
        <v>1299</v>
      </c>
      <c r="L106" s="190">
        <f t="shared" si="10"/>
        <v>56109.949099307152</v>
      </c>
      <c r="M106" s="187">
        <v>854777</v>
      </c>
      <c r="N106" s="191">
        <v>3370735</v>
      </c>
      <c r="O106" s="605">
        <v>1299</v>
      </c>
      <c r="P106" s="190">
        <f t="shared" si="11"/>
        <v>3252.8960739030022</v>
      </c>
      <c r="Q106" s="187">
        <v>55491781.020000003</v>
      </c>
      <c r="R106" s="607">
        <v>77</v>
      </c>
      <c r="S106" s="189">
        <f t="shared" si="12"/>
        <v>720672.48077922082</v>
      </c>
      <c r="T106" s="638" t="s">
        <v>178</v>
      </c>
    </row>
    <row r="107" spans="1:20" ht="15" customHeight="1" x14ac:dyDescent="0.25">
      <c r="A107" s="349">
        <v>24</v>
      </c>
      <c r="B107" s="335">
        <v>61490</v>
      </c>
      <c r="C107" s="260" t="s">
        <v>89</v>
      </c>
      <c r="D107" s="187">
        <v>39216418.560000002</v>
      </c>
      <c r="E107" s="191">
        <v>26743340</v>
      </c>
      <c r="F107" s="635">
        <f t="shared" si="8"/>
        <v>0.68194243589795056</v>
      </c>
      <c r="G107" s="187">
        <v>64689510</v>
      </c>
      <c r="H107" s="605">
        <v>2727</v>
      </c>
      <c r="I107" s="635">
        <f t="shared" si="9"/>
        <v>23721.859185918591</v>
      </c>
      <c r="J107" s="187">
        <v>119624875.28</v>
      </c>
      <c r="K107" s="605">
        <v>2727</v>
      </c>
      <c r="L107" s="190">
        <f t="shared" si="10"/>
        <v>43866.840953428677</v>
      </c>
      <c r="M107" s="187">
        <v>2232898.2799999998</v>
      </c>
      <c r="N107" s="191">
        <v>6014665.6699999999</v>
      </c>
      <c r="O107" s="605">
        <v>2727</v>
      </c>
      <c r="P107" s="190">
        <f t="shared" si="11"/>
        <v>3024.4092225889253</v>
      </c>
      <c r="Q107" s="187">
        <v>74447346</v>
      </c>
      <c r="R107" s="607">
        <v>150</v>
      </c>
      <c r="S107" s="189">
        <f t="shared" si="12"/>
        <v>496315.64</v>
      </c>
      <c r="T107" s="638" t="s">
        <v>253</v>
      </c>
    </row>
    <row r="108" spans="1:20" ht="15" customHeight="1" x14ac:dyDescent="0.25">
      <c r="A108" s="349">
        <v>25</v>
      </c>
      <c r="B108" s="335">
        <v>61500</v>
      </c>
      <c r="C108" s="260" t="s">
        <v>90</v>
      </c>
      <c r="D108" s="187">
        <v>447396481.42000002</v>
      </c>
      <c r="E108" s="191">
        <v>394587170</v>
      </c>
      <c r="F108" s="635">
        <f t="shared" si="8"/>
        <v>0.88196306047739226</v>
      </c>
      <c r="G108" s="187">
        <v>63144840</v>
      </c>
      <c r="H108" s="605">
        <v>2988</v>
      </c>
      <c r="I108" s="635">
        <f t="shared" si="9"/>
        <v>21132.811244979919</v>
      </c>
      <c r="J108" s="187">
        <v>126471993.56</v>
      </c>
      <c r="K108" s="605">
        <v>2988</v>
      </c>
      <c r="L108" s="190">
        <f t="shared" si="10"/>
        <v>42326.637737617137</v>
      </c>
      <c r="M108" s="187">
        <v>1809248</v>
      </c>
      <c r="N108" s="191">
        <v>6553064</v>
      </c>
      <c r="O108" s="605">
        <v>2988</v>
      </c>
      <c r="P108" s="190">
        <f t="shared" si="11"/>
        <v>2798.6318607764392</v>
      </c>
      <c r="Q108" s="187">
        <v>101335509</v>
      </c>
      <c r="R108" s="607">
        <v>137</v>
      </c>
      <c r="S108" s="189">
        <f t="shared" si="12"/>
        <v>739675.2481751825</v>
      </c>
      <c r="T108" s="638" t="s">
        <v>166</v>
      </c>
    </row>
    <row r="109" spans="1:20" ht="15" customHeight="1" x14ac:dyDescent="0.25">
      <c r="A109" s="349">
        <v>26</v>
      </c>
      <c r="B109" s="335">
        <v>61510</v>
      </c>
      <c r="C109" s="260" t="s">
        <v>33</v>
      </c>
      <c r="D109" s="187">
        <v>672416658.10000002</v>
      </c>
      <c r="E109" s="191">
        <v>604147740</v>
      </c>
      <c r="F109" s="635">
        <f t="shared" si="8"/>
        <v>0.89847229797533179</v>
      </c>
      <c r="G109" s="187">
        <v>57090990</v>
      </c>
      <c r="H109" s="605">
        <v>1726</v>
      </c>
      <c r="I109" s="635">
        <f t="shared" si="9"/>
        <v>33077.050984936272</v>
      </c>
      <c r="J109" s="187">
        <v>103250351.52</v>
      </c>
      <c r="K109" s="605">
        <v>1726</v>
      </c>
      <c r="L109" s="190">
        <f t="shared" si="10"/>
        <v>59820.597636152954</v>
      </c>
      <c r="M109" s="187">
        <v>1213548.03</v>
      </c>
      <c r="N109" s="191">
        <v>4178900</v>
      </c>
      <c r="O109" s="605">
        <v>1726</v>
      </c>
      <c r="P109" s="190">
        <f t="shared" si="11"/>
        <v>3124.2456720741602</v>
      </c>
      <c r="Q109" s="187">
        <v>61023467</v>
      </c>
      <c r="R109" s="607">
        <v>103</v>
      </c>
      <c r="S109" s="189">
        <f t="shared" si="12"/>
        <v>592460.84466019413</v>
      </c>
      <c r="T109" s="638" t="s">
        <v>166</v>
      </c>
    </row>
    <row r="110" spans="1:20" ht="15" customHeight="1" x14ac:dyDescent="0.25">
      <c r="A110" s="349">
        <v>27</v>
      </c>
      <c r="B110" s="335">
        <v>61520</v>
      </c>
      <c r="C110" s="260" t="s">
        <v>118</v>
      </c>
      <c r="D110" s="187">
        <v>848794560.45000005</v>
      </c>
      <c r="E110" s="191">
        <v>725612670</v>
      </c>
      <c r="F110" s="635">
        <f t="shared" si="8"/>
        <v>0.85487431683740589</v>
      </c>
      <c r="G110" s="187">
        <v>76044910</v>
      </c>
      <c r="H110" s="605">
        <v>2299</v>
      </c>
      <c r="I110" s="635">
        <f t="shared" si="9"/>
        <v>33077.385819921707</v>
      </c>
      <c r="J110" s="187">
        <v>145665414.72</v>
      </c>
      <c r="K110" s="605">
        <v>2299</v>
      </c>
      <c r="L110" s="190">
        <f t="shared" si="10"/>
        <v>63360.336981296212</v>
      </c>
      <c r="M110" s="187">
        <v>3176625.4</v>
      </c>
      <c r="N110" s="191">
        <v>5577964.9100000001</v>
      </c>
      <c r="O110" s="605">
        <v>2299</v>
      </c>
      <c r="P110" s="190">
        <f t="shared" si="11"/>
        <v>3807.9992648977818</v>
      </c>
      <c r="Q110" s="187">
        <v>79892255.670000002</v>
      </c>
      <c r="R110" s="607">
        <v>138</v>
      </c>
      <c r="S110" s="189">
        <f t="shared" si="12"/>
        <v>578929.38891304354</v>
      </c>
      <c r="T110" s="638" t="s">
        <v>166</v>
      </c>
    </row>
    <row r="111" spans="1:20" ht="15" customHeight="1" x14ac:dyDescent="0.25">
      <c r="A111" s="349">
        <v>28</v>
      </c>
      <c r="B111" s="335">
        <v>61540</v>
      </c>
      <c r="C111" s="260" t="s">
        <v>203</v>
      </c>
      <c r="D111" s="187">
        <v>901731510</v>
      </c>
      <c r="E111" s="191">
        <v>862839940</v>
      </c>
      <c r="F111" s="635">
        <f>E111/D111</f>
        <v>0.95687012201669652</v>
      </c>
      <c r="G111" s="187">
        <v>99589670</v>
      </c>
      <c r="H111" s="605">
        <v>1882</v>
      </c>
      <c r="I111" s="635">
        <f>G111/H111</f>
        <v>52916.934112646122</v>
      </c>
      <c r="J111" s="187">
        <v>125738152.2</v>
      </c>
      <c r="K111" s="605">
        <v>1882</v>
      </c>
      <c r="L111" s="190">
        <f>J111/K111</f>
        <v>66810.920403825716</v>
      </c>
      <c r="M111" s="187">
        <v>23479364.16</v>
      </c>
      <c r="N111" s="191">
        <v>4036649</v>
      </c>
      <c r="O111" s="605">
        <v>1882</v>
      </c>
      <c r="P111" s="190">
        <f>(N111+M111)/O111</f>
        <v>14620.623358129649</v>
      </c>
      <c r="Q111" s="187">
        <v>68995010.310000002</v>
      </c>
      <c r="R111" s="607">
        <v>130</v>
      </c>
      <c r="S111" s="189">
        <f>Q111/R111</f>
        <v>530730.84853846161</v>
      </c>
      <c r="T111" s="657" t="s">
        <v>231</v>
      </c>
    </row>
    <row r="112" spans="1:20" ht="15" customHeight="1" x14ac:dyDescent="0.25">
      <c r="A112" s="353">
        <v>29</v>
      </c>
      <c r="B112" s="156">
        <v>61560</v>
      </c>
      <c r="C112" s="260" t="s">
        <v>204</v>
      </c>
      <c r="D112" s="658">
        <v>1098581910</v>
      </c>
      <c r="E112" s="659">
        <v>1070776609</v>
      </c>
      <c r="F112" s="660">
        <f t="shared" si="8"/>
        <v>0.97468982444831997</v>
      </c>
      <c r="G112" s="658">
        <v>63022550</v>
      </c>
      <c r="H112" s="605">
        <v>3172</v>
      </c>
      <c r="I112" s="660">
        <f t="shared" si="9"/>
        <v>19868.395334174023</v>
      </c>
      <c r="J112" s="658">
        <v>136867999.81</v>
      </c>
      <c r="K112" s="605">
        <v>3172</v>
      </c>
      <c r="L112" s="661">
        <f t="shared" si="10"/>
        <v>43148.801957755357</v>
      </c>
      <c r="M112" s="658">
        <v>1661041</v>
      </c>
      <c r="N112" s="659">
        <v>6193087</v>
      </c>
      <c r="O112" s="605">
        <v>3172</v>
      </c>
      <c r="P112" s="661">
        <f t="shared" si="11"/>
        <v>2476.080706179067</v>
      </c>
      <c r="Q112" s="658">
        <v>83262052</v>
      </c>
      <c r="R112" s="607">
        <v>157</v>
      </c>
      <c r="S112" s="662">
        <f t="shared" si="12"/>
        <v>530331.54140127392</v>
      </c>
      <c r="T112" s="645" t="s">
        <v>254</v>
      </c>
    </row>
    <row r="113" spans="1:20" ht="15" customHeight="1" thickBot="1" x14ac:dyDescent="0.3">
      <c r="A113" s="354">
        <v>30</v>
      </c>
      <c r="B113" s="157">
        <v>61570</v>
      </c>
      <c r="C113" s="260" t="s">
        <v>205</v>
      </c>
      <c r="D113" s="185">
        <v>949180103.33000004</v>
      </c>
      <c r="E113" s="261">
        <v>930196500</v>
      </c>
      <c r="F113" s="663">
        <f t="shared" si="8"/>
        <v>0.97999999866895648</v>
      </c>
      <c r="G113" s="185">
        <v>31473510</v>
      </c>
      <c r="H113" s="610">
        <v>1807</v>
      </c>
      <c r="I113" s="663">
        <f>G113/H113</f>
        <v>17417.548422800221</v>
      </c>
      <c r="J113" s="185">
        <v>63190548.799999997</v>
      </c>
      <c r="K113" s="610">
        <v>1807</v>
      </c>
      <c r="L113" s="175">
        <f>J113/K113</f>
        <v>34969.866519092415</v>
      </c>
      <c r="M113" s="185">
        <v>520253</v>
      </c>
      <c r="N113" s="261">
        <v>1798521</v>
      </c>
      <c r="O113" s="610">
        <v>1807</v>
      </c>
      <c r="P113" s="175">
        <f>(N113+M113)/O113</f>
        <v>1283.2174875484227</v>
      </c>
      <c r="Q113" s="185">
        <v>41792113</v>
      </c>
      <c r="R113" s="614">
        <v>98</v>
      </c>
      <c r="S113" s="175">
        <f>Q113/R113</f>
        <v>426450.13265306124</v>
      </c>
      <c r="T113" s="638" t="s">
        <v>166</v>
      </c>
    </row>
    <row r="114" spans="1:20" ht="15" customHeight="1" thickBot="1" x14ac:dyDescent="0.3">
      <c r="A114" s="339"/>
      <c r="B114" s="326"/>
      <c r="C114" s="633" t="s">
        <v>34</v>
      </c>
      <c r="D114" s="327">
        <f>SUM(D115:D123)</f>
        <v>2381769532.8000002</v>
      </c>
      <c r="E114" s="328">
        <f>SUM(E115:E123)</f>
        <v>1878492612.1700001</v>
      </c>
      <c r="F114" s="332"/>
      <c r="G114" s="327">
        <f>SUM(G115:G123)</f>
        <v>398868680</v>
      </c>
      <c r="H114" s="340">
        <f>SUM(H115:H123)</f>
        <v>12024</v>
      </c>
      <c r="I114" s="332"/>
      <c r="J114" s="327">
        <f>SUM(J115:J123)</f>
        <v>845551888.51999998</v>
      </c>
      <c r="K114" s="340">
        <f>SUM(K115:K123)</f>
        <v>12024</v>
      </c>
      <c r="L114" s="333"/>
      <c r="M114" s="327">
        <f>SUM(M115:M123)</f>
        <v>50048824.590000004</v>
      </c>
      <c r="N114" s="328">
        <f>SUM(N115:N123)</f>
        <v>32051945.790000003</v>
      </c>
      <c r="O114" s="340">
        <f>SUM(O115:O123)</f>
        <v>12024</v>
      </c>
      <c r="P114" s="333"/>
      <c r="Q114" s="327">
        <f>SUM(Q115:Q123)</f>
        <v>569780224.3499999</v>
      </c>
      <c r="R114" s="355">
        <f>SUM(R115:R123)</f>
        <v>796</v>
      </c>
      <c r="S114" s="333"/>
      <c r="T114" s="634"/>
    </row>
    <row r="115" spans="1:20" ht="15" customHeight="1" x14ac:dyDescent="0.25">
      <c r="A115" s="334">
        <v>1</v>
      </c>
      <c r="B115" s="343">
        <v>70020</v>
      </c>
      <c r="C115" s="664" t="s">
        <v>69</v>
      </c>
      <c r="D115" s="257">
        <v>30014381.010000002</v>
      </c>
      <c r="E115" s="258">
        <v>18935180.93</v>
      </c>
      <c r="F115" s="648">
        <f t="shared" si="8"/>
        <v>0.63087027927350214</v>
      </c>
      <c r="G115" s="257">
        <v>32865600</v>
      </c>
      <c r="H115" s="611">
        <v>1138</v>
      </c>
      <c r="I115" s="648">
        <f t="shared" si="9"/>
        <v>28880.140597539543</v>
      </c>
      <c r="J115" s="257">
        <v>67268274.049999997</v>
      </c>
      <c r="K115" s="611">
        <v>1138</v>
      </c>
      <c r="L115" s="649">
        <f t="shared" si="10"/>
        <v>59110.961379613356</v>
      </c>
      <c r="M115" s="257">
        <v>908612.52</v>
      </c>
      <c r="N115" s="258">
        <v>4478221.53</v>
      </c>
      <c r="O115" s="611">
        <v>1138</v>
      </c>
      <c r="P115" s="649">
        <f t="shared" si="11"/>
        <v>4733.59758347979</v>
      </c>
      <c r="Q115" s="257">
        <v>58468753.399999999</v>
      </c>
      <c r="R115" s="612">
        <v>66</v>
      </c>
      <c r="S115" s="650">
        <f t="shared" si="12"/>
        <v>885890.203030303</v>
      </c>
      <c r="T115" s="638" t="s">
        <v>167</v>
      </c>
    </row>
    <row r="116" spans="1:20" ht="15" customHeight="1" x14ac:dyDescent="0.25">
      <c r="A116" s="334">
        <v>2</v>
      </c>
      <c r="B116" s="335">
        <v>70110</v>
      </c>
      <c r="C116" s="665" t="s">
        <v>71</v>
      </c>
      <c r="D116" s="187">
        <v>44137785.329999998</v>
      </c>
      <c r="E116" s="191">
        <v>31827800</v>
      </c>
      <c r="F116" s="635">
        <f>E116/D116</f>
        <v>0.7211009741888198</v>
      </c>
      <c r="G116" s="187">
        <v>48089000</v>
      </c>
      <c r="H116" s="605">
        <v>976</v>
      </c>
      <c r="I116" s="635">
        <f>G116/H116</f>
        <v>49271.516393442624</v>
      </c>
      <c r="J116" s="187">
        <v>61145805.579999998</v>
      </c>
      <c r="K116" s="605">
        <v>976</v>
      </c>
      <c r="L116" s="190">
        <f>J116/K116</f>
        <v>62649.390963114754</v>
      </c>
      <c r="M116" s="187">
        <v>1214038</v>
      </c>
      <c r="N116" s="191">
        <v>2210398.4500000002</v>
      </c>
      <c r="O116" s="605">
        <v>976</v>
      </c>
      <c r="P116" s="190">
        <f>(N116+M116)/O116</f>
        <v>3508.6439036885249</v>
      </c>
      <c r="Q116" s="187">
        <v>56089922.539999999</v>
      </c>
      <c r="R116" s="607">
        <v>71</v>
      </c>
      <c r="S116" s="189">
        <f>Q116/R116</f>
        <v>789998.90901408449</v>
      </c>
      <c r="T116" s="638" t="s">
        <v>167</v>
      </c>
    </row>
    <row r="117" spans="1:20" ht="15" customHeight="1" x14ac:dyDescent="0.25">
      <c r="A117" s="336">
        <v>3</v>
      </c>
      <c r="B117" s="335">
        <v>70021</v>
      </c>
      <c r="C117" s="665" t="s">
        <v>70</v>
      </c>
      <c r="D117" s="187">
        <v>18547969.510000002</v>
      </c>
      <c r="E117" s="191">
        <v>4279431.24</v>
      </c>
      <c r="F117" s="635">
        <f t="shared" si="8"/>
        <v>0.23072235684303752</v>
      </c>
      <c r="G117" s="187">
        <v>28757770</v>
      </c>
      <c r="H117" s="605">
        <v>910</v>
      </c>
      <c r="I117" s="635">
        <f t="shared" si="9"/>
        <v>31601.945054945056</v>
      </c>
      <c r="J117" s="187">
        <v>61995975.990000002</v>
      </c>
      <c r="K117" s="605">
        <v>910</v>
      </c>
      <c r="L117" s="190">
        <f t="shared" si="10"/>
        <v>68127.446142857152</v>
      </c>
      <c r="M117" s="187">
        <v>940252.53</v>
      </c>
      <c r="N117" s="191">
        <v>2646913.83</v>
      </c>
      <c r="O117" s="605">
        <v>910</v>
      </c>
      <c r="P117" s="190">
        <f t="shared" si="11"/>
        <v>3941.9410549450554</v>
      </c>
      <c r="Q117" s="187">
        <v>52757543</v>
      </c>
      <c r="R117" s="607">
        <v>56</v>
      </c>
      <c r="S117" s="189">
        <f t="shared" si="12"/>
        <v>942098.98214285716</v>
      </c>
      <c r="T117" s="638" t="s">
        <v>166</v>
      </c>
    </row>
    <row r="118" spans="1:20" ht="15" customHeight="1" x14ac:dyDescent="0.25">
      <c r="A118" s="336">
        <v>4</v>
      </c>
      <c r="B118" s="335">
        <v>70040</v>
      </c>
      <c r="C118" s="665" t="s">
        <v>28</v>
      </c>
      <c r="D118" s="187">
        <v>31126416.350000001</v>
      </c>
      <c r="E118" s="191">
        <v>11801870</v>
      </c>
      <c r="F118" s="635">
        <f t="shared" si="8"/>
        <v>0.37915929245738561</v>
      </c>
      <c r="G118" s="187">
        <v>23446110</v>
      </c>
      <c r="H118" s="605">
        <v>721</v>
      </c>
      <c r="I118" s="635">
        <f t="shared" si="9"/>
        <v>32518.876560332872</v>
      </c>
      <c r="J118" s="187">
        <v>44386114.07</v>
      </c>
      <c r="K118" s="605">
        <v>721</v>
      </c>
      <c r="L118" s="190">
        <f t="shared" si="10"/>
        <v>61561.8780443828</v>
      </c>
      <c r="M118" s="187">
        <v>856062.19</v>
      </c>
      <c r="N118" s="191">
        <v>1389779.15</v>
      </c>
      <c r="O118" s="605">
        <v>721</v>
      </c>
      <c r="P118" s="190">
        <f t="shared" si="11"/>
        <v>3114.8978363384185</v>
      </c>
      <c r="Q118" s="187">
        <v>38180495.140000001</v>
      </c>
      <c r="R118" s="607">
        <v>55</v>
      </c>
      <c r="S118" s="189">
        <f t="shared" si="12"/>
        <v>694190.82072727277</v>
      </c>
      <c r="T118" s="638" t="s">
        <v>169</v>
      </c>
    </row>
    <row r="119" spans="1:20" ht="15" customHeight="1" x14ac:dyDescent="0.25">
      <c r="A119" s="336">
        <v>5</v>
      </c>
      <c r="B119" s="335">
        <v>70100</v>
      </c>
      <c r="C119" s="665" t="s">
        <v>267</v>
      </c>
      <c r="D119" s="187">
        <v>32914210</v>
      </c>
      <c r="E119" s="191">
        <v>11130220</v>
      </c>
      <c r="F119" s="635">
        <f t="shared" si="8"/>
        <v>0.3381585035764188</v>
      </c>
      <c r="G119" s="187">
        <v>31740690</v>
      </c>
      <c r="H119" s="605">
        <v>1041</v>
      </c>
      <c r="I119" s="635">
        <f t="shared" si="9"/>
        <v>30490.576368876082</v>
      </c>
      <c r="J119" s="187">
        <v>63415825.369999997</v>
      </c>
      <c r="K119" s="605">
        <v>1041</v>
      </c>
      <c r="L119" s="190">
        <f t="shared" si="10"/>
        <v>60918.179990393852</v>
      </c>
      <c r="M119" s="187">
        <v>1029366.82</v>
      </c>
      <c r="N119" s="191">
        <v>2583562.5099999998</v>
      </c>
      <c r="O119" s="605">
        <v>1041</v>
      </c>
      <c r="P119" s="190">
        <f t="shared" si="11"/>
        <v>3470.633362151777</v>
      </c>
      <c r="Q119" s="187">
        <v>39229495.159999996</v>
      </c>
      <c r="R119" s="607">
        <v>69</v>
      </c>
      <c r="S119" s="189">
        <f t="shared" si="12"/>
        <v>568543.40811594203</v>
      </c>
      <c r="T119" s="638" t="s">
        <v>268</v>
      </c>
    </row>
    <row r="120" spans="1:20" ht="15" customHeight="1" x14ac:dyDescent="0.25">
      <c r="A120" s="336">
        <v>6</v>
      </c>
      <c r="B120" s="335">
        <v>70270</v>
      </c>
      <c r="C120" s="665" t="s">
        <v>29</v>
      </c>
      <c r="D120" s="187">
        <v>33432980.600000001</v>
      </c>
      <c r="E120" s="191">
        <v>19069990</v>
      </c>
      <c r="F120" s="635">
        <f t="shared" si="8"/>
        <v>0.57039455225837687</v>
      </c>
      <c r="G120" s="187">
        <v>17223690</v>
      </c>
      <c r="H120" s="605">
        <v>685</v>
      </c>
      <c r="I120" s="635">
        <f t="shared" si="9"/>
        <v>25144.072992700731</v>
      </c>
      <c r="J120" s="187">
        <v>43366225.82</v>
      </c>
      <c r="K120" s="605">
        <v>685</v>
      </c>
      <c r="L120" s="190">
        <f t="shared" si="10"/>
        <v>63308.358861313871</v>
      </c>
      <c r="M120" s="187">
        <v>454071.17</v>
      </c>
      <c r="N120" s="191">
        <v>1702427.15</v>
      </c>
      <c r="O120" s="605">
        <v>685</v>
      </c>
      <c r="P120" s="190">
        <f t="shared" si="11"/>
        <v>3148.1727299270069</v>
      </c>
      <c r="Q120" s="187">
        <v>34303364.280000001</v>
      </c>
      <c r="R120" s="607">
        <v>46</v>
      </c>
      <c r="S120" s="189">
        <f t="shared" si="12"/>
        <v>745725.31043478264</v>
      </c>
      <c r="T120" s="638" t="s">
        <v>167</v>
      </c>
    </row>
    <row r="121" spans="1:20" ht="15" customHeight="1" x14ac:dyDescent="0.25">
      <c r="A121" s="336">
        <v>7</v>
      </c>
      <c r="B121" s="335">
        <v>70510</v>
      </c>
      <c r="C121" s="665" t="s">
        <v>10</v>
      </c>
      <c r="D121" s="187">
        <v>16963380</v>
      </c>
      <c r="E121" s="191">
        <v>2664570</v>
      </c>
      <c r="F121" s="635">
        <f>E121/D121</f>
        <v>0.15707777577346024</v>
      </c>
      <c r="G121" s="187">
        <v>14089870</v>
      </c>
      <c r="H121" s="606">
        <v>445</v>
      </c>
      <c r="I121" s="635">
        <f>G121/H121</f>
        <v>31662.629213483146</v>
      </c>
      <c r="J121" s="187">
        <v>32736443.43</v>
      </c>
      <c r="K121" s="606">
        <v>445</v>
      </c>
      <c r="L121" s="190">
        <f>J121/K121</f>
        <v>73565.041415730331</v>
      </c>
      <c r="M121" s="187">
        <v>237785.15</v>
      </c>
      <c r="N121" s="191">
        <v>1049855.46</v>
      </c>
      <c r="O121" s="606">
        <v>445</v>
      </c>
      <c r="P121" s="190">
        <f>(N121+M121)/O121</f>
        <v>2893.5744044943817</v>
      </c>
      <c r="Q121" s="187">
        <v>26334171.02</v>
      </c>
      <c r="R121" s="608">
        <v>33</v>
      </c>
      <c r="S121" s="189">
        <f>Q121/R121</f>
        <v>798005.18242424238</v>
      </c>
      <c r="T121" s="638" t="s">
        <v>166</v>
      </c>
    </row>
    <row r="122" spans="1:20" ht="15" customHeight="1" x14ac:dyDescent="0.25">
      <c r="A122" s="336">
        <v>8</v>
      </c>
      <c r="B122" s="335">
        <v>10880</v>
      </c>
      <c r="C122" s="665" t="s">
        <v>135</v>
      </c>
      <c r="D122" s="187">
        <v>1347402560</v>
      </c>
      <c r="E122" s="191">
        <v>1020464480</v>
      </c>
      <c r="F122" s="635">
        <f>E122/D122</f>
        <v>0.75735679172228976</v>
      </c>
      <c r="G122" s="187">
        <v>114267370</v>
      </c>
      <c r="H122" s="605">
        <v>3671</v>
      </c>
      <c r="I122" s="635">
        <f>G122/H122</f>
        <v>31127.041678016889</v>
      </c>
      <c r="J122" s="187">
        <v>387424489.99000001</v>
      </c>
      <c r="K122" s="605">
        <v>3671</v>
      </c>
      <c r="L122" s="190">
        <f>J122/K122</f>
        <v>105536.49958866794</v>
      </c>
      <c r="M122" s="187">
        <v>42442432.039999999</v>
      </c>
      <c r="N122" s="191">
        <v>13129708.93</v>
      </c>
      <c r="O122" s="605">
        <v>3671</v>
      </c>
      <c r="P122" s="190">
        <f>(N122+M122)/O122</f>
        <v>15138.147907926996</v>
      </c>
      <c r="Q122" s="187">
        <v>203827312.81</v>
      </c>
      <c r="R122" s="607">
        <v>302</v>
      </c>
      <c r="S122" s="189">
        <f>Q122/R122</f>
        <v>674924.87685430469</v>
      </c>
      <c r="T122" s="638" t="s">
        <v>166</v>
      </c>
    </row>
    <row r="123" spans="1:20" ht="15" customHeight="1" thickBot="1" x14ac:dyDescent="0.3">
      <c r="A123" s="356">
        <v>9</v>
      </c>
      <c r="B123" s="153">
        <v>10890</v>
      </c>
      <c r="C123" s="666" t="s">
        <v>206</v>
      </c>
      <c r="D123" s="658">
        <v>827229850</v>
      </c>
      <c r="E123" s="659">
        <v>758319070</v>
      </c>
      <c r="F123" s="660">
        <f>E123/D123</f>
        <v>0.91669693737478164</v>
      </c>
      <c r="G123" s="658">
        <v>88388580</v>
      </c>
      <c r="H123" s="609">
        <v>2437</v>
      </c>
      <c r="I123" s="660">
        <f>G123/H123</f>
        <v>36269.421419778417</v>
      </c>
      <c r="J123" s="658">
        <v>83812734.219999999</v>
      </c>
      <c r="K123" s="609">
        <v>2437</v>
      </c>
      <c r="L123" s="661">
        <f>J123/K123</f>
        <v>34391.766196142795</v>
      </c>
      <c r="M123" s="658">
        <v>1966204.17</v>
      </c>
      <c r="N123" s="659">
        <v>2861078.78</v>
      </c>
      <c r="O123" s="609">
        <v>2437</v>
      </c>
      <c r="P123" s="661">
        <f>(N123+M123)/O123</f>
        <v>1980.8300984817395</v>
      </c>
      <c r="Q123" s="658">
        <v>60589167</v>
      </c>
      <c r="R123" s="615">
        <v>98</v>
      </c>
      <c r="S123" s="662">
        <f>Q123/R123</f>
        <v>618256.80612244899</v>
      </c>
      <c r="T123" s="667" t="s">
        <v>167</v>
      </c>
    </row>
    <row r="124" spans="1:20" ht="15" customHeight="1" thickBot="1" x14ac:dyDescent="0.3">
      <c r="A124" s="357">
        <f>A15+A28+A46+A67+A82+A113+A123</f>
        <v>111</v>
      </c>
      <c r="B124" s="358"/>
      <c r="C124" s="676" t="s">
        <v>92</v>
      </c>
      <c r="D124" s="668"/>
      <c r="E124" s="669"/>
      <c r="F124" s="670">
        <f>AVERAGE(F6:F123)</f>
        <v>0.50665173124286056</v>
      </c>
      <c r="G124" s="668"/>
      <c r="H124" s="671"/>
      <c r="I124" s="670">
        <f>AVERAGE(I6:I123)</f>
        <v>27098.116635202794</v>
      </c>
      <c r="J124" s="672"/>
      <c r="K124" s="673"/>
      <c r="L124" s="674">
        <f>AVERAGE(L6:L123)</f>
        <v>63249.968828540637</v>
      </c>
      <c r="M124" s="327"/>
      <c r="N124" s="328"/>
      <c r="O124" s="673"/>
      <c r="P124" s="674">
        <f>AVERAGE(P6:P123)</f>
        <v>4667.5863532505718</v>
      </c>
      <c r="Q124" s="327"/>
      <c r="R124" s="673"/>
      <c r="S124" s="675">
        <f>AVERAGE(S6:S123)</f>
        <v>654166.64243183844</v>
      </c>
      <c r="T124" s="634"/>
    </row>
    <row r="125" spans="1:20" x14ac:dyDescent="0.25">
      <c r="A125" s="1"/>
      <c r="B125" s="1"/>
    </row>
  </sheetData>
  <mergeCells count="1">
    <mergeCell ref="D3:E3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7" style="161" customWidth="1"/>
    <col min="5" max="5" width="16.7109375" style="161" customWidth="1"/>
    <col min="6" max="6" width="12.7109375" style="161" customWidth="1"/>
    <col min="7" max="16384" width="9.140625" style="161"/>
  </cols>
  <sheetData>
    <row r="1" spans="1:6" ht="15.75" x14ac:dyDescent="0.25">
      <c r="B1" s="118" t="s">
        <v>82</v>
      </c>
    </row>
    <row r="2" spans="1:6" x14ac:dyDescent="0.25">
      <c r="C2" s="119" t="s">
        <v>209</v>
      </c>
    </row>
    <row r="3" spans="1:6" ht="18" customHeight="1" thickBot="1" x14ac:dyDescent="0.3">
      <c r="B3" s="53"/>
      <c r="C3" s="53"/>
      <c r="D3" s="49"/>
      <c r="E3" s="49"/>
      <c r="F3" s="49"/>
    </row>
    <row r="4" spans="1:6" ht="89.25" customHeight="1" thickBot="1" x14ac:dyDescent="0.3">
      <c r="A4" s="2" t="s">
        <v>35</v>
      </c>
      <c r="B4" s="3" t="s">
        <v>41</v>
      </c>
      <c r="C4" s="4" t="s">
        <v>40</v>
      </c>
      <c r="D4" s="2" t="s">
        <v>269</v>
      </c>
      <c r="E4" s="3" t="s">
        <v>36</v>
      </c>
      <c r="F4" s="429" t="s">
        <v>95</v>
      </c>
    </row>
    <row r="5" spans="1:6" ht="15" customHeight="1" x14ac:dyDescent="0.25">
      <c r="A5" s="425">
        <v>1</v>
      </c>
      <c r="B5" s="256">
        <v>61570</v>
      </c>
      <c r="C5" s="435" t="s">
        <v>205</v>
      </c>
      <c r="D5" s="257">
        <v>949180103.33000004</v>
      </c>
      <c r="E5" s="258">
        <v>930196500</v>
      </c>
      <c r="F5" s="234">
        <v>0.97999999866895648</v>
      </c>
    </row>
    <row r="6" spans="1:6" ht="15" customHeight="1" x14ac:dyDescent="0.25">
      <c r="A6" s="426">
        <v>2</v>
      </c>
      <c r="B6" s="263">
        <v>61560</v>
      </c>
      <c r="C6" s="260" t="s">
        <v>204</v>
      </c>
      <c r="D6" s="187">
        <v>1098581910</v>
      </c>
      <c r="E6" s="191">
        <v>1070776609</v>
      </c>
      <c r="F6" s="190">
        <v>0.97468982444831997</v>
      </c>
    </row>
    <row r="7" spans="1:6" ht="15" customHeight="1" x14ac:dyDescent="0.25">
      <c r="A7" s="426">
        <v>3</v>
      </c>
      <c r="B7" s="186">
        <v>51580</v>
      </c>
      <c r="C7" s="260" t="s">
        <v>139</v>
      </c>
      <c r="D7" s="187">
        <v>1217939970</v>
      </c>
      <c r="E7" s="191">
        <v>1171141540</v>
      </c>
      <c r="F7" s="190">
        <v>0.96157574991154937</v>
      </c>
    </row>
    <row r="8" spans="1:6" ht="15" customHeight="1" x14ac:dyDescent="0.25">
      <c r="A8" s="426">
        <v>4</v>
      </c>
      <c r="B8" s="186">
        <v>61540</v>
      </c>
      <c r="C8" s="260" t="s">
        <v>203</v>
      </c>
      <c r="D8" s="187">
        <v>901731510</v>
      </c>
      <c r="E8" s="191">
        <v>862839940</v>
      </c>
      <c r="F8" s="190">
        <v>0.95687012201669652</v>
      </c>
    </row>
    <row r="9" spans="1:6" ht="15" customHeight="1" x14ac:dyDescent="0.25">
      <c r="A9" s="426">
        <v>5</v>
      </c>
      <c r="B9" s="186">
        <v>10890</v>
      </c>
      <c r="C9" s="260" t="s">
        <v>206</v>
      </c>
      <c r="D9" s="187">
        <v>827229850</v>
      </c>
      <c r="E9" s="191">
        <v>758319070</v>
      </c>
      <c r="F9" s="190">
        <v>0.91669693737478164</v>
      </c>
    </row>
    <row r="10" spans="1:6" ht="15" customHeight="1" x14ac:dyDescent="0.25">
      <c r="A10" s="426">
        <v>6</v>
      </c>
      <c r="B10" s="186">
        <v>61510</v>
      </c>
      <c r="C10" s="260" t="s">
        <v>33</v>
      </c>
      <c r="D10" s="187">
        <v>672416658.10000002</v>
      </c>
      <c r="E10" s="191">
        <v>604147740</v>
      </c>
      <c r="F10" s="190">
        <v>0.89847229797533179</v>
      </c>
    </row>
    <row r="11" spans="1:6" ht="15" customHeight="1" x14ac:dyDescent="0.25">
      <c r="A11" s="426">
        <v>7</v>
      </c>
      <c r="B11" s="186">
        <v>61500</v>
      </c>
      <c r="C11" s="260" t="s">
        <v>90</v>
      </c>
      <c r="D11" s="187">
        <v>447396481.42000002</v>
      </c>
      <c r="E11" s="191">
        <v>394587170</v>
      </c>
      <c r="F11" s="190">
        <v>0.88196306047739226</v>
      </c>
    </row>
    <row r="12" spans="1:6" ht="15" customHeight="1" x14ac:dyDescent="0.25">
      <c r="A12" s="426">
        <v>8</v>
      </c>
      <c r="B12" s="428">
        <v>10090</v>
      </c>
      <c r="C12" s="436" t="s">
        <v>49</v>
      </c>
      <c r="D12" s="434">
        <v>211670344.22999999</v>
      </c>
      <c r="E12" s="427">
        <v>182423270.94999999</v>
      </c>
      <c r="F12" s="430">
        <v>0.86182725130252413</v>
      </c>
    </row>
    <row r="13" spans="1:6" ht="15" customHeight="1" x14ac:dyDescent="0.25">
      <c r="A13" s="426">
        <v>9</v>
      </c>
      <c r="B13" s="186">
        <v>61520</v>
      </c>
      <c r="C13" s="260" t="s">
        <v>118</v>
      </c>
      <c r="D13" s="187">
        <v>848794560.45000005</v>
      </c>
      <c r="E13" s="191">
        <v>725612670</v>
      </c>
      <c r="F13" s="190">
        <v>0.85487431683740589</v>
      </c>
    </row>
    <row r="14" spans="1:6" ht="15" customHeight="1" x14ac:dyDescent="0.25">
      <c r="A14" s="426">
        <v>10</v>
      </c>
      <c r="B14" s="186">
        <v>50230</v>
      </c>
      <c r="C14" s="260" t="s">
        <v>65</v>
      </c>
      <c r="D14" s="187">
        <v>33901199.780000001</v>
      </c>
      <c r="E14" s="191">
        <v>28442245.129999999</v>
      </c>
      <c r="F14" s="190">
        <v>0.83897458835009997</v>
      </c>
    </row>
    <row r="15" spans="1:6" ht="15" customHeight="1" x14ac:dyDescent="0.25">
      <c r="A15" s="426">
        <v>11</v>
      </c>
      <c r="B15" s="186">
        <v>60240</v>
      </c>
      <c r="C15" s="260" t="s">
        <v>194</v>
      </c>
      <c r="D15" s="187">
        <v>112897229.12</v>
      </c>
      <c r="E15" s="191">
        <v>87550040</v>
      </c>
      <c r="F15" s="190">
        <v>0.77548440012590447</v>
      </c>
    </row>
    <row r="16" spans="1:6" ht="15" customHeight="1" x14ac:dyDescent="0.25">
      <c r="A16" s="426">
        <v>12</v>
      </c>
      <c r="B16" s="186">
        <v>10880</v>
      </c>
      <c r="C16" s="260" t="s">
        <v>135</v>
      </c>
      <c r="D16" s="187">
        <v>1347402560</v>
      </c>
      <c r="E16" s="191">
        <v>1020464480</v>
      </c>
      <c r="F16" s="190">
        <v>0.75735679172228976</v>
      </c>
    </row>
    <row r="17" spans="1:6" ht="15" customHeight="1" x14ac:dyDescent="0.25">
      <c r="A17" s="426">
        <v>13</v>
      </c>
      <c r="B17" s="186">
        <v>60180</v>
      </c>
      <c r="C17" s="260" t="s">
        <v>240</v>
      </c>
      <c r="D17" s="187">
        <v>109356440</v>
      </c>
      <c r="E17" s="191">
        <v>82596490</v>
      </c>
      <c r="F17" s="190">
        <v>0.75529607584153247</v>
      </c>
    </row>
    <row r="18" spans="1:6" ht="15" customHeight="1" x14ac:dyDescent="0.25">
      <c r="A18" s="426">
        <v>14</v>
      </c>
      <c r="B18" s="186">
        <v>70110</v>
      </c>
      <c r="C18" s="260" t="s">
        <v>71</v>
      </c>
      <c r="D18" s="187">
        <v>44137785.329999998</v>
      </c>
      <c r="E18" s="191">
        <v>31827800</v>
      </c>
      <c r="F18" s="190">
        <v>0.7211009741888198</v>
      </c>
    </row>
    <row r="19" spans="1:6" ht="15" customHeight="1" x14ac:dyDescent="0.25">
      <c r="A19" s="426">
        <v>15</v>
      </c>
      <c r="B19" s="186">
        <v>40410</v>
      </c>
      <c r="C19" s="260" t="s">
        <v>64</v>
      </c>
      <c r="D19" s="187">
        <v>184303484.50999999</v>
      </c>
      <c r="E19" s="191">
        <v>131289990</v>
      </c>
      <c r="F19" s="190">
        <v>0.71235761140954679</v>
      </c>
    </row>
    <row r="20" spans="1:6" ht="15" customHeight="1" x14ac:dyDescent="0.25">
      <c r="A20" s="426">
        <v>16</v>
      </c>
      <c r="B20" s="186">
        <v>61440</v>
      </c>
      <c r="C20" s="260" t="s">
        <v>202</v>
      </c>
      <c r="D20" s="187">
        <v>35259638.07</v>
      </c>
      <c r="E20" s="191">
        <v>24169570</v>
      </c>
      <c r="F20" s="190">
        <v>0.68547413765327969</v>
      </c>
    </row>
    <row r="21" spans="1:6" ht="15" customHeight="1" x14ac:dyDescent="0.25">
      <c r="A21" s="426">
        <v>17</v>
      </c>
      <c r="B21" s="186">
        <v>61470</v>
      </c>
      <c r="C21" s="260" t="s">
        <v>32</v>
      </c>
      <c r="D21" s="187">
        <v>46488906.719999999</v>
      </c>
      <c r="E21" s="191">
        <v>31766260</v>
      </c>
      <c r="F21" s="190">
        <v>0.68330838992033838</v>
      </c>
    </row>
    <row r="22" spans="1:6" ht="15" customHeight="1" x14ac:dyDescent="0.25">
      <c r="A22" s="426">
        <v>18</v>
      </c>
      <c r="B22" s="186">
        <v>61490</v>
      </c>
      <c r="C22" s="260" t="s">
        <v>89</v>
      </c>
      <c r="D22" s="187">
        <v>39216418.560000002</v>
      </c>
      <c r="E22" s="191">
        <v>26743340</v>
      </c>
      <c r="F22" s="190">
        <v>0.68194243589795056</v>
      </c>
    </row>
    <row r="23" spans="1:6" ht="15" customHeight="1" x14ac:dyDescent="0.25">
      <c r="A23" s="426">
        <v>19</v>
      </c>
      <c r="B23" s="186">
        <v>20060</v>
      </c>
      <c r="C23" s="260" t="s">
        <v>59</v>
      </c>
      <c r="D23" s="187">
        <v>179678020.84999999</v>
      </c>
      <c r="E23" s="191">
        <v>121778844.81</v>
      </c>
      <c r="F23" s="190">
        <v>0.67776149934144825</v>
      </c>
    </row>
    <row r="24" spans="1:6" ht="15" customHeight="1" x14ac:dyDescent="0.25">
      <c r="A24" s="426">
        <v>20</v>
      </c>
      <c r="B24" s="186">
        <v>61450</v>
      </c>
      <c r="C24" s="260" t="s">
        <v>88</v>
      </c>
      <c r="D24" s="187">
        <v>44635808.770000003</v>
      </c>
      <c r="E24" s="191">
        <v>30151580</v>
      </c>
      <c r="F24" s="190">
        <v>0.67550204266187863</v>
      </c>
    </row>
    <row r="25" spans="1:6" ht="15" customHeight="1" x14ac:dyDescent="0.25">
      <c r="A25" s="426">
        <v>21</v>
      </c>
      <c r="B25" s="186">
        <v>10002</v>
      </c>
      <c r="C25" s="260" t="s">
        <v>165</v>
      </c>
      <c r="D25" s="187">
        <v>59140193.170000002</v>
      </c>
      <c r="E25" s="191">
        <v>39642046.689999998</v>
      </c>
      <c r="F25" s="190">
        <v>0.67030634438490788</v>
      </c>
    </row>
    <row r="26" spans="1:6" ht="15" customHeight="1" x14ac:dyDescent="0.25">
      <c r="A26" s="426">
        <v>22</v>
      </c>
      <c r="B26" s="186">
        <v>60910</v>
      </c>
      <c r="C26" s="260" t="s">
        <v>3</v>
      </c>
      <c r="D26" s="187">
        <v>35943952.390000001</v>
      </c>
      <c r="E26" s="191">
        <v>23976970</v>
      </c>
      <c r="F26" s="190">
        <v>0.66706548405819321</v>
      </c>
    </row>
    <row r="27" spans="1:6" ht="15" customHeight="1" x14ac:dyDescent="0.25">
      <c r="A27" s="426">
        <v>23</v>
      </c>
      <c r="B27" s="186">
        <v>61210</v>
      </c>
      <c r="C27" s="260" t="s">
        <v>198</v>
      </c>
      <c r="D27" s="187">
        <v>53514356.149999999</v>
      </c>
      <c r="E27" s="191">
        <v>35101460</v>
      </c>
      <c r="F27" s="190">
        <v>0.65592604537016375</v>
      </c>
    </row>
    <row r="28" spans="1:6" ht="15" customHeight="1" x14ac:dyDescent="0.25">
      <c r="A28" s="426">
        <v>24</v>
      </c>
      <c r="B28" s="186">
        <v>61430</v>
      </c>
      <c r="C28" s="260" t="s">
        <v>87</v>
      </c>
      <c r="D28" s="187">
        <v>101938480</v>
      </c>
      <c r="E28" s="191">
        <v>66531170</v>
      </c>
      <c r="F28" s="190">
        <v>0.65266001611952618</v>
      </c>
    </row>
    <row r="29" spans="1:6" ht="15" customHeight="1" x14ac:dyDescent="0.25">
      <c r="A29" s="426">
        <v>25</v>
      </c>
      <c r="B29" s="186">
        <v>31480</v>
      </c>
      <c r="C29" s="260" t="s">
        <v>58</v>
      </c>
      <c r="D29" s="187">
        <v>100185658.12</v>
      </c>
      <c r="E29" s="191">
        <v>64028260</v>
      </c>
      <c r="F29" s="190">
        <v>0.63909606625839066</v>
      </c>
    </row>
    <row r="30" spans="1:6" ht="15" customHeight="1" x14ac:dyDescent="0.25">
      <c r="A30" s="426">
        <v>26</v>
      </c>
      <c r="B30" s="186">
        <v>40011</v>
      </c>
      <c r="C30" s="260" t="s">
        <v>61</v>
      </c>
      <c r="D30" s="187">
        <v>78691520</v>
      </c>
      <c r="E30" s="191">
        <v>49849500</v>
      </c>
      <c r="F30" s="190">
        <v>0.63347994802997831</v>
      </c>
    </row>
    <row r="31" spans="1:6" ht="15" customHeight="1" x14ac:dyDescent="0.25">
      <c r="A31" s="426">
        <v>27</v>
      </c>
      <c r="B31" s="264">
        <v>61150</v>
      </c>
      <c r="C31" s="260" t="s">
        <v>197</v>
      </c>
      <c r="D31" s="187">
        <v>30733640</v>
      </c>
      <c r="E31" s="191">
        <v>19389060</v>
      </c>
      <c r="F31" s="190">
        <v>0.63087418216651203</v>
      </c>
    </row>
    <row r="32" spans="1:6" ht="15" customHeight="1" x14ac:dyDescent="0.25">
      <c r="A32" s="426">
        <v>28</v>
      </c>
      <c r="B32" s="186">
        <v>70020</v>
      </c>
      <c r="C32" s="260" t="s">
        <v>69</v>
      </c>
      <c r="D32" s="187">
        <v>30014381.010000002</v>
      </c>
      <c r="E32" s="191">
        <v>18935180.93</v>
      </c>
      <c r="F32" s="190">
        <v>0.63087027927350214</v>
      </c>
    </row>
    <row r="33" spans="1:6" ht="15" customHeight="1" x14ac:dyDescent="0.25">
      <c r="A33" s="426">
        <v>29</v>
      </c>
      <c r="B33" s="186">
        <v>40020</v>
      </c>
      <c r="C33" s="260" t="s">
        <v>180</v>
      </c>
      <c r="D33" s="187">
        <v>42609109.469999999</v>
      </c>
      <c r="E33" s="191">
        <v>26545580</v>
      </c>
      <c r="F33" s="190">
        <v>0.62300245957240841</v>
      </c>
    </row>
    <row r="34" spans="1:6" ht="15" customHeight="1" x14ac:dyDescent="0.25">
      <c r="A34" s="426">
        <v>30</v>
      </c>
      <c r="B34" s="186">
        <v>30480</v>
      </c>
      <c r="C34" s="260" t="s">
        <v>119</v>
      </c>
      <c r="D34" s="187">
        <v>54018179.82</v>
      </c>
      <c r="E34" s="191">
        <v>33459928.07</v>
      </c>
      <c r="F34" s="190">
        <v>0.61941976167089596</v>
      </c>
    </row>
    <row r="35" spans="1:6" ht="15" customHeight="1" x14ac:dyDescent="0.25">
      <c r="A35" s="426">
        <v>31</v>
      </c>
      <c r="B35" s="186">
        <v>10003</v>
      </c>
      <c r="C35" s="260" t="s">
        <v>47</v>
      </c>
      <c r="D35" s="187">
        <v>37483450</v>
      </c>
      <c r="E35" s="191">
        <v>22441631.699999999</v>
      </c>
      <c r="F35" s="190">
        <v>0.59870774168332952</v>
      </c>
    </row>
    <row r="36" spans="1:6" ht="15" customHeight="1" x14ac:dyDescent="0.25">
      <c r="A36" s="426">
        <v>32</v>
      </c>
      <c r="B36" s="186">
        <v>30440</v>
      </c>
      <c r="C36" s="260" t="s">
        <v>9</v>
      </c>
      <c r="D36" s="187">
        <v>55459011.530000001</v>
      </c>
      <c r="E36" s="191">
        <v>33202610</v>
      </c>
      <c r="F36" s="190">
        <v>0.59868737440513842</v>
      </c>
    </row>
    <row r="37" spans="1:6" ht="15" customHeight="1" x14ac:dyDescent="0.25">
      <c r="A37" s="426">
        <v>33</v>
      </c>
      <c r="B37" s="186">
        <v>61390</v>
      </c>
      <c r="C37" s="260" t="s">
        <v>200</v>
      </c>
      <c r="D37" s="187">
        <v>24410123.690000001</v>
      </c>
      <c r="E37" s="191">
        <v>14587670</v>
      </c>
      <c r="F37" s="190">
        <v>0.59760737738400205</v>
      </c>
    </row>
    <row r="38" spans="1:6" ht="15" customHeight="1" x14ac:dyDescent="0.25">
      <c r="A38" s="426">
        <v>34</v>
      </c>
      <c r="B38" s="186">
        <v>30890</v>
      </c>
      <c r="C38" s="260" t="s">
        <v>177</v>
      </c>
      <c r="D38" s="187">
        <v>43654745.030000001</v>
      </c>
      <c r="E38" s="191">
        <v>25962900</v>
      </c>
      <c r="F38" s="190">
        <v>0.5947325996786379</v>
      </c>
    </row>
    <row r="39" spans="1:6" ht="15" customHeight="1" x14ac:dyDescent="0.25">
      <c r="A39" s="426">
        <v>35</v>
      </c>
      <c r="B39" s="186">
        <v>60850</v>
      </c>
      <c r="C39" s="260" t="s">
        <v>195</v>
      </c>
      <c r="D39" s="187">
        <v>29598706.609999999</v>
      </c>
      <c r="E39" s="191">
        <v>17589210</v>
      </c>
      <c r="F39" s="190">
        <v>0.59425603394634274</v>
      </c>
    </row>
    <row r="40" spans="1:6" ht="15" customHeight="1" x14ac:dyDescent="0.25">
      <c r="A40" s="426">
        <v>36</v>
      </c>
      <c r="B40" s="186">
        <v>60001</v>
      </c>
      <c r="C40" s="260" t="s">
        <v>242</v>
      </c>
      <c r="D40" s="187">
        <v>27419141.550000001</v>
      </c>
      <c r="E40" s="191">
        <v>16175670</v>
      </c>
      <c r="F40" s="190">
        <v>0.58994078901058811</v>
      </c>
    </row>
    <row r="41" spans="1:6" ht="15" customHeight="1" x14ac:dyDescent="0.25">
      <c r="A41" s="426">
        <v>37</v>
      </c>
      <c r="B41" s="186">
        <v>50040</v>
      </c>
      <c r="C41" s="260" t="s">
        <v>68</v>
      </c>
      <c r="D41" s="187">
        <v>31888867.190000001</v>
      </c>
      <c r="E41" s="191">
        <v>18629020.440000001</v>
      </c>
      <c r="F41" s="190">
        <v>0.58418570747605159</v>
      </c>
    </row>
    <row r="42" spans="1:6" ht="15" customHeight="1" x14ac:dyDescent="0.25">
      <c r="A42" s="426">
        <v>38</v>
      </c>
      <c r="B42" s="186">
        <v>61290</v>
      </c>
      <c r="C42" s="260" t="s">
        <v>31</v>
      </c>
      <c r="D42" s="187">
        <v>26409300.43</v>
      </c>
      <c r="E42" s="191">
        <v>15246610.83</v>
      </c>
      <c r="F42" s="190">
        <v>0.57731975409240333</v>
      </c>
    </row>
    <row r="43" spans="1:6" ht="15" customHeight="1" x14ac:dyDescent="0.25">
      <c r="A43" s="426">
        <v>39</v>
      </c>
      <c r="B43" s="186">
        <v>60070</v>
      </c>
      <c r="C43" s="260" t="s">
        <v>193</v>
      </c>
      <c r="D43" s="187">
        <v>22732949.640000001</v>
      </c>
      <c r="E43" s="191">
        <v>13038870</v>
      </c>
      <c r="F43" s="190">
        <v>0.57356701204569249</v>
      </c>
    </row>
    <row r="44" spans="1:6" ht="15" customHeight="1" x14ac:dyDescent="0.25">
      <c r="A44" s="426">
        <v>40</v>
      </c>
      <c r="B44" s="186">
        <v>70270</v>
      </c>
      <c r="C44" s="260" t="s">
        <v>29</v>
      </c>
      <c r="D44" s="187">
        <v>33432980.600000001</v>
      </c>
      <c r="E44" s="191">
        <v>19069990</v>
      </c>
      <c r="F44" s="190">
        <v>0.57039455225837687</v>
      </c>
    </row>
    <row r="45" spans="1:6" ht="15" customHeight="1" x14ac:dyDescent="0.25">
      <c r="A45" s="426">
        <v>41</v>
      </c>
      <c r="B45" s="186">
        <v>10004</v>
      </c>
      <c r="C45" s="260" t="s">
        <v>48</v>
      </c>
      <c r="D45" s="187">
        <v>36146350</v>
      </c>
      <c r="E45" s="191">
        <v>20467530</v>
      </c>
      <c r="F45" s="190">
        <v>0.56624057477449319</v>
      </c>
    </row>
    <row r="46" spans="1:6" ht="15" customHeight="1" x14ac:dyDescent="0.25">
      <c r="A46" s="426">
        <v>42</v>
      </c>
      <c r="B46" s="186">
        <v>21020</v>
      </c>
      <c r="C46" s="260" t="s">
        <v>54</v>
      </c>
      <c r="D46" s="187">
        <v>63440520</v>
      </c>
      <c r="E46" s="191">
        <v>35911038.780000001</v>
      </c>
      <c r="F46" s="190">
        <v>0.56605839264873614</v>
      </c>
    </row>
    <row r="47" spans="1:6" ht="15" customHeight="1" x14ac:dyDescent="0.25">
      <c r="A47" s="426">
        <v>43</v>
      </c>
      <c r="B47" s="186">
        <v>21350</v>
      </c>
      <c r="C47" s="260" t="s">
        <v>235</v>
      </c>
      <c r="D47" s="187">
        <v>42391170</v>
      </c>
      <c r="E47" s="191">
        <v>23606690</v>
      </c>
      <c r="F47" s="190">
        <v>0.55687752897596365</v>
      </c>
    </row>
    <row r="48" spans="1:6" ht="15" customHeight="1" x14ac:dyDescent="0.25">
      <c r="A48" s="426">
        <v>44</v>
      </c>
      <c r="B48" s="186">
        <v>10320</v>
      </c>
      <c r="C48" s="260" t="s">
        <v>46</v>
      </c>
      <c r="D48" s="187">
        <v>33548991.359999999</v>
      </c>
      <c r="E48" s="191">
        <v>18679610</v>
      </c>
      <c r="F48" s="190">
        <v>0.55678603864888299</v>
      </c>
    </row>
    <row r="49" spans="1:6" ht="15" customHeight="1" x14ac:dyDescent="0.25">
      <c r="A49" s="426">
        <v>45</v>
      </c>
      <c r="B49" s="186">
        <v>51370</v>
      </c>
      <c r="C49" s="260" t="s">
        <v>66</v>
      </c>
      <c r="D49" s="187">
        <v>31839008.579999998</v>
      </c>
      <c r="E49" s="191">
        <v>17610940</v>
      </c>
      <c r="F49" s="190">
        <v>0.55312463501336828</v>
      </c>
    </row>
    <row r="50" spans="1:6" ht="15" customHeight="1" x14ac:dyDescent="0.25">
      <c r="A50" s="426">
        <v>46</v>
      </c>
      <c r="B50" s="186">
        <v>10190</v>
      </c>
      <c r="C50" s="260" t="s">
        <v>170</v>
      </c>
      <c r="D50" s="187">
        <v>40139966.710000001</v>
      </c>
      <c r="E50" s="191">
        <v>22182050</v>
      </c>
      <c r="F50" s="190">
        <v>0.55261754849621791</v>
      </c>
    </row>
    <row r="51" spans="1:6" ht="15" customHeight="1" x14ac:dyDescent="0.25">
      <c r="A51" s="426">
        <v>47</v>
      </c>
      <c r="B51" s="186">
        <v>50780</v>
      </c>
      <c r="C51" s="260" t="s">
        <v>239</v>
      </c>
      <c r="D51" s="187">
        <v>41283016.869999997</v>
      </c>
      <c r="E51" s="191">
        <v>22564550</v>
      </c>
      <c r="F51" s="190">
        <v>0.54658190488005387</v>
      </c>
    </row>
    <row r="52" spans="1:6" ht="15" customHeight="1" x14ac:dyDescent="0.25">
      <c r="A52" s="426">
        <v>48</v>
      </c>
      <c r="B52" s="186">
        <v>50450</v>
      </c>
      <c r="C52" s="260" t="s">
        <v>188</v>
      </c>
      <c r="D52" s="187">
        <v>9369062.9700000007</v>
      </c>
      <c r="E52" s="191">
        <v>5028590</v>
      </c>
      <c r="F52" s="190">
        <v>0.53672283088518935</v>
      </c>
    </row>
    <row r="53" spans="1:6" ht="15" customHeight="1" x14ac:dyDescent="0.25">
      <c r="A53" s="426">
        <v>49</v>
      </c>
      <c r="B53" s="186">
        <v>61410</v>
      </c>
      <c r="C53" s="260" t="s">
        <v>201</v>
      </c>
      <c r="D53" s="187">
        <v>33280624.449999999</v>
      </c>
      <c r="E53" s="191">
        <v>17787620</v>
      </c>
      <c r="F53" s="190">
        <v>0.53447374542877601</v>
      </c>
    </row>
    <row r="54" spans="1:6" ht="15" customHeight="1" x14ac:dyDescent="0.25">
      <c r="A54" s="426">
        <v>50</v>
      </c>
      <c r="B54" s="186">
        <v>50003</v>
      </c>
      <c r="C54" s="260" t="s">
        <v>67</v>
      </c>
      <c r="D54" s="187">
        <v>54051742.460000001</v>
      </c>
      <c r="E54" s="191">
        <v>28755330.16</v>
      </c>
      <c r="F54" s="190">
        <v>0.53199635851295368</v>
      </c>
    </row>
    <row r="55" spans="1:6" ht="15" customHeight="1" x14ac:dyDescent="0.25">
      <c r="A55" s="426">
        <v>51</v>
      </c>
      <c r="B55" s="186">
        <v>30310</v>
      </c>
      <c r="C55" s="260" t="s">
        <v>8</v>
      </c>
      <c r="D55" s="187">
        <v>38352919.100000001</v>
      </c>
      <c r="E55" s="191">
        <v>20093570</v>
      </c>
      <c r="F55" s="190">
        <v>0.52391240279804407</v>
      </c>
    </row>
    <row r="56" spans="1:6" ht="15" customHeight="1" x14ac:dyDescent="0.25">
      <c r="A56" s="426">
        <v>52</v>
      </c>
      <c r="B56" s="186">
        <v>61080</v>
      </c>
      <c r="C56" s="260" t="s">
        <v>196</v>
      </c>
      <c r="D56" s="187">
        <v>24592650</v>
      </c>
      <c r="E56" s="191">
        <v>12847530</v>
      </c>
      <c r="F56" s="190">
        <v>0.52241340400485514</v>
      </c>
    </row>
    <row r="57" spans="1:6" ht="15" customHeight="1" x14ac:dyDescent="0.25">
      <c r="A57" s="426">
        <v>53</v>
      </c>
      <c r="B57" s="186">
        <v>60010</v>
      </c>
      <c r="C57" s="260" t="s">
        <v>190</v>
      </c>
      <c r="D57" s="187">
        <v>28143430</v>
      </c>
      <c r="E57" s="191">
        <v>14273030</v>
      </c>
      <c r="F57" s="190">
        <v>0.50715317926777226</v>
      </c>
    </row>
    <row r="58" spans="1:6" ht="15" customHeight="1" x14ac:dyDescent="0.25">
      <c r="A58" s="426">
        <v>54</v>
      </c>
      <c r="B58" s="186">
        <v>31000</v>
      </c>
      <c r="C58" s="260" t="s">
        <v>57</v>
      </c>
      <c r="D58" s="187">
        <v>41974060.640000001</v>
      </c>
      <c r="E58" s="191">
        <v>21160360</v>
      </c>
      <c r="F58" s="190">
        <v>0.5041294475053677</v>
      </c>
    </row>
    <row r="59" spans="1:6" ht="15" customHeight="1" x14ac:dyDescent="0.25">
      <c r="A59" s="426">
        <v>55</v>
      </c>
      <c r="B59" s="186">
        <v>40010</v>
      </c>
      <c r="C59" s="260" t="s">
        <v>60</v>
      </c>
      <c r="D59" s="187">
        <v>187873690</v>
      </c>
      <c r="E59" s="191">
        <v>91904120.780000001</v>
      </c>
      <c r="F59" s="190">
        <v>0.48918036783117425</v>
      </c>
    </row>
    <row r="60" spans="1:6" ht="15" customHeight="1" x14ac:dyDescent="0.25">
      <c r="A60" s="426">
        <v>56</v>
      </c>
      <c r="B60" s="186">
        <v>50170</v>
      </c>
      <c r="C60" s="260" t="s">
        <v>185</v>
      </c>
      <c r="D60" s="187">
        <v>11419298.26</v>
      </c>
      <c r="E60" s="191">
        <v>5579890</v>
      </c>
      <c r="F60" s="190">
        <v>0.48863685604442736</v>
      </c>
    </row>
    <row r="61" spans="1:6" ht="15" customHeight="1" x14ac:dyDescent="0.25">
      <c r="A61" s="426">
        <v>57</v>
      </c>
      <c r="B61" s="186">
        <v>30530</v>
      </c>
      <c r="C61" s="260" t="s">
        <v>176</v>
      </c>
      <c r="D61" s="187">
        <v>61078030</v>
      </c>
      <c r="E61" s="191">
        <v>29822780</v>
      </c>
      <c r="F61" s="190">
        <v>0.48827344300397379</v>
      </c>
    </row>
    <row r="62" spans="1:6" ht="15" customHeight="1" x14ac:dyDescent="0.25">
      <c r="A62" s="426">
        <v>58</v>
      </c>
      <c r="B62" s="186">
        <v>20460</v>
      </c>
      <c r="C62" s="260" t="s">
        <v>234</v>
      </c>
      <c r="D62" s="187">
        <v>35650900</v>
      </c>
      <c r="E62" s="191">
        <v>16975180</v>
      </c>
      <c r="F62" s="190">
        <v>0.47615011121738859</v>
      </c>
    </row>
    <row r="63" spans="1:6" ht="15" customHeight="1" x14ac:dyDescent="0.25">
      <c r="A63" s="426">
        <v>59</v>
      </c>
      <c r="B63" s="186">
        <v>50760</v>
      </c>
      <c r="C63" s="260" t="s">
        <v>189</v>
      </c>
      <c r="D63" s="187">
        <v>48482080</v>
      </c>
      <c r="E63" s="191">
        <v>23066980</v>
      </c>
      <c r="F63" s="190">
        <v>0.47578362974525845</v>
      </c>
    </row>
    <row r="64" spans="1:6" ht="15" customHeight="1" x14ac:dyDescent="0.25">
      <c r="A64" s="426">
        <v>60</v>
      </c>
      <c r="B64" s="186">
        <v>20040</v>
      </c>
      <c r="C64" s="260" t="s">
        <v>50</v>
      </c>
      <c r="D64" s="187">
        <v>37734930</v>
      </c>
      <c r="E64" s="191">
        <v>17924980</v>
      </c>
      <c r="F64" s="190">
        <v>0.47502353919829715</v>
      </c>
    </row>
    <row r="65" spans="1:6" ht="15" customHeight="1" x14ac:dyDescent="0.25">
      <c r="A65" s="426">
        <v>61</v>
      </c>
      <c r="B65" s="186">
        <v>30130</v>
      </c>
      <c r="C65" s="260" t="s">
        <v>1</v>
      </c>
      <c r="D65" s="187">
        <v>21488807.239999998</v>
      </c>
      <c r="E65" s="191">
        <v>10186350.699999999</v>
      </c>
      <c r="F65" s="190">
        <v>0.47403053069594198</v>
      </c>
    </row>
    <row r="66" spans="1:6" ht="15" customHeight="1" x14ac:dyDescent="0.25">
      <c r="A66" s="426">
        <v>62</v>
      </c>
      <c r="B66" s="186">
        <v>60980</v>
      </c>
      <c r="C66" s="260" t="s">
        <v>30</v>
      </c>
      <c r="D66" s="187">
        <v>15465688.949999999</v>
      </c>
      <c r="E66" s="191">
        <v>7314350</v>
      </c>
      <c r="F66" s="190">
        <v>0.47294045701080784</v>
      </c>
    </row>
    <row r="67" spans="1:6" ht="15" customHeight="1" x14ac:dyDescent="0.25">
      <c r="A67" s="426">
        <v>63</v>
      </c>
      <c r="B67" s="186">
        <v>20080</v>
      </c>
      <c r="C67" s="260" t="s">
        <v>173</v>
      </c>
      <c r="D67" s="187">
        <v>29819540</v>
      </c>
      <c r="E67" s="191">
        <v>13958720</v>
      </c>
      <c r="F67" s="190">
        <v>0.46810648319860065</v>
      </c>
    </row>
    <row r="68" spans="1:6" ht="15" customHeight="1" x14ac:dyDescent="0.25">
      <c r="A68" s="426">
        <v>64</v>
      </c>
      <c r="B68" s="186">
        <v>30640</v>
      </c>
      <c r="C68" s="260" t="s">
        <v>13</v>
      </c>
      <c r="D68" s="187">
        <v>18650013.079999998</v>
      </c>
      <c r="E68" s="191">
        <v>8667740</v>
      </c>
      <c r="F68" s="190">
        <v>0.46475785099020428</v>
      </c>
    </row>
    <row r="69" spans="1:6" ht="15" customHeight="1" x14ac:dyDescent="0.25">
      <c r="A69" s="426">
        <v>65</v>
      </c>
      <c r="B69" s="186">
        <v>40390</v>
      </c>
      <c r="C69" s="260" t="s">
        <v>20</v>
      </c>
      <c r="D69" s="187">
        <v>19410331.170000002</v>
      </c>
      <c r="E69" s="191">
        <v>8994800</v>
      </c>
      <c r="F69" s="190">
        <v>0.46340270659070881</v>
      </c>
    </row>
    <row r="70" spans="1:6" ht="15" customHeight="1" x14ac:dyDescent="0.25">
      <c r="A70" s="426">
        <v>66</v>
      </c>
      <c r="B70" s="186">
        <v>40133</v>
      </c>
      <c r="C70" s="260" t="s">
        <v>24</v>
      </c>
      <c r="D70" s="187">
        <v>48999240.399999999</v>
      </c>
      <c r="E70" s="191">
        <v>22662150.989999998</v>
      </c>
      <c r="F70" s="190">
        <v>0.46250004704154557</v>
      </c>
    </row>
    <row r="71" spans="1:6" ht="15" customHeight="1" x14ac:dyDescent="0.25">
      <c r="A71" s="426">
        <v>67</v>
      </c>
      <c r="B71" s="186">
        <v>30460</v>
      </c>
      <c r="C71" s="260" t="s">
        <v>56</v>
      </c>
      <c r="D71" s="187">
        <v>84725740</v>
      </c>
      <c r="E71" s="191">
        <v>39136960</v>
      </c>
      <c r="F71" s="190">
        <v>0.46192526615878482</v>
      </c>
    </row>
    <row r="72" spans="1:6" ht="15" customHeight="1" x14ac:dyDescent="0.25">
      <c r="A72" s="426">
        <v>68</v>
      </c>
      <c r="B72" s="186">
        <v>30650</v>
      </c>
      <c r="C72" s="260" t="s">
        <v>238</v>
      </c>
      <c r="D72" s="187">
        <v>33527415.719999999</v>
      </c>
      <c r="E72" s="191">
        <v>15483940</v>
      </c>
      <c r="F72" s="190">
        <v>0.46182921252601694</v>
      </c>
    </row>
    <row r="73" spans="1:6" ht="15" customHeight="1" x14ac:dyDescent="0.25">
      <c r="A73" s="426">
        <v>69</v>
      </c>
      <c r="B73" s="186">
        <v>61340</v>
      </c>
      <c r="C73" s="260" t="s">
        <v>199</v>
      </c>
      <c r="D73" s="187">
        <v>31473142.82</v>
      </c>
      <c r="E73" s="191">
        <v>14234290</v>
      </c>
      <c r="F73" s="190">
        <v>0.4522678297940631</v>
      </c>
    </row>
    <row r="74" spans="1:6" ht="15" customHeight="1" x14ac:dyDescent="0.25">
      <c r="A74" s="426">
        <v>70</v>
      </c>
      <c r="B74" s="186">
        <v>30940</v>
      </c>
      <c r="C74" s="260" t="s">
        <v>4</v>
      </c>
      <c r="D74" s="187">
        <v>22104260</v>
      </c>
      <c r="E74" s="191">
        <v>9791360</v>
      </c>
      <c r="F74" s="190">
        <v>0.44296257825414648</v>
      </c>
    </row>
    <row r="75" spans="1:6" ht="15" customHeight="1" x14ac:dyDescent="0.25">
      <c r="A75" s="426">
        <v>71</v>
      </c>
      <c r="B75" s="186">
        <v>10120</v>
      </c>
      <c r="C75" s="260" t="s">
        <v>168</v>
      </c>
      <c r="D75" s="187">
        <v>30149660</v>
      </c>
      <c r="E75" s="191">
        <v>13307380</v>
      </c>
      <c r="F75" s="190">
        <v>0.44137744836923531</v>
      </c>
    </row>
    <row r="76" spans="1:6" ht="15" customHeight="1" x14ac:dyDescent="0.25">
      <c r="A76" s="426">
        <v>72</v>
      </c>
      <c r="B76" s="186">
        <v>40990</v>
      </c>
      <c r="C76" s="260" t="s">
        <v>23</v>
      </c>
      <c r="D76" s="187">
        <v>33525460</v>
      </c>
      <c r="E76" s="191">
        <v>14266300</v>
      </c>
      <c r="F76" s="190">
        <v>0.42553629390916636</v>
      </c>
    </row>
    <row r="77" spans="1:6" ht="15" customHeight="1" x14ac:dyDescent="0.25">
      <c r="A77" s="426">
        <v>73</v>
      </c>
      <c r="B77" s="186">
        <v>30030</v>
      </c>
      <c r="C77" s="260" t="s">
        <v>175</v>
      </c>
      <c r="D77" s="187">
        <v>24322470</v>
      </c>
      <c r="E77" s="191">
        <v>10168133.949999999</v>
      </c>
      <c r="F77" s="190">
        <v>0.41805515434904428</v>
      </c>
    </row>
    <row r="78" spans="1:6" ht="15" customHeight="1" x14ac:dyDescent="0.25">
      <c r="A78" s="426">
        <v>74</v>
      </c>
      <c r="B78" s="186">
        <v>40300</v>
      </c>
      <c r="C78" s="260" t="s">
        <v>18</v>
      </c>
      <c r="D78" s="187">
        <v>13687520.539999999</v>
      </c>
      <c r="E78" s="191">
        <v>5721810</v>
      </c>
      <c r="F78" s="190">
        <v>0.41803115350795306</v>
      </c>
    </row>
    <row r="79" spans="1:6" ht="15" customHeight="1" x14ac:dyDescent="0.25">
      <c r="A79" s="426">
        <v>75</v>
      </c>
      <c r="B79" s="186">
        <v>40031</v>
      </c>
      <c r="C79" s="260" t="s">
        <v>181</v>
      </c>
      <c r="D79" s="187">
        <v>8759990.1699999999</v>
      </c>
      <c r="E79" s="191">
        <v>3441150</v>
      </c>
      <c r="F79" s="190">
        <v>0.39282578327368145</v>
      </c>
    </row>
    <row r="80" spans="1:6" ht="15" customHeight="1" x14ac:dyDescent="0.25">
      <c r="A80" s="426">
        <v>76</v>
      </c>
      <c r="B80" s="186">
        <v>50340</v>
      </c>
      <c r="C80" s="260" t="s">
        <v>186</v>
      </c>
      <c r="D80" s="187">
        <v>11609076.33</v>
      </c>
      <c r="E80" s="191">
        <v>4492860</v>
      </c>
      <c r="F80" s="190">
        <v>0.38701270215526268</v>
      </c>
    </row>
    <row r="81" spans="1:6" ht="15" customHeight="1" x14ac:dyDescent="0.25">
      <c r="A81" s="426">
        <v>77</v>
      </c>
      <c r="B81" s="186">
        <v>60560</v>
      </c>
      <c r="C81" s="260" t="s">
        <v>11</v>
      </c>
      <c r="D81" s="187">
        <v>18349126.77</v>
      </c>
      <c r="E81" s="191">
        <v>7001093.2300000004</v>
      </c>
      <c r="F81" s="190">
        <v>0.38154912316843731</v>
      </c>
    </row>
    <row r="82" spans="1:6" ht="15" customHeight="1" x14ac:dyDescent="0.25">
      <c r="A82" s="426">
        <v>78</v>
      </c>
      <c r="B82" s="440">
        <v>70040</v>
      </c>
      <c r="C82" s="436" t="s">
        <v>28</v>
      </c>
      <c r="D82" s="434">
        <v>31126416.350000001</v>
      </c>
      <c r="E82" s="427">
        <v>11801870</v>
      </c>
      <c r="F82" s="430">
        <v>0.37915929245738561</v>
      </c>
    </row>
    <row r="83" spans="1:6" ht="15" customHeight="1" x14ac:dyDescent="0.25">
      <c r="A83" s="426">
        <v>79</v>
      </c>
      <c r="B83" s="186">
        <v>30790</v>
      </c>
      <c r="C83" s="260" t="s">
        <v>14</v>
      </c>
      <c r="D83" s="187">
        <v>14942802.859999999</v>
      </c>
      <c r="E83" s="191">
        <v>5660170</v>
      </c>
      <c r="F83" s="190">
        <v>0.37878904332945207</v>
      </c>
    </row>
    <row r="84" spans="1:6" ht="15" customHeight="1" x14ac:dyDescent="0.25">
      <c r="A84" s="426">
        <v>80</v>
      </c>
      <c r="B84" s="186">
        <v>20550</v>
      </c>
      <c r="C84" s="260" t="s">
        <v>53</v>
      </c>
      <c r="D84" s="187">
        <v>28256410</v>
      </c>
      <c r="E84" s="191">
        <v>10596600</v>
      </c>
      <c r="F84" s="190">
        <v>0.37501579287673131</v>
      </c>
    </row>
    <row r="85" spans="1:6" ht="15" customHeight="1" x14ac:dyDescent="0.25">
      <c r="A85" s="426">
        <v>81</v>
      </c>
      <c r="B85" s="186">
        <v>40730</v>
      </c>
      <c r="C85" s="260" t="s">
        <v>21</v>
      </c>
      <c r="D85" s="187">
        <v>16564536.08</v>
      </c>
      <c r="E85" s="191">
        <v>6164400</v>
      </c>
      <c r="F85" s="190">
        <v>0.37214443979767647</v>
      </c>
    </row>
    <row r="86" spans="1:6" ht="15" customHeight="1" x14ac:dyDescent="0.25">
      <c r="A86" s="426">
        <v>82</v>
      </c>
      <c r="B86" s="186">
        <v>10860</v>
      </c>
      <c r="C86" s="260" t="s">
        <v>136</v>
      </c>
      <c r="D86" s="187">
        <v>16604119.289999999</v>
      </c>
      <c r="E86" s="191">
        <v>6179040</v>
      </c>
      <c r="F86" s="190">
        <v>0.37213897901356263</v>
      </c>
    </row>
    <row r="87" spans="1:6" ht="15" customHeight="1" x14ac:dyDescent="0.25">
      <c r="A87" s="426">
        <v>83</v>
      </c>
      <c r="B87" s="186">
        <v>30500</v>
      </c>
      <c r="C87" s="260" t="s">
        <v>237</v>
      </c>
      <c r="D87" s="187">
        <v>13033526.84</v>
      </c>
      <c r="E87" s="191">
        <v>4844450</v>
      </c>
      <c r="F87" s="190">
        <v>0.37169141242202713</v>
      </c>
    </row>
    <row r="88" spans="1:6" ht="15" customHeight="1" x14ac:dyDescent="0.25">
      <c r="A88" s="426">
        <v>84</v>
      </c>
      <c r="B88" s="186">
        <v>40950</v>
      </c>
      <c r="C88" s="260" t="s">
        <v>5</v>
      </c>
      <c r="D88" s="187">
        <v>12725142.25</v>
      </c>
      <c r="E88" s="191">
        <v>4702840</v>
      </c>
      <c r="F88" s="190">
        <v>0.36957072130175989</v>
      </c>
    </row>
    <row r="89" spans="1:6" ht="15" customHeight="1" x14ac:dyDescent="0.25">
      <c r="A89" s="426">
        <v>85</v>
      </c>
      <c r="B89" s="186">
        <v>50060</v>
      </c>
      <c r="C89" s="260" t="s">
        <v>184</v>
      </c>
      <c r="D89" s="187">
        <v>35721850</v>
      </c>
      <c r="E89" s="191">
        <v>13178020</v>
      </c>
      <c r="F89" s="190">
        <v>0.3689064256190539</v>
      </c>
    </row>
    <row r="90" spans="1:6" ht="15" customHeight="1" x14ac:dyDescent="0.25">
      <c r="A90" s="426">
        <v>86</v>
      </c>
      <c r="B90" s="186">
        <v>40100</v>
      </c>
      <c r="C90" s="260" t="s">
        <v>63</v>
      </c>
      <c r="D90" s="187">
        <v>42769310</v>
      </c>
      <c r="E90" s="191">
        <v>15247924.039999999</v>
      </c>
      <c r="F90" s="189">
        <v>0.35651554911687844</v>
      </c>
    </row>
    <row r="91" spans="1:6" ht="15" customHeight="1" x14ac:dyDescent="0.25">
      <c r="A91" s="426">
        <v>87</v>
      </c>
      <c r="B91" s="186">
        <v>40820</v>
      </c>
      <c r="C91" s="260" t="s">
        <v>183</v>
      </c>
      <c r="D91" s="187">
        <v>9463477.1500000004</v>
      </c>
      <c r="E91" s="191">
        <v>3265780</v>
      </c>
      <c r="F91" s="190">
        <v>0.34509302957422999</v>
      </c>
    </row>
    <row r="92" spans="1:6" ht="15" customHeight="1" x14ac:dyDescent="0.25">
      <c r="A92" s="426">
        <v>88</v>
      </c>
      <c r="B92" s="186">
        <v>30070</v>
      </c>
      <c r="C92" s="260" t="s">
        <v>55</v>
      </c>
      <c r="D92" s="187">
        <v>28856523.640000001</v>
      </c>
      <c r="E92" s="191">
        <v>9895510.9800000004</v>
      </c>
      <c r="F92" s="190">
        <v>0.34292110523954994</v>
      </c>
    </row>
    <row r="93" spans="1:6" ht="15" customHeight="1" x14ac:dyDescent="0.25">
      <c r="A93" s="426">
        <v>89</v>
      </c>
      <c r="B93" s="186">
        <v>70100</v>
      </c>
      <c r="C93" s="260" t="s">
        <v>267</v>
      </c>
      <c r="D93" s="187">
        <v>32914210</v>
      </c>
      <c r="E93" s="191">
        <v>11130220</v>
      </c>
      <c r="F93" s="190">
        <v>0.3381585035764188</v>
      </c>
    </row>
    <row r="94" spans="1:6" ht="15" customHeight="1" x14ac:dyDescent="0.25">
      <c r="A94" s="426">
        <v>90</v>
      </c>
      <c r="B94" s="186">
        <v>50930</v>
      </c>
      <c r="C94" s="260" t="s">
        <v>138</v>
      </c>
      <c r="D94" s="187">
        <v>12868660</v>
      </c>
      <c r="E94" s="191">
        <v>4273090</v>
      </c>
      <c r="F94" s="190">
        <v>0.33205399785214623</v>
      </c>
    </row>
    <row r="95" spans="1:6" ht="15" customHeight="1" x14ac:dyDescent="0.25">
      <c r="A95" s="426">
        <v>91</v>
      </c>
      <c r="B95" s="186">
        <v>50420</v>
      </c>
      <c r="C95" s="260" t="s">
        <v>187</v>
      </c>
      <c r="D95" s="187">
        <v>10044159.92</v>
      </c>
      <c r="E95" s="191">
        <v>3240500</v>
      </c>
      <c r="F95" s="190">
        <v>0.32262528930343831</v>
      </c>
    </row>
    <row r="96" spans="1:6" ht="15" customHeight="1" x14ac:dyDescent="0.25">
      <c r="A96" s="426">
        <v>92</v>
      </c>
      <c r="B96" s="186">
        <v>60050</v>
      </c>
      <c r="C96" s="260" t="s">
        <v>191</v>
      </c>
      <c r="D96" s="187">
        <v>10847689.32</v>
      </c>
      <c r="E96" s="191">
        <v>3449930</v>
      </c>
      <c r="F96" s="190">
        <v>0.31803362893508824</v>
      </c>
    </row>
    <row r="97" spans="1:6" ht="15" customHeight="1" x14ac:dyDescent="0.25">
      <c r="A97" s="426">
        <v>93</v>
      </c>
      <c r="B97" s="186">
        <v>60020</v>
      </c>
      <c r="C97" s="260" t="s">
        <v>27</v>
      </c>
      <c r="D97" s="187">
        <v>8572690</v>
      </c>
      <c r="E97" s="191">
        <v>2664910</v>
      </c>
      <c r="F97" s="190">
        <v>0.31086041837509581</v>
      </c>
    </row>
    <row r="98" spans="1:6" ht="15" customHeight="1" x14ac:dyDescent="0.25">
      <c r="A98" s="426">
        <v>94</v>
      </c>
      <c r="B98" s="186">
        <v>20630</v>
      </c>
      <c r="C98" s="260" t="s">
        <v>6</v>
      </c>
      <c r="D98" s="187">
        <v>21357540</v>
      </c>
      <c r="E98" s="191">
        <v>6630970</v>
      </c>
      <c r="F98" s="190">
        <v>0.31047442729827501</v>
      </c>
    </row>
    <row r="99" spans="1:6" ht="15" customHeight="1" x14ac:dyDescent="0.25">
      <c r="A99" s="426">
        <v>95</v>
      </c>
      <c r="B99" s="186">
        <v>40720</v>
      </c>
      <c r="C99" s="260" t="s">
        <v>182</v>
      </c>
      <c r="D99" s="187">
        <v>10576978.800000001</v>
      </c>
      <c r="E99" s="191">
        <v>3205000</v>
      </c>
      <c r="F99" s="190">
        <v>0.30301658541662196</v>
      </c>
    </row>
    <row r="100" spans="1:6" ht="15" customHeight="1" x14ac:dyDescent="0.25">
      <c r="A100" s="426">
        <v>96</v>
      </c>
      <c r="B100" s="186">
        <v>30160</v>
      </c>
      <c r="C100" s="260" t="s">
        <v>236</v>
      </c>
      <c r="D100" s="187">
        <v>71329990</v>
      </c>
      <c r="E100" s="191">
        <v>19477650</v>
      </c>
      <c r="F100" s="190">
        <v>0.27306396650272907</v>
      </c>
    </row>
    <row r="101" spans="1:6" ht="15" customHeight="1" x14ac:dyDescent="0.25">
      <c r="A101" s="426">
        <v>97</v>
      </c>
      <c r="B101" s="186">
        <v>60660</v>
      </c>
      <c r="C101" s="260" t="s">
        <v>241</v>
      </c>
      <c r="D101" s="187">
        <v>21808800</v>
      </c>
      <c r="E101" s="191">
        <v>5921460</v>
      </c>
      <c r="F101" s="190">
        <v>0.27151700231099374</v>
      </c>
    </row>
    <row r="102" spans="1:6" ht="15" customHeight="1" x14ac:dyDescent="0.25">
      <c r="A102" s="426">
        <v>98</v>
      </c>
      <c r="B102" s="186">
        <v>40840</v>
      </c>
      <c r="C102" s="260" t="s">
        <v>22</v>
      </c>
      <c r="D102" s="187">
        <v>8168157.4900000002</v>
      </c>
      <c r="E102" s="191">
        <v>2163740</v>
      </c>
      <c r="F102" s="190">
        <v>0.26489939777103882</v>
      </c>
    </row>
    <row r="103" spans="1:6" ht="15" customHeight="1" x14ac:dyDescent="0.25">
      <c r="A103" s="426">
        <v>99</v>
      </c>
      <c r="B103" s="186">
        <v>50620</v>
      </c>
      <c r="C103" s="260" t="s">
        <v>12</v>
      </c>
      <c r="D103" s="187">
        <v>12398230.390000001</v>
      </c>
      <c r="E103" s="191">
        <v>3232540</v>
      </c>
      <c r="F103" s="190">
        <v>0.26072591799933476</v>
      </c>
    </row>
    <row r="104" spans="1:6" ht="15" customHeight="1" x14ac:dyDescent="0.25">
      <c r="A104" s="426">
        <v>100</v>
      </c>
      <c r="B104" s="186">
        <v>20900</v>
      </c>
      <c r="C104" s="260" t="s">
        <v>137</v>
      </c>
      <c r="D104" s="187">
        <v>30082850</v>
      </c>
      <c r="E104" s="191">
        <v>7706200</v>
      </c>
      <c r="F104" s="190">
        <v>0.25616588853782141</v>
      </c>
    </row>
    <row r="105" spans="1:6" ht="15" customHeight="1" x14ac:dyDescent="0.25">
      <c r="A105" s="426">
        <v>101</v>
      </c>
      <c r="B105" s="186">
        <v>40210</v>
      </c>
      <c r="C105" s="260" t="s">
        <v>17</v>
      </c>
      <c r="D105" s="187">
        <v>18210888.079999998</v>
      </c>
      <c r="E105" s="191">
        <v>4521020</v>
      </c>
      <c r="F105" s="190">
        <v>0.24825917221275903</v>
      </c>
    </row>
    <row r="106" spans="1:6" ht="15" customHeight="1" x14ac:dyDescent="0.25">
      <c r="A106" s="426">
        <v>102</v>
      </c>
      <c r="B106" s="186">
        <v>40030</v>
      </c>
      <c r="C106" s="260" t="s">
        <v>179</v>
      </c>
      <c r="D106" s="187">
        <v>7852550</v>
      </c>
      <c r="E106" s="191">
        <v>1849028.22</v>
      </c>
      <c r="F106" s="190">
        <v>0.2354685064087462</v>
      </c>
    </row>
    <row r="107" spans="1:6" ht="15" customHeight="1" x14ac:dyDescent="0.25">
      <c r="A107" s="426">
        <v>103</v>
      </c>
      <c r="B107" s="186">
        <v>70021</v>
      </c>
      <c r="C107" s="260" t="s">
        <v>70</v>
      </c>
      <c r="D107" s="187">
        <v>18547969.510000002</v>
      </c>
      <c r="E107" s="191">
        <v>4279431.24</v>
      </c>
      <c r="F107" s="190">
        <v>0.23072235684303752</v>
      </c>
    </row>
    <row r="108" spans="1:6" ht="15" customHeight="1" x14ac:dyDescent="0.25">
      <c r="A108" s="426">
        <v>104</v>
      </c>
      <c r="B108" s="186">
        <v>20061</v>
      </c>
      <c r="C108" s="260" t="s">
        <v>51</v>
      </c>
      <c r="D108" s="187">
        <v>15160940</v>
      </c>
      <c r="E108" s="191">
        <v>3333560</v>
      </c>
      <c r="F108" s="190">
        <v>0.21987818697257558</v>
      </c>
    </row>
    <row r="109" spans="1:6" ht="15" customHeight="1" x14ac:dyDescent="0.25">
      <c r="A109" s="426">
        <v>105</v>
      </c>
      <c r="B109" s="186">
        <v>20810</v>
      </c>
      <c r="C109" s="260" t="s">
        <v>174</v>
      </c>
      <c r="D109" s="187">
        <v>20076960</v>
      </c>
      <c r="E109" s="191">
        <v>4122840</v>
      </c>
      <c r="F109" s="190">
        <v>0.20535180624955174</v>
      </c>
    </row>
    <row r="110" spans="1:6" ht="15" customHeight="1" x14ac:dyDescent="0.25">
      <c r="A110" s="426">
        <v>106</v>
      </c>
      <c r="B110" s="428">
        <v>20400</v>
      </c>
      <c r="C110" s="436" t="s">
        <v>52</v>
      </c>
      <c r="D110" s="434">
        <v>32933840</v>
      </c>
      <c r="E110" s="427">
        <v>6025070</v>
      </c>
      <c r="F110" s="430">
        <v>0.1829446551024721</v>
      </c>
    </row>
    <row r="111" spans="1:6" ht="15" customHeight="1" x14ac:dyDescent="0.25">
      <c r="A111" s="259">
        <v>107</v>
      </c>
      <c r="B111" s="186">
        <v>70510</v>
      </c>
      <c r="C111" s="260" t="s">
        <v>10</v>
      </c>
      <c r="D111" s="187">
        <v>16963380</v>
      </c>
      <c r="E111" s="191">
        <v>2664570</v>
      </c>
      <c r="F111" s="190">
        <v>0.15707777577346024</v>
      </c>
    </row>
    <row r="112" spans="1:6" x14ac:dyDescent="0.25">
      <c r="A112" s="431">
        <v>108</v>
      </c>
      <c r="B112" s="186">
        <v>40080</v>
      </c>
      <c r="C112" s="260" t="s">
        <v>62</v>
      </c>
      <c r="D112" s="187">
        <v>17613472.829999998</v>
      </c>
      <c r="E112" s="191">
        <v>2540151.9300000002</v>
      </c>
      <c r="F112" s="190">
        <v>0.14421641629205048</v>
      </c>
    </row>
    <row r="113" spans="1:6" x14ac:dyDescent="0.25">
      <c r="A113" s="432">
        <v>109</v>
      </c>
      <c r="B113" s="186">
        <v>10001</v>
      </c>
      <c r="C113" s="260" t="s">
        <v>224</v>
      </c>
      <c r="D113" s="187">
        <v>9712877.6600000001</v>
      </c>
      <c r="E113" s="191">
        <v>188003.93</v>
      </c>
      <c r="F113" s="190">
        <v>1.9356151346808993E-2</v>
      </c>
    </row>
    <row r="114" spans="1:6" ht="15" customHeight="1" x14ac:dyDescent="0.25">
      <c r="A114" s="616">
        <v>110</v>
      </c>
      <c r="B114" s="439">
        <v>40360</v>
      </c>
      <c r="C114" s="444" t="s">
        <v>19</v>
      </c>
      <c r="D114" s="183">
        <v>0</v>
      </c>
      <c r="E114" s="184">
        <v>0</v>
      </c>
      <c r="F114" s="174">
        <v>0</v>
      </c>
    </row>
    <row r="115" spans="1:6" ht="15.75" thickBot="1" x14ac:dyDescent="0.3">
      <c r="A115" s="433">
        <v>111</v>
      </c>
      <c r="B115" s="153">
        <v>40159</v>
      </c>
      <c r="C115" s="437" t="s">
        <v>256</v>
      </c>
      <c r="D115" s="185"/>
      <c r="E115" s="261"/>
      <c r="F115" s="265"/>
    </row>
  </sheetData>
  <sortState ref="A5:F117">
    <sortCondition descending="1" ref="F117"/>
  </sortState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pane xSplit="3" ySplit="4" topLeftCell="D26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5.7109375" style="161" customWidth="1"/>
    <col min="5" max="5" width="13.7109375" style="161" customWidth="1"/>
    <col min="6" max="6" width="13" style="161" customWidth="1"/>
    <col min="7" max="16384" width="9.140625" style="161"/>
  </cols>
  <sheetData>
    <row r="1" spans="1:6" ht="15.75" x14ac:dyDescent="0.25">
      <c r="B1" s="118" t="s">
        <v>82</v>
      </c>
    </row>
    <row r="2" spans="1:6" x14ac:dyDescent="0.25">
      <c r="C2" s="119" t="s">
        <v>209</v>
      </c>
    </row>
    <row r="3" spans="1:6" ht="11.25" customHeight="1" thickBot="1" x14ac:dyDescent="0.3">
      <c r="B3" s="53"/>
      <c r="C3" s="53"/>
      <c r="D3" s="49"/>
      <c r="E3" s="49"/>
      <c r="F3" s="49"/>
    </row>
    <row r="4" spans="1:6" ht="90" customHeight="1" thickBot="1" x14ac:dyDescent="0.3">
      <c r="A4" s="2" t="s">
        <v>35</v>
      </c>
      <c r="B4" s="3" t="s">
        <v>41</v>
      </c>
      <c r="C4" s="4" t="s">
        <v>40</v>
      </c>
      <c r="D4" s="235" t="s">
        <v>212</v>
      </c>
      <c r="E4" s="236" t="s">
        <v>45</v>
      </c>
      <c r="F4" s="179" t="s">
        <v>159</v>
      </c>
    </row>
    <row r="5" spans="1:6" ht="15" customHeight="1" x14ac:dyDescent="0.25">
      <c r="A5" s="441">
        <v>1</v>
      </c>
      <c r="B5" s="445">
        <v>40020</v>
      </c>
      <c r="C5" s="446" t="s">
        <v>180</v>
      </c>
      <c r="D5" s="448">
        <v>44223980</v>
      </c>
      <c r="E5" s="449">
        <v>376</v>
      </c>
      <c r="F5" s="442">
        <v>117616.96808510639</v>
      </c>
    </row>
    <row r="6" spans="1:6" ht="15" customHeight="1" x14ac:dyDescent="0.25">
      <c r="A6" s="266">
        <v>2</v>
      </c>
      <c r="B6" s="186">
        <v>51580</v>
      </c>
      <c r="C6" s="260" t="s">
        <v>139</v>
      </c>
      <c r="D6" s="187">
        <v>246219120</v>
      </c>
      <c r="E6" s="188">
        <v>2324</v>
      </c>
      <c r="F6" s="190">
        <v>105946.26506024097</v>
      </c>
    </row>
    <row r="7" spans="1:6" ht="15" customHeight="1" x14ac:dyDescent="0.25">
      <c r="A7" s="266">
        <v>3</v>
      </c>
      <c r="B7" s="186">
        <v>10860</v>
      </c>
      <c r="C7" s="260" t="s">
        <v>136</v>
      </c>
      <c r="D7" s="187">
        <v>76351230</v>
      </c>
      <c r="E7" s="188">
        <v>869</v>
      </c>
      <c r="F7" s="190">
        <v>87861.024165707713</v>
      </c>
    </row>
    <row r="8" spans="1:6" ht="15" customHeight="1" x14ac:dyDescent="0.25">
      <c r="A8" s="266">
        <v>4</v>
      </c>
      <c r="B8" s="186">
        <v>61540</v>
      </c>
      <c r="C8" s="260" t="s">
        <v>203</v>
      </c>
      <c r="D8" s="187">
        <v>99589670</v>
      </c>
      <c r="E8" s="188">
        <v>1882</v>
      </c>
      <c r="F8" s="190">
        <v>52916.934112646122</v>
      </c>
    </row>
    <row r="9" spans="1:6" ht="15" customHeight="1" x14ac:dyDescent="0.25">
      <c r="A9" s="266">
        <v>5</v>
      </c>
      <c r="B9" s="186">
        <v>70110</v>
      </c>
      <c r="C9" s="260" t="s">
        <v>71</v>
      </c>
      <c r="D9" s="187">
        <v>48089000</v>
      </c>
      <c r="E9" s="188">
        <v>976</v>
      </c>
      <c r="F9" s="190">
        <v>49271.516393442624</v>
      </c>
    </row>
    <row r="10" spans="1:6" ht="15" customHeight="1" x14ac:dyDescent="0.25">
      <c r="A10" s="266">
        <v>6</v>
      </c>
      <c r="B10" s="186">
        <v>20550</v>
      </c>
      <c r="C10" s="260" t="s">
        <v>53</v>
      </c>
      <c r="D10" s="187">
        <v>32608410</v>
      </c>
      <c r="E10" s="188">
        <v>681</v>
      </c>
      <c r="F10" s="190">
        <v>47883.127753303968</v>
      </c>
    </row>
    <row r="11" spans="1:6" ht="15" customHeight="1" x14ac:dyDescent="0.25">
      <c r="A11" s="266">
        <v>7</v>
      </c>
      <c r="B11" s="186">
        <v>10003</v>
      </c>
      <c r="C11" s="260" t="s">
        <v>47</v>
      </c>
      <c r="D11" s="187">
        <v>11446590</v>
      </c>
      <c r="E11" s="188">
        <v>251</v>
      </c>
      <c r="F11" s="190">
        <v>45603.944223107566</v>
      </c>
    </row>
    <row r="12" spans="1:6" ht="15" customHeight="1" x14ac:dyDescent="0.25">
      <c r="A12" s="266">
        <v>8</v>
      </c>
      <c r="B12" s="186">
        <v>40010</v>
      </c>
      <c r="C12" s="260" t="s">
        <v>60</v>
      </c>
      <c r="D12" s="187">
        <v>102839080</v>
      </c>
      <c r="E12" s="188">
        <v>2384</v>
      </c>
      <c r="F12" s="190">
        <v>43137.197986577179</v>
      </c>
    </row>
    <row r="13" spans="1:6" ht="15" customHeight="1" x14ac:dyDescent="0.25">
      <c r="A13" s="266">
        <v>9</v>
      </c>
      <c r="B13" s="186">
        <v>50780</v>
      </c>
      <c r="C13" s="260" t="s">
        <v>239</v>
      </c>
      <c r="D13" s="187">
        <v>63867210</v>
      </c>
      <c r="E13" s="188">
        <v>1516</v>
      </c>
      <c r="F13" s="190">
        <v>42128.766490765171</v>
      </c>
    </row>
    <row r="14" spans="1:6" ht="15" customHeight="1" x14ac:dyDescent="0.25">
      <c r="A14" s="266">
        <v>10</v>
      </c>
      <c r="B14" s="186">
        <v>30500</v>
      </c>
      <c r="C14" s="260" t="s">
        <v>237</v>
      </c>
      <c r="D14" s="187">
        <v>12683710</v>
      </c>
      <c r="E14" s="188">
        <v>302</v>
      </c>
      <c r="F14" s="190">
        <v>41999.039735099337</v>
      </c>
    </row>
    <row r="15" spans="1:6" ht="15" customHeight="1" x14ac:dyDescent="0.25">
      <c r="A15" s="266">
        <v>11</v>
      </c>
      <c r="B15" s="186">
        <v>50003</v>
      </c>
      <c r="C15" s="260" t="s">
        <v>67</v>
      </c>
      <c r="D15" s="187">
        <v>48670774.020000003</v>
      </c>
      <c r="E15" s="188">
        <v>1165</v>
      </c>
      <c r="F15" s="190">
        <v>41777.488429184552</v>
      </c>
    </row>
    <row r="16" spans="1:6" ht="15" customHeight="1" x14ac:dyDescent="0.25">
      <c r="A16" s="266">
        <v>12</v>
      </c>
      <c r="B16" s="186">
        <v>60010</v>
      </c>
      <c r="C16" s="260" t="s">
        <v>190</v>
      </c>
      <c r="D16" s="187">
        <v>38513300</v>
      </c>
      <c r="E16" s="188">
        <v>978</v>
      </c>
      <c r="F16" s="190">
        <v>39379.652351738245</v>
      </c>
    </row>
    <row r="17" spans="1:6" ht="15" customHeight="1" x14ac:dyDescent="0.25">
      <c r="A17" s="266">
        <v>13</v>
      </c>
      <c r="B17" s="186">
        <v>40410</v>
      </c>
      <c r="C17" s="260" t="s">
        <v>64</v>
      </c>
      <c r="D17" s="187">
        <v>78725137.189999998</v>
      </c>
      <c r="E17" s="188">
        <v>2000</v>
      </c>
      <c r="F17" s="190">
        <v>39362.568594999997</v>
      </c>
    </row>
    <row r="18" spans="1:6" ht="15" customHeight="1" x14ac:dyDescent="0.25">
      <c r="A18" s="266">
        <v>14</v>
      </c>
      <c r="B18" s="186">
        <v>60660</v>
      </c>
      <c r="C18" s="260" t="s">
        <v>241</v>
      </c>
      <c r="D18" s="187">
        <v>33467420</v>
      </c>
      <c r="E18" s="188">
        <v>858</v>
      </c>
      <c r="F18" s="190">
        <v>39006.317016317014</v>
      </c>
    </row>
    <row r="19" spans="1:6" ht="15" customHeight="1" x14ac:dyDescent="0.25">
      <c r="A19" s="266">
        <v>15</v>
      </c>
      <c r="B19" s="186">
        <v>30130</v>
      </c>
      <c r="C19" s="260" t="s">
        <v>1</v>
      </c>
      <c r="D19" s="187">
        <v>22489080</v>
      </c>
      <c r="E19" s="188">
        <v>582</v>
      </c>
      <c r="F19" s="190">
        <v>38641.030927835054</v>
      </c>
    </row>
    <row r="20" spans="1:6" ht="15" customHeight="1" x14ac:dyDescent="0.25">
      <c r="A20" s="266">
        <v>16</v>
      </c>
      <c r="B20" s="186">
        <v>60980</v>
      </c>
      <c r="C20" s="260" t="s">
        <v>30</v>
      </c>
      <c r="D20" s="187">
        <v>32871820</v>
      </c>
      <c r="E20" s="188">
        <v>864</v>
      </c>
      <c r="F20" s="190">
        <v>38046.087962962964</v>
      </c>
    </row>
    <row r="21" spans="1:6" ht="15" customHeight="1" x14ac:dyDescent="0.25">
      <c r="A21" s="266">
        <v>17</v>
      </c>
      <c r="B21" s="186">
        <v>60180</v>
      </c>
      <c r="C21" s="260" t="s">
        <v>240</v>
      </c>
      <c r="D21" s="187">
        <v>57057100</v>
      </c>
      <c r="E21" s="188">
        <v>1573</v>
      </c>
      <c r="F21" s="190">
        <v>36272.790845518117</v>
      </c>
    </row>
    <row r="22" spans="1:6" ht="15" customHeight="1" x14ac:dyDescent="0.25">
      <c r="A22" s="266">
        <v>18</v>
      </c>
      <c r="B22" s="186">
        <v>10890</v>
      </c>
      <c r="C22" s="260" t="s">
        <v>206</v>
      </c>
      <c r="D22" s="187">
        <v>88388580</v>
      </c>
      <c r="E22" s="188">
        <v>2437</v>
      </c>
      <c r="F22" s="190">
        <v>36269.421419778417</v>
      </c>
    </row>
    <row r="23" spans="1:6" ht="15" customHeight="1" x14ac:dyDescent="0.25">
      <c r="A23" s="266">
        <v>19</v>
      </c>
      <c r="B23" s="186">
        <v>40100</v>
      </c>
      <c r="C23" s="260" t="s">
        <v>63</v>
      </c>
      <c r="D23" s="187">
        <v>39788790</v>
      </c>
      <c r="E23" s="188">
        <v>1118</v>
      </c>
      <c r="F23" s="190">
        <v>35589.257602862257</v>
      </c>
    </row>
    <row r="24" spans="1:6" ht="15" customHeight="1" x14ac:dyDescent="0.25">
      <c r="A24" s="266">
        <v>20</v>
      </c>
      <c r="B24" s="186">
        <v>40730</v>
      </c>
      <c r="C24" s="260" t="s">
        <v>21</v>
      </c>
      <c r="D24" s="187">
        <v>9056700</v>
      </c>
      <c r="E24" s="188">
        <v>267</v>
      </c>
      <c r="F24" s="189">
        <v>33920.224719101127</v>
      </c>
    </row>
    <row r="25" spans="1:6" ht="15" customHeight="1" x14ac:dyDescent="0.25">
      <c r="A25" s="266">
        <v>21</v>
      </c>
      <c r="B25" s="186">
        <v>50040</v>
      </c>
      <c r="C25" s="260" t="s">
        <v>68</v>
      </c>
      <c r="D25" s="187">
        <v>39910082</v>
      </c>
      <c r="E25" s="188">
        <v>1177</v>
      </c>
      <c r="F25" s="190">
        <v>33908.310960067967</v>
      </c>
    </row>
    <row r="26" spans="1:6" ht="15" customHeight="1" x14ac:dyDescent="0.25">
      <c r="A26" s="266">
        <v>22</v>
      </c>
      <c r="B26" s="186">
        <v>61520</v>
      </c>
      <c r="C26" s="260" t="s">
        <v>118</v>
      </c>
      <c r="D26" s="187">
        <v>76044910</v>
      </c>
      <c r="E26" s="188">
        <v>2299</v>
      </c>
      <c r="F26" s="190">
        <v>33077.385819921707</v>
      </c>
    </row>
    <row r="27" spans="1:6" ht="15" customHeight="1" x14ac:dyDescent="0.25">
      <c r="A27" s="266">
        <v>23</v>
      </c>
      <c r="B27" s="186">
        <v>61510</v>
      </c>
      <c r="C27" s="260" t="s">
        <v>33</v>
      </c>
      <c r="D27" s="187">
        <v>57090990</v>
      </c>
      <c r="E27" s="188">
        <v>1726</v>
      </c>
      <c r="F27" s="190">
        <v>33077.050984936272</v>
      </c>
    </row>
    <row r="28" spans="1:6" ht="15" customHeight="1" x14ac:dyDescent="0.25">
      <c r="A28" s="266">
        <v>24</v>
      </c>
      <c r="B28" s="186">
        <v>70040</v>
      </c>
      <c r="C28" s="260" t="s">
        <v>28</v>
      </c>
      <c r="D28" s="187">
        <v>23446110</v>
      </c>
      <c r="E28" s="188">
        <v>721</v>
      </c>
      <c r="F28" s="190">
        <v>32518.876560332872</v>
      </c>
    </row>
    <row r="29" spans="1:6" ht="15" customHeight="1" x14ac:dyDescent="0.25">
      <c r="A29" s="266">
        <v>25</v>
      </c>
      <c r="B29" s="186">
        <v>20400</v>
      </c>
      <c r="C29" s="260" t="s">
        <v>52</v>
      </c>
      <c r="D29" s="187">
        <v>45461680</v>
      </c>
      <c r="E29" s="188">
        <v>1427</v>
      </c>
      <c r="F29" s="190">
        <v>31858.22004204625</v>
      </c>
    </row>
    <row r="30" spans="1:6" ht="15" customHeight="1" x14ac:dyDescent="0.25">
      <c r="A30" s="266">
        <v>26</v>
      </c>
      <c r="B30" s="186">
        <v>70510</v>
      </c>
      <c r="C30" s="260" t="s">
        <v>10</v>
      </c>
      <c r="D30" s="187">
        <v>14089870</v>
      </c>
      <c r="E30" s="188">
        <v>445</v>
      </c>
      <c r="F30" s="190">
        <v>31662.629213483146</v>
      </c>
    </row>
    <row r="31" spans="1:6" ht="15" customHeight="1" x14ac:dyDescent="0.25">
      <c r="A31" s="266">
        <v>27</v>
      </c>
      <c r="B31" s="186">
        <v>61440</v>
      </c>
      <c r="C31" s="260" t="s">
        <v>202</v>
      </c>
      <c r="D31" s="187">
        <v>84286930</v>
      </c>
      <c r="E31" s="188">
        <v>2663</v>
      </c>
      <c r="F31" s="190">
        <v>31651.119038678182</v>
      </c>
    </row>
    <row r="32" spans="1:6" ht="15" customHeight="1" x14ac:dyDescent="0.25">
      <c r="A32" s="266">
        <v>28</v>
      </c>
      <c r="B32" s="186">
        <v>70021</v>
      </c>
      <c r="C32" s="260" t="s">
        <v>70</v>
      </c>
      <c r="D32" s="187">
        <v>28757770</v>
      </c>
      <c r="E32" s="188">
        <v>910</v>
      </c>
      <c r="F32" s="190">
        <v>31601.945054945056</v>
      </c>
    </row>
    <row r="33" spans="1:6" ht="15" customHeight="1" x14ac:dyDescent="0.25">
      <c r="A33" s="266">
        <v>29</v>
      </c>
      <c r="B33" s="186">
        <v>10880</v>
      </c>
      <c r="C33" s="260" t="s">
        <v>135</v>
      </c>
      <c r="D33" s="187">
        <v>114267370</v>
      </c>
      <c r="E33" s="188">
        <v>3671</v>
      </c>
      <c r="F33" s="190">
        <v>31127.041678016889</v>
      </c>
    </row>
    <row r="34" spans="1:6" ht="15" customHeight="1" x14ac:dyDescent="0.25">
      <c r="A34" s="266">
        <v>30</v>
      </c>
      <c r="B34" s="263">
        <v>10090</v>
      </c>
      <c r="C34" s="447" t="s">
        <v>49</v>
      </c>
      <c r="D34" s="268">
        <v>54134830</v>
      </c>
      <c r="E34" s="269">
        <v>1750</v>
      </c>
      <c r="F34" s="190">
        <v>30934.188571428571</v>
      </c>
    </row>
    <row r="35" spans="1:6" ht="15" customHeight="1" x14ac:dyDescent="0.25">
      <c r="A35" s="266">
        <v>31</v>
      </c>
      <c r="B35" s="186">
        <v>70100</v>
      </c>
      <c r="C35" s="260" t="s">
        <v>267</v>
      </c>
      <c r="D35" s="187">
        <v>31740690</v>
      </c>
      <c r="E35" s="188">
        <v>1041</v>
      </c>
      <c r="F35" s="190">
        <v>30490.576368876082</v>
      </c>
    </row>
    <row r="36" spans="1:6" ht="15" customHeight="1" x14ac:dyDescent="0.25">
      <c r="A36" s="266">
        <v>32</v>
      </c>
      <c r="B36" s="186">
        <v>20061</v>
      </c>
      <c r="C36" s="260" t="s">
        <v>51</v>
      </c>
      <c r="D36" s="187">
        <v>21429200</v>
      </c>
      <c r="E36" s="188">
        <v>720</v>
      </c>
      <c r="F36" s="190">
        <v>29762.777777777777</v>
      </c>
    </row>
    <row r="37" spans="1:6" ht="15" customHeight="1" x14ac:dyDescent="0.25">
      <c r="A37" s="266">
        <v>33</v>
      </c>
      <c r="B37" s="186">
        <v>51370</v>
      </c>
      <c r="C37" s="260" t="s">
        <v>66</v>
      </c>
      <c r="D37" s="187">
        <v>27598610</v>
      </c>
      <c r="E37" s="188">
        <v>941</v>
      </c>
      <c r="F37" s="190">
        <v>29329.022316684379</v>
      </c>
    </row>
    <row r="38" spans="1:6" ht="15" customHeight="1" x14ac:dyDescent="0.25">
      <c r="A38" s="266">
        <v>34</v>
      </c>
      <c r="B38" s="186">
        <v>50930</v>
      </c>
      <c r="C38" s="260" t="s">
        <v>138</v>
      </c>
      <c r="D38" s="187">
        <v>24462150</v>
      </c>
      <c r="E38" s="188">
        <v>841</v>
      </c>
      <c r="F38" s="190">
        <v>29086.979785969084</v>
      </c>
    </row>
    <row r="39" spans="1:6" ht="15" customHeight="1" x14ac:dyDescent="0.25">
      <c r="A39" s="266">
        <v>35</v>
      </c>
      <c r="B39" s="186">
        <v>60560</v>
      </c>
      <c r="C39" s="260" t="s">
        <v>11</v>
      </c>
      <c r="D39" s="187">
        <v>14776590</v>
      </c>
      <c r="E39" s="188">
        <v>511</v>
      </c>
      <c r="F39" s="190">
        <v>28917.005870841487</v>
      </c>
    </row>
    <row r="40" spans="1:6" ht="15" customHeight="1" x14ac:dyDescent="0.25">
      <c r="A40" s="266">
        <v>36</v>
      </c>
      <c r="B40" s="186">
        <v>70020</v>
      </c>
      <c r="C40" s="260" t="s">
        <v>69</v>
      </c>
      <c r="D40" s="187">
        <v>32865600</v>
      </c>
      <c r="E40" s="188">
        <v>1138</v>
      </c>
      <c r="F40" s="190">
        <v>28880.140597539543</v>
      </c>
    </row>
    <row r="41" spans="1:6" ht="15" customHeight="1" x14ac:dyDescent="0.25">
      <c r="A41" s="266">
        <v>37</v>
      </c>
      <c r="B41" s="186">
        <v>30070</v>
      </c>
      <c r="C41" s="260" t="s">
        <v>55</v>
      </c>
      <c r="D41" s="187">
        <v>38717700</v>
      </c>
      <c r="E41" s="188">
        <v>1358</v>
      </c>
      <c r="F41" s="190">
        <v>28510.82474226804</v>
      </c>
    </row>
    <row r="42" spans="1:6" ht="15" customHeight="1" x14ac:dyDescent="0.25">
      <c r="A42" s="266">
        <v>38</v>
      </c>
      <c r="B42" s="186">
        <v>10004</v>
      </c>
      <c r="C42" s="260" t="s">
        <v>48</v>
      </c>
      <c r="D42" s="187">
        <v>43225170</v>
      </c>
      <c r="E42" s="188">
        <v>1528</v>
      </c>
      <c r="F42" s="190">
        <v>28288.72382198953</v>
      </c>
    </row>
    <row r="43" spans="1:6" ht="15" customHeight="1" x14ac:dyDescent="0.25">
      <c r="A43" s="266">
        <v>39</v>
      </c>
      <c r="B43" s="186">
        <v>20080</v>
      </c>
      <c r="C43" s="260" t="s">
        <v>173</v>
      </c>
      <c r="D43" s="187">
        <v>28887990</v>
      </c>
      <c r="E43" s="188">
        <v>1053</v>
      </c>
      <c r="F43" s="190">
        <v>27433.988603988604</v>
      </c>
    </row>
    <row r="44" spans="1:6" ht="15" customHeight="1" x14ac:dyDescent="0.25">
      <c r="A44" s="266">
        <v>40</v>
      </c>
      <c r="B44" s="186">
        <v>50170</v>
      </c>
      <c r="C44" s="260" t="s">
        <v>185</v>
      </c>
      <c r="D44" s="187">
        <v>22368750</v>
      </c>
      <c r="E44" s="188">
        <v>822</v>
      </c>
      <c r="F44" s="190">
        <v>27212.591240875914</v>
      </c>
    </row>
    <row r="45" spans="1:6" ht="15" customHeight="1" x14ac:dyDescent="0.25">
      <c r="A45" s="266">
        <v>41</v>
      </c>
      <c r="B45" s="186">
        <v>20630</v>
      </c>
      <c r="C45" s="260" t="s">
        <v>6</v>
      </c>
      <c r="D45" s="187">
        <v>22679060</v>
      </c>
      <c r="E45" s="188">
        <v>868</v>
      </c>
      <c r="F45" s="190">
        <v>26127.94930875576</v>
      </c>
    </row>
    <row r="46" spans="1:6" ht="15" customHeight="1" x14ac:dyDescent="0.25">
      <c r="A46" s="266">
        <v>42</v>
      </c>
      <c r="B46" s="428">
        <v>10120</v>
      </c>
      <c r="C46" s="436" t="s">
        <v>168</v>
      </c>
      <c r="D46" s="434">
        <v>24744630</v>
      </c>
      <c r="E46" s="428">
        <v>954</v>
      </c>
      <c r="F46" s="443">
        <v>25937.767295597485</v>
      </c>
    </row>
    <row r="47" spans="1:6" ht="15" customHeight="1" x14ac:dyDescent="0.25">
      <c r="A47" s="266">
        <v>43</v>
      </c>
      <c r="B47" s="186">
        <v>61410</v>
      </c>
      <c r="C47" s="260" t="s">
        <v>201</v>
      </c>
      <c r="D47" s="187">
        <v>26959661.420000002</v>
      </c>
      <c r="E47" s="188">
        <v>1045</v>
      </c>
      <c r="F47" s="190">
        <v>25798.719062200958</v>
      </c>
    </row>
    <row r="48" spans="1:6" ht="15" customHeight="1" x14ac:dyDescent="0.25">
      <c r="A48" s="266">
        <v>44</v>
      </c>
      <c r="B48" s="186">
        <v>30030</v>
      </c>
      <c r="C48" s="260" t="s">
        <v>175</v>
      </c>
      <c r="D48" s="187">
        <v>24823340</v>
      </c>
      <c r="E48" s="188">
        <v>982</v>
      </c>
      <c r="F48" s="190">
        <v>25278.350305498981</v>
      </c>
    </row>
    <row r="49" spans="1:6" ht="15" customHeight="1" x14ac:dyDescent="0.25">
      <c r="A49" s="266">
        <v>45</v>
      </c>
      <c r="B49" s="186">
        <v>50420</v>
      </c>
      <c r="C49" s="260" t="s">
        <v>187</v>
      </c>
      <c r="D49" s="187">
        <v>24876680</v>
      </c>
      <c r="E49" s="188">
        <v>985</v>
      </c>
      <c r="F49" s="190">
        <v>25255.512690355328</v>
      </c>
    </row>
    <row r="50" spans="1:6" ht="15" customHeight="1" x14ac:dyDescent="0.25">
      <c r="A50" s="266">
        <v>46</v>
      </c>
      <c r="B50" s="186">
        <v>30790</v>
      </c>
      <c r="C50" s="260" t="s">
        <v>14</v>
      </c>
      <c r="D50" s="187">
        <v>18874930</v>
      </c>
      <c r="E50" s="188">
        <v>749</v>
      </c>
      <c r="F50" s="190">
        <v>25200.173564753004</v>
      </c>
    </row>
    <row r="51" spans="1:6" ht="15" customHeight="1" x14ac:dyDescent="0.25">
      <c r="A51" s="266">
        <v>47</v>
      </c>
      <c r="B51" s="186">
        <v>70270</v>
      </c>
      <c r="C51" s="260" t="s">
        <v>29</v>
      </c>
      <c r="D51" s="187">
        <v>17223690</v>
      </c>
      <c r="E51" s="188">
        <v>685</v>
      </c>
      <c r="F51" s="190">
        <v>25144.072992700731</v>
      </c>
    </row>
    <row r="52" spans="1:6" ht="15" customHeight="1" x14ac:dyDescent="0.25">
      <c r="A52" s="266">
        <v>48</v>
      </c>
      <c r="B52" s="186">
        <v>20040</v>
      </c>
      <c r="C52" s="260" t="s">
        <v>50</v>
      </c>
      <c r="D52" s="187">
        <v>26098430</v>
      </c>
      <c r="E52" s="188">
        <v>1048</v>
      </c>
      <c r="F52" s="190">
        <v>24903.082061068701</v>
      </c>
    </row>
    <row r="53" spans="1:6" ht="15" customHeight="1" x14ac:dyDescent="0.25">
      <c r="A53" s="266">
        <v>49</v>
      </c>
      <c r="B53" s="186">
        <v>20900</v>
      </c>
      <c r="C53" s="260" t="s">
        <v>137</v>
      </c>
      <c r="D53" s="187">
        <v>34753640</v>
      </c>
      <c r="E53" s="188">
        <v>1455</v>
      </c>
      <c r="F53" s="190">
        <v>23885.663230240549</v>
      </c>
    </row>
    <row r="54" spans="1:6" ht="15" customHeight="1" x14ac:dyDescent="0.25">
      <c r="A54" s="266">
        <v>50</v>
      </c>
      <c r="B54" s="186">
        <v>50620</v>
      </c>
      <c r="C54" s="260" t="s">
        <v>12</v>
      </c>
      <c r="D54" s="187">
        <v>17381340</v>
      </c>
      <c r="E54" s="188">
        <v>731</v>
      </c>
      <c r="F54" s="190">
        <v>23777.482900136798</v>
      </c>
    </row>
    <row r="55" spans="1:6" ht="15" customHeight="1" x14ac:dyDescent="0.25">
      <c r="A55" s="266">
        <v>51</v>
      </c>
      <c r="B55" s="186">
        <v>61490</v>
      </c>
      <c r="C55" s="260" t="s">
        <v>89</v>
      </c>
      <c r="D55" s="187">
        <v>64689510</v>
      </c>
      <c r="E55" s="188">
        <v>2727</v>
      </c>
      <c r="F55" s="190">
        <v>23721.859185918591</v>
      </c>
    </row>
    <row r="56" spans="1:6" ht="15" customHeight="1" x14ac:dyDescent="0.25">
      <c r="A56" s="266">
        <v>52</v>
      </c>
      <c r="B56" s="263">
        <v>20810</v>
      </c>
      <c r="C56" s="260" t="s">
        <v>174</v>
      </c>
      <c r="D56" s="187">
        <v>22679890</v>
      </c>
      <c r="E56" s="188">
        <v>962</v>
      </c>
      <c r="F56" s="190">
        <v>23575.76923076923</v>
      </c>
    </row>
    <row r="57" spans="1:6" ht="15" customHeight="1" x14ac:dyDescent="0.25">
      <c r="A57" s="266">
        <v>53</v>
      </c>
      <c r="B57" s="186">
        <v>30460</v>
      </c>
      <c r="C57" s="260" t="s">
        <v>56</v>
      </c>
      <c r="D57" s="187">
        <v>31175030</v>
      </c>
      <c r="E57" s="188">
        <v>1361</v>
      </c>
      <c r="F57" s="190">
        <v>22905.973548861133</v>
      </c>
    </row>
    <row r="58" spans="1:6" ht="15" customHeight="1" x14ac:dyDescent="0.25">
      <c r="A58" s="266">
        <v>54</v>
      </c>
      <c r="B58" s="186">
        <v>61290</v>
      </c>
      <c r="C58" s="260" t="s">
        <v>31</v>
      </c>
      <c r="D58" s="187">
        <v>18256930</v>
      </c>
      <c r="E58" s="188">
        <v>810</v>
      </c>
      <c r="F58" s="190">
        <v>22539.419753086418</v>
      </c>
    </row>
    <row r="59" spans="1:6" ht="15" customHeight="1" x14ac:dyDescent="0.25">
      <c r="A59" s="266">
        <v>55</v>
      </c>
      <c r="B59" s="186">
        <v>40011</v>
      </c>
      <c r="C59" s="260" t="s">
        <v>61</v>
      </c>
      <c r="D59" s="187">
        <v>57722880</v>
      </c>
      <c r="E59" s="188">
        <v>2567</v>
      </c>
      <c r="F59" s="190">
        <v>22486.51343981301</v>
      </c>
    </row>
    <row r="60" spans="1:6" ht="15" customHeight="1" x14ac:dyDescent="0.25">
      <c r="A60" s="266">
        <v>56</v>
      </c>
      <c r="B60" s="186">
        <v>61450</v>
      </c>
      <c r="C60" s="260" t="s">
        <v>88</v>
      </c>
      <c r="D60" s="187">
        <v>40720750</v>
      </c>
      <c r="E60" s="188">
        <v>1833</v>
      </c>
      <c r="F60" s="190">
        <v>22215.357337697762</v>
      </c>
    </row>
    <row r="61" spans="1:6" ht="15" customHeight="1" x14ac:dyDescent="0.25">
      <c r="A61" s="266">
        <v>57</v>
      </c>
      <c r="B61" s="186">
        <v>10190</v>
      </c>
      <c r="C61" s="260" t="s">
        <v>170</v>
      </c>
      <c r="D61" s="187">
        <v>28576330</v>
      </c>
      <c r="E61" s="188">
        <v>1318</v>
      </c>
      <c r="F61" s="190">
        <v>21681.585735963581</v>
      </c>
    </row>
    <row r="62" spans="1:6" ht="15" customHeight="1" x14ac:dyDescent="0.25">
      <c r="A62" s="266">
        <v>58</v>
      </c>
      <c r="B62" s="186">
        <v>20060</v>
      </c>
      <c r="C62" s="260" t="s">
        <v>59</v>
      </c>
      <c r="D62" s="187">
        <v>38124680</v>
      </c>
      <c r="E62" s="188">
        <v>1769</v>
      </c>
      <c r="F62" s="190">
        <v>21551.543244771055</v>
      </c>
    </row>
    <row r="63" spans="1:6" ht="15" customHeight="1" x14ac:dyDescent="0.25">
      <c r="A63" s="266">
        <v>59</v>
      </c>
      <c r="B63" s="186">
        <v>10002</v>
      </c>
      <c r="C63" s="260" t="s">
        <v>165</v>
      </c>
      <c r="D63" s="187">
        <v>25523720</v>
      </c>
      <c r="E63" s="188">
        <v>1190</v>
      </c>
      <c r="F63" s="190">
        <v>21448.504201680673</v>
      </c>
    </row>
    <row r="64" spans="1:6" ht="15" customHeight="1" x14ac:dyDescent="0.25">
      <c r="A64" s="266">
        <v>60</v>
      </c>
      <c r="B64" s="186">
        <v>61500</v>
      </c>
      <c r="C64" s="260" t="s">
        <v>90</v>
      </c>
      <c r="D64" s="187">
        <v>63144840</v>
      </c>
      <c r="E64" s="188">
        <v>2988</v>
      </c>
      <c r="F64" s="190">
        <v>21132.811244979919</v>
      </c>
    </row>
    <row r="65" spans="1:6" ht="15" customHeight="1" x14ac:dyDescent="0.25">
      <c r="A65" s="266">
        <v>61</v>
      </c>
      <c r="B65" s="186">
        <v>50060</v>
      </c>
      <c r="C65" s="260" t="s">
        <v>184</v>
      </c>
      <c r="D65" s="187">
        <v>34015320</v>
      </c>
      <c r="E65" s="188">
        <v>1618</v>
      </c>
      <c r="F65" s="190">
        <v>21023.065512978985</v>
      </c>
    </row>
    <row r="66" spans="1:6" ht="15" customHeight="1" x14ac:dyDescent="0.25">
      <c r="A66" s="266">
        <v>62</v>
      </c>
      <c r="B66" s="186">
        <v>60070</v>
      </c>
      <c r="C66" s="260" t="s">
        <v>193</v>
      </c>
      <c r="D66" s="187">
        <v>25677000</v>
      </c>
      <c r="E66" s="188">
        <v>1225</v>
      </c>
      <c r="F66" s="190">
        <v>20960.816326530614</v>
      </c>
    </row>
    <row r="67" spans="1:6" ht="15" customHeight="1" x14ac:dyDescent="0.25">
      <c r="A67" s="266">
        <v>63</v>
      </c>
      <c r="B67" s="186">
        <v>61390</v>
      </c>
      <c r="C67" s="260" t="s">
        <v>200</v>
      </c>
      <c r="D67" s="187">
        <v>20427403.780000001</v>
      </c>
      <c r="E67" s="188">
        <v>978</v>
      </c>
      <c r="F67" s="190">
        <v>20886.91593047035</v>
      </c>
    </row>
    <row r="68" spans="1:6" ht="15" customHeight="1" x14ac:dyDescent="0.25">
      <c r="A68" s="266">
        <v>64</v>
      </c>
      <c r="B68" s="186">
        <v>61470</v>
      </c>
      <c r="C68" s="260" t="s">
        <v>32</v>
      </c>
      <c r="D68" s="187">
        <v>27059230</v>
      </c>
      <c r="E68" s="188">
        <v>1299</v>
      </c>
      <c r="F68" s="190">
        <v>20830.816012317166</v>
      </c>
    </row>
    <row r="69" spans="1:6" ht="15" customHeight="1" x14ac:dyDescent="0.25">
      <c r="A69" s="266">
        <v>65</v>
      </c>
      <c r="B69" s="186">
        <v>30650</v>
      </c>
      <c r="C69" s="260" t="s">
        <v>238</v>
      </c>
      <c r="D69" s="187">
        <v>21096240</v>
      </c>
      <c r="E69" s="188">
        <v>1017</v>
      </c>
      <c r="F69" s="190">
        <v>20743.598820058996</v>
      </c>
    </row>
    <row r="70" spans="1:6" ht="15" customHeight="1" x14ac:dyDescent="0.25">
      <c r="A70" s="266">
        <v>66</v>
      </c>
      <c r="B70" s="186">
        <v>60910</v>
      </c>
      <c r="C70" s="260" t="s">
        <v>3</v>
      </c>
      <c r="D70" s="187">
        <v>19754590</v>
      </c>
      <c r="E70" s="188">
        <v>957</v>
      </c>
      <c r="F70" s="190">
        <v>20642.204806687565</v>
      </c>
    </row>
    <row r="71" spans="1:6" ht="15" customHeight="1" x14ac:dyDescent="0.25">
      <c r="A71" s="266">
        <v>67</v>
      </c>
      <c r="B71" s="186">
        <v>30640</v>
      </c>
      <c r="C71" s="260" t="s">
        <v>13</v>
      </c>
      <c r="D71" s="187">
        <v>20747390</v>
      </c>
      <c r="E71" s="188">
        <v>1010</v>
      </c>
      <c r="F71" s="190">
        <v>20541.970297029704</v>
      </c>
    </row>
    <row r="72" spans="1:6" ht="15" customHeight="1" x14ac:dyDescent="0.25">
      <c r="A72" s="266">
        <v>68</v>
      </c>
      <c r="B72" s="440">
        <v>30160</v>
      </c>
      <c r="C72" s="436" t="s">
        <v>236</v>
      </c>
      <c r="D72" s="434">
        <v>25416890</v>
      </c>
      <c r="E72" s="428">
        <v>1241</v>
      </c>
      <c r="F72" s="443">
        <v>20480.975020145044</v>
      </c>
    </row>
    <row r="73" spans="1:6" ht="15" customHeight="1" x14ac:dyDescent="0.25">
      <c r="A73" s="266">
        <v>69</v>
      </c>
      <c r="B73" s="186">
        <v>10320</v>
      </c>
      <c r="C73" s="260" t="s">
        <v>46</v>
      </c>
      <c r="D73" s="187">
        <v>21183680</v>
      </c>
      <c r="E73" s="188">
        <v>1038</v>
      </c>
      <c r="F73" s="190">
        <v>20408.169556840076</v>
      </c>
    </row>
    <row r="74" spans="1:6" ht="15" customHeight="1" x14ac:dyDescent="0.25">
      <c r="A74" s="266">
        <v>70</v>
      </c>
      <c r="B74" s="186">
        <v>40133</v>
      </c>
      <c r="C74" s="260" t="s">
        <v>24</v>
      </c>
      <c r="D74" s="187">
        <v>22033580</v>
      </c>
      <c r="E74" s="188">
        <v>1086</v>
      </c>
      <c r="F74" s="190">
        <v>20288.747697974217</v>
      </c>
    </row>
    <row r="75" spans="1:6" ht="15" customHeight="1" x14ac:dyDescent="0.25">
      <c r="A75" s="266">
        <v>71</v>
      </c>
      <c r="B75" s="186">
        <v>61210</v>
      </c>
      <c r="C75" s="260" t="s">
        <v>198</v>
      </c>
      <c r="D75" s="187">
        <v>18498760</v>
      </c>
      <c r="E75" s="188">
        <v>913</v>
      </c>
      <c r="F75" s="190">
        <v>20261.511500547644</v>
      </c>
    </row>
    <row r="76" spans="1:6" ht="15" customHeight="1" x14ac:dyDescent="0.25">
      <c r="A76" s="266">
        <v>72</v>
      </c>
      <c r="B76" s="186">
        <v>20460</v>
      </c>
      <c r="C76" s="260" t="s">
        <v>234</v>
      </c>
      <c r="D76" s="187">
        <v>20722230</v>
      </c>
      <c r="E76" s="188">
        <v>1034</v>
      </c>
      <c r="F76" s="190">
        <v>20040.841392649902</v>
      </c>
    </row>
    <row r="77" spans="1:6" ht="15" customHeight="1" x14ac:dyDescent="0.25">
      <c r="A77" s="266">
        <v>73</v>
      </c>
      <c r="B77" s="186">
        <v>30940</v>
      </c>
      <c r="C77" s="260" t="s">
        <v>4</v>
      </c>
      <c r="D77" s="187">
        <v>24106510</v>
      </c>
      <c r="E77" s="188">
        <v>1203</v>
      </c>
      <c r="F77" s="190">
        <v>20038.661679135494</v>
      </c>
    </row>
    <row r="78" spans="1:6" ht="15" customHeight="1" x14ac:dyDescent="0.25">
      <c r="A78" s="266">
        <v>74</v>
      </c>
      <c r="B78" s="186">
        <v>61560</v>
      </c>
      <c r="C78" s="260" t="s">
        <v>204</v>
      </c>
      <c r="D78" s="187">
        <v>63022550</v>
      </c>
      <c r="E78" s="188">
        <v>3172</v>
      </c>
      <c r="F78" s="190">
        <v>19868.395334174023</v>
      </c>
    </row>
    <row r="79" spans="1:6" ht="15" customHeight="1" x14ac:dyDescent="0.25">
      <c r="A79" s="266">
        <v>75</v>
      </c>
      <c r="B79" s="186">
        <v>60050</v>
      </c>
      <c r="C79" s="260" t="s">
        <v>191</v>
      </c>
      <c r="D79" s="187">
        <v>21367370</v>
      </c>
      <c r="E79" s="188">
        <v>1086</v>
      </c>
      <c r="F79" s="190">
        <v>19675.294659300183</v>
      </c>
    </row>
    <row r="80" spans="1:6" ht="15" customHeight="1" x14ac:dyDescent="0.25">
      <c r="A80" s="266">
        <v>76</v>
      </c>
      <c r="B80" s="186">
        <v>40990</v>
      </c>
      <c r="C80" s="260" t="s">
        <v>23</v>
      </c>
      <c r="D80" s="187">
        <v>24899480</v>
      </c>
      <c r="E80" s="188">
        <v>1266</v>
      </c>
      <c r="F80" s="190">
        <v>19667.83570300158</v>
      </c>
    </row>
    <row r="81" spans="1:6" ht="15" customHeight="1" x14ac:dyDescent="0.25">
      <c r="A81" s="266">
        <v>77</v>
      </c>
      <c r="B81" s="186">
        <v>40210</v>
      </c>
      <c r="C81" s="260" t="s">
        <v>17</v>
      </c>
      <c r="D81" s="187">
        <v>10133920</v>
      </c>
      <c r="E81" s="188">
        <v>516</v>
      </c>
      <c r="F81" s="190">
        <v>19639.37984496124</v>
      </c>
    </row>
    <row r="82" spans="1:6" ht="15" customHeight="1" x14ac:dyDescent="0.25">
      <c r="A82" s="266">
        <v>78</v>
      </c>
      <c r="B82" s="186">
        <v>40720</v>
      </c>
      <c r="C82" s="260" t="s">
        <v>182</v>
      </c>
      <c r="D82" s="187">
        <v>22899510</v>
      </c>
      <c r="E82" s="188">
        <v>1171</v>
      </c>
      <c r="F82" s="190">
        <v>19555.516652433816</v>
      </c>
    </row>
    <row r="83" spans="1:6" ht="15" customHeight="1" x14ac:dyDescent="0.25">
      <c r="A83" s="266">
        <v>79</v>
      </c>
      <c r="B83" s="186">
        <v>40360</v>
      </c>
      <c r="C83" s="260" t="s">
        <v>19</v>
      </c>
      <c r="D83" s="187">
        <v>9852330</v>
      </c>
      <c r="E83" s="188">
        <v>506</v>
      </c>
      <c r="F83" s="190">
        <v>19471.00790513834</v>
      </c>
    </row>
    <row r="84" spans="1:6" ht="15" customHeight="1" x14ac:dyDescent="0.25">
      <c r="A84" s="266">
        <v>80</v>
      </c>
      <c r="B84" s="186">
        <v>31000</v>
      </c>
      <c r="C84" s="260" t="s">
        <v>57</v>
      </c>
      <c r="D84" s="187">
        <v>19659620</v>
      </c>
      <c r="E84" s="188">
        <v>1013</v>
      </c>
      <c r="F84" s="190">
        <v>19407.324777887465</v>
      </c>
    </row>
    <row r="85" spans="1:6" ht="15" customHeight="1" x14ac:dyDescent="0.25">
      <c r="A85" s="266">
        <v>81</v>
      </c>
      <c r="B85" s="264">
        <v>61080</v>
      </c>
      <c r="C85" s="260" t="s">
        <v>196</v>
      </c>
      <c r="D85" s="187">
        <v>30558520</v>
      </c>
      <c r="E85" s="188">
        <v>1580</v>
      </c>
      <c r="F85" s="190">
        <v>19340.835443037973</v>
      </c>
    </row>
    <row r="86" spans="1:6" ht="15" customHeight="1" x14ac:dyDescent="0.25">
      <c r="A86" s="266">
        <v>82</v>
      </c>
      <c r="B86" s="186">
        <v>21020</v>
      </c>
      <c r="C86" s="260" t="s">
        <v>54</v>
      </c>
      <c r="D86" s="187">
        <v>20610600</v>
      </c>
      <c r="E86" s="188">
        <v>1066</v>
      </c>
      <c r="F86" s="190">
        <v>19334.521575984989</v>
      </c>
    </row>
    <row r="87" spans="1:6" ht="15" customHeight="1" x14ac:dyDescent="0.25">
      <c r="A87" s="266">
        <v>83</v>
      </c>
      <c r="B87" s="186">
        <v>61430</v>
      </c>
      <c r="C87" s="260" t="s">
        <v>87</v>
      </c>
      <c r="D87" s="187">
        <v>49202340</v>
      </c>
      <c r="E87" s="188">
        <v>2556</v>
      </c>
      <c r="F87" s="190">
        <v>19249.74178403756</v>
      </c>
    </row>
    <row r="88" spans="1:6" ht="15" customHeight="1" x14ac:dyDescent="0.25">
      <c r="A88" s="266">
        <v>84</v>
      </c>
      <c r="B88" s="186">
        <v>50230</v>
      </c>
      <c r="C88" s="260" t="s">
        <v>65</v>
      </c>
      <c r="D88" s="187">
        <v>18951000</v>
      </c>
      <c r="E88" s="188">
        <v>985</v>
      </c>
      <c r="F88" s="190">
        <v>19239.593908629442</v>
      </c>
    </row>
    <row r="89" spans="1:6" ht="15" customHeight="1" x14ac:dyDescent="0.25">
      <c r="A89" s="266">
        <v>85</v>
      </c>
      <c r="B89" s="186">
        <v>60850</v>
      </c>
      <c r="C89" s="260" t="s">
        <v>195</v>
      </c>
      <c r="D89" s="187">
        <v>23198620</v>
      </c>
      <c r="E89" s="188">
        <v>1209</v>
      </c>
      <c r="F89" s="190">
        <v>19188.271298593878</v>
      </c>
    </row>
    <row r="90" spans="1:6" ht="15" customHeight="1" x14ac:dyDescent="0.25">
      <c r="A90" s="266">
        <v>86</v>
      </c>
      <c r="B90" s="186">
        <v>31480</v>
      </c>
      <c r="C90" s="260" t="s">
        <v>58</v>
      </c>
      <c r="D90" s="187">
        <v>25514570</v>
      </c>
      <c r="E90" s="188">
        <v>1334</v>
      </c>
      <c r="F90" s="190">
        <v>19126.364317841078</v>
      </c>
    </row>
    <row r="91" spans="1:6" ht="15" customHeight="1" x14ac:dyDescent="0.25">
      <c r="A91" s="266">
        <v>87</v>
      </c>
      <c r="B91" s="186">
        <v>21350</v>
      </c>
      <c r="C91" s="260" t="s">
        <v>235</v>
      </c>
      <c r="D91" s="187">
        <v>14893640</v>
      </c>
      <c r="E91" s="188">
        <v>780</v>
      </c>
      <c r="F91" s="189">
        <v>19094.410256410258</v>
      </c>
    </row>
    <row r="92" spans="1:6" ht="15" customHeight="1" x14ac:dyDescent="0.25">
      <c r="A92" s="266">
        <v>88</v>
      </c>
      <c r="B92" s="186">
        <v>30310</v>
      </c>
      <c r="C92" s="260" t="s">
        <v>8</v>
      </c>
      <c r="D92" s="187">
        <v>12469980</v>
      </c>
      <c r="E92" s="188">
        <v>658</v>
      </c>
      <c r="F92" s="190">
        <v>18951.337386018236</v>
      </c>
    </row>
    <row r="93" spans="1:6" ht="15" customHeight="1" x14ac:dyDescent="0.25">
      <c r="A93" s="266">
        <v>89</v>
      </c>
      <c r="B93" s="186">
        <v>40300</v>
      </c>
      <c r="C93" s="260" t="s">
        <v>18</v>
      </c>
      <c r="D93" s="187">
        <v>6102550</v>
      </c>
      <c r="E93" s="188">
        <v>324</v>
      </c>
      <c r="F93" s="190">
        <v>18835.030864197532</v>
      </c>
    </row>
    <row r="94" spans="1:6" ht="15" customHeight="1" x14ac:dyDescent="0.25">
      <c r="A94" s="266">
        <v>90</v>
      </c>
      <c r="B94" s="186">
        <v>60020</v>
      </c>
      <c r="C94" s="260" t="s">
        <v>27</v>
      </c>
      <c r="D94" s="187">
        <v>14185930</v>
      </c>
      <c r="E94" s="188">
        <v>765</v>
      </c>
      <c r="F94" s="190">
        <v>18543.699346405228</v>
      </c>
    </row>
    <row r="95" spans="1:6" ht="15" customHeight="1" x14ac:dyDescent="0.25">
      <c r="A95" s="266">
        <v>91</v>
      </c>
      <c r="B95" s="186">
        <v>30440</v>
      </c>
      <c r="C95" s="260" t="s">
        <v>9</v>
      </c>
      <c r="D95" s="187">
        <v>15878690</v>
      </c>
      <c r="E95" s="188">
        <v>859</v>
      </c>
      <c r="F95" s="190">
        <v>18485.087310826544</v>
      </c>
    </row>
    <row r="96" spans="1:6" ht="15" customHeight="1" x14ac:dyDescent="0.25">
      <c r="A96" s="266">
        <v>92</v>
      </c>
      <c r="B96" s="186">
        <v>40390</v>
      </c>
      <c r="C96" s="260" t="s">
        <v>20</v>
      </c>
      <c r="D96" s="187">
        <v>22539150</v>
      </c>
      <c r="E96" s="188">
        <v>1230</v>
      </c>
      <c r="F96" s="190">
        <v>18324.512195121952</v>
      </c>
    </row>
    <row r="97" spans="1:6" ht="15" customHeight="1" x14ac:dyDescent="0.25">
      <c r="A97" s="266">
        <v>93</v>
      </c>
      <c r="B97" s="186">
        <v>50340</v>
      </c>
      <c r="C97" s="260" t="s">
        <v>186</v>
      </c>
      <c r="D97" s="187">
        <v>18547900</v>
      </c>
      <c r="E97" s="188">
        <v>1014</v>
      </c>
      <c r="F97" s="190">
        <v>18291.814595660748</v>
      </c>
    </row>
    <row r="98" spans="1:6" ht="15" customHeight="1" x14ac:dyDescent="0.25">
      <c r="A98" s="266">
        <v>94</v>
      </c>
      <c r="B98" s="428">
        <v>10001</v>
      </c>
      <c r="C98" s="436" t="s">
        <v>224</v>
      </c>
      <c r="D98" s="434">
        <v>15738360</v>
      </c>
      <c r="E98" s="428">
        <v>867</v>
      </c>
      <c r="F98" s="443">
        <v>18152.664359861592</v>
      </c>
    </row>
    <row r="99" spans="1:6" ht="15" customHeight="1" x14ac:dyDescent="0.25">
      <c r="A99" s="266">
        <v>95</v>
      </c>
      <c r="B99" s="186">
        <v>40030</v>
      </c>
      <c r="C99" s="260" t="s">
        <v>179</v>
      </c>
      <c r="D99" s="187">
        <v>12313750</v>
      </c>
      <c r="E99" s="188">
        <v>686</v>
      </c>
      <c r="F99" s="190">
        <v>17950.072886297377</v>
      </c>
    </row>
    <row r="100" spans="1:6" ht="15" customHeight="1" x14ac:dyDescent="0.25">
      <c r="A100" s="266">
        <v>96</v>
      </c>
      <c r="B100" s="186">
        <v>40080</v>
      </c>
      <c r="C100" s="260" t="s">
        <v>62</v>
      </c>
      <c r="D100" s="187">
        <v>25430480</v>
      </c>
      <c r="E100" s="188">
        <v>1427</v>
      </c>
      <c r="F100" s="190">
        <v>17820.939032936229</v>
      </c>
    </row>
    <row r="101" spans="1:6" ht="15" customHeight="1" x14ac:dyDescent="0.25">
      <c r="A101" s="266">
        <v>97</v>
      </c>
      <c r="B101" s="186">
        <v>61570</v>
      </c>
      <c r="C101" s="260" t="s">
        <v>205</v>
      </c>
      <c r="D101" s="187">
        <v>31473510</v>
      </c>
      <c r="E101" s="188">
        <v>1807</v>
      </c>
      <c r="F101" s="190">
        <v>17417.548422800221</v>
      </c>
    </row>
    <row r="102" spans="1:6" ht="15" customHeight="1" x14ac:dyDescent="0.25">
      <c r="A102" s="266">
        <v>98</v>
      </c>
      <c r="B102" s="186">
        <v>61340</v>
      </c>
      <c r="C102" s="260" t="s">
        <v>199</v>
      </c>
      <c r="D102" s="187">
        <v>24588290</v>
      </c>
      <c r="E102" s="188">
        <v>1427</v>
      </c>
      <c r="F102" s="190">
        <v>17230.756832515766</v>
      </c>
    </row>
    <row r="103" spans="1:6" ht="15" customHeight="1" x14ac:dyDescent="0.25">
      <c r="A103" s="266">
        <v>99</v>
      </c>
      <c r="B103" s="186">
        <v>60240</v>
      </c>
      <c r="C103" s="260" t="s">
        <v>194</v>
      </c>
      <c r="D103" s="187">
        <v>35459440</v>
      </c>
      <c r="E103" s="188">
        <v>2063</v>
      </c>
      <c r="F103" s="190">
        <v>17188.288899660689</v>
      </c>
    </row>
    <row r="104" spans="1:6" ht="15" customHeight="1" x14ac:dyDescent="0.25">
      <c r="A104" s="266">
        <v>100</v>
      </c>
      <c r="B104" s="186">
        <v>60001</v>
      </c>
      <c r="C104" s="260" t="s">
        <v>242</v>
      </c>
      <c r="D104" s="187">
        <v>17197560</v>
      </c>
      <c r="E104" s="188">
        <v>1003</v>
      </c>
      <c r="F104" s="190">
        <v>17146.121635094714</v>
      </c>
    </row>
    <row r="105" spans="1:6" ht="15" customHeight="1" x14ac:dyDescent="0.25">
      <c r="A105" s="266">
        <v>101</v>
      </c>
      <c r="B105" s="186">
        <v>30530</v>
      </c>
      <c r="C105" s="260" t="s">
        <v>176</v>
      </c>
      <c r="D105" s="187">
        <v>26241710</v>
      </c>
      <c r="E105" s="188">
        <v>1549</v>
      </c>
      <c r="F105" s="190">
        <v>16941.065203357004</v>
      </c>
    </row>
    <row r="106" spans="1:6" ht="15" customHeight="1" x14ac:dyDescent="0.25">
      <c r="A106" s="266">
        <v>102</v>
      </c>
      <c r="B106" s="186">
        <v>30890</v>
      </c>
      <c r="C106" s="260" t="s">
        <v>177</v>
      </c>
      <c r="D106" s="187">
        <v>12309910</v>
      </c>
      <c r="E106" s="188">
        <v>727</v>
      </c>
      <c r="F106" s="190">
        <v>16932.475928473177</v>
      </c>
    </row>
    <row r="107" spans="1:6" ht="15" customHeight="1" x14ac:dyDescent="0.25">
      <c r="A107" s="266">
        <v>103</v>
      </c>
      <c r="B107" s="186">
        <v>40820</v>
      </c>
      <c r="C107" s="260" t="s">
        <v>183</v>
      </c>
      <c r="D107" s="187">
        <v>14368820</v>
      </c>
      <c r="E107" s="188">
        <v>912</v>
      </c>
      <c r="F107" s="190">
        <v>15755.285087719298</v>
      </c>
    </row>
    <row r="108" spans="1:6" ht="15" customHeight="1" x14ac:dyDescent="0.25">
      <c r="A108" s="266">
        <v>104</v>
      </c>
      <c r="B108" s="186">
        <v>40031</v>
      </c>
      <c r="C108" s="260" t="s">
        <v>181</v>
      </c>
      <c r="D108" s="187">
        <v>15821110</v>
      </c>
      <c r="E108" s="188">
        <v>1089</v>
      </c>
      <c r="F108" s="190">
        <v>14528.108356290175</v>
      </c>
    </row>
    <row r="109" spans="1:6" ht="15" customHeight="1" x14ac:dyDescent="0.25">
      <c r="A109" s="266">
        <v>105</v>
      </c>
      <c r="B109" s="186">
        <v>40950</v>
      </c>
      <c r="C109" s="260" t="s">
        <v>5</v>
      </c>
      <c r="D109" s="187">
        <v>14419874.560000001</v>
      </c>
      <c r="E109" s="188">
        <v>1073</v>
      </c>
      <c r="F109" s="190">
        <v>13438.839291705499</v>
      </c>
    </row>
    <row r="110" spans="1:6" ht="15" customHeight="1" x14ac:dyDescent="0.25">
      <c r="A110" s="266">
        <v>106</v>
      </c>
      <c r="B110" s="186">
        <v>30480</v>
      </c>
      <c r="C110" s="260" t="s">
        <v>119</v>
      </c>
      <c r="D110" s="187">
        <v>15748570</v>
      </c>
      <c r="E110" s="188">
        <v>1212</v>
      </c>
      <c r="F110" s="190">
        <v>12993.869636963696</v>
      </c>
    </row>
    <row r="111" spans="1:6" ht="15" customHeight="1" x14ac:dyDescent="0.25">
      <c r="A111" s="438">
        <v>107</v>
      </c>
      <c r="B111" s="439">
        <v>40840</v>
      </c>
      <c r="C111" s="444" t="s">
        <v>22</v>
      </c>
      <c r="D111" s="183">
        <v>11028350</v>
      </c>
      <c r="E111" s="155">
        <v>897</v>
      </c>
      <c r="F111" s="174">
        <v>12294.704570791528</v>
      </c>
    </row>
    <row r="112" spans="1:6" x14ac:dyDescent="0.25">
      <c r="A112" s="431">
        <v>108</v>
      </c>
      <c r="B112" s="186">
        <v>50450</v>
      </c>
      <c r="C112" s="260" t="s">
        <v>188</v>
      </c>
      <c r="D112" s="187">
        <v>5539247</v>
      </c>
      <c r="E112" s="188">
        <v>1601</v>
      </c>
      <c r="F112" s="190">
        <v>3459.8669581511554</v>
      </c>
    </row>
    <row r="113" spans="1:6" x14ac:dyDescent="0.25">
      <c r="A113" s="432">
        <v>109</v>
      </c>
      <c r="B113" s="186">
        <v>61150</v>
      </c>
      <c r="C113" s="260" t="s">
        <v>197</v>
      </c>
      <c r="D113" s="187">
        <v>2657880</v>
      </c>
      <c r="E113" s="188">
        <v>1058</v>
      </c>
      <c r="F113" s="190">
        <v>2512.1739130434785</v>
      </c>
    </row>
    <row r="114" spans="1:6" ht="15" customHeight="1" x14ac:dyDescent="0.25">
      <c r="A114" s="616">
        <v>110</v>
      </c>
      <c r="B114" s="439">
        <v>50760</v>
      </c>
      <c r="C114" s="444" t="s">
        <v>189</v>
      </c>
      <c r="D114" s="183">
        <v>4436924</v>
      </c>
      <c r="E114" s="155">
        <v>2149</v>
      </c>
      <c r="F114" s="174">
        <v>2064.6458818054907</v>
      </c>
    </row>
    <row r="115" spans="1:6" ht="15.75" thickBot="1" x14ac:dyDescent="0.3">
      <c r="A115" s="433">
        <v>111</v>
      </c>
      <c r="B115" s="153">
        <v>40159</v>
      </c>
      <c r="C115" s="437" t="s">
        <v>256</v>
      </c>
      <c r="D115" s="185"/>
      <c r="E115" s="159"/>
      <c r="F115" s="265"/>
    </row>
  </sheetData>
  <sortState ref="A5:F117">
    <sortCondition descending="1" ref="F117"/>
  </sortState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pane xSplit="3" ySplit="4" topLeftCell="D23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6.7109375" style="161" customWidth="1"/>
    <col min="5" max="5" width="13.7109375" style="161" customWidth="1"/>
    <col min="6" max="6" width="15.140625" style="161" customWidth="1"/>
    <col min="7" max="16384" width="9.140625" style="161"/>
  </cols>
  <sheetData>
    <row r="1" spans="1:6" ht="15.75" x14ac:dyDescent="0.25">
      <c r="B1" s="118" t="s">
        <v>82</v>
      </c>
    </row>
    <row r="2" spans="1:6" x14ac:dyDescent="0.25">
      <c r="C2" s="119" t="s">
        <v>209</v>
      </c>
    </row>
    <row r="3" spans="1:6" ht="11.25" customHeight="1" thickBot="1" x14ac:dyDescent="0.3">
      <c r="B3" s="53"/>
      <c r="C3" s="53"/>
      <c r="D3" s="49"/>
      <c r="E3" s="49"/>
      <c r="F3" s="49"/>
    </row>
    <row r="4" spans="1:6" ht="57.75" customHeight="1" thickBot="1" x14ac:dyDescent="0.3">
      <c r="A4" s="231" t="s">
        <v>35</v>
      </c>
      <c r="B4" s="232" t="s">
        <v>41</v>
      </c>
      <c r="C4" s="233" t="s">
        <v>40</v>
      </c>
      <c r="D4" s="70" t="s">
        <v>42</v>
      </c>
      <c r="E4" s="237" t="s">
        <v>45</v>
      </c>
      <c r="F4" s="238" t="s">
        <v>207</v>
      </c>
    </row>
    <row r="5" spans="1:6" ht="15" customHeight="1" x14ac:dyDescent="0.25">
      <c r="A5" s="262">
        <v>1</v>
      </c>
      <c r="B5" s="256">
        <v>40020</v>
      </c>
      <c r="C5" s="435" t="s">
        <v>180</v>
      </c>
      <c r="D5" s="257">
        <v>93336745.090000004</v>
      </c>
      <c r="E5" s="267">
        <v>376</v>
      </c>
      <c r="F5" s="234">
        <v>248236.02417553193</v>
      </c>
    </row>
    <row r="6" spans="1:6" ht="15" customHeight="1" x14ac:dyDescent="0.25">
      <c r="A6" s="259">
        <v>2</v>
      </c>
      <c r="B6" s="186">
        <v>10003</v>
      </c>
      <c r="C6" s="260" t="s">
        <v>47</v>
      </c>
      <c r="D6" s="187">
        <v>47438882.200000003</v>
      </c>
      <c r="E6" s="188">
        <v>251</v>
      </c>
      <c r="F6" s="190">
        <v>188999.53067729084</v>
      </c>
    </row>
    <row r="7" spans="1:6" ht="15" customHeight="1" x14ac:dyDescent="0.25">
      <c r="A7" s="259">
        <v>3</v>
      </c>
      <c r="B7" s="186">
        <v>20550</v>
      </c>
      <c r="C7" s="260" t="s">
        <v>53</v>
      </c>
      <c r="D7" s="187">
        <v>110241493.14</v>
      </c>
      <c r="E7" s="188">
        <v>681</v>
      </c>
      <c r="F7" s="190">
        <v>161881.78140969164</v>
      </c>
    </row>
    <row r="8" spans="1:6" ht="15" customHeight="1" x14ac:dyDescent="0.25">
      <c r="A8" s="259">
        <v>4</v>
      </c>
      <c r="B8" s="263">
        <v>50003</v>
      </c>
      <c r="C8" s="260" t="s">
        <v>67</v>
      </c>
      <c r="D8" s="187">
        <v>134829204.78</v>
      </c>
      <c r="E8" s="188">
        <v>1165</v>
      </c>
      <c r="F8" s="190">
        <v>115733.22298712446</v>
      </c>
    </row>
    <row r="9" spans="1:6" ht="15" customHeight="1" x14ac:dyDescent="0.25">
      <c r="A9" s="259">
        <v>5</v>
      </c>
      <c r="B9" s="186">
        <v>40100</v>
      </c>
      <c r="C9" s="260" t="s">
        <v>63</v>
      </c>
      <c r="D9" s="187">
        <v>128009971.59</v>
      </c>
      <c r="E9" s="188">
        <v>1118</v>
      </c>
      <c r="F9" s="190">
        <v>114499.08013416817</v>
      </c>
    </row>
    <row r="10" spans="1:6" ht="15" customHeight="1" x14ac:dyDescent="0.25">
      <c r="A10" s="259">
        <v>6</v>
      </c>
      <c r="B10" s="186">
        <v>40730</v>
      </c>
      <c r="C10" s="260" t="s">
        <v>21</v>
      </c>
      <c r="D10" s="187">
        <v>29954050.210000001</v>
      </c>
      <c r="E10" s="188">
        <v>267</v>
      </c>
      <c r="F10" s="190">
        <v>112187.45397003746</v>
      </c>
    </row>
    <row r="11" spans="1:6" ht="15" customHeight="1" x14ac:dyDescent="0.25">
      <c r="A11" s="259">
        <v>7</v>
      </c>
      <c r="B11" s="186">
        <v>10880</v>
      </c>
      <c r="C11" s="260" t="s">
        <v>135</v>
      </c>
      <c r="D11" s="187">
        <v>387424489.99000001</v>
      </c>
      <c r="E11" s="188">
        <v>3671</v>
      </c>
      <c r="F11" s="190">
        <v>105536.49958866794</v>
      </c>
    </row>
    <row r="12" spans="1:6" ht="15" customHeight="1" x14ac:dyDescent="0.25">
      <c r="A12" s="259">
        <v>8</v>
      </c>
      <c r="B12" s="186">
        <v>31480</v>
      </c>
      <c r="C12" s="260" t="s">
        <v>58</v>
      </c>
      <c r="D12" s="187">
        <v>137105420.5</v>
      </c>
      <c r="E12" s="188">
        <v>1334</v>
      </c>
      <c r="F12" s="190">
        <v>102777.67653673164</v>
      </c>
    </row>
    <row r="13" spans="1:6" ht="15" customHeight="1" x14ac:dyDescent="0.25">
      <c r="A13" s="259">
        <v>9</v>
      </c>
      <c r="B13" s="186">
        <v>40010</v>
      </c>
      <c r="C13" s="260" t="s">
        <v>60</v>
      </c>
      <c r="D13" s="187">
        <v>210017928.56999999</v>
      </c>
      <c r="E13" s="188">
        <v>2384</v>
      </c>
      <c r="F13" s="190">
        <v>88094.7686954698</v>
      </c>
    </row>
    <row r="14" spans="1:6" ht="15" customHeight="1" x14ac:dyDescent="0.25">
      <c r="A14" s="259">
        <v>10</v>
      </c>
      <c r="B14" s="186">
        <v>20060</v>
      </c>
      <c r="C14" s="260" t="s">
        <v>59</v>
      </c>
      <c r="D14" s="187">
        <v>143397194.36000001</v>
      </c>
      <c r="E14" s="188">
        <v>1769</v>
      </c>
      <c r="F14" s="190">
        <v>81061.161311475415</v>
      </c>
    </row>
    <row r="15" spans="1:6" ht="15" customHeight="1" x14ac:dyDescent="0.25">
      <c r="A15" s="259">
        <v>11</v>
      </c>
      <c r="B15" s="186">
        <v>30500</v>
      </c>
      <c r="C15" s="260" t="s">
        <v>237</v>
      </c>
      <c r="D15" s="187">
        <v>24384006.59</v>
      </c>
      <c r="E15" s="188">
        <v>302</v>
      </c>
      <c r="F15" s="190">
        <v>80741.743675496691</v>
      </c>
    </row>
    <row r="16" spans="1:6" ht="15" customHeight="1" x14ac:dyDescent="0.25">
      <c r="A16" s="259">
        <v>12</v>
      </c>
      <c r="B16" s="186">
        <v>40133</v>
      </c>
      <c r="C16" s="260" t="s">
        <v>24</v>
      </c>
      <c r="D16" s="187">
        <v>87387586.379999995</v>
      </c>
      <c r="E16" s="188">
        <v>1086</v>
      </c>
      <c r="F16" s="190">
        <v>80467.390773480656</v>
      </c>
    </row>
    <row r="17" spans="1:6" ht="15" customHeight="1" x14ac:dyDescent="0.25">
      <c r="A17" s="259">
        <v>13</v>
      </c>
      <c r="B17" s="186">
        <v>30130</v>
      </c>
      <c r="C17" s="260" t="s">
        <v>1</v>
      </c>
      <c r="D17" s="187">
        <v>45541449.979999997</v>
      </c>
      <c r="E17" s="188">
        <v>582</v>
      </c>
      <c r="F17" s="190">
        <v>78249.914054982815</v>
      </c>
    </row>
    <row r="18" spans="1:6" ht="15" customHeight="1" x14ac:dyDescent="0.25">
      <c r="A18" s="259">
        <v>14</v>
      </c>
      <c r="B18" s="186">
        <v>51580</v>
      </c>
      <c r="C18" s="260" t="s">
        <v>139</v>
      </c>
      <c r="D18" s="187">
        <v>180818300</v>
      </c>
      <c r="E18" s="188">
        <v>2324</v>
      </c>
      <c r="F18" s="190">
        <v>77804.776247848538</v>
      </c>
    </row>
    <row r="19" spans="1:6" ht="15" customHeight="1" x14ac:dyDescent="0.25">
      <c r="A19" s="259">
        <v>15</v>
      </c>
      <c r="B19" s="451">
        <v>20810</v>
      </c>
      <c r="C19" s="455" t="s">
        <v>174</v>
      </c>
      <c r="D19" s="453">
        <v>71036173.849999994</v>
      </c>
      <c r="E19" s="452">
        <v>962</v>
      </c>
      <c r="F19" s="454">
        <v>73842.176559251559</v>
      </c>
    </row>
    <row r="20" spans="1:6" ht="15" customHeight="1" x14ac:dyDescent="0.25">
      <c r="A20" s="259">
        <v>16</v>
      </c>
      <c r="B20" s="186">
        <v>70510</v>
      </c>
      <c r="C20" s="260" t="s">
        <v>10</v>
      </c>
      <c r="D20" s="187">
        <v>32736443.43</v>
      </c>
      <c r="E20" s="188">
        <v>445</v>
      </c>
      <c r="F20" s="190">
        <v>73565.041415730331</v>
      </c>
    </row>
    <row r="21" spans="1:6" ht="15" customHeight="1" x14ac:dyDescent="0.25">
      <c r="A21" s="259">
        <v>17</v>
      </c>
      <c r="B21" s="186">
        <v>51370</v>
      </c>
      <c r="C21" s="260" t="s">
        <v>66</v>
      </c>
      <c r="D21" s="187">
        <v>68837627.090000004</v>
      </c>
      <c r="E21" s="188">
        <v>941</v>
      </c>
      <c r="F21" s="190">
        <v>73153.695100956436</v>
      </c>
    </row>
    <row r="22" spans="1:6" ht="15" customHeight="1" x14ac:dyDescent="0.25">
      <c r="A22" s="259">
        <v>18</v>
      </c>
      <c r="B22" s="186">
        <v>60660</v>
      </c>
      <c r="C22" s="260" t="s">
        <v>241</v>
      </c>
      <c r="D22" s="187">
        <v>60934898.43</v>
      </c>
      <c r="E22" s="188">
        <v>858</v>
      </c>
      <c r="F22" s="190">
        <v>71019.695139860138</v>
      </c>
    </row>
    <row r="23" spans="1:6" ht="15" customHeight="1" x14ac:dyDescent="0.25">
      <c r="A23" s="259">
        <v>19</v>
      </c>
      <c r="B23" s="186">
        <v>61430</v>
      </c>
      <c r="C23" s="260" t="s">
        <v>87</v>
      </c>
      <c r="D23" s="187">
        <v>178826618.62</v>
      </c>
      <c r="E23" s="188">
        <v>2556</v>
      </c>
      <c r="F23" s="190">
        <v>69963.465813771516</v>
      </c>
    </row>
    <row r="24" spans="1:6" ht="15" customHeight="1" x14ac:dyDescent="0.25">
      <c r="A24" s="259">
        <v>20</v>
      </c>
      <c r="B24" s="186">
        <v>50040</v>
      </c>
      <c r="C24" s="260" t="s">
        <v>68</v>
      </c>
      <c r="D24" s="187">
        <v>80436691.599999994</v>
      </c>
      <c r="E24" s="188">
        <v>1177</v>
      </c>
      <c r="F24" s="190">
        <v>68340.434664401007</v>
      </c>
    </row>
    <row r="25" spans="1:6" ht="15" customHeight="1" x14ac:dyDescent="0.25">
      <c r="A25" s="259">
        <v>21</v>
      </c>
      <c r="B25" s="186">
        <v>20040</v>
      </c>
      <c r="C25" s="260" t="s">
        <v>50</v>
      </c>
      <c r="D25" s="187">
        <v>71524792.939999998</v>
      </c>
      <c r="E25" s="188">
        <v>1048</v>
      </c>
      <c r="F25" s="190">
        <v>68248.848225190843</v>
      </c>
    </row>
    <row r="26" spans="1:6" ht="15" customHeight="1" x14ac:dyDescent="0.25">
      <c r="A26" s="259">
        <v>22</v>
      </c>
      <c r="B26" s="186">
        <v>60560</v>
      </c>
      <c r="C26" s="260" t="s">
        <v>11</v>
      </c>
      <c r="D26" s="187">
        <v>34835138.18</v>
      </c>
      <c r="E26" s="188">
        <v>511</v>
      </c>
      <c r="F26" s="190">
        <v>68170.524814090022</v>
      </c>
    </row>
    <row r="27" spans="1:6" ht="15" customHeight="1" x14ac:dyDescent="0.25">
      <c r="A27" s="259">
        <v>23</v>
      </c>
      <c r="B27" s="186">
        <v>70021</v>
      </c>
      <c r="C27" s="260" t="s">
        <v>70</v>
      </c>
      <c r="D27" s="187">
        <v>61995975.990000002</v>
      </c>
      <c r="E27" s="188">
        <v>910</v>
      </c>
      <c r="F27" s="190">
        <v>68127.446142857152</v>
      </c>
    </row>
    <row r="28" spans="1:6" ht="15" customHeight="1" x14ac:dyDescent="0.25">
      <c r="A28" s="259">
        <v>24</v>
      </c>
      <c r="B28" s="186">
        <v>20061</v>
      </c>
      <c r="C28" s="260" t="s">
        <v>51</v>
      </c>
      <c r="D28" s="187">
        <v>48646087.75</v>
      </c>
      <c r="E28" s="188">
        <v>720</v>
      </c>
      <c r="F28" s="190">
        <v>67564.010763888888</v>
      </c>
    </row>
    <row r="29" spans="1:6" ht="15" customHeight="1" x14ac:dyDescent="0.25">
      <c r="A29" s="259">
        <v>25</v>
      </c>
      <c r="B29" s="186">
        <v>61540</v>
      </c>
      <c r="C29" s="260" t="s">
        <v>203</v>
      </c>
      <c r="D29" s="187">
        <v>125738152.2</v>
      </c>
      <c r="E29" s="188">
        <v>1882</v>
      </c>
      <c r="F29" s="190">
        <v>66810.920403825716</v>
      </c>
    </row>
    <row r="30" spans="1:6" ht="15" customHeight="1" x14ac:dyDescent="0.25">
      <c r="A30" s="259">
        <v>26</v>
      </c>
      <c r="B30" s="186">
        <v>40210</v>
      </c>
      <c r="C30" s="260" t="s">
        <v>17</v>
      </c>
      <c r="D30" s="187">
        <v>33889246.149999999</v>
      </c>
      <c r="E30" s="188">
        <v>516</v>
      </c>
      <c r="F30" s="190">
        <v>65676.833624031002</v>
      </c>
    </row>
    <row r="31" spans="1:6" ht="15" customHeight="1" x14ac:dyDescent="0.25">
      <c r="A31" s="259">
        <v>27</v>
      </c>
      <c r="B31" s="186">
        <v>40300</v>
      </c>
      <c r="C31" s="260" t="s">
        <v>18</v>
      </c>
      <c r="D31" s="187">
        <v>20608380.870000001</v>
      </c>
      <c r="E31" s="188">
        <v>324</v>
      </c>
      <c r="F31" s="190">
        <v>63606.113796296297</v>
      </c>
    </row>
    <row r="32" spans="1:6" ht="15" customHeight="1" x14ac:dyDescent="0.25">
      <c r="A32" s="259">
        <v>28</v>
      </c>
      <c r="B32" s="186">
        <v>61520</v>
      </c>
      <c r="C32" s="260" t="s">
        <v>118</v>
      </c>
      <c r="D32" s="187">
        <v>145665414.72</v>
      </c>
      <c r="E32" s="188">
        <v>2299</v>
      </c>
      <c r="F32" s="190">
        <v>63360.336981296212</v>
      </c>
    </row>
    <row r="33" spans="1:6" ht="15" customHeight="1" x14ac:dyDescent="0.25">
      <c r="A33" s="259">
        <v>29</v>
      </c>
      <c r="B33" s="186">
        <v>70270</v>
      </c>
      <c r="C33" s="260" t="s">
        <v>29</v>
      </c>
      <c r="D33" s="187">
        <v>43366225.82</v>
      </c>
      <c r="E33" s="188">
        <v>685</v>
      </c>
      <c r="F33" s="190">
        <v>63308.358861313871</v>
      </c>
    </row>
    <row r="34" spans="1:6" ht="15" customHeight="1" x14ac:dyDescent="0.25">
      <c r="A34" s="259">
        <v>30</v>
      </c>
      <c r="B34" s="186">
        <v>40990</v>
      </c>
      <c r="C34" s="260" t="s">
        <v>23</v>
      </c>
      <c r="D34" s="187">
        <v>79564949.689999998</v>
      </c>
      <c r="E34" s="188">
        <v>1266</v>
      </c>
      <c r="F34" s="190">
        <v>62847.511603475512</v>
      </c>
    </row>
    <row r="35" spans="1:6" ht="15" customHeight="1" x14ac:dyDescent="0.25">
      <c r="A35" s="259">
        <v>31</v>
      </c>
      <c r="B35" s="186">
        <v>70110</v>
      </c>
      <c r="C35" s="260" t="s">
        <v>71</v>
      </c>
      <c r="D35" s="187">
        <v>61145805.579999998</v>
      </c>
      <c r="E35" s="188">
        <v>976</v>
      </c>
      <c r="F35" s="190">
        <v>62649.390963114754</v>
      </c>
    </row>
    <row r="36" spans="1:6" ht="15" customHeight="1" x14ac:dyDescent="0.25">
      <c r="A36" s="259">
        <v>32</v>
      </c>
      <c r="B36" s="186">
        <v>30650</v>
      </c>
      <c r="C36" s="260" t="s">
        <v>238</v>
      </c>
      <c r="D36" s="187">
        <v>63140619.859999999</v>
      </c>
      <c r="E36" s="188">
        <v>1017</v>
      </c>
      <c r="F36" s="190">
        <v>62085.171937069812</v>
      </c>
    </row>
    <row r="37" spans="1:6" ht="15" customHeight="1" x14ac:dyDescent="0.25">
      <c r="A37" s="259">
        <v>33</v>
      </c>
      <c r="B37" s="186">
        <v>50170</v>
      </c>
      <c r="C37" s="260" t="s">
        <v>185</v>
      </c>
      <c r="D37" s="187">
        <v>50977993.840000004</v>
      </c>
      <c r="E37" s="188">
        <v>822</v>
      </c>
      <c r="F37" s="190">
        <v>62017.024136253043</v>
      </c>
    </row>
    <row r="38" spans="1:6" ht="15" customHeight="1" x14ac:dyDescent="0.25">
      <c r="A38" s="259">
        <v>34</v>
      </c>
      <c r="B38" s="186">
        <v>40410</v>
      </c>
      <c r="C38" s="260" t="s">
        <v>64</v>
      </c>
      <c r="D38" s="187">
        <v>123803728.16</v>
      </c>
      <c r="E38" s="188">
        <v>2000</v>
      </c>
      <c r="F38" s="190">
        <v>61901.864079999999</v>
      </c>
    </row>
    <row r="39" spans="1:6" ht="15" customHeight="1" x14ac:dyDescent="0.25">
      <c r="A39" s="259">
        <v>35</v>
      </c>
      <c r="B39" s="186">
        <v>20080</v>
      </c>
      <c r="C39" s="260" t="s">
        <v>173</v>
      </c>
      <c r="D39" s="187">
        <v>65165206.109999999</v>
      </c>
      <c r="E39" s="188">
        <v>1053</v>
      </c>
      <c r="F39" s="190">
        <v>61885.285954415951</v>
      </c>
    </row>
    <row r="40" spans="1:6" ht="15" customHeight="1" x14ac:dyDescent="0.25">
      <c r="A40" s="259">
        <v>36</v>
      </c>
      <c r="B40" s="186">
        <v>10004</v>
      </c>
      <c r="C40" s="260" t="s">
        <v>48</v>
      </c>
      <c r="D40" s="187">
        <v>94495837</v>
      </c>
      <c r="E40" s="188">
        <v>1528</v>
      </c>
      <c r="F40" s="190">
        <v>61842.825261780104</v>
      </c>
    </row>
    <row r="41" spans="1:6" ht="15" customHeight="1" x14ac:dyDescent="0.25">
      <c r="A41" s="259">
        <v>37</v>
      </c>
      <c r="B41" s="186">
        <v>40360</v>
      </c>
      <c r="C41" s="260" t="s">
        <v>19</v>
      </c>
      <c r="D41" s="187">
        <v>31227263.420000002</v>
      </c>
      <c r="E41" s="188">
        <v>506</v>
      </c>
      <c r="F41" s="190">
        <v>61713.959328063247</v>
      </c>
    </row>
    <row r="42" spans="1:6" ht="15" customHeight="1" x14ac:dyDescent="0.25">
      <c r="A42" s="259">
        <v>38</v>
      </c>
      <c r="B42" s="186">
        <v>70040</v>
      </c>
      <c r="C42" s="260" t="s">
        <v>28</v>
      </c>
      <c r="D42" s="187">
        <v>44386114.07</v>
      </c>
      <c r="E42" s="188">
        <v>721</v>
      </c>
      <c r="F42" s="190">
        <v>61561.8780443828</v>
      </c>
    </row>
    <row r="43" spans="1:6" ht="15" customHeight="1" x14ac:dyDescent="0.25">
      <c r="A43" s="259">
        <v>39</v>
      </c>
      <c r="B43" s="186">
        <v>21020</v>
      </c>
      <c r="C43" s="260" t="s">
        <v>54</v>
      </c>
      <c r="D43" s="187">
        <v>65508084.159999996</v>
      </c>
      <c r="E43" s="188">
        <v>1066</v>
      </c>
      <c r="F43" s="190">
        <v>61452.236547842396</v>
      </c>
    </row>
    <row r="44" spans="1:6" ht="15" customHeight="1" x14ac:dyDescent="0.25">
      <c r="A44" s="259">
        <v>40</v>
      </c>
      <c r="B44" s="186">
        <v>10860</v>
      </c>
      <c r="C44" s="260" t="s">
        <v>136</v>
      </c>
      <c r="D44" s="187">
        <v>53026684.729999997</v>
      </c>
      <c r="E44" s="188">
        <v>869</v>
      </c>
      <c r="F44" s="190">
        <v>61020.350667433828</v>
      </c>
    </row>
    <row r="45" spans="1:6" ht="15" customHeight="1" x14ac:dyDescent="0.25">
      <c r="A45" s="259">
        <v>41</v>
      </c>
      <c r="B45" s="186">
        <v>70100</v>
      </c>
      <c r="C45" s="260" t="s">
        <v>267</v>
      </c>
      <c r="D45" s="187">
        <v>63415825.369999997</v>
      </c>
      <c r="E45" s="188">
        <v>1041</v>
      </c>
      <c r="F45" s="190">
        <v>60918.179990393852</v>
      </c>
    </row>
    <row r="46" spans="1:6" ht="15" customHeight="1" x14ac:dyDescent="0.25">
      <c r="A46" s="259">
        <v>42</v>
      </c>
      <c r="B46" s="186">
        <v>30310</v>
      </c>
      <c r="C46" s="260" t="s">
        <v>8</v>
      </c>
      <c r="D46" s="187">
        <v>39946487.259999998</v>
      </c>
      <c r="E46" s="188">
        <v>658</v>
      </c>
      <c r="F46" s="190">
        <v>60708.947203647411</v>
      </c>
    </row>
    <row r="47" spans="1:6" ht="15" customHeight="1" x14ac:dyDescent="0.25">
      <c r="A47" s="259">
        <v>43</v>
      </c>
      <c r="B47" s="186">
        <v>61290</v>
      </c>
      <c r="C47" s="260" t="s">
        <v>31</v>
      </c>
      <c r="D47" s="187">
        <v>48883521.170000002</v>
      </c>
      <c r="E47" s="188">
        <v>810</v>
      </c>
      <c r="F47" s="190">
        <v>60350.026135802473</v>
      </c>
    </row>
    <row r="48" spans="1:6" ht="15" customHeight="1" x14ac:dyDescent="0.25">
      <c r="A48" s="259">
        <v>44</v>
      </c>
      <c r="B48" s="186">
        <v>20400</v>
      </c>
      <c r="C48" s="260" t="s">
        <v>52</v>
      </c>
      <c r="D48" s="187">
        <v>85976041.299999997</v>
      </c>
      <c r="E48" s="188">
        <v>1427</v>
      </c>
      <c r="F48" s="190">
        <v>60249.503363700067</v>
      </c>
    </row>
    <row r="49" spans="1:6" ht="15" customHeight="1" x14ac:dyDescent="0.25">
      <c r="A49" s="259">
        <v>45</v>
      </c>
      <c r="B49" s="186">
        <v>50620</v>
      </c>
      <c r="C49" s="260" t="s">
        <v>12</v>
      </c>
      <c r="D49" s="187">
        <v>43921379.289999999</v>
      </c>
      <c r="E49" s="188">
        <v>731</v>
      </c>
      <c r="F49" s="190">
        <v>60083.966196990426</v>
      </c>
    </row>
    <row r="50" spans="1:6" ht="15" customHeight="1" x14ac:dyDescent="0.25">
      <c r="A50" s="259">
        <v>46</v>
      </c>
      <c r="B50" s="186">
        <v>61510</v>
      </c>
      <c r="C50" s="260" t="s">
        <v>33</v>
      </c>
      <c r="D50" s="187">
        <v>103250351.52</v>
      </c>
      <c r="E50" s="188">
        <v>1726</v>
      </c>
      <c r="F50" s="190">
        <v>59820.597636152954</v>
      </c>
    </row>
    <row r="51" spans="1:6" ht="15" customHeight="1" x14ac:dyDescent="0.25">
      <c r="A51" s="259">
        <v>47</v>
      </c>
      <c r="B51" s="186">
        <v>70020</v>
      </c>
      <c r="C51" s="260" t="s">
        <v>69</v>
      </c>
      <c r="D51" s="187">
        <v>67268274.049999997</v>
      </c>
      <c r="E51" s="188">
        <v>1138</v>
      </c>
      <c r="F51" s="190">
        <v>59110.961379613356</v>
      </c>
    </row>
    <row r="52" spans="1:6" ht="15" customHeight="1" x14ac:dyDescent="0.25">
      <c r="A52" s="259">
        <v>48</v>
      </c>
      <c r="B52" s="186">
        <v>61080</v>
      </c>
      <c r="C52" s="260" t="s">
        <v>196</v>
      </c>
      <c r="D52" s="187">
        <v>92553407.109999999</v>
      </c>
      <c r="E52" s="188">
        <v>1580</v>
      </c>
      <c r="F52" s="190">
        <v>58578.105765822787</v>
      </c>
    </row>
    <row r="53" spans="1:6" ht="15" customHeight="1" x14ac:dyDescent="0.25">
      <c r="A53" s="259">
        <v>49</v>
      </c>
      <c r="B53" s="186">
        <v>30480</v>
      </c>
      <c r="C53" s="260" t="s">
        <v>119</v>
      </c>
      <c r="D53" s="187">
        <v>70753210.390000001</v>
      </c>
      <c r="E53" s="188">
        <v>1212</v>
      </c>
      <c r="F53" s="190">
        <v>58377.236295379538</v>
      </c>
    </row>
    <row r="54" spans="1:6" ht="15" customHeight="1" x14ac:dyDescent="0.25">
      <c r="A54" s="259">
        <v>50</v>
      </c>
      <c r="B54" s="186">
        <v>10002</v>
      </c>
      <c r="C54" s="260" t="s">
        <v>165</v>
      </c>
      <c r="D54" s="187">
        <v>69413591.510000005</v>
      </c>
      <c r="E54" s="188">
        <v>1190</v>
      </c>
      <c r="F54" s="190">
        <v>58330.749168067232</v>
      </c>
    </row>
    <row r="55" spans="1:6" ht="15" customHeight="1" x14ac:dyDescent="0.25">
      <c r="A55" s="259">
        <v>51</v>
      </c>
      <c r="B55" s="186">
        <v>60910</v>
      </c>
      <c r="C55" s="260" t="s">
        <v>3</v>
      </c>
      <c r="D55" s="187">
        <v>55282985.530000001</v>
      </c>
      <c r="E55" s="188">
        <v>957</v>
      </c>
      <c r="F55" s="190">
        <v>57766.965026123304</v>
      </c>
    </row>
    <row r="56" spans="1:6" ht="15" customHeight="1" x14ac:dyDescent="0.25">
      <c r="A56" s="259">
        <v>52</v>
      </c>
      <c r="B56" s="186">
        <v>20630</v>
      </c>
      <c r="C56" s="260" t="s">
        <v>6</v>
      </c>
      <c r="D56" s="187">
        <v>49713133.649999999</v>
      </c>
      <c r="E56" s="188">
        <v>868</v>
      </c>
      <c r="F56" s="190">
        <v>57273.195449308754</v>
      </c>
    </row>
    <row r="57" spans="1:6" ht="15" customHeight="1" x14ac:dyDescent="0.25">
      <c r="A57" s="259">
        <v>53</v>
      </c>
      <c r="B57" s="186">
        <v>60980</v>
      </c>
      <c r="C57" s="260" t="s">
        <v>30</v>
      </c>
      <c r="D57" s="187">
        <v>49300410.200000003</v>
      </c>
      <c r="E57" s="188">
        <v>864</v>
      </c>
      <c r="F57" s="190">
        <v>57060.659953703704</v>
      </c>
    </row>
    <row r="58" spans="1:6" ht="15" customHeight="1" x14ac:dyDescent="0.25">
      <c r="A58" s="259">
        <v>54</v>
      </c>
      <c r="B58" s="186">
        <v>61410</v>
      </c>
      <c r="C58" s="260" t="s">
        <v>201</v>
      </c>
      <c r="D58" s="187">
        <v>59551907.75</v>
      </c>
      <c r="E58" s="188">
        <v>1045</v>
      </c>
      <c r="F58" s="190">
        <v>56987.471531100477</v>
      </c>
    </row>
    <row r="59" spans="1:6" ht="15" customHeight="1" x14ac:dyDescent="0.25">
      <c r="A59" s="259">
        <v>55</v>
      </c>
      <c r="B59" s="186">
        <v>60070</v>
      </c>
      <c r="C59" s="260" t="s">
        <v>193</v>
      </c>
      <c r="D59" s="187">
        <v>68849355.549999997</v>
      </c>
      <c r="E59" s="188">
        <v>1225</v>
      </c>
      <c r="F59" s="190">
        <v>56203.555551020407</v>
      </c>
    </row>
    <row r="60" spans="1:6" ht="15" customHeight="1" x14ac:dyDescent="0.25">
      <c r="A60" s="259">
        <v>56</v>
      </c>
      <c r="B60" s="186">
        <v>30070</v>
      </c>
      <c r="C60" s="260" t="s">
        <v>55</v>
      </c>
      <c r="D60" s="187">
        <v>76278583.909999996</v>
      </c>
      <c r="E60" s="188">
        <v>1358</v>
      </c>
      <c r="F60" s="190">
        <v>56169.796693667158</v>
      </c>
    </row>
    <row r="61" spans="1:6" ht="15" customHeight="1" x14ac:dyDescent="0.25">
      <c r="A61" s="259">
        <v>57</v>
      </c>
      <c r="B61" s="186">
        <v>10120</v>
      </c>
      <c r="C61" s="260" t="s">
        <v>168</v>
      </c>
      <c r="D61" s="187">
        <v>53570329.43</v>
      </c>
      <c r="E61" s="188">
        <v>954</v>
      </c>
      <c r="F61" s="190">
        <v>56153.385146750523</v>
      </c>
    </row>
    <row r="62" spans="1:6" ht="15" customHeight="1" x14ac:dyDescent="0.25">
      <c r="A62" s="259">
        <v>58</v>
      </c>
      <c r="B62" s="186">
        <v>61470</v>
      </c>
      <c r="C62" s="260" t="s">
        <v>32</v>
      </c>
      <c r="D62" s="187">
        <v>72886823.879999995</v>
      </c>
      <c r="E62" s="188">
        <v>1299</v>
      </c>
      <c r="F62" s="190">
        <v>56109.949099307152</v>
      </c>
    </row>
    <row r="63" spans="1:6" ht="15" customHeight="1" x14ac:dyDescent="0.25">
      <c r="A63" s="259">
        <v>59</v>
      </c>
      <c r="B63" s="186">
        <v>30460</v>
      </c>
      <c r="C63" s="260" t="s">
        <v>56</v>
      </c>
      <c r="D63" s="187">
        <v>76304576.629999995</v>
      </c>
      <c r="E63" s="188">
        <v>1361</v>
      </c>
      <c r="F63" s="190">
        <v>56065.082020573107</v>
      </c>
    </row>
    <row r="64" spans="1:6" ht="15" customHeight="1" x14ac:dyDescent="0.25">
      <c r="A64" s="259">
        <v>60</v>
      </c>
      <c r="B64" s="186">
        <v>61210</v>
      </c>
      <c r="C64" s="260" t="s">
        <v>198</v>
      </c>
      <c r="D64" s="187">
        <v>51084987.530000001</v>
      </c>
      <c r="E64" s="188">
        <v>913</v>
      </c>
      <c r="F64" s="190">
        <v>55952.888860898136</v>
      </c>
    </row>
    <row r="65" spans="1:6" ht="15" customHeight="1" x14ac:dyDescent="0.25">
      <c r="A65" s="259">
        <v>61</v>
      </c>
      <c r="B65" s="186">
        <v>60050</v>
      </c>
      <c r="C65" s="260" t="s">
        <v>191</v>
      </c>
      <c r="D65" s="187">
        <v>60736759.060000002</v>
      </c>
      <c r="E65" s="188">
        <v>1086</v>
      </c>
      <c r="F65" s="190">
        <v>55927.034125230202</v>
      </c>
    </row>
    <row r="66" spans="1:6" ht="15" customHeight="1" x14ac:dyDescent="0.25">
      <c r="A66" s="259">
        <v>62</v>
      </c>
      <c r="B66" s="186">
        <v>50060</v>
      </c>
      <c r="C66" s="260" t="s">
        <v>184</v>
      </c>
      <c r="D66" s="187">
        <v>90464991.489999995</v>
      </c>
      <c r="E66" s="188">
        <v>1618</v>
      </c>
      <c r="F66" s="190">
        <v>55911.614023485781</v>
      </c>
    </row>
    <row r="67" spans="1:6" ht="15" customHeight="1" x14ac:dyDescent="0.25">
      <c r="A67" s="259">
        <v>63</v>
      </c>
      <c r="B67" s="186">
        <v>61150</v>
      </c>
      <c r="C67" s="260" t="s">
        <v>197</v>
      </c>
      <c r="D67" s="187">
        <v>59148130.509999998</v>
      </c>
      <c r="E67" s="188">
        <v>1058</v>
      </c>
      <c r="F67" s="190">
        <v>55905.605396975421</v>
      </c>
    </row>
    <row r="68" spans="1:6" ht="15" customHeight="1" x14ac:dyDescent="0.25">
      <c r="A68" s="259">
        <v>64</v>
      </c>
      <c r="B68" s="186">
        <v>50230</v>
      </c>
      <c r="C68" s="260" t="s">
        <v>65</v>
      </c>
      <c r="D68" s="187">
        <v>55045561.630000003</v>
      </c>
      <c r="E68" s="188">
        <v>985</v>
      </c>
      <c r="F68" s="190">
        <v>55883.818913705589</v>
      </c>
    </row>
    <row r="69" spans="1:6" ht="15" customHeight="1" x14ac:dyDescent="0.25">
      <c r="A69" s="259">
        <v>65</v>
      </c>
      <c r="B69" s="186">
        <v>30890</v>
      </c>
      <c r="C69" s="260" t="s">
        <v>177</v>
      </c>
      <c r="D69" s="187">
        <v>40213694.350000001</v>
      </c>
      <c r="E69" s="188">
        <v>727</v>
      </c>
      <c r="F69" s="190">
        <v>55314.572696011004</v>
      </c>
    </row>
    <row r="70" spans="1:6" ht="15" customHeight="1" x14ac:dyDescent="0.25">
      <c r="A70" s="259">
        <v>66</v>
      </c>
      <c r="B70" s="186">
        <v>30440</v>
      </c>
      <c r="C70" s="260" t="s">
        <v>9</v>
      </c>
      <c r="D70" s="187">
        <v>47414434.859999999</v>
      </c>
      <c r="E70" s="188">
        <v>859</v>
      </c>
      <c r="F70" s="190">
        <v>55197.246635622818</v>
      </c>
    </row>
    <row r="71" spans="1:6" ht="15" customHeight="1" x14ac:dyDescent="0.25">
      <c r="A71" s="259">
        <v>67</v>
      </c>
      <c r="B71" s="186">
        <v>30790</v>
      </c>
      <c r="C71" s="260" t="s">
        <v>14</v>
      </c>
      <c r="D71" s="187">
        <v>41126646.960000001</v>
      </c>
      <c r="E71" s="188">
        <v>749</v>
      </c>
      <c r="F71" s="190">
        <v>54908.740934579444</v>
      </c>
    </row>
    <row r="72" spans="1:6" ht="15" customHeight="1" x14ac:dyDescent="0.25">
      <c r="A72" s="259">
        <v>68</v>
      </c>
      <c r="B72" s="263">
        <v>21350</v>
      </c>
      <c r="C72" s="447" t="s">
        <v>235</v>
      </c>
      <c r="D72" s="268">
        <v>42623339.049999997</v>
      </c>
      <c r="E72" s="269">
        <v>780</v>
      </c>
      <c r="F72" s="190">
        <v>54645.306474358971</v>
      </c>
    </row>
    <row r="73" spans="1:6" ht="15" customHeight="1" x14ac:dyDescent="0.25">
      <c r="A73" s="259">
        <v>69</v>
      </c>
      <c r="B73" s="186">
        <v>61340</v>
      </c>
      <c r="C73" s="260" t="s">
        <v>199</v>
      </c>
      <c r="D73" s="187">
        <v>77709524.840000004</v>
      </c>
      <c r="E73" s="188">
        <v>1427</v>
      </c>
      <c r="F73" s="190">
        <v>54456.569614576038</v>
      </c>
    </row>
    <row r="74" spans="1:6" ht="15" customHeight="1" x14ac:dyDescent="0.25">
      <c r="A74" s="259">
        <v>70</v>
      </c>
      <c r="B74" s="186">
        <v>50780</v>
      </c>
      <c r="C74" s="260" t="s">
        <v>239</v>
      </c>
      <c r="D74" s="187">
        <v>82326578.530000001</v>
      </c>
      <c r="E74" s="188">
        <v>1516</v>
      </c>
      <c r="F74" s="190">
        <v>54305.130956464382</v>
      </c>
    </row>
    <row r="75" spans="1:6" ht="15" customHeight="1" x14ac:dyDescent="0.25">
      <c r="A75" s="259">
        <v>71</v>
      </c>
      <c r="B75" s="186">
        <v>50760</v>
      </c>
      <c r="C75" s="260" t="s">
        <v>189</v>
      </c>
      <c r="D75" s="187">
        <v>115421311.48999999</v>
      </c>
      <c r="E75" s="188">
        <v>2149</v>
      </c>
      <c r="F75" s="190">
        <v>53709.312000930666</v>
      </c>
    </row>
    <row r="76" spans="1:6" ht="15" customHeight="1" x14ac:dyDescent="0.25">
      <c r="A76" s="259">
        <v>72</v>
      </c>
      <c r="B76" s="186">
        <v>30030</v>
      </c>
      <c r="C76" s="260" t="s">
        <v>175</v>
      </c>
      <c r="D76" s="187">
        <v>52625948.869999997</v>
      </c>
      <c r="E76" s="188">
        <v>982</v>
      </c>
      <c r="F76" s="190">
        <v>53590.579297352342</v>
      </c>
    </row>
    <row r="77" spans="1:6" ht="15" customHeight="1" x14ac:dyDescent="0.25">
      <c r="A77" s="259">
        <v>73</v>
      </c>
      <c r="B77" s="186">
        <v>61390</v>
      </c>
      <c r="C77" s="260" t="s">
        <v>200</v>
      </c>
      <c r="D77" s="187">
        <v>52346336.710000001</v>
      </c>
      <c r="E77" s="188">
        <v>978</v>
      </c>
      <c r="F77" s="190">
        <v>53523.861666666664</v>
      </c>
    </row>
    <row r="78" spans="1:6" ht="15" customHeight="1" x14ac:dyDescent="0.25">
      <c r="A78" s="259">
        <v>74</v>
      </c>
      <c r="B78" s="452">
        <v>10190</v>
      </c>
      <c r="C78" s="455" t="s">
        <v>170</v>
      </c>
      <c r="D78" s="453">
        <v>70462072.430000007</v>
      </c>
      <c r="E78" s="452">
        <v>1318</v>
      </c>
      <c r="F78" s="454">
        <v>53461.35996206374</v>
      </c>
    </row>
    <row r="79" spans="1:6" ht="15" customHeight="1" x14ac:dyDescent="0.25">
      <c r="A79" s="259">
        <v>75</v>
      </c>
      <c r="B79" s="186">
        <v>20460</v>
      </c>
      <c r="C79" s="260" t="s">
        <v>234</v>
      </c>
      <c r="D79" s="187">
        <v>55253820.219999999</v>
      </c>
      <c r="E79" s="188">
        <v>1034</v>
      </c>
      <c r="F79" s="190">
        <v>53436.963462282394</v>
      </c>
    </row>
    <row r="80" spans="1:6" ht="15" customHeight="1" x14ac:dyDescent="0.25">
      <c r="A80" s="259">
        <v>76</v>
      </c>
      <c r="B80" s="186">
        <v>60240</v>
      </c>
      <c r="C80" s="260" t="s">
        <v>194</v>
      </c>
      <c r="D80" s="187">
        <v>108858255.03</v>
      </c>
      <c r="E80" s="188">
        <v>2063</v>
      </c>
      <c r="F80" s="190">
        <v>52766.968022297624</v>
      </c>
    </row>
    <row r="81" spans="1:6" ht="15" customHeight="1" x14ac:dyDescent="0.25">
      <c r="A81" s="259">
        <v>77</v>
      </c>
      <c r="B81" s="186">
        <v>10320</v>
      </c>
      <c r="C81" s="260" t="s">
        <v>46</v>
      </c>
      <c r="D81" s="187">
        <v>54516003.75</v>
      </c>
      <c r="E81" s="188">
        <v>1038</v>
      </c>
      <c r="F81" s="190">
        <v>52520.234826589593</v>
      </c>
    </row>
    <row r="82" spans="1:6" ht="15" customHeight="1" x14ac:dyDescent="0.25">
      <c r="A82" s="259">
        <v>78</v>
      </c>
      <c r="B82" s="186">
        <v>60001</v>
      </c>
      <c r="C82" s="260" t="s">
        <v>242</v>
      </c>
      <c r="D82" s="187">
        <v>52466760.039999999</v>
      </c>
      <c r="E82" s="188">
        <v>1003</v>
      </c>
      <c r="F82" s="190">
        <v>52309.830548354934</v>
      </c>
    </row>
    <row r="83" spans="1:6" ht="15" customHeight="1" x14ac:dyDescent="0.25">
      <c r="A83" s="259">
        <v>79</v>
      </c>
      <c r="B83" s="186">
        <v>60010</v>
      </c>
      <c r="C83" s="260" t="s">
        <v>190</v>
      </c>
      <c r="D83" s="187">
        <v>50712058.649999999</v>
      </c>
      <c r="E83" s="188">
        <v>978</v>
      </c>
      <c r="F83" s="190">
        <v>51852.820705521473</v>
      </c>
    </row>
    <row r="84" spans="1:6" ht="15" customHeight="1" x14ac:dyDescent="0.25">
      <c r="A84" s="259">
        <v>80</v>
      </c>
      <c r="B84" s="186">
        <v>40030</v>
      </c>
      <c r="C84" s="260" t="s">
        <v>179</v>
      </c>
      <c r="D84" s="187">
        <v>35542941.5</v>
      </c>
      <c r="E84" s="188">
        <v>686</v>
      </c>
      <c r="F84" s="190">
        <v>51811.868075801751</v>
      </c>
    </row>
    <row r="85" spans="1:6" ht="15" customHeight="1" x14ac:dyDescent="0.25">
      <c r="A85" s="259">
        <v>81</v>
      </c>
      <c r="B85" s="186">
        <v>50420</v>
      </c>
      <c r="C85" s="260" t="s">
        <v>187</v>
      </c>
      <c r="D85" s="187">
        <v>50325232.5</v>
      </c>
      <c r="E85" s="188">
        <v>985</v>
      </c>
      <c r="F85" s="190">
        <v>51091.60659898477</v>
      </c>
    </row>
    <row r="86" spans="1:6" ht="15" customHeight="1" x14ac:dyDescent="0.25">
      <c r="A86" s="259">
        <v>82</v>
      </c>
      <c r="B86" s="186">
        <v>30530</v>
      </c>
      <c r="C86" s="260" t="s">
        <v>176</v>
      </c>
      <c r="D86" s="187">
        <v>78020197.530000001</v>
      </c>
      <c r="E86" s="188">
        <v>1549</v>
      </c>
      <c r="F86" s="190">
        <v>50368.106862491928</v>
      </c>
    </row>
    <row r="87" spans="1:6" ht="15" customHeight="1" x14ac:dyDescent="0.25">
      <c r="A87" s="259">
        <v>83</v>
      </c>
      <c r="B87" s="186">
        <v>10001</v>
      </c>
      <c r="C87" s="260" t="s">
        <v>224</v>
      </c>
      <c r="D87" s="187">
        <v>43647128.719999999</v>
      </c>
      <c r="E87" s="188">
        <v>867</v>
      </c>
      <c r="F87" s="190">
        <v>50342.709019607842</v>
      </c>
    </row>
    <row r="88" spans="1:6" ht="15" customHeight="1" x14ac:dyDescent="0.25">
      <c r="A88" s="259">
        <v>84</v>
      </c>
      <c r="B88" s="186">
        <v>50450</v>
      </c>
      <c r="C88" s="260" t="s">
        <v>188</v>
      </c>
      <c r="D88" s="187">
        <v>79106898.239999995</v>
      </c>
      <c r="E88" s="188">
        <v>1601</v>
      </c>
      <c r="F88" s="190">
        <v>49410.929569019361</v>
      </c>
    </row>
    <row r="89" spans="1:6" ht="15" customHeight="1" x14ac:dyDescent="0.25">
      <c r="A89" s="259">
        <v>85</v>
      </c>
      <c r="B89" s="186">
        <v>60020</v>
      </c>
      <c r="C89" s="260" t="s">
        <v>27</v>
      </c>
      <c r="D89" s="187">
        <v>37671282.200000003</v>
      </c>
      <c r="E89" s="188">
        <v>765</v>
      </c>
      <c r="F89" s="190">
        <v>49243.506143790852</v>
      </c>
    </row>
    <row r="90" spans="1:6" ht="15" customHeight="1" x14ac:dyDescent="0.25">
      <c r="A90" s="259">
        <v>86</v>
      </c>
      <c r="B90" s="186">
        <v>30940</v>
      </c>
      <c r="C90" s="260" t="s">
        <v>4</v>
      </c>
      <c r="D90" s="187">
        <v>58932988.189999998</v>
      </c>
      <c r="E90" s="188">
        <v>1203</v>
      </c>
      <c r="F90" s="190">
        <v>48988.352610141308</v>
      </c>
    </row>
    <row r="91" spans="1:6" ht="15" customHeight="1" x14ac:dyDescent="0.25">
      <c r="A91" s="259">
        <v>87</v>
      </c>
      <c r="B91" s="186">
        <v>30640</v>
      </c>
      <c r="C91" s="260" t="s">
        <v>13</v>
      </c>
      <c r="D91" s="187">
        <v>49363017.549999997</v>
      </c>
      <c r="E91" s="188">
        <v>1010</v>
      </c>
      <c r="F91" s="190">
        <v>48874.274801980195</v>
      </c>
    </row>
    <row r="92" spans="1:6" ht="15" customHeight="1" x14ac:dyDescent="0.25">
      <c r="A92" s="259">
        <v>88</v>
      </c>
      <c r="B92" s="186">
        <v>40840</v>
      </c>
      <c r="C92" s="260" t="s">
        <v>22</v>
      </c>
      <c r="D92" s="187">
        <v>43795203.829999998</v>
      </c>
      <c r="E92" s="188">
        <v>897</v>
      </c>
      <c r="F92" s="190">
        <v>48824.084537346709</v>
      </c>
    </row>
    <row r="93" spans="1:6" ht="15" customHeight="1" x14ac:dyDescent="0.25">
      <c r="A93" s="259">
        <v>89</v>
      </c>
      <c r="B93" s="186">
        <v>40011</v>
      </c>
      <c r="C93" s="260" t="s">
        <v>61</v>
      </c>
      <c r="D93" s="187">
        <v>124842353.27</v>
      </c>
      <c r="E93" s="188">
        <v>2567</v>
      </c>
      <c r="F93" s="189">
        <v>48633.561850409038</v>
      </c>
    </row>
    <row r="94" spans="1:6" ht="15" customHeight="1" x14ac:dyDescent="0.25">
      <c r="A94" s="259">
        <v>90</v>
      </c>
      <c r="B94" s="186">
        <v>20900</v>
      </c>
      <c r="C94" s="260" t="s">
        <v>137</v>
      </c>
      <c r="D94" s="187">
        <v>70626576.299999997</v>
      </c>
      <c r="E94" s="188">
        <v>1455</v>
      </c>
      <c r="F94" s="190">
        <v>48540.602268041235</v>
      </c>
    </row>
    <row r="95" spans="1:6" ht="15" customHeight="1" x14ac:dyDescent="0.25">
      <c r="A95" s="259">
        <v>91</v>
      </c>
      <c r="B95" s="186">
        <v>10090</v>
      </c>
      <c r="C95" s="260" t="s">
        <v>49</v>
      </c>
      <c r="D95" s="187">
        <v>84618720.769999996</v>
      </c>
      <c r="E95" s="188">
        <v>1750</v>
      </c>
      <c r="F95" s="189">
        <v>48353.554725714283</v>
      </c>
    </row>
    <row r="96" spans="1:6" ht="15" customHeight="1" x14ac:dyDescent="0.25">
      <c r="A96" s="259">
        <v>92</v>
      </c>
      <c r="B96" s="186">
        <v>60850</v>
      </c>
      <c r="C96" s="260" t="s">
        <v>195</v>
      </c>
      <c r="D96" s="187">
        <v>58444403.350000001</v>
      </c>
      <c r="E96" s="188">
        <v>1209</v>
      </c>
      <c r="F96" s="190">
        <v>48341.111124896612</v>
      </c>
    </row>
    <row r="97" spans="1:6" ht="15" customHeight="1" x14ac:dyDescent="0.25">
      <c r="A97" s="259">
        <v>93</v>
      </c>
      <c r="B97" s="186">
        <v>50340</v>
      </c>
      <c r="C97" s="260" t="s">
        <v>186</v>
      </c>
      <c r="D97" s="187">
        <v>48859028.07</v>
      </c>
      <c r="E97" s="188">
        <v>1014</v>
      </c>
      <c r="F97" s="190">
        <v>48184.445828402364</v>
      </c>
    </row>
    <row r="98" spans="1:6" ht="15" customHeight="1" x14ac:dyDescent="0.25">
      <c r="A98" s="259">
        <v>94</v>
      </c>
      <c r="B98" s="186">
        <v>60180</v>
      </c>
      <c r="C98" s="260" t="s">
        <v>240</v>
      </c>
      <c r="D98" s="187">
        <v>74787371.650000006</v>
      </c>
      <c r="E98" s="188">
        <v>1573</v>
      </c>
      <c r="F98" s="190">
        <v>47544.41935791482</v>
      </c>
    </row>
    <row r="99" spans="1:6" ht="15" customHeight="1" x14ac:dyDescent="0.25">
      <c r="A99" s="259">
        <v>95</v>
      </c>
      <c r="B99" s="186">
        <v>40950</v>
      </c>
      <c r="C99" s="260" t="s">
        <v>5</v>
      </c>
      <c r="D99" s="187">
        <v>50531200</v>
      </c>
      <c r="E99" s="188">
        <v>1073</v>
      </c>
      <c r="F99" s="190">
        <v>47093.383038210624</v>
      </c>
    </row>
    <row r="100" spans="1:6" ht="15" customHeight="1" x14ac:dyDescent="0.25">
      <c r="A100" s="259">
        <v>96</v>
      </c>
      <c r="B100" s="186">
        <v>50930</v>
      </c>
      <c r="C100" s="260" t="s">
        <v>138</v>
      </c>
      <c r="D100" s="187">
        <v>39361944.090000004</v>
      </c>
      <c r="E100" s="188">
        <v>841</v>
      </c>
      <c r="F100" s="190">
        <v>46803.738513674201</v>
      </c>
    </row>
    <row r="101" spans="1:6" ht="15" customHeight="1" x14ac:dyDescent="0.25">
      <c r="A101" s="259">
        <v>97</v>
      </c>
      <c r="B101" s="186">
        <v>30160</v>
      </c>
      <c r="C101" s="260" t="s">
        <v>236</v>
      </c>
      <c r="D101" s="187">
        <v>57674952.960000001</v>
      </c>
      <c r="E101" s="188">
        <v>1241</v>
      </c>
      <c r="F101" s="190">
        <v>46474.579339242548</v>
      </c>
    </row>
    <row r="102" spans="1:6" ht="15" customHeight="1" x14ac:dyDescent="0.25">
      <c r="A102" s="259">
        <v>98</v>
      </c>
      <c r="B102" s="186">
        <v>61450</v>
      </c>
      <c r="C102" s="260" t="s">
        <v>88</v>
      </c>
      <c r="D102" s="187">
        <v>83889999.379999995</v>
      </c>
      <c r="E102" s="188">
        <v>1833</v>
      </c>
      <c r="F102" s="190">
        <v>45766.502662302235</v>
      </c>
    </row>
    <row r="103" spans="1:6" ht="15" customHeight="1" x14ac:dyDescent="0.25">
      <c r="A103" s="259">
        <v>99</v>
      </c>
      <c r="B103" s="264">
        <v>40080</v>
      </c>
      <c r="C103" s="260" t="s">
        <v>62</v>
      </c>
      <c r="D103" s="187">
        <v>65157762.450000003</v>
      </c>
      <c r="E103" s="188">
        <v>1427</v>
      </c>
      <c r="F103" s="190">
        <v>45660.660441485634</v>
      </c>
    </row>
    <row r="104" spans="1:6" ht="15" customHeight="1" x14ac:dyDescent="0.25">
      <c r="A104" s="259">
        <v>100</v>
      </c>
      <c r="B104" s="186">
        <v>61440</v>
      </c>
      <c r="C104" s="260" t="s">
        <v>202</v>
      </c>
      <c r="D104" s="187">
        <v>118682825.44</v>
      </c>
      <c r="E104" s="188">
        <v>2663</v>
      </c>
      <c r="F104" s="190">
        <v>44567.339631993993</v>
      </c>
    </row>
    <row r="105" spans="1:6" ht="15" customHeight="1" x14ac:dyDescent="0.25">
      <c r="A105" s="259">
        <v>101</v>
      </c>
      <c r="B105" s="186">
        <v>61490</v>
      </c>
      <c r="C105" s="260" t="s">
        <v>89</v>
      </c>
      <c r="D105" s="187">
        <v>119624875.28</v>
      </c>
      <c r="E105" s="188">
        <v>2727</v>
      </c>
      <c r="F105" s="190">
        <v>43866.840953428677</v>
      </c>
    </row>
    <row r="106" spans="1:6" ht="15" customHeight="1" x14ac:dyDescent="0.25">
      <c r="A106" s="259">
        <v>102</v>
      </c>
      <c r="B106" s="186">
        <v>40031</v>
      </c>
      <c r="C106" s="260" t="s">
        <v>181</v>
      </c>
      <c r="D106" s="187">
        <v>47738763.619999997</v>
      </c>
      <c r="E106" s="188">
        <v>1089</v>
      </c>
      <c r="F106" s="190">
        <v>43837.248503213952</v>
      </c>
    </row>
    <row r="107" spans="1:6" ht="15" customHeight="1" x14ac:dyDescent="0.25">
      <c r="A107" s="259">
        <v>103</v>
      </c>
      <c r="B107" s="186">
        <v>40720</v>
      </c>
      <c r="C107" s="260" t="s">
        <v>182</v>
      </c>
      <c r="D107" s="187">
        <v>51278758.009999998</v>
      </c>
      <c r="E107" s="188">
        <v>1171</v>
      </c>
      <c r="F107" s="190">
        <v>43790.570461144322</v>
      </c>
    </row>
    <row r="108" spans="1:6" ht="15" customHeight="1" x14ac:dyDescent="0.25">
      <c r="A108" s="259">
        <v>104</v>
      </c>
      <c r="B108" s="186">
        <v>31000</v>
      </c>
      <c r="C108" s="260" t="s">
        <v>57</v>
      </c>
      <c r="D108" s="187">
        <v>43842120.210000001</v>
      </c>
      <c r="E108" s="188">
        <v>1013</v>
      </c>
      <c r="F108" s="190">
        <v>43279.486880552817</v>
      </c>
    </row>
    <row r="109" spans="1:6" ht="15" customHeight="1" x14ac:dyDescent="0.25">
      <c r="A109" s="259">
        <v>105</v>
      </c>
      <c r="B109" s="186">
        <v>61560</v>
      </c>
      <c r="C109" s="260" t="s">
        <v>204</v>
      </c>
      <c r="D109" s="187">
        <v>136867999.81</v>
      </c>
      <c r="E109" s="188">
        <v>3172</v>
      </c>
      <c r="F109" s="190">
        <v>43148.801957755357</v>
      </c>
    </row>
    <row r="110" spans="1:6" ht="15" customHeight="1" x14ac:dyDescent="0.25">
      <c r="A110" s="259">
        <v>106</v>
      </c>
      <c r="B110" s="452">
        <v>61500</v>
      </c>
      <c r="C110" s="455" t="s">
        <v>90</v>
      </c>
      <c r="D110" s="453">
        <v>126471993.56</v>
      </c>
      <c r="E110" s="452">
        <v>2988</v>
      </c>
      <c r="F110" s="454">
        <v>42326.637737617137</v>
      </c>
    </row>
    <row r="111" spans="1:6" ht="15" customHeight="1" x14ac:dyDescent="0.25">
      <c r="A111" s="450">
        <v>107</v>
      </c>
      <c r="B111" s="439">
        <v>40820</v>
      </c>
      <c r="C111" s="444" t="s">
        <v>183</v>
      </c>
      <c r="D111" s="183">
        <v>37830093.909999996</v>
      </c>
      <c r="E111" s="155">
        <v>912</v>
      </c>
      <c r="F111" s="174">
        <v>41480.366129385962</v>
      </c>
    </row>
    <row r="112" spans="1:6" x14ac:dyDescent="0.25">
      <c r="A112" s="456">
        <v>108</v>
      </c>
      <c r="B112" s="186">
        <v>40390</v>
      </c>
      <c r="C112" s="260" t="s">
        <v>20</v>
      </c>
      <c r="D112" s="187">
        <v>46223930.130000003</v>
      </c>
      <c r="E112" s="188">
        <v>1230</v>
      </c>
      <c r="F112" s="190">
        <v>37580.431000000004</v>
      </c>
    </row>
    <row r="113" spans="1:6" x14ac:dyDescent="0.25">
      <c r="A113" s="457">
        <v>109</v>
      </c>
      <c r="B113" s="186">
        <v>61570</v>
      </c>
      <c r="C113" s="260" t="s">
        <v>205</v>
      </c>
      <c r="D113" s="187">
        <v>63190548.799999997</v>
      </c>
      <c r="E113" s="188">
        <v>1807</v>
      </c>
      <c r="F113" s="190">
        <v>34969.866519092415</v>
      </c>
    </row>
    <row r="114" spans="1:6" ht="15" customHeight="1" x14ac:dyDescent="0.25">
      <c r="A114" s="617">
        <v>110</v>
      </c>
      <c r="B114" s="439">
        <v>10890</v>
      </c>
      <c r="C114" s="444" t="s">
        <v>206</v>
      </c>
      <c r="D114" s="183">
        <v>83812734.219999999</v>
      </c>
      <c r="E114" s="155">
        <v>2437</v>
      </c>
      <c r="F114" s="174">
        <v>34391.766196142795</v>
      </c>
    </row>
    <row r="115" spans="1:6" ht="15.75" thickBot="1" x14ac:dyDescent="0.3">
      <c r="A115" s="458">
        <v>111</v>
      </c>
      <c r="B115" s="153">
        <v>40159</v>
      </c>
      <c r="C115" s="437" t="s">
        <v>256</v>
      </c>
      <c r="D115" s="185"/>
      <c r="E115" s="159"/>
      <c r="F115" s="265"/>
    </row>
  </sheetData>
  <sortState ref="A5:F117">
    <sortCondition descending="1" ref="F5"/>
  </sortState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zoomScale="90" zoomScaleNormal="90" workbookViewId="0">
      <pane xSplit="3" ySplit="4" topLeftCell="D29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5.5703125" style="161" customWidth="1"/>
    <col min="5" max="5" width="14.7109375" style="161" customWidth="1"/>
    <col min="6" max="6" width="13.7109375" style="161" customWidth="1"/>
    <col min="7" max="7" width="14.140625" style="161" customWidth="1"/>
    <col min="8" max="16384" width="9.140625" style="161"/>
  </cols>
  <sheetData>
    <row r="1" spans="1:7" ht="15.75" x14ac:dyDescent="0.25">
      <c r="B1" s="118" t="s">
        <v>82</v>
      </c>
    </row>
    <row r="2" spans="1:7" x14ac:dyDescent="0.25">
      <c r="C2" s="119" t="s">
        <v>209</v>
      </c>
    </row>
    <row r="3" spans="1:7" ht="11.25" customHeight="1" thickBot="1" x14ac:dyDescent="0.3">
      <c r="B3" s="53"/>
      <c r="C3" s="53"/>
      <c r="D3" s="17"/>
      <c r="E3" s="17"/>
      <c r="F3" s="17"/>
      <c r="G3" s="17"/>
    </row>
    <row r="4" spans="1:7" ht="82.5" customHeight="1" thickBot="1" x14ac:dyDescent="0.3">
      <c r="A4" s="231" t="s">
        <v>35</v>
      </c>
      <c r="B4" s="232" t="s">
        <v>41</v>
      </c>
      <c r="C4" s="233" t="s">
        <v>40</v>
      </c>
      <c r="D4" s="70" t="s">
        <v>43</v>
      </c>
      <c r="E4" s="237" t="s">
        <v>37</v>
      </c>
      <c r="F4" s="237" t="s">
        <v>45</v>
      </c>
      <c r="G4" s="238" t="s">
        <v>96</v>
      </c>
    </row>
    <row r="5" spans="1:7" ht="15" customHeight="1" x14ac:dyDescent="0.25">
      <c r="A5" s="271">
        <v>1</v>
      </c>
      <c r="B5" s="256">
        <v>40020</v>
      </c>
      <c r="C5" s="435" t="s">
        <v>180</v>
      </c>
      <c r="D5" s="257">
        <v>10541778.26</v>
      </c>
      <c r="E5" s="258">
        <v>1614668.87</v>
      </c>
      <c r="F5" s="267">
        <v>376</v>
      </c>
      <c r="G5" s="234">
        <v>32330.976409574465</v>
      </c>
    </row>
    <row r="6" spans="1:7" ht="15" customHeight="1" x14ac:dyDescent="0.25">
      <c r="A6" s="259">
        <v>2</v>
      </c>
      <c r="B6" s="186">
        <v>51580</v>
      </c>
      <c r="C6" s="260" t="s">
        <v>139</v>
      </c>
      <c r="D6" s="187">
        <v>38307999.049999997</v>
      </c>
      <c r="E6" s="191">
        <v>6995670</v>
      </c>
      <c r="F6" s="188">
        <v>2324</v>
      </c>
      <c r="G6" s="190">
        <v>19493.833498278829</v>
      </c>
    </row>
    <row r="7" spans="1:7" ht="15" customHeight="1" x14ac:dyDescent="0.25">
      <c r="A7" s="259">
        <v>3</v>
      </c>
      <c r="B7" s="186">
        <v>31480</v>
      </c>
      <c r="C7" s="260" t="s">
        <v>58</v>
      </c>
      <c r="D7" s="187">
        <v>19843535.859999999</v>
      </c>
      <c r="E7" s="191">
        <v>4042231.17</v>
      </c>
      <c r="F7" s="188">
        <v>1334</v>
      </c>
      <c r="G7" s="190">
        <v>17905.372586206897</v>
      </c>
    </row>
    <row r="8" spans="1:7" ht="15" customHeight="1" x14ac:dyDescent="0.25">
      <c r="A8" s="259">
        <v>4</v>
      </c>
      <c r="B8" s="186">
        <v>40010</v>
      </c>
      <c r="C8" s="260" t="s">
        <v>60</v>
      </c>
      <c r="D8" s="187">
        <v>31240183.600000001</v>
      </c>
      <c r="E8" s="191">
        <v>7095340</v>
      </c>
      <c r="F8" s="188">
        <v>2384</v>
      </c>
      <c r="G8" s="190">
        <v>16080.337080536914</v>
      </c>
    </row>
    <row r="9" spans="1:7" ht="15" customHeight="1" x14ac:dyDescent="0.25">
      <c r="A9" s="259">
        <v>5</v>
      </c>
      <c r="B9" s="186">
        <v>10880</v>
      </c>
      <c r="C9" s="260" t="s">
        <v>135</v>
      </c>
      <c r="D9" s="187">
        <v>42442432.039999999</v>
      </c>
      <c r="E9" s="191">
        <v>13129708.93</v>
      </c>
      <c r="F9" s="188">
        <v>3671</v>
      </c>
      <c r="G9" s="190">
        <v>15138.147907926996</v>
      </c>
    </row>
    <row r="10" spans="1:7" ht="15" customHeight="1" x14ac:dyDescent="0.25">
      <c r="A10" s="259">
        <v>6</v>
      </c>
      <c r="B10" s="186">
        <v>61540</v>
      </c>
      <c r="C10" s="260" t="s">
        <v>203</v>
      </c>
      <c r="D10" s="187">
        <v>23479364.16</v>
      </c>
      <c r="E10" s="191">
        <v>4036649</v>
      </c>
      <c r="F10" s="188">
        <v>1882</v>
      </c>
      <c r="G10" s="190">
        <v>14620.623358129649</v>
      </c>
    </row>
    <row r="11" spans="1:7" ht="15" customHeight="1" x14ac:dyDescent="0.25">
      <c r="A11" s="259">
        <v>7</v>
      </c>
      <c r="B11" s="452">
        <v>40100</v>
      </c>
      <c r="C11" s="455" t="s">
        <v>63</v>
      </c>
      <c r="D11" s="459">
        <v>12864597.560000001</v>
      </c>
      <c r="E11" s="452">
        <v>2996185</v>
      </c>
      <c r="F11" s="452">
        <v>1118</v>
      </c>
      <c r="G11" s="454">
        <v>14186.746475849732</v>
      </c>
    </row>
    <row r="12" spans="1:7" ht="15" customHeight="1" x14ac:dyDescent="0.25">
      <c r="A12" s="259">
        <v>8</v>
      </c>
      <c r="B12" s="186">
        <v>50003</v>
      </c>
      <c r="C12" s="260" t="s">
        <v>67</v>
      </c>
      <c r="D12" s="187">
        <v>13144424.640000001</v>
      </c>
      <c r="E12" s="191">
        <v>3022750</v>
      </c>
      <c r="F12" s="188">
        <v>1165</v>
      </c>
      <c r="G12" s="190">
        <v>13877.403124463521</v>
      </c>
    </row>
    <row r="13" spans="1:7" ht="15" customHeight="1" x14ac:dyDescent="0.25">
      <c r="A13" s="259">
        <v>9</v>
      </c>
      <c r="B13" s="186">
        <v>50040</v>
      </c>
      <c r="C13" s="260" t="s">
        <v>68</v>
      </c>
      <c r="D13" s="187">
        <v>12350560.369999999</v>
      </c>
      <c r="E13" s="191">
        <v>3460958.4</v>
      </c>
      <c r="F13" s="188">
        <v>1177</v>
      </c>
      <c r="G13" s="190">
        <v>13433.745768903993</v>
      </c>
    </row>
    <row r="14" spans="1:7" ht="15" customHeight="1" x14ac:dyDescent="0.25">
      <c r="A14" s="259">
        <v>10</v>
      </c>
      <c r="B14" s="186">
        <v>20550</v>
      </c>
      <c r="C14" s="260" t="s">
        <v>53</v>
      </c>
      <c r="D14" s="187">
        <v>5028227.5</v>
      </c>
      <c r="E14" s="191">
        <v>1842700</v>
      </c>
      <c r="F14" s="188">
        <v>681</v>
      </c>
      <c r="G14" s="190">
        <v>10089.467694566814</v>
      </c>
    </row>
    <row r="15" spans="1:7" ht="15" customHeight="1" x14ac:dyDescent="0.25">
      <c r="A15" s="259">
        <v>11</v>
      </c>
      <c r="B15" s="186">
        <v>40360</v>
      </c>
      <c r="C15" s="260" t="s">
        <v>19</v>
      </c>
      <c r="D15" s="187">
        <v>3804034</v>
      </c>
      <c r="E15" s="191">
        <v>1107193.75</v>
      </c>
      <c r="F15" s="188">
        <v>506</v>
      </c>
      <c r="G15" s="190">
        <v>9705.983695652174</v>
      </c>
    </row>
    <row r="16" spans="1:7" ht="15" customHeight="1" x14ac:dyDescent="0.25">
      <c r="A16" s="259">
        <v>12</v>
      </c>
      <c r="B16" s="186">
        <v>40133</v>
      </c>
      <c r="C16" s="260" t="s">
        <v>24</v>
      </c>
      <c r="D16" s="187">
        <v>7501346.29</v>
      </c>
      <c r="E16" s="191">
        <v>2400074.7999999998</v>
      </c>
      <c r="F16" s="188">
        <v>1086</v>
      </c>
      <c r="G16" s="190">
        <v>9117.3306537753215</v>
      </c>
    </row>
    <row r="17" spans="1:7" ht="15" customHeight="1" x14ac:dyDescent="0.25">
      <c r="A17" s="259">
        <v>13</v>
      </c>
      <c r="B17" s="186">
        <v>20060</v>
      </c>
      <c r="C17" s="260" t="s">
        <v>59</v>
      </c>
      <c r="D17" s="187">
        <v>8556582.3100000005</v>
      </c>
      <c r="E17" s="191">
        <v>7374710.4000000004</v>
      </c>
      <c r="F17" s="188">
        <v>1769</v>
      </c>
      <c r="G17" s="190">
        <v>9005.8183776144724</v>
      </c>
    </row>
    <row r="18" spans="1:7" ht="15" customHeight="1" x14ac:dyDescent="0.25">
      <c r="A18" s="259">
        <v>14</v>
      </c>
      <c r="B18" s="186">
        <v>61430</v>
      </c>
      <c r="C18" s="260" t="s">
        <v>87</v>
      </c>
      <c r="D18" s="187">
        <v>11880250.17</v>
      </c>
      <c r="E18" s="191">
        <v>7022045.7000000002</v>
      </c>
      <c r="F18" s="188">
        <v>2556</v>
      </c>
      <c r="G18" s="190">
        <v>7395.2644248826291</v>
      </c>
    </row>
    <row r="19" spans="1:7" ht="15" customHeight="1" x14ac:dyDescent="0.25">
      <c r="A19" s="259">
        <v>15</v>
      </c>
      <c r="B19" s="186">
        <v>60010</v>
      </c>
      <c r="C19" s="260" t="s">
        <v>190</v>
      </c>
      <c r="D19" s="187">
        <v>571372.48</v>
      </c>
      <c r="E19" s="191">
        <v>5638989.8499999996</v>
      </c>
      <c r="F19" s="188">
        <v>978</v>
      </c>
      <c r="G19" s="190">
        <v>6350.0637321063396</v>
      </c>
    </row>
    <row r="20" spans="1:7" ht="15" customHeight="1" x14ac:dyDescent="0.25">
      <c r="A20" s="259">
        <v>16</v>
      </c>
      <c r="B20" s="186">
        <v>40031</v>
      </c>
      <c r="C20" s="260" t="s">
        <v>181</v>
      </c>
      <c r="D20" s="187">
        <v>1108048</v>
      </c>
      <c r="E20" s="191">
        <v>5266770</v>
      </c>
      <c r="F20" s="188">
        <v>1089</v>
      </c>
      <c r="G20" s="190">
        <v>5853.8273645546369</v>
      </c>
    </row>
    <row r="21" spans="1:7" ht="15" customHeight="1" x14ac:dyDescent="0.25">
      <c r="A21" s="259">
        <v>17</v>
      </c>
      <c r="B21" s="186">
        <v>40410</v>
      </c>
      <c r="C21" s="260" t="s">
        <v>64</v>
      </c>
      <c r="D21" s="187">
        <v>3269733.01</v>
      </c>
      <c r="E21" s="191">
        <v>7762645.0499999998</v>
      </c>
      <c r="F21" s="188">
        <v>2000</v>
      </c>
      <c r="G21" s="190">
        <v>5516.1890299999995</v>
      </c>
    </row>
    <row r="22" spans="1:7" ht="15" customHeight="1" x14ac:dyDescent="0.25">
      <c r="A22" s="259">
        <v>18</v>
      </c>
      <c r="B22" s="186">
        <v>40990</v>
      </c>
      <c r="C22" s="260" t="s">
        <v>23</v>
      </c>
      <c r="D22" s="187">
        <v>2982591.66</v>
      </c>
      <c r="E22" s="191">
        <v>3928771</v>
      </c>
      <c r="F22" s="188">
        <v>1266</v>
      </c>
      <c r="G22" s="190">
        <v>5459.2122116903638</v>
      </c>
    </row>
    <row r="23" spans="1:7" ht="15" customHeight="1" x14ac:dyDescent="0.25">
      <c r="A23" s="259">
        <v>19</v>
      </c>
      <c r="B23" s="186">
        <v>10003</v>
      </c>
      <c r="C23" s="260" t="s">
        <v>47</v>
      </c>
      <c r="D23" s="187">
        <v>668900.92000000004</v>
      </c>
      <c r="E23" s="191">
        <v>696708.86</v>
      </c>
      <c r="F23" s="188">
        <v>251</v>
      </c>
      <c r="G23" s="190">
        <v>5440.6764143426299</v>
      </c>
    </row>
    <row r="24" spans="1:7" ht="15" customHeight="1" x14ac:dyDescent="0.25">
      <c r="A24" s="259">
        <v>20</v>
      </c>
      <c r="B24" s="186">
        <v>20810</v>
      </c>
      <c r="C24" s="260" t="s">
        <v>174</v>
      </c>
      <c r="D24" s="187">
        <v>2603519.92</v>
      </c>
      <c r="E24" s="191">
        <v>2154960</v>
      </c>
      <c r="F24" s="188">
        <v>962</v>
      </c>
      <c r="G24" s="190">
        <v>4946.4448232848235</v>
      </c>
    </row>
    <row r="25" spans="1:7" ht="15" customHeight="1" x14ac:dyDescent="0.25">
      <c r="A25" s="259">
        <v>21</v>
      </c>
      <c r="B25" s="186">
        <v>40730</v>
      </c>
      <c r="C25" s="260" t="s">
        <v>21</v>
      </c>
      <c r="D25" s="187">
        <v>401971</v>
      </c>
      <c r="E25" s="191">
        <v>918270</v>
      </c>
      <c r="F25" s="188">
        <v>267</v>
      </c>
      <c r="G25" s="190">
        <v>4944.7228464419477</v>
      </c>
    </row>
    <row r="26" spans="1:7" ht="15" customHeight="1" x14ac:dyDescent="0.25">
      <c r="A26" s="259">
        <v>22</v>
      </c>
      <c r="B26" s="186">
        <v>30130</v>
      </c>
      <c r="C26" s="260" t="s">
        <v>1</v>
      </c>
      <c r="D26" s="187">
        <v>1492758</v>
      </c>
      <c r="E26" s="191">
        <v>1294010</v>
      </c>
      <c r="F26" s="188">
        <v>582</v>
      </c>
      <c r="G26" s="190">
        <v>4788.26116838488</v>
      </c>
    </row>
    <row r="27" spans="1:7" ht="15" customHeight="1" x14ac:dyDescent="0.25">
      <c r="A27" s="259">
        <v>23</v>
      </c>
      <c r="B27" s="186">
        <v>70020</v>
      </c>
      <c r="C27" s="260" t="s">
        <v>69</v>
      </c>
      <c r="D27" s="187">
        <v>908612.52</v>
      </c>
      <c r="E27" s="191">
        <v>4478221.53</v>
      </c>
      <c r="F27" s="188">
        <v>1138</v>
      </c>
      <c r="G27" s="190">
        <v>4733.59758347979</v>
      </c>
    </row>
    <row r="28" spans="1:7" ht="15" customHeight="1" x14ac:dyDescent="0.25">
      <c r="A28" s="259">
        <v>24</v>
      </c>
      <c r="B28" s="186">
        <v>51370</v>
      </c>
      <c r="C28" s="260" t="s">
        <v>66</v>
      </c>
      <c r="D28" s="187">
        <v>1157144</v>
      </c>
      <c r="E28" s="191">
        <v>3038390</v>
      </c>
      <c r="F28" s="188">
        <v>941</v>
      </c>
      <c r="G28" s="190">
        <v>4458.5908607863976</v>
      </c>
    </row>
    <row r="29" spans="1:7" ht="15" customHeight="1" x14ac:dyDescent="0.25">
      <c r="A29" s="259">
        <v>25</v>
      </c>
      <c r="B29" s="186">
        <v>10004</v>
      </c>
      <c r="C29" s="260" t="s">
        <v>48</v>
      </c>
      <c r="D29" s="187">
        <v>2295665.08</v>
      </c>
      <c r="E29" s="191">
        <v>4264129.92</v>
      </c>
      <c r="F29" s="188">
        <v>1528</v>
      </c>
      <c r="G29" s="190">
        <v>4293.0595549738218</v>
      </c>
    </row>
    <row r="30" spans="1:7" ht="15" customHeight="1" x14ac:dyDescent="0.25">
      <c r="A30" s="259">
        <v>26</v>
      </c>
      <c r="B30" s="263">
        <v>50780</v>
      </c>
      <c r="C30" s="447" t="s">
        <v>239</v>
      </c>
      <c r="D30" s="187">
        <v>3307606.17</v>
      </c>
      <c r="E30" s="191">
        <v>2953840</v>
      </c>
      <c r="F30" s="269">
        <v>1516</v>
      </c>
      <c r="G30" s="190">
        <v>4130.2415369393138</v>
      </c>
    </row>
    <row r="31" spans="1:7" ht="15" customHeight="1" x14ac:dyDescent="0.25">
      <c r="A31" s="259">
        <v>27</v>
      </c>
      <c r="B31" s="186">
        <v>60660</v>
      </c>
      <c r="C31" s="260" t="s">
        <v>241</v>
      </c>
      <c r="D31" s="187">
        <v>1081402.27</v>
      </c>
      <c r="E31" s="191">
        <v>2412731.73</v>
      </c>
      <c r="F31" s="188">
        <v>858</v>
      </c>
      <c r="G31" s="190">
        <v>4072.4172494172494</v>
      </c>
    </row>
    <row r="32" spans="1:7" ht="15" customHeight="1" x14ac:dyDescent="0.25">
      <c r="A32" s="259">
        <v>28</v>
      </c>
      <c r="B32" s="264">
        <v>70021</v>
      </c>
      <c r="C32" s="260" t="s">
        <v>70</v>
      </c>
      <c r="D32" s="187">
        <v>940252.53</v>
      </c>
      <c r="E32" s="191">
        <v>2646913.83</v>
      </c>
      <c r="F32" s="188">
        <v>910</v>
      </c>
      <c r="G32" s="190">
        <v>3941.9410549450554</v>
      </c>
    </row>
    <row r="33" spans="1:7" ht="15" customHeight="1" x14ac:dyDescent="0.25">
      <c r="A33" s="259">
        <v>29</v>
      </c>
      <c r="B33" s="186">
        <v>60070</v>
      </c>
      <c r="C33" s="260" t="s">
        <v>193</v>
      </c>
      <c r="D33" s="187">
        <v>1077275</v>
      </c>
      <c r="E33" s="191">
        <v>3686762</v>
      </c>
      <c r="F33" s="188">
        <v>1225</v>
      </c>
      <c r="G33" s="190">
        <v>3889.0097959183672</v>
      </c>
    </row>
    <row r="34" spans="1:7" ht="15" customHeight="1" x14ac:dyDescent="0.25">
      <c r="A34" s="259">
        <v>30</v>
      </c>
      <c r="B34" s="186">
        <v>61520</v>
      </c>
      <c r="C34" s="260" t="s">
        <v>118</v>
      </c>
      <c r="D34" s="187">
        <v>3176625.4</v>
      </c>
      <c r="E34" s="191">
        <v>5577964.9100000001</v>
      </c>
      <c r="F34" s="188">
        <v>2299</v>
      </c>
      <c r="G34" s="190">
        <v>3807.9992648977818</v>
      </c>
    </row>
    <row r="35" spans="1:7" ht="15" customHeight="1" x14ac:dyDescent="0.25">
      <c r="A35" s="259">
        <v>31</v>
      </c>
      <c r="B35" s="186">
        <v>30030</v>
      </c>
      <c r="C35" s="260" t="s">
        <v>175</v>
      </c>
      <c r="D35" s="187">
        <v>720514</v>
      </c>
      <c r="E35" s="191">
        <v>2957440</v>
      </c>
      <c r="F35" s="188">
        <v>982</v>
      </c>
      <c r="G35" s="190">
        <v>3745.3706720977598</v>
      </c>
    </row>
    <row r="36" spans="1:7" ht="15" customHeight="1" x14ac:dyDescent="0.25">
      <c r="A36" s="259">
        <v>32</v>
      </c>
      <c r="B36" s="186">
        <v>20040</v>
      </c>
      <c r="C36" s="260" t="s">
        <v>50</v>
      </c>
      <c r="D36" s="187">
        <v>1133502.74</v>
      </c>
      <c r="E36" s="191">
        <v>2791180</v>
      </c>
      <c r="F36" s="188">
        <v>1048</v>
      </c>
      <c r="G36" s="190">
        <v>3744.9262786259546</v>
      </c>
    </row>
    <row r="37" spans="1:7" ht="15" customHeight="1" x14ac:dyDescent="0.25">
      <c r="A37" s="259">
        <v>33</v>
      </c>
      <c r="B37" s="186">
        <v>60001</v>
      </c>
      <c r="C37" s="260" t="s">
        <v>242</v>
      </c>
      <c r="D37" s="187">
        <v>915730.23</v>
      </c>
      <c r="E37" s="191">
        <v>2838222.2</v>
      </c>
      <c r="F37" s="188">
        <v>1003</v>
      </c>
      <c r="G37" s="190">
        <v>3742.7242572283153</v>
      </c>
    </row>
    <row r="38" spans="1:7" ht="15" customHeight="1" x14ac:dyDescent="0.25">
      <c r="A38" s="259">
        <v>34</v>
      </c>
      <c r="B38" s="186">
        <v>30500</v>
      </c>
      <c r="C38" s="260" t="s">
        <v>237</v>
      </c>
      <c r="D38" s="187">
        <v>286546</v>
      </c>
      <c r="E38" s="191">
        <v>841790</v>
      </c>
      <c r="F38" s="188">
        <v>302</v>
      </c>
      <c r="G38" s="190">
        <v>3736.2119205298013</v>
      </c>
    </row>
    <row r="39" spans="1:7" ht="15" customHeight="1" x14ac:dyDescent="0.25">
      <c r="A39" s="259">
        <v>35</v>
      </c>
      <c r="B39" s="451">
        <v>60560</v>
      </c>
      <c r="C39" s="455" t="s">
        <v>11</v>
      </c>
      <c r="D39" s="459">
        <v>543683</v>
      </c>
      <c r="E39" s="452">
        <v>1357363</v>
      </c>
      <c r="F39" s="452">
        <v>511</v>
      </c>
      <c r="G39" s="454">
        <v>3720.2465753424658</v>
      </c>
    </row>
    <row r="40" spans="1:7" ht="15" customHeight="1" x14ac:dyDescent="0.25">
      <c r="A40" s="259">
        <v>36</v>
      </c>
      <c r="B40" s="186">
        <v>30480</v>
      </c>
      <c r="C40" s="260" t="s">
        <v>119</v>
      </c>
      <c r="D40" s="187">
        <v>1055695</v>
      </c>
      <c r="E40" s="191">
        <v>3378150</v>
      </c>
      <c r="F40" s="188">
        <v>1212</v>
      </c>
      <c r="G40" s="190">
        <v>3658.2879537953795</v>
      </c>
    </row>
    <row r="41" spans="1:7" ht="15" customHeight="1" x14ac:dyDescent="0.25">
      <c r="A41" s="259">
        <v>37</v>
      </c>
      <c r="B41" s="263">
        <v>10860</v>
      </c>
      <c r="C41" s="260" t="s">
        <v>136</v>
      </c>
      <c r="D41" s="187">
        <v>867994.07</v>
      </c>
      <c r="E41" s="191">
        <v>2223565.16</v>
      </c>
      <c r="F41" s="188">
        <v>869</v>
      </c>
      <c r="G41" s="190">
        <v>3557.6055581127735</v>
      </c>
    </row>
    <row r="42" spans="1:7" ht="15" customHeight="1" x14ac:dyDescent="0.25">
      <c r="A42" s="259">
        <v>38</v>
      </c>
      <c r="B42" s="186">
        <v>60980</v>
      </c>
      <c r="C42" s="260" t="s">
        <v>30</v>
      </c>
      <c r="D42" s="187">
        <v>732961</v>
      </c>
      <c r="E42" s="191">
        <v>2299082</v>
      </c>
      <c r="F42" s="188">
        <v>864</v>
      </c>
      <c r="G42" s="189">
        <v>3509.3090277777778</v>
      </c>
    </row>
    <row r="43" spans="1:7" ht="15" customHeight="1" x14ac:dyDescent="0.25">
      <c r="A43" s="259">
        <v>39</v>
      </c>
      <c r="B43" s="186">
        <v>70110</v>
      </c>
      <c r="C43" s="260" t="s">
        <v>71</v>
      </c>
      <c r="D43" s="187">
        <v>1214038</v>
      </c>
      <c r="E43" s="191">
        <v>2210398.4500000002</v>
      </c>
      <c r="F43" s="188">
        <v>976</v>
      </c>
      <c r="G43" s="190">
        <v>3508.6439036885249</v>
      </c>
    </row>
    <row r="44" spans="1:7" ht="15" customHeight="1" x14ac:dyDescent="0.25">
      <c r="A44" s="259">
        <v>40</v>
      </c>
      <c r="B44" s="186">
        <v>70100</v>
      </c>
      <c r="C44" s="260" t="s">
        <v>267</v>
      </c>
      <c r="D44" s="187">
        <v>1029366.82</v>
      </c>
      <c r="E44" s="191">
        <v>2583562.5099999998</v>
      </c>
      <c r="F44" s="188">
        <v>1041</v>
      </c>
      <c r="G44" s="190">
        <v>3470.633362151777</v>
      </c>
    </row>
    <row r="45" spans="1:7" ht="15" customHeight="1" x14ac:dyDescent="0.25">
      <c r="A45" s="259">
        <v>41</v>
      </c>
      <c r="B45" s="186">
        <v>61080</v>
      </c>
      <c r="C45" s="260" t="s">
        <v>196</v>
      </c>
      <c r="D45" s="187">
        <v>1577324.42</v>
      </c>
      <c r="E45" s="191">
        <v>3835363</v>
      </c>
      <c r="F45" s="188">
        <v>1580</v>
      </c>
      <c r="G45" s="190">
        <v>3425.7515316455697</v>
      </c>
    </row>
    <row r="46" spans="1:7" ht="15" customHeight="1" x14ac:dyDescent="0.25">
      <c r="A46" s="259">
        <v>42</v>
      </c>
      <c r="B46" s="186">
        <v>40720</v>
      </c>
      <c r="C46" s="260" t="s">
        <v>182</v>
      </c>
      <c r="D46" s="187">
        <v>1680105.77</v>
      </c>
      <c r="E46" s="191">
        <v>2325090</v>
      </c>
      <c r="F46" s="188">
        <v>1171</v>
      </c>
      <c r="G46" s="190">
        <v>3420.3208966695133</v>
      </c>
    </row>
    <row r="47" spans="1:7" ht="15" customHeight="1" x14ac:dyDescent="0.25">
      <c r="A47" s="259">
        <v>43</v>
      </c>
      <c r="B47" s="186">
        <v>61450</v>
      </c>
      <c r="C47" s="260" t="s">
        <v>88</v>
      </c>
      <c r="D47" s="187">
        <v>1523078.19</v>
      </c>
      <c r="E47" s="191">
        <v>4652462</v>
      </c>
      <c r="F47" s="188">
        <v>1833</v>
      </c>
      <c r="G47" s="190">
        <v>3369.0890289143476</v>
      </c>
    </row>
    <row r="48" spans="1:7" ht="15" customHeight="1" x14ac:dyDescent="0.25">
      <c r="A48" s="259">
        <v>44</v>
      </c>
      <c r="B48" s="186">
        <v>50760</v>
      </c>
      <c r="C48" s="260" t="s">
        <v>189</v>
      </c>
      <c r="D48" s="187">
        <v>2275699.58</v>
      </c>
      <c r="E48" s="191">
        <v>4930910</v>
      </c>
      <c r="F48" s="188">
        <v>2149</v>
      </c>
      <c r="G48" s="190">
        <v>3353.4711865984177</v>
      </c>
    </row>
    <row r="49" spans="1:7" ht="15" customHeight="1" x14ac:dyDescent="0.25">
      <c r="A49" s="259">
        <v>45</v>
      </c>
      <c r="B49" s="186">
        <v>61440</v>
      </c>
      <c r="C49" s="260" t="s">
        <v>202</v>
      </c>
      <c r="D49" s="187">
        <v>1400197</v>
      </c>
      <c r="E49" s="191">
        <v>7519592</v>
      </c>
      <c r="F49" s="188">
        <v>2663</v>
      </c>
      <c r="G49" s="190">
        <v>3349.5264739016147</v>
      </c>
    </row>
    <row r="50" spans="1:7" ht="15" customHeight="1" x14ac:dyDescent="0.25">
      <c r="A50" s="259">
        <v>46</v>
      </c>
      <c r="B50" s="186">
        <v>60240</v>
      </c>
      <c r="C50" s="260" t="s">
        <v>194</v>
      </c>
      <c r="D50" s="187">
        <v>2527735</v>
      </c>
      <c r="E50" s="191">
        <v>4337119</v>
      </c>
      <c r="F50" s="188">
        <v>2063</v>
      </c>
      <c r="G50" s="190">
        <v>3327.6073679108094</v>
      </c>
    </row>
    <row r="51" spans="1:7" ht="15" customHeight="1" x14ac:dyDescent="0.25">
      <c r="A51" s="259">
        <v>47</v>
      </c>
      <c r="B51" s="186">
        <v>30070</v>
      </c>
      <c r="C51" s="260" t="s">
        <v>55</v>
      </c>
      <c r="D51" s="187">
        <v>573631</v>
      </c>
      <c r="E51" s="191">
        <v>3911490</v>
      </c>
      <c r="F51" s="188">
        <v>1358</v>
      </c>
      <c r="G51" s="190">
        <v>3302.7400589101621</v>
      </c>
    </row>
    <row r="52" spans="1:7" ht="15" customHeight="1" x14ac:dyDescent="0.25">
      <c r="A52" s="259">
        <v>48</v>
      </c>
      <c r="B52" s="186">
        <v>50060</v>
      </c>
      <c r="C52" s="260" t="s">
        <v>184</v>
      </c>
      <c r="D52" s="187">
        <v>1146266.2</v>
      </c>
      <c r="E52" s="191">
        <v>4144714.17</v>
      </c>
      <c r="F52" s="188">
        <v>1618</v>
      </c>
      <c r="G52" s="190">
        <v>3270.0743943139678</v>
      </c>
    </row>
    <row r="53" spans="1:7" ht="15" customHeight="1" x14ac:dyDescent="0.25">
      <c r="A53" s="259">
        <v>49</v>
      </c>
      <c r="B53" s="186">
        <v>50340</v>
      </c>
      <c r="C53" s="260" t="s">
        <v>186</v>
      </c>
      <c r="D53" s="187">
        <v>1006992.43</v>
      </c>
      <c r="E53" s="191">
        <v>2307207.96</v>
      </c>
      <c r="F53" s="188">
        <v>1014</v>
      </c>
      <c r="G53" s="190">
        <v>3268.4421992110456</v>
      </c>
    </row>
    <row r="54" spans="1:7" ht="15" customHeight="1" x14ac:dyDescent="0.25">
      <c r="A54" s="259">
        <v>50</v>
      </c>
      <c r="B54" s="186">
        <v>50170</v>
      </c>
      <c r="C54" s="260" t="s">
        <v>185</v>
      </c>
      <c r="D54" s="187">
        <v>660560.15</v>
      </c>
      <c r="E54" s="191">
        <v>2025692.4</v>
      </c>
      <c r="F54" s="188">
        <v>822</v>
      </c>
      <c r="G54" s="190">
        <v>3267.9471411192212</v>
      </c>
    </row>
    <row r="55" spans="1:7" ht="15" customHeight="1" x14ac:dyDescent="0.25">
      <c r="A55" s="259">
        <v>51</v>
      </c>
      <c r="B55" s="186">
        <v>61470</v>
      </c>
      <c r="C55" s="260" t="s">
        <v>32</v>
      </c>
      <c r="D55" s="187">
        <v>854777</v>
      </c>
      <c r="E55" s="191">
        <v>3370735</v>
      </c>
      <c r="F55" s="188">
        <v>1299</v>
      </c>
      <c r="G55" s="190">
        <v>3252.8960739030022</v>
      </c>
    </row>
    <row r="56" spans="1:7" ht="15" customHeight="1" x14ac:dyDescent="0.25">
      <c r="A56" s="259">
        <v>52</v>
      </c>
      <c r="B56" s="186">
        <v>30640</v>
      </c>
      <c r="C56" s="260" t="s">
        <v>13</v>
      </c>
      <c r="D56" s="187">
        <v>617415</v>
      </c>
      <c r="E56" s="191">
        <v>2659660</v>
      </c>
      <c r="F56" s="188">
        <v>1010</v>
      </c>
      <c r="G56" s="190">
        <v>3244.628712871287</v>
      </c>
    </row>
    <row r="57" spans="1:7" ht="15" customHeight="1" x14ac:dyDescent="0.25">
      <c r="A57" s="259">
        <v>53</v>
      </c>
      <c r="B57" s="186">
        <v>60050</v>
      </c>
      <c r="C57" s="260" t="s">
        <v>191</v>
      </c>
      <c r="D57" s="187">
        <v>858924</v>
      </c>
      <c r="E57" s="191">
        <v>2635939</v>
      </c>
      <c r="F57" s="188">
        <v>1086</v>
      </c>
      <c r="G57" s="190">
        <v>3218.1058931860039</v>
      </c>
    </row>
    <row r="58" spans="1:7" ht="15" customHeight="1" x14ac:dyDescent="0.25">
      <c r="A58" s="259">
        <v>54</v>
      </c>
      <c r="B58" s="186">
        <v>20400</v>
      </c>
      <c r="C58" s="260" t="s">
        <v>52</v>
      </c>
      <c r="D58" s="187">
        <v>1024994</v>
      </c>
      <c r="E58" s="191">
        <v>3555230</v>
      </c>
      <c r="F58" s="188">
        <v>1427</v>
      </c>
      <c r="G58" s="190">
        <v>3209.687456201822</v>
      </c>
    </row>
    <row r="59" spans="1:7" ht="15" customHeight="1" x14ac:dyDescent="0.25">
      <c r="A59" s="259">
        <v>55</v>
      </c>
      <c r="B59" s="186">
        <v>61290</v>
      </c>
      <c r="C59" s="260" t="s">
        <v>31</v>
      </c>
      <c r="D59" s="187">
        <v>779407.01</v>
      </c>
      <c r="E59" s="191">
        <v>1813606</v>
      </c>
      <c r="F59" s="188">
        <v>810</v>
      </c>
      <c r="G59" s="190">
        <v>3201.2506296296292</v>
      </c>
    </row>
    <row r="60" spans="1:7" ht="15" customHeight="1" x14ac:dyDescent="0.25">
      <c r="A60" s="259">
        <v>56</v>
      </c>
      <c r="B60" s="186">
        <v>60910</v>
      </c>
      <c r="C60" s="260" t="s">
        <v>3</v>
      </c>
      <c r="D60" s="187">
        <v>737519.95</v>
      </c>
      <c r="E60" s="191">
        <v>2309826.4</v>
      </c>
      <c r="F60" s="188">
        <v>957</v>
      </c>
      <c r="G60" s="190">
        <v>3184.2699582027162</v>
      </c>
    </row>
    <row r="61" spans="1:7" ht="15" customHeight="1" x14ac:dyDescent="0.25">
      <c r="A61" s="259">
        <v>57</v>
      </c>
      <c r="B61" s="186">
        <v>31000</v>
      </c>
      <c r="C61" s="260" t="s">
        <v>57</v>
      </c>
      <c r="D61" s="187">
        <v>833934</v>
      </c>
      <c r="E61" s="191">
        <v>2390260</v>
      </c>
      <c r="F61" s="188">
        <v>1013</v>
      </c>
      <c r="G61" s="190">
        <v>3182.8173741362289</v>
      </c>
    </row>
    <row r="62" spans="1:7" ht="15" customHeight="1" x14ac:dyDescent="0.25">
      <c r="A62" s="259">
        <v>58</v>
      </c>
      <c r="B62" s="186">
        <v>30890</v>
      </c>
      <c r="C62" s="260" t="s">
        <v>177</v>
      </c>
      <c r="D62" s="187">
        <v>444753</v>
      </c>
      <c r="E62" s="191">
        <v>1866180</v>
      </c>
      <c r="F62" s="188">
        <v>727</v>
      </c>
      <c r="G62" s="190">
        <v>3178.7248968363137</v>
      </c>
    </row>
    <row r="63" spans="1:7" ht="15" customHeight="1" x14ac:dyDescent="0.25">
      <c r="A63" s="259">
        <v>59</v>
      </c>
      <c r="B63" s="186">
        <v>50420</v>
      </c>
      <c r="C63" s="260" t="s">
        <v>187</v>
      </c>
      <c r="D63" s="187">
        <v>782402</v>
      </c>
      <c r="E63" s="191">
        <v>2342300</v>
      </c>
      <c r="F63" s="188">
        <v>985</v>
      </c>
      <c r="G63" s="190">
        <v>3172.2862944162434</v>
      </c>
    </row>
    <row r="64" spans="1:7" ht="15" customHeight="1" x14ac:dyDescent="0.25">
      <c r="A64" s="259">
        <v>60</v>
      </c>
      <c r="B64" s="186">
        <v>70270</v>
      </c>
      <c r="C64" s="260" t="s">
        <v>29</v>
      </c>
      <c r="D64" s="187">
        <v>454071.17</v>
      </c>
      <c r="E64" s="191">
        <v>1702427.15</v>
      </c>
      <c r="F64" s="188">
        <v>685</v>
      </c>
      <c r="G64" s="190">
        <v>3148.1727299270069</v>
      </c>
    </row>
    <row r="65" spans="1:7" ht="15" customHeight="1" x14ac:dyDescent="0.25">
      <c r="A65" s="259">
        <v>61</v>
      </c>
      <c r="B65" s="186">
        <v>40030</v>
      </c>
      <c r="C65" s="260" t="s">
        <v>179</v>
      </c>
      <c r="D65" s="187">
        <v>496905</v>
      </c>
      <c r="E65" s="191">
        <v>1647693.66</v>
      </c>
      <c r="F65" s="188">
        <v>686</v>
      </c>
      <c r="G65" s="190">
        <v>3126.2371137026239</v>
      </c>
    </row>
    <row r="66" spans="1:7" ht="15" customHeight="1" x14ac:dyDescent="0.25">
      <c r="A66" s="259">
        <v>62</v>
      </c>
      <c r="B66" s="186">
        <v>61510</v>
      </c>
      <c r="C66" s="260" t="s">
        <v>33</v>
      </c>
      <c r="D66" s="187">
        <v>1213548.03</v>
      </c>
      <c r="E66" s="191">
        <v>4178900</v>
      </c>
      <c r="F66" s="188">
        <v>1726</v>
      </c>
      <c r="G66" s="190">
        <v>3124.2456720741602</v>
      </c>
    </row>
    <row r="67" spans="1:7" ht="15" customHeight="1" x14ac:dyDescent="0.25">
      <c r="A67" s="259">
        <v>63</v>
      </c>
      <c r="B67" s="186">
        <v>70040</v>
      </c>
      <c r="C67" s="260" t="s">
        <v>28</v>
      </c>
      <c r="D67" s="187">
        <v>856062.19</v>
      </c>
      <c r="E67" s="191">
        <v>1389779.15</v>
      </c>
      <c r="F67" s="188">
        <v>721</v>
      </c>
      <c r="G67" s="190">
        <v>3114.8978363384185</v>
      </c>
    </row>
    <row r="68" spans="1:7" ht="15" customHeight="1" x14ac:dyDescent="0.25">
      <c r="A68" s="259">
        <v>64</v>
      </c>
      <c r="B68" s="186">
        <v>30460</v>
      </c>
      <c r="C68" s="260" t="s">
        <v>56</v>
      </c>
      <c r="D68" s="187">
        <v>1016425</v>
      </c>
      <c r="E68" s="191">
        <v>3213500</v>
      </c>
      <c r="F68" s="188">
        <v>1361</v>
      </c>
      <c r="G68" s="190">
        <v>3107.9537105069803</v>
      </c>
    </row>
    <row r="69" spans="1:7" ht="15" customHeight="1" x14ac:dyDescent="0.25">
      <c r="A69" s="259">
        <v>65</v>
      </c>
      <c r="B69" s="186">
        <v>50450</v>
      </c>
      <c r="C69" s="260" t="s">
        <v>188</v>
      </c>
      <c r="D69" s="187">
        <v>908572</v>
      </c>
      <c r="E69" s="191">
        <v>3998090</v>
      </c>
      <c r="F69" s="188">
        <v>1601</v>
      </c>
      <c r="G69" s="190">
        <v>3064.7482823235478</v>
      </c>
    </row>
    <row r="70" spans="1:7" ht="15" customHeight="1" x14ac:dyDescent="0.25">
      <c r="A70" s="259">
        <v>66</v>
      </c>
      <c r="B70" s="186">
        <v>61410</v>
      </c>
      <c r="C70" s="260" t="s">
        <v>201</v>
      </c>
      <c r="D70" s="187">
        <v>750443.04</v>
      </c>
      <c r="E70" s="191">
        <v>2431134.7400000002</v>
      </c>
      <c r="F70" s="188">
        <v>1045</v>
      </c>
      <c r="G70" s="190">
        <v>3044.5720382775121</v>
      </c>
    </row>
    <row r="71" spans="1:7" ht="15" customHeight="1" x14ac:dyDescent="0.25">
      <c r="A71" s="259">
        <v>67</v>
      </c>
      <c r="B71" s="186">
        <v>40011</v>
      </c>
      <c r="C71" s="260" t="s">
        <v>61</v>
      </c>
      <c r="D71" s="187">
        <v>2000852.2</v>
      </c>
      <c r="E71" s="191">
        <v>5777370</v>
      </c>
      <c r="F71" s="188">
        <v>2567</v>
      </c>
      <c r="G71" s="190">
        <v>3030.0826645890147</v>
      </c>
    </row>
    <row r="72" spans="1:7" ht="15" customHeight="1" x14ac:dyDescent="0.25">
      <c r="A72" s="259">
        <v>68</v>
      </c>
      <c r="B72" s="186">
        <v>61490</v>
      </c>
      <c r="C72" s="260" t="s">
        <v>89</v>
      </c>
      <c r="D72" s="187">
        <v>2232898.2799999998</v>
      </c>
      <c r="E72" s="191">
        <v>6014665.6699999999</v>
      </c>
      <c r="F72" s="188">
        <v>2727</v>
      </c>
      <c r="G72" s="190">
        <v>3024.4092225889253</v>
      </c>
    </row>
    <row r="73" spans="1:7" ht="15" customHeight="1" x14ac:dyDescent="0.25">
      <c r="A73" s="259">
        <v>69</v>
      </c>
      <c r="B73" s="186">
        <v>60850</v>
      </c>
      <c r="C73" s="260" t="s">
        <v>195</v>
      </c>
      <c r="D73" s="187">
        <v>995972.8</v>
      </c>
      <c r="E73" s="191">
        <v>2659056.7999999998</v>
      </c>
      <c r="F73" s="188">
        <v>1209</v>
      </c>
      <c r="G73" s="190">
        <v>3023.1841191066997</v>
      </c>
    </row>
    <row r="74" spans="1:7" ht="15" customHeight="1" x14ac:dyDescent="0.25">
      <c r="A74" s="259">
        <v>70</v>
      </c>
      <c r="B74" s="186">
        <v>30440</v>
      </c>
      <c r="C74" s="260" t="s">
        <v>9</v>
      </c>
      <c r="D74" s="187">
        <v>389984</v>
      </c>
      <c r="E74" s="191">
        <v>2192920</v>
      </c>
      <c r="F74" s="188">
        <v>859</v>
      </c>
      <c r="G74" s="190">
        <v>3006.8731082654249</v>
      </c>
    </row>
    <row r="75" spans="1:7" ht="15" customHeight="1" x14ac:dyDescent="0.25">
      <c r="A75" s="259">
        <v>71</v>
      </c>
      <c r="B75" s="186">
        <v>40210</v>
      </c>
      <c r="C75" s="260" t="s">
        <v>17</v>
      </c>
      <c r="D75" s="187">
        <v>689548.87</v>
      </c>
      <c r="E75" s="191">
        <v>848790</v>
      </c>
      <c r="F75" s="188">
        <v>516</v>
      </c>
      <c r="G75" s="190">
        <v>2981.2768798449615</v>
      </c>
    </row>
    <row r="76" spans="1:7" ht="15" customHeight="1" x14ac:dyDescent="0.25">
      <c r="A76" s="259">
        <v>72</v>
      </c>
      <c r="B76" s="186">
        <v>30790</v>
      </c>
      <c r="C76" s="260" t="s">
        <v>14</v>
      </c>
      <c r="D76" s="187">
        <v>360116</v>
      </c>
      <c r="E76" s="191">
        <v>1872590</v>
      </c>
      <c r="F76" s="188">
        <v>749</v>
      </c>
      <c r="G76" s="190">
        <v>2980.9158878504672</v>
      </c>
    </row>
    <row r="77" spans="1:7" ht="15" customHeight="1" x14ac:dyDescent="0.25">
      <c r="A77" s="259">
        <v>73</v>
      </c>
      <c r="B77" s="186">
        <v>21350</v>
      </c>
      <c r="C77" s="260" t="s">
        <v>235</v>
      </c>
      <c r="D77" s="187">
        <v>359718.52</v>
      </c>
      <c r="E77" s="191">
        <v>1926900</v>
      </c>
      <c r="F77" s="188">
        <v>780</v>
      </c>
      <c r="G77" s="190">
        <v>2931.5622051282053</v>
      </c>
    </row>
    <row r="78" spans="1:7" ht="15" customHeight="1" x14ac:dyDescent="0.25">
      <c r="A78" s="259">
        <v>74</v>
      </c>
      <c r="B78" s="186">
        <v>10001</v>
      </c>
      <c r="C78" s="260" t="s">
        <v>224</v>
      </c>
      <c r="D78" s="187">
        <v>570810.57999999996</v>
      </c>
      <c r="E78" s="191">
        <v>1952018.24</v>
      </c>
      <c r="F78" s="188">
        <v>867</v>
      </c>
      <c r="G78" s="190">
        <v>2909.8371626297576</v>
      </c>
    </row>
    <row r="79" spans="1:7" ht="15" customHeight="1" x14ac:dyDescent="0.25">
      <c r="A79" s="259">
        <v>75</v>
      </c>
      <c r="B79" s="186">
        <v>50930</v>
      </c>
      <c r="C79" s="260" t="s">
        <v>138</v>
      </c>
      <c r="D79" s="187">
        <v>728359.77</v>
      </c>
      <c r="E79" s="191">
        <v>1707784.99</v>
      </c>
      <c r="F79" s="188">
        <v>841</v>
      </c>
      <c r="G79" s="190">
        <v>2896.7238525564803</v>
      </c>
    </row>
    <row r="80" spans="1:7" ht="15" customHeight="1" x14ac:dyDescent="0.25">
      <c r="A80" s="259">
        <v>76</v>
      </c>
      <c r="B80" s="186">
        <v>70510</v>
      </c>
      <c r="C80" s="260" t="s">
        <v>10</v>
      </c>
      <c r="D80" s="187">
        <v>237785.15</v>
      </c>
      <c r="E80" s="191">
        <v>1049855.46</v>
      </c>
      <c r="F80" s="188">
        <v>445</v>
      </c>
      <c r="G80" s="190">
        <v>2893.5744044943817</v>
      </c>
    </row>
    <row r="81" spans="1:7" ht="15" customHeight="1" x14ac:dyDescent="0.25">
      <c r="A81" s="259">
        <v>77</v>
      </c>
      <c r="B81" s="186">
        <v>20460</v>
      </c>
      <c r="C81" s="260" t="s">
        <v>234</v>
      </c>
      <c r="D81" s="187">
        <v>533517.56000000006</v>
      </c>
      <c r="E81" s="191">
        <v>2455230</v>
      </c>
      <c r="F81" s="188">
        <v>1034</v>
      </c>
      <c r="G81" s="190">
        <v>2890.4715280464216</v>
      </c>
    </row>
    <row r="82" spans="1:7" ht="15" customHeight="1" x14ac:dyDescent="0.25">
      <c r="A82" s="259">
        <v>78</v>
      </c>
      <c r="B82" s="186">
        <v>61210</v>
      </c>
      <c r="C82" s="260" t="s">
        <v>198</v>
      </c>
      <c r="D82" s="187">
        <v>495676</v>
      </c>
      <c r="E82" s="191">
        <v>2133296</v>
      </c>
      <c r="F82" s="188">
        <v>913</v>
      </c>
      <c r="G82" s="190">
        <v>2879.4874041621028</v>
      </c>
    </row>
    <row r="83" spans="1:7" ht="15" customHeight="1" x14ac:dyDescent="0.25">
      <c r="A83" s="259">
        <v>79</v>
      </c>
      <c r="B83" s="186">
        <v>30530</v>
      </c>
      <c r="C83" s="260" t="s">
        <v>176</v>
      </c>
      <c r="D83" s="187">
        <v>852686</v>
      </c>
      <c r="E83" s="191">
        <v>3591650</v>
      </c>
      <c r="F83" s="188">
        <v>1549</v>
      </c>
      <c r="G83" s="190">
        <v>2869.1646223369917</v>
      </c>
    </row>
    <row r="84" spans="1:7" ht="15" customHeight="1" x14ac:dyDescent="0.25">
      <c r="A84" s="259">
        <v>80</v>
      </c>
      <c r="B84" s="186">
        <v>20061</v>
      </c>
      <c r="C84" s="260" t="s">
        <v>51</v>
      </c>
      <c r="D84" s="187">
        <v>531819.88</v>
      </c>
      <c r="E84" s="191">
        <v>1521980</v>
      </c>
      <c r="F84" s="188">
        <v>720</v>
      </c>
      <c r="G84" s="190">
        <v>2852.4998333333333</v>
      </c>
    </row>
    <row r="85" spans="1:7" ht="15" customHeight="1" x14ac:dyDescent="0.25">
      <c r="A85" s="259">
        <v>81</v>
      </c>
      <c r="B85" s="186">
        <v>61390</v>
      </c>
      <c r="C85" s="260" t="s">
        <v>200</v>
      </c>
      <c r="D85" s="187">
        <v>512598</v>
      </c>
      <c r="E85" s="191">
        <v>2271571</v>
      </c>
      <c r="F85" s="188">
        <v>978</v>
      </c>
      <c r="G85" s="190">
        <v>2846.7985685071576</v>
      </c>
    </row>
    <row r="86" spans="1:7" ht="15" customHeight="1" x14ac:dyDescent="0.25">
      <c r="A86" s="259">
        <v>82</v>
      </c>
      <c r="B86" s="186">
        <v>40300</v>
      </c>
      <c r="C86" s="260" t="s">
        <v>18</v>
      </c>
      <c r="D86" s="187">
        <v>284334</v>
      </c>
      <c r="E86" s="191">
        <v>636334.49</v>
      </c>
      <c r="F86" s="188">
        <v>324</v>
      </c>
      <c r="G86" s="190">
        <v>2841.5694135802469</v>
      </c>
    </row>
    <row r="87" spans="1:7" ht="15" customHeight="1" x14ac:dyDescent="0.25">
      <c r="A87" s="259">
        <v>83</v>
      </c>
      <c r="B87" s="186">
        <v>60180</v>
      </c>
      <c r="C87" s="260" t="s">
        <v>240</v>
      </c>
      <c r="D87" s="187">
        <v>1192406.8400000001</v>
      </c>
      <c r="E87" s="191">
        <v>3265074</v>
      </c>
      <c r="F87" s="188">
        <v>1573</v>
      </c>
      <c r="G87" s="190">
        <v>2833.7449713922442</v>
      </c>
    </row>
    <row r="88" spans="1:7" ht="15" customHeight="1" x14ac:dyDescent="0.25">
      <c r="A88" s="259">
        <v>84</v>
      </c>
      <c r="B88" s="186">
        <v>10120</v>
      </c>
      <c r="C88" s="260" t="s">
        <v>168</v>
      </c>
      <c r="D88" s="187">
        <v>1372807.91</v>
      </c>
      <c r="E88" s="191">
        <v>1311902.28</v>
      </c>
      <c r="F88" s="188">
        <v>954</v>
      </c>
      <c r="G88" s="190">
        <v>2814.1616247379457</v>
      </c>
    </row>
    <row r="89" spans="1:7" ht="15" customHeight="1" x14ac:dyDescent="0.25">
      <c r="A89" s="259">
        <v>85</v>
      </c>
      <c r="B89" s="186">
        <v>30650</v>
      </c>
      <c r="C89" s="260" t="s">
        <v>238</v>
      </c>
      <c r="D89" s="187">
        <v>688624</v>
      </c>
      <c r="E89" s="191">
        <v>2160000</v>
      </c>
      <c r="F89" s="188">
        <v>1017</v>
      </c>
      <c r="G89" s="190">
        <v>2801.0068829891839</v>
      </c>
    </row>
    <row r="90" spans="1:7" ht="15" customHeight="1" x14ac:dyDescent="0.25">
      <c r="A90" s="259">
        <v>86</v>
      </c>
      <c r="B90" s="186">
        <v>10090</v>
      </c>
      <c r="C90" s="260" t="s">
        <v>49</v>
      </c>
      <c r="D90" s="187">
        <v>1544902.37</v>
      </c>
      <c r="E90" s="270">
        <v>3353396.45</v>
      </c>
      <c r="F90" s="188">
        <v>1750</v>
      </c>
      <c r="G90" s="190">
        <v>2799.0278971428575</v>
      </c>
    </row>
    <row r="91" spans="1:7" ht="15" customHeight="1" x14ac:dyDescent="0.25">
      <c r="A91" s="259">
        <v>87</v>
      </c>
      <c r="B91" s="186">
        <v>61500</v>
      </c>
      <c r="C91" s="260" t="s">
        <v>90</v>
      </c>
      <c r="D91" s="187">
        <v>1809248</v>
      </c>
      <c r="E91" s="191">
        <v>6553064</v>
      </c>
      <c r="F91" s="188">
        <v>2988</v>
      </c>
      <c r="G91" s="190">
        <v>2798.6318607764392</v>
      </c>
    </row>
    <row r="92" spans="1:7" ht="15" customHeight="1" x14ac:dyDescent="0.25">
      <c r="A92" s="259">
        <v>88</v>
      </c>
      <c r="B92" s="186">
        <v>40080</v>
      </c>
      <c r="C92" s="260" t="s">
        <v>62</v>
      </c>
      <c r="D92" s="187">
        <v>641224.98</v>
      </c>
      <c r="E92" s="191">
        <v>3316420</v>
      </c>
      <c r="F92" s="188">
        <v>1427</v>
      </c>
      <c r="G92" s="190">
        <v>2773.4022284512962</v>
      </c>
    </row>
    <row r="93" spans="1:7" ht="15" customHeight="1" x14ac:dyDescent="0.25">
      <c r="A93" s="259">
        <v>89</v>
      </c>
      <c r="B93" s="186">
        <v>60020</v>
      </c>
      <c r="C93" s="260" t="s">
        <v>27</v>
      </c>
      <c r="D93" s="187">
        <v>573372.48</v>
      </c>
      <c r="E93" s="191">
        <v>1536435</v>
      </c>
      <c r="F93" s="188">
        <v>765</v>
      </c>
      <c r="G93" s="190">
        <v>2757.9182745098037</v>
      </c>
    </row>
    <row r="94" spans="1:7" ht="15" customHeight="1" x14ac:dyDescent="0.25">
      <c r="A94" s="259">
        <v>90</v>
      </c>
      <c r="B94" s="186">
        <v>20080</v>
      </c>
      <c r="C94" s="260" t="s">
        <v>173</v>
      </c>
      <c r="D94" s="187">
        <v>653962.56000000006</v>
      </c>
      <c r="E94" s="191">
        <v>2246800</v>
      </c>
      <c r="F94" s="188">
        <v>1053</v>
      </c>
      <c r="G94" s="190">
        <v>2754.7602659069325</v>
      </c>
    </row>
    <row r="95" spans="1:7" ht="15" customHeight="1" x14ac:dyDescent="0.25">
      <c r="A95" s="259">
        <v>91</v>
      </c>
      <c r="B95" s="186">
        <v>50230</v>
      </c>
      <c r="C95" s="260" t="s">
        <v>65</v>
      </c>
      <c r="D95" s="187">
        <v>757014</v>
      </c>
      <c r="E95" s="191">
        <v>1930340</v>
      </c>
      <c r="F95" s="188">
        <v>985</v>
      </c>
      <c r="G95" s="190">
        <v>2728.2781725888326</v>
      </c>
    </row>
    <row r="96" spans="1:7" ht="15" customHeight="1" x14ac:dyDescent="0.25">
      <c r="A96" s="259">
        <v>92</v>
      </c>
      <c r="B96" s="186">
        <v>21020</v>
      </c>
      <c r="C96" s="260" t="s">
        <v>54</v>
      </c>
      <c r="D96" s="187">
        <v>902404</v>
      </c>
      <c r="E96" s="191">
        <v>1988698.61</v>
      </c>
      <c r="F96" s="188">
        <v>1066</v>
      </c>
      <c r="G96" s="190">
        <v>2712.103761726079</v>
      </c>
    </row>
    <row r="97" spans="1:7" ht="15" customHeight="1" x14ac:dyDescent="0.25">
      <c r="A97" s="259">
        <v>93</v>
      </c>
      <c r="B97" s="186">
        <v>10320</v>
      </c>
      <c r="C97" s="260" t="s">
        <v>46</v>
      </c>
      <c r="D97" s="187">
        <v>863669.39</v>
      </c>
      <c r="E97" s="191">
        <v>1937667.64</v>
      </c>
      <c r="F97" s="188">
        <v>1038</v>
      </c>
      <c r="G97" s="190">
        <v>2698.7832658959537</v>
      </c>
    </row>
    <row r="98" spans="1:7" ht="15" customHeight="1" x14ac:dyDescent="0.25">
      <c r="A98" s="259">
        <v>94</v>
      </c>
      <c r="B98" s="186">
        <v>30310</v>
      </c>
      <c r="C98" s="260" t="s">
        <v>8</v>
      </c>
      <c r="D98" s="187">
        <v>329728.13</v>
      </c>
      <c r="E98" s="191">
        <v>1436541.46</v>
      </c>
      <c r="F98" s="188">
        <v>658</v>
      </c>
      <c r="G98" s="190">
        <v>2684.3002887537991</v>
      </c>
    </row>
    <row r="99" spans="1:7" ht="15" customHeight="1" x14ac:dyDescent="0.25">
      <c r="A99" s="259">
        <v>95</v>
      </c>
      <c r="B99" s="186">
        <v>20630</v>
      </c>
      <c r="C99" s="260" t="s">
        <v>6</v>
      </c>
      <c r="D99" s="187">
        <v>405912.44</v>
      </c>
      <c r="E99" s="191">
        <v>1921020</v>
      </c>
      <c r="F99" s="188">
        <v>868</v>
      </c>
      <c r="G99" s="190">
        <v>2680.7977419354838</v>
      </c>
    </row>
    <row r="100" spans="1:7" ht="15" customHeight="1" x14ac:dyDescent="0.25">
      <c r="A100" s="259">
        <v>96</v>
      </c>
      <c r="B100" s="186">
        <v>40950</v>
      </c>
      <c r="C100" s="260" t="s">
        <v>5</v>
      </c>
      <c r="D100" s="187">
        <v>904769</v>
      </c>
      <c r="E100" s="191">
        <v>1941224.85</v>
      </c>
      <c r="F100" s="188">
        <v>1073</v>
      </c>
      <c r="G100" s="190">
        <v>2652.3707828518172</v>
      </c>
    </row>
    <row r="101" spans="1:7" ht="15" customHeight="1" x14ac:dyDescent="0.25">
      <c r="A101" s="259">
        <v>97</v>
      </c>
      <c r="B101" s="186">
        <v>50620</v>
      </c>
      <c r="C101" s="260" t="s">
        <v>12</v>
      </c>
      <c r="D101" s="187">
        <v>526949</v>
      </c>
      <c r="E101" s="191">
        <v>1380586</v>
      </c>
      <c r="F101" s="188">
        <v>731</v>
      </c>
      <c r="G101" s="190">
        <v>2609.4870041039671</v>
      </c>
    </row>
    <row r="102" spans="1:7" ht="15" customHeight="1" x14ac:dyDescent="0.25">
      <c r="A102" s="259">
        <v>98</v>
      </c>
      <c r="B102" s="186">
        <v>40840</v>
      </c>
      <c r="C102" s="260" t="s">
        <v>22</v>
      </c>
      <c r="D102" s="187">
        <v>441758.12</v>
      </c>
      <c r="E102" s="191">
        <v>1892890</v>
      </c>
      <c r="F102" s="188">
        <v>897</v>
      </c>
      <c r="G102" s="190">
        <v>2602.729230769231</v>
      </c>
    </row>
    <row r="103" spans="1:7" ht="15" customHeight="1" x14ac:dyDescent="0.25">
      <c r="A103" s="259">
        <v>99</v>
      </c>
      <c r="B103" s="186">
        <v>30940</v>
      </c>
      <c r="C103" s="260" t="s">
        <v>4</v>
      </c>
      <c r="D103" s="187">
        <v>635901.07999999996</v>
      </c>
      <c r="E103" s="191">
        <v>2460100</v>
      </c>
      <c r="F103" s="188">
        <v>1203</v>
      </c>
      <c r="G103" s="190">
        <v>2573.5669825436407</v>
      </c>
    </row>
    <row r="104" spans="1:7" ht="15" customHeight="1" x14ac:dyDescent="0.25">
      <c r="A104" s="259">
        <v>100</v>
      </c>
      <c r="B104" s="186">
        <v>30160</v>
      </c>
      <c r="C104" s="260" t="s">
        <v>236</v>
      </c>
      <c r="D104" s="187">
        <v>441825.37</v>
      </c>
      <c r="E104" s="191">
        <v>2725247.36</v>
      </c>
      <c r="F104" s="188">
        <v>1241</v>
      </c>
      <c r="G104" s="190">
        <v>2552.0328203062045</v>
      </c>
    </row>
    <row r="105" spans="1:7" ht="15" customHeight="1" x14ac:dyDescent="0.25">
      <c r="A105" s="259">
        <v>101</v>
      </c>
      <c r="B105" s="452">
        <v>10002</v>
      </c>
      <c r="C105" s="455" t="s">
        <v>165</v>
      </c>
      <c r="D105" s="459">
        <v>428208.77</v>
      </c>
      <c r="E105" s="452">
        <v>2567941.96</v>
      </c>
      <c r="F105" s="452">
        <v>1190</v>
      </c>
      <c r="G105" s="454">
        <v>2517.7737226890758</v>
      </c>
    </row>
    <row r="106" spans="1:7" ht="15" customHeight="1" x14ac:dyDescent="0.25">
      <c r="A106" s="259">
        <v>102</v>
      </c>
      <c r="B106" s="186">
        <v>61150</v>
      </c>
      <c r="C106" s="260" t="s">
        <v>197</v>
      </c>
      <c r="D106" s="187">
        <v>504067.71</v>
      </c>
      <c r="E106" s="191">
        <v>2142725</v>
      </c>
      <c r="F106" s="188">
        <v>1058</v>
      </c>
      <c r="G106" s="190">
        <v>2501.6944328922496</v>
      </c>
    </row>
    <row r="107" spans="1:7" ht="15" customHeight="1" x14ac:dyDescent="0.25">
      <c r="A107" s="259">
        <v>103</v>
      </c>
      <c r="B107" s="186">
        <v>61560</v>
      </c>
      <c r="C107" s="260" t="s">
        <v>204</v>
      </c>
      <c r="D107" s="187">
        <v>1661041</v>
      </c>
      <c r="E107" s="191">
        <v>6193087</v>
      </c>
      <c r="F107" s="188">
        <v>3172</v>
      </c>
      <c r="G107" s="190">
        <v>2476.080706179067</v>
      </c>
    </row>
    <row r="108" spans="1:7" ht="15" customHeight="1" x14ac:dyDescent="0.25">
      <c r="A108" s="259">
        <v>104</v>
      </c>
      <c r="B108" s="186">
        <v>40390</v>
      </c>
      <c r="C108" s="260" t="s">
        <v>20</v>
      </c>
      <c r="D108" s="187">
        <v>539338.81000000006</v>
      </c>
      <c r="E108" s="191">
        <v>2147050</v>
      </c>
      <c r="F108" s="188">
        <v>1230</v>
      </c>
      <c r="G108" s="190">
        <v>2184.0559430894309</v>
      </c>
    </row>
    <row r="109" spans="1:7" ht="15" customHeight="1" x14ac:dyDescent="0.25">
      <c r="A109" s="259">
        <v>105</v>
      </c>
      <c r="B109" s="186">
        <v>10190</v>
      </c>
      <c r="C109" s="260" t="s">
        <v>170</v>
      </c>
      <c r="D109" s="187">
        <v>924790.13</v>
      </c>
      <c r="E109" s="191">
        <v>1942426.04</v>
      </c>
      <c r="F109" s="188">
        <v>1318</v>
      </c>
      <c r="G109" s="190">
        <v>2175.4295675265553</v>
      </c>
    </row>
    <row r="110" spans="1:7" ht="15" customHeight="1" x14ac:dyDescent="0.25">
      <c r="A110" s="259">
        <v>106</v>
      </c>
      <c r="B110" s="186">
        <v>20900</v>
      </c>
      <c r="C110" s="260" t="s">
        <v>137</v>
      </c>
      <c r="D110" s="187">
        <v>933444.88</v>
      </c>
      <c r="E110" s="191">
        <v>2216800</v>
      </c>
      <c r="F110" s="188">
        <v>1455</v>
      </c>
      <c r="G110" s="190">
        <v>2165.1167560137455</v>
      </c>
    </row>
    <row r="111" spans="1:7" ht="15" customHeight="1" x14ac:dyDescent="0.25">
      <c r="A111" s="450">
        <v>107</v>
      </c>
      <c r="B111" s="439">
        <v>10890</v>
      </c>
      <c r="C111" s="444" t="s">
        <v>206</v>
      </c>
      <c r="D111" s="183">
        <v>1966204.17</v>
      </c>
      <c r="E111" s="184">
        <v>2861078.78</v>
      </c>
      <c r="F111" s="155">
        <v>2437</v>
      </c>
      <c r="G111" s="174">
        <v>1980.8300984817395</v>
      </c>
    </row>
    <row r="112" spans="1:7" x14ac:dyDescent="0.25">
      <c r="A112" s="456">
        <v>108</v>
      </c>
      <c r="B112" s="186">
        <v>61570</v>
      </c>
      <c r="C112" s="260" t="s">
        <v>205</v>
      </c>
      <c r="D112" s="187">
        <v>520253</v>
      </c>
      <c r="E112" s="191">
        <v>1798521</v>
      </c>
      <c r="F112" s="188">
        <v>1807</v>
      </c>
      <c r="G112" s="190">
        <v>1283.2174875484227</v>
      </c>
    </row>
    <row r="113" spans="1:7" x14ac:dyDescent="0.25">
      <c r="A113" s="457">
        <v>109</v>
      </c>
      <c r="B113" s="186">
        <v>61340</v>
      </c>
      <c r="C113" s="260" t="s">
        <v>199</v>
      </c>
      <c r="D113" s="187">
        <v>931912</v>
      </c>
      <c r="E113" s="191">
        <v>398786</v>
      </c>
      <c r="F113" s="188">
        <v>1427</v>
      </c>
      <c r="G113" s="190">
        <v>932.5143658023826</v>
      </c>
    </row>
    <row r="114" spans="1:7" ht="15" customHeight="1" x14ac:dyDescent="0.25">
      <c r="A114" s="617">
        <v>110</v>
      </c>
      <c r="B114" s="439">
        <v>40820</v>
      </c>
      <c r="C114" s="444" t="s">
        <v>183</v>
      </c>
      <c r="D114" s="183">
        <v>182875</v>
      </c>
      <c r="E114" s="184">
        <v>0</v>
      </c>
      <c r="F114" s="155">
        <v>912</v>
      </c>
      <c r="G114" s="174">
        <v>200.52083333333334</v>
      </c>
    </row>
    <row r="115" spans="1:7" ht="15.75" thickBot="1" x14ac:dyDescent="0.3">
      <c r="A115" s="458">
        <v>111</v>
      </c>
      <c r="B115" s="153">
        <v>40159</v>
      </c>
      <c r="C115" s="437" t="s">
        <v>256</v>
      </c>
      <c r="D115" s="185"/>
      <c r="E115" s="261"/>
      <c r="F115" s="159"/>
      <c r="G115" s="265"/>
    </row>
  </sheetData>
  <sortState ref="A5:G117">
    <sortCondition descending="1" ref="G117"/>
  </sortState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pane xSplit="3" ySplit="4" topLeftCell="K26" activePane="bottomRight" state="frozen"/>
      <selection activeCell="J4" sqref="J4"/>
      <selection pane="topRight" activeCell="J4" sqref="J4"/>
      <selection pane="bottomLeft" activeCell="J4" sqref="J4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6.28515625" style="161" customWidth="1"/>
    <col min="5" max="5" width="12.85546875" style="161" customWidth="1"/>
    <col min="6" max="6" width="15" style="161" customWidth="1"/>
    <col min="7" max="16384" width="9.140625" style="161"/>
  </cols>
  <sheetData>
    <row r="1" spans="1:6" ht="15.75" x14ac:dyDescent="0.25">
      <c r="B1" s="118" t="s">
        <v>82</v>
      </c>
    </row>
    <row r="2" spans="1:6" x14ac:dyDescent="0.25">
      <c r="C2" s="119" t="s">
        <v>209</v>
      </c>
    </row>
    <row r="3" spans="1:6" ht="11.25" customHeight="1" thickBot="1" x14ac:dyDescent="0.3">
      <c r="B3" s="53"/>
      <c r="C3" s="53"/>
      <c r="D3" s="17"/>
      <c r="E3" s="17"/>
      <c r="F3" s="17"/>
    </row>
    <row r="4" spans="1:6" ht="69.75" customHeight="1" thickBot="1" x14ac:dyDescent="0.3">
      <c r="A4" s="231" t="s">
        <v>35</v>
      </c>
      <c r="B4" s="232" t="s">
        <v>41</v>
      </c>
      <c r="C4" s="233" t="s">
        <v>40</v>
      </c>
      <c r="D4" s="70" t="s">
        <v>44</v>
      </c>
      <c r="E4" s="237" t="s">
        <v>38</v>
      </c>
      <c r="F4" s="238" t="s">
        <v>97</v>
      </c>
    </row>
    <row r="5" spans="1:6" ht="15" customHeight="1" x14ac:dyDescent="0.25">
      <c r="A5" s="271">
        <v>1</v>
      </c>
      <c r="B5" s="256">
        <v>40020</v>
      </c>
      <c r="C5" s="435" t="s">
        <v>180</v>
      </c>
      <c r="D5" s="257">
        <v>75710849.890000001</v>
      </c>
      <c r="E5" s="267">
        <v>66</v>
      </c>
      <c r="F5" s="272">
        <v>1147134.0892424244</v>
      </c>
    </row>
    <row r="6" spans="1:6" ht="15" customHeight="1" x14ac:dyDescent="0.25">
      <c r="A6" s="259">
        <v>2</v>
      </c>
      <c r="B6" s="186">
        <v>50003</v>
      </c>
      <c r="C6" s="260" t="s">
        <v>67</v>
      </c>
      <c r="D6" s="187">
        <v>117098557.19</v>
      </c>
      <c r="E6" s="188">
        <v>118</v>
      </c>
      <c r="F6" s="189">
        <v>992360.65415254235</v>
      </c>
    </row>
    <row r="7" spans="1:6" ht="15" customHeight="1" x14ac:dyDescent="0.25">
      <c r="A7" s="259">
        <v>3</v>
      </c>
      <c r="B7" s="186">
        <v>70021</v>
      </c>
      <c r="C7" s="260" t="s">
        <v>70</v>
      </c>
      <c r="D7" s="187">
        <v>52757543</v>
      </c>
      <c r="E7" s="188">
        <v>56</v>
      </c>
      <c r="F7" s="189">
        <v>942098.98214285716</v>
      </c>
    </row>
    <row r="8" spans="1:6" ht="15" customHeight="1" x14ac:dyDescent="0.25">
      <c r="A8" s="259">
        <v>4</v>
      </c>
      <c r="B8" s="186">
        <v>70020</v>
      </c>
      <c r="C8" s="260" t="s">
        <v>69</v>
      </c>
      <c r="D8" s="187">
        <v>58468753.399999999</v>
      </c>
      <c r="E8" s="188">
        <v>66</v>
      </c>
      <c r="F8" s="189">
        <v>885890.203030303</v>
      </c>
    </row>
    <row r="9" spans="1:6" ht="15" customHeight="1" x14ac:dyDescent="0.25">
      <c r="A9" s="259">
        <v>5</v>
      </c>
      <c r="B9" s="451">
        <v>60660</v>
      </c>
      <c r="C9" s="455" t="s">
        <v>241</v>
      </c>
      <c r="D9" s="453">
        <v>36812815</v>
      </c>
      <c r="E9" s="460">
        <v>42</v>
      </c>
      <c r="F9" s="454">
        <v>876495.59523809527</v>
      </c>
    </row>
    <row r="10" spans="1:6" ht="15" customHeight="1" x14ac:dyDescent="0.25">
      <c r="A10" s="259">
        <v>6</v>
      </c>
      <c r="B10" s="186">
        <v>60020</v>
      </c>
      <c r="C10" s="260" t="s">
        <v>27</v>
      </c>
      <c r="D10" s="187">
        <v>29807993</v>
      </c>
      <c r="E10" s="188">
        <v>35</v>
      </c>
      <c r="F10" s="189">
        <v>851656.94285714289</v>
      </c>
    </row>
    <row r="11" spans="1:6" ht="15" customHeight="1" x14ac:dyDescent="0.25">
      <c r="A11" s="259">
        <v>7</v>
      </c>
      <c r="B11" s="186">
        <v>10860</v>
      </c>
      <c r="C11" s="260" t="s">
        <v>136</v>
      </c>
      <c r="D11" s="187">
        <v>43397302</v>
      </c>
      <c r="E11" s="188">
        <v>51</v>
      </c>
      <c r="F11" s="189">
        <v>850927.49019607843</v>
      </c>
    </row>
    <row r="12" spans="1:6" ht="15" customHeight="1" x14ac:dyDescent="0.25">
      <c r="A12" s="259">
        <v>8</v>
      </c>
      <c r="B12" s="186">
        <v>40010</v>
      </c>
      <c r="C12" s="260" t="s">
        <v>60</v>
      </c>
      <c r="D12" s="187">
        <v>198824713.16</v>
      </c>
      <c r="E12" s="188">
        <v>235</v>
      </c>
      <c r="F12" s="189">
        <v>846062.60919148929</v>
      </c>
    </row>
    <row r="13" spans="1:6" ht="15" customHeight="1" x14ac:dyDescent="0.25">
      <c r="A13" s="259">
        <v>9</v>
      </c>
      <c r="B13" s="186">
        <v>40730</v>
      </c>
      <c r="C13" s="260" t="s">
        <v>21</v>
      </c>
      <c r="D13" s="187">
        <v>17722835</v>
      </c>
      <c r="E13" s="188">
        <v>21</v>
      </c>
      <c r="F13" s="189">
        <v>843944.52380952379</v>
      </c>
    </row>
    <row r="14" spans="1:6" ht="15" customHeight="1" x14ac:dyDescent="0.25">
      <c r="A14" s="259">
        <v>10</v>
      </c>
      <c r="B14" s="186">
        <v>20060</v>
      </c>
      <c r="C14" s="260" t="s">
        <v>59</v>
      </c>
      <c r="D14" s="187">
        <v>112869763.31</v>
      </c>
      <c r="E14" s="188">
        <v>134</v>
      </c>
      <c r="F14" s="189">
        <v>842311.66649253736</v>
      </c>
    </row>
    <row r="15" spans="1:6" ht="15" customHeight="1" x14ac:dyDescent="0.25">
      <c r="A15" s="259">
        <v>11</v>
      </c>
      <c r="B15" s="186">
        <v>40030</v>
      </c>
      <c r="C15" s="260" t="s">
        <v>179</v>
      </c>
      <c r="D15" s="187">
        <v>30049517</v>
      </c>
      <c r="E15" s="188">
        <v>36</v>
      </c>
      <c r="F15" s="189">
        <v>834708.8055555555</v>
      </c>
    </row>
    <row r="16" spans="1:6" ht="15" customHeight="1" x14ac:dyDescent="0.25">
      <c r="A16" s="259">
        <v>12</v>
      </c>
      <c r="B16" s="186">
        <v>30790</v>
      </c>
      <c r="C16" s="260" t="s">
        <v>14</v>
      </c>
      <c r="D16" s="187">
        <v>33295335.719999999</v>
      </c>
      <c r="E16" s="188">
        <v>41</v>
      </c>
      <c r="F16" s="189">
        <v>812081.35902439023</v>
      </c>
    </row>
    <row r="17" spans="1:6" ht="15" customHeight="1" x14ac:dyDescent="0.25">
      <c r="A17" s="259">
        <v>13</v>
      </c>
      <c r="B17" s="452">
        <v>10004</v>
      </c>
      <c r="C17" s="455" t="s">
        <v>48</v>
      </c>
      <c r="D17" s="453">
        <v>81495831.640000001</v>
      </c>
      <c r="E17" s="460">
        <v>101</v>
      </c>
      <c r="F17" s="454">
        <v>806889.42217821779</v>
      </c>
    </row>
    <row r="18" spans="1:6" ht="15" customHeight="1" x14ac:dyDescent="0.25">
      <c r="A18" s="259">
        <v>14</v>
      </c>
      <c r="B18" s="186">
        <v>40990</v>
      </c>
      <c r="C18" s="260" t="s">
        <v>23</v>
      </c>
      <c r="D18" s="187">
        <v>63446909</v>
      </c>
      <c r="E18" s="188">
        <v>79</v>
      </c>
      <c r="F18" s="189">
        <v>803125.43037974683</v>
      </c>
    </row>
    <row r="19" spans="1:6" ht="15" customHeight="1" x14ac:dyDescent="0.25">
      <c r="A19" s="259">
        <v>15</v>
      </c>
      <c r="B19" s="186">
        <v>70510</v>
      </c>
      <c r="C19" s="260" t="s">
        <v>10</v>
      </c>
      <c r="D19" s="187">
        <v>26334171.02</v>
      </c>
      <c r="E19" s="188">
        <v>33</v>
      </c>
      <c r="F19" s="189">
        <v>798005.18242424238</v>
      </c>
    </row>
    <row r="20" spans="1:6" ht="15" customHeight="1" x14ac:dyDescent="0.25">
      <c r="A20" s="259">
        <v>16</v>
      </c>
      <c r="B20" s="186">
        <v>30500</v>
      </c>
      <c r="C20" s="260" t="s">
        <v>237</v>
      </c>
      <c r="D20" s="187">
        <v>15155368</v>
      </c>
      <c r="E20" s="188">
        <v>19</v>
      </c>
      <c r="F20" s="189">
        <v>797650.94736842101</v>
      </c>
    </row>
    <row r="21" spans="1:6" ht="15" customHeight="1" x14ac:dyDescent="0.25">
      <c r="A21" s="259">
        <v>17</v>
      </c>
      <c r="B21" s="186">
        <v>70110</v>
      </c>
      <c r="C21" s="260" t="s">
        <v>71</v>
      </c>
      <c r="D21" s="187">
        <v>56089922.539999999</v>
      </c>
      <c r="E21" s="188">
        <v>71</v>
      </c>
      <c r="F21" s="189">
        <v>789998.90901408449</v>
      </c>
    </row>
    <row r="22" spans="1:6" ht="15" customHeight="1" x14ac:dyDescent="0.25">
      <c r="A22" s="259">
        <v>18</v>
      </c>
      <c r="B22" s="186">
        <v>50040</v>
      </c>
      <c r="C22" s="260" t="s">
        <v>68</v>
      </c>
      <c r="D22" s="187">
        <v>70809250.129999995</v>
      </c>
      <c r="E22" s="188">
        <v>90</v>
      </c>
      <c r="F22" s="189">
        <v>786769.44588888879</v>
      </c>
    </row>
    <row r="23" spans="1:6" ht="15" customHeight="1" x14ac:dyDescent="0.25">
      <c r="A23" s="259">
        <v>19</v>
      </c>
      <c r="B23" s="186">
        <v>40100</v>
      </c>
      <c r="C23" s="260" t="s">
        <v>63</v>
      </c>
      <c r="D23" s="187">
        <v>94781519.489999995</v>
      </c>
      <c r="E23" s="188">
        <v>124</v>
      </c>
      <c r="F23" s="189">
        <v>764367.09266129031</v>
      </c>
    </row>
    <row r="24" spans="1:6" ht="15" customHeight="1" x14ac:dyDescent="0.25">
      <c r="A24" s="259">
        <v>20</v>
      </c>
      <c r="B24" s="186">
        <v>40360</v>
      </c>
      <c r="C24" s="260" t="s">
        <v>19</v>
      </c>
      <c r="D24" s="187">
        <v>26350675.199999999</v>
      </c>
      <c r="E24" s="188">
        <v>35</v>
      </c>
      <c r="F24" s="189">
        <v>752876.43428571429</v>
      </c>
    </row>
    <row r="25" spans="1:6" ht="15" customHeight="1" x14ac:dyDescent="0.25">
      <c r="A25" s="259">
        <v>21</v>
      </c>
      <c r="B25" s="186">
        <v>30310</v>
      </c>
      <c r="C25" s="260" t="s">
        <v>8</v>
      </c>
      <c r="D25" s="187">
        <v>30707240.050000001</v>
      </c>
      <c r="E25" s="188">
        <v>41</v>
      </c>
      <c r="F25" s="189">
        <v>748957.07439024397</v>
      </c>
    </row>
    <row r="26" spans="1:6" ht="15" customHeight="1" x14ac:dyDescent="0.25">
      <c r="A26" s="259">
        <v>22</v>
      </c>
      <c r="B26" s="186">
        <v>30070</v>
      </c>
      <c r="C26" s="260" t="s">
        <v>55</v>
      </c>
      <c r="D26" s="187">
        <v>61990836.450000003</v>
      </c>
      <c r="E26" s="188">
        <v>83</v>
      </c>
      <c r="F26" s="189">
        <v>746877.54759036144</v>
      </c>
    </row>
    <row r="27" spans="1:6" ht="15" customHeight="1" x14ac:dyDescent="0.25">
      <c r="A27" s="259">
        <v>23</v>
      </c>
      <c r="B27" s="186">
        <v>70270</v>
      </c>
      <c r="C27" s="260" t="s">
        <v>29</v>
      </c>
      <c r="D27" s="187">
        <v>34303364.280000001</v>
      </c>
      <c r="E27" s="188">
        <v>46</v>
      </c>
      <c r="F27" s="189">
        <v>745725.31043478264</v>
      </c>
    </row>
    <row r="28" spans="1:6" ht="15" customHeight="1" x14ac:dyDescent="0.25">
      <c r="A28" s="259">
        <v>24</v>
      </c>
      <c r="B28" s="186">
        <v>50620</v>
      </c>
      <c r="C28" s="260" t="s">
        <v>12</v>
      </c>
      <c r="D28" s="187">
        <v>36413018.049999997</v>
      </c>
      <c r="E28" s="188">
        <v>49</v>
      </c>
      <c r="F28" s="189">
        <v>743122.81734693877</v>
      </c>
    </row>
    <row r="29" spans="1:6" ht="15" customHeight="1" x14ac:dyDescent="0.25">
      <c r="A29" s="259">
        <v>25</v>
      </c>
      <c r="B29" s="186">
        <v>61500</v>
      </c>
      <c r="C29" s="260" t="s">
        <v>90</v>
      </c>
      <c r="D29" s="187">
        <v>101335509</v>
      </c>
      <c r="E29" s="188">
        <v>137</v>
      </c>
      <c r="F29" s="189">
        <v>739675.2481751825</v>
      </c>
    </row>
    <row r="30" spans="1:6" ht="15" customHeight="1" x14ac:dyDescent="0.25">
      <c r="A30" s="259">
        <v>26</v>
      </c>
      <c r="B30" s="186">
        <v>10003</v>
      </c>
      <c r="C30" s="260" t="s">
        <v>47</v>
      </c>
      <c r="D30" s="187">
        <v>35887330.329999998</v>
      </c>
      <c r="E30" s="188">
        <v>49</v>
      </c>
      <c r="F30" s="189">
        <v>732394.49653061223</v>
      </c>
    </row>
    <row r="31" spans="1:6" ht="15" customHeight="1" x14ac:dyDescent="0.25">
      <c r="A31" s="259">
        <v>27</v>
      </c>
      <c r="B31" s="186">
        <v>20400</v>
      </c>
      <c r="C31" s="260" t="s">
        <v>52</v>
      </c>
      <c r="D31" s="187">
        <v>64422396.740000002</v>
      </c>
      <c r="E31" s="188">
        <v>88</v>
      </c>
      <c r="F31" s="189">
        <v>732072.6902272728</v>
      </c>
    </row>
    <row r="32" spans="1:6" ht="15" customHeight="1" x14ac:dyDescent="0.25">
      <c r="A32" s="259">
        <v>28</v>
      </c>
      <c r="B32" s="186">
        <v>30130</v>
      </c>
      <c r="C32" s="260" t="s">
        <v>1</v>
      </c>
      <c r="D32" s="187">
        <v>34298551.469999999</v>
      </c>
      <c r="E32" s="188">
        <v>47</v>
      </c>
      <c r="F32" s="189">
        <v>729756.41425531916</v>
      </c>
    </row>
    <row r="33" spans="1:6" ht="15" customHeight="1" x14ac:dyDescent="0.25">
      <c r="A33" s="259">
        <v>29</v>
      </c>
      <c r="B33" s="186">
        <v>10002</v>
      </c>
      <c r="C33" s="260" t="s">
        <v>165</v>
      </c>
      <c r="D33" s="187">
        <v>57891885.850000001</v>
      </c>
      <c r="E33" s="188">
        <v>80</v>
      </c>
      <c r="F33" s="189">
        <v>723648.573125</v>
      </c>
    </row>
    <row r="34" spans="1:6" ht="15" customHeight="1" x14ac:dyDescent="0.25">
      <c r="A34" s="259">
        <v>30</v>
      </c>
      <c r="B34" s="186">
        <v>61470</v>
      </c>
      <c r="C34" s="260" t="s">
        <v>32</v>
      </c>
      <c r="D34" s="187">
        <v>55491781.020000003</v>
      </c>
      <c r="E34" s="188">
        <v>77</v>
      </c>
      <c r="F34" s="189">
        <v>720672.48077922082</v>
      </c>
    </row>
    <row r="35" spans="1:6" ht="15" customHeight="1" x14ac:dyDescent="0.25">
      <c r="A35" s="259">
        <v>31</v>
      </c>
      <c r="B35" s="186">
        <v>51370</v>
      </c>
      <c r="C35" s="260" t="s">
        <v>66</v>
      </c>
      <c r="D35" s="187">
        <v>48912404.840000004</v>
      </c>
      <c r="E35" s="188">
        <v>68</v>
      </c>
      <c r="F35" s="189">
        <v>719300.07117647061</v>
      </c>
    </row>
    <row r="36" spans="1:6" ht="15" customHeight="1" x14ac:dyDescent="0.25">
      <c r="A36" s="259">
        <v>32</v>
      </c>
      <c r="B36" s="186">
        <v>10120</v>
      </c>
      <c r="C36" s="260" t="s">
        <v>168</v>
      </c>
      <c r="D36" s="187">
        <v>43026073.420000002</v>
      </c>
      <c r="E36" s="188">
        <v>60</v>
      </c>
      <c r="F36" s="189">
        <v>717101.22366666666</v>
      </c>
    </row>
    <row r="37" spans="1:6" ht="15" customHeight="1" x14ac:dyDescent="0.25">
      <c r="A37" s="259">
        <v>33</v>
      </c>
      <c r="B37" s="186">
        <v>40011</v>
      </c>
      <c r="C37" s="260" t="s">
        <v>61</v>
      </c>
      <c r="D37" s="187">
        <v>104230563.5</v>
      </c>
      <c r="E37" s="188">
        <v>146</v>
      </c>
      <c r="F37" s="189">
        <v>713907.96917808219</v>
      </c>
    </row>
    <row r="38" spans="1:6" ht="15" customHeight="1" x14ac:dyDescent="0.25">
      <c r="A38" s="259">
        <v>34</v>
      </c>
      <c r="B38" s="186">
        <v>20080</v>
      </c>
      <c r="C38" s="260" t="s">
        <v>173</v>
      </c>
      <c r="D38" s="187">
        <v>39114596</v>
      </c>
      <c r="E38" s="188">
        <v>55</v>
      </c>
      <c r="F38" s="189">
        <v>711174.47272727278</v>
      </c>
    </row>
    <row r="39" spans="1:6" ht="15" customHeight="1" x14ac:dyDescent="0.25">
      <c r="A39" s="259">
        <v>35</v>
      </c>
      <c r="B39" s="263">
        <v>70040</v>
      </c>
      <c r="C39" s="447" t="s">
        <v>28</v>
      </c>
      <c r="D39" s="187">
        <v>38180495.140000001</v>
      </c>
      <c r="E39" s="263">
        <v>55</v>
      </c>
      <c r="F39" s="189">
        <v>694190.82072727277</v>
      </c>
    </row>
    <row r="40" spans="1:6" ht="15" customHeight="1" x14ac:dyDescent="0.25">
      <c r="A40" s="259">
        <v>36</v>
      </c>
      <c r="B40" s="186">
        <v>50780</v>
      </c>
      <c r="C40" s="260" t="s">
        <v>239</v>
      </c>
      <c r="D40" s="187">
        <v>49841421.229999997</v>
      </c>
      <c r="E40" s="188">
        <v>72</v>
      </c>
      <c r="F40" s="189">
        <v>692241.96152777772</v>
      </c>
    </row>
    <row r="41" spans="1:6" ht="15" customHeight="1" x14ac:dyDescent="0.25">
      <c r="A41" s="259">
        <v>37</v>
      </c>
      <c r="B41" s="186">
        <v>61080</v>
      </c>
      <c r="C41" s="260" t="s">
        <v>196</v>
      </c>
      <c r="D41" s="187">
        <v>57378730.149999999</v>
      </c>
      <c r="E41" s="188">
        <v>83</v>
      </c>
      <c r="F41" s="189">
        <v>691310.00180722889</v>
      </c>
    </row>
    <row r="42" spans="1:6" ht="15" customHeight="1" x14ac:dyDescent="0.25">
      <c r="A42" s="259">
        <v>38</v>
      </c>
      <c r="B42" s="186">
        <v>61430</v>
      </c>
      <c r="C42" s="260" t="s">
        <v>87</v>
      </c>
      <c r="D42" s="187">
        <v>110785642.26000001</v>
      </c>
      <c r="E42" s="188">
        <v>161</v>
      </c>
      <c r="F42" s="189">
        <v>688109.57925465843</v>
      </c>
    </row>
    <row r="43" spans="1:6" ht="15" customHeight="1" x14ac:dyDescent="0.25">
      <c r="A43" s="259">
        <v>39</v>
      </c>
      <c r="B43" s="186">
        <v>30940</v>
      </c>
      <c r="C43" s="260" t="s">
        <v>4</v>
      </c>
      <c r="D43" s="187">
        <v>48152297.469999999</v>
      </c>
      <c r="E43" s="188">
        <v>71</v>
      </c>
      <c r="F43" s="189">
        <v>678201.37281690142</v>
      </c>
    </row>
    <row r="44" spans="1:6" ht="15" customHeight="1" x14ac:dyDescent="0.25">
      <c r="A44" s="259">
        <v>40</v>
      </c>
      <c r="B44" s="186">
        <v>61450</v>
      </c>
      <c r="C44" s="260" t="s">
        <v>88</v>
      </c>
      <c r="D44" s="187">
        <v>67681596</v>
      </c>
      <c r="E44" s="188">
        <v>100</v>
      </c>
      <c r="F44" s="189">
        <v>676815.96</v>
      </c>
    </row>
    <row r="45" spans="1:6" ht="15" customHeight="1" x14ac:dyDescent="0.25">
      <c r="A45" s="259">
        <v>41</v>
      </c>
      <c r="B45" s="186">
        <v>60980</v>
      </c>
      <c r="C45" s="260" t="s">
        <v>30</v>
      </c>
      <c r="D45" s="187">
        <v>39846443.799999997</v>
      </c>
      <c r="E45" s="188">
        <v>59</v>
      </c>
      <c r="F45" s="189">
        <v>675363.4542372881</v>
      </c>
    </row>
    <row r="46" spans="1:6" ht="15" customHeight="1" x14ac:dyDescent="0.25">
      <c r="A46" s="259">
        <v>42</v>
      </c>
      <c r="B46" s="186">
        <v>30030</v>
      </c>
      <c r="C46" s="260" t="s">
        <v>175</v>
      </c>
      <c r="D46" s="187">
        <v>44551056.189999998</v>
      </c>
      <c r="E46" s="188">
        <v>66</v>
      </c>
      <c r="F46" s="189">
        <v>675016.00287878781</v>
      </c>
    </row>
    <row r="47" spans="1:6" ht="15" customHeight="1" x14ac:dyDescent="0.25">
      <c r="A47" s="259">
        <v>43</v>
      </c>
      <c r="B47" s="186">
        <v>40300</v>
      </c>
      <c r="C47" s="260" t="s">
        <v>18</v>
      </c>
      <c r="D47" s="187">
        <v>16873898</v>
      </c>
      <c r="E47" s="188">
        <v>25</v>
      </c>
      <c r="F47" s="189">
        <v>674955.92</v>
      </c>
    </row>
    <row r="48" spans="1:6" ht="15" customHeight="1" x14ac:dyDescent="0.25">
      <c r="A48" s="259">
        <v>44</v>
      </c>
      <c r="B48" s="186">
        <v>10880</v>
      </c>
      <c r="C48" s="260" t="s">
        <v>135</v>
      </c>
      <c r="D48" s="187">
        <v>203827312.81</v>
      </c>
      <c r="E48" s="188">
        <v>302</v>
      </c>
      <c r="F48" s="189">
        <v>674924.87685430469</v>
      </c>
    </row>
    <row r="49" spans="1:6" ht="15" customHeight="1" x14ac:dyDescent="0.25">
      <c r="A49" s="259">
        <v>45</v>
      </c>
      <c r="B49" s="186">
        <v>60050</v>
      </c>
      <c r="C49" s="260" t="s">
        <v>191</v>
      </c>
      <c r="D49" s="187">
        <v>39033117</v>
      </c>
      <c r="E49" s="188">
        <v>58</v>
      </c>
      <c r="F49" s="189">
        <v>672984.77586206899</v>
      </c>
    </row>
    <row r="50" spans="1:6" ht="15" customHeight="1" x14ac:dyDescent="0.25">
      <c r="A50" s="259">
        <v>46</v>
      </c>
      <c r="B50" s="186">
        <v>10090</v>
      </c>
      <c r="C50" s="260" t="s">
        <v>49</v>
      </c>
      <c r="D50" s="187">
        <v>67812185.790000007</v>
      </c>
      <c r="E50" s="188">
        <v>101</v>
      </c>
      <c r="F50" s="189">
        <v>671407.78009900998</v>
      </c>
    </row>
    <row r="51" spans="1:6" ht="15" customHeight="1" x14ac:dyDescent="0.25">
      <c r="A51" s="259">
        <v>47</v>
      </c>
      <c r="B51" s="186">
        <v>10001</v>
      </c>
      <c r="C51" s="260" t="s">
        <v>224</v>
      </c>
      <c r="D51" s="187">
        <v>35578716.57</v>
      </c>
      <c r="E51" s="188">
        <v>53</v>
      </c>
      <c r="F51" s="189">
        <v>671296.5390566038</v>
      </c>
    </row>
    <row r="52" spans="1:6" ht="15" customHeight="1" x14ac:dyDescent="0.25">
      <c r="A52" s="259">
        <v>48</v>
      </c>
      <c r="B52" s="186">
        <v>40080</v>
      </c>
      <c r="C52" s="260" t="s">
        <v>62</v>
      </c>
      <c r="D52" s="187">
        <v>54321569</v>
      </c>
      <c r="E52" s="188">
        <v>81</v>
      </c>
      <c r="F52" s="189">
        <v>670636.65432098764</v>
      </c>
    </row>
    <row r="53" spans="1:6" ht="15" customHeight="1" x14ac:dyDescent="0.25">
      <c r="A53" s="259">
        <v>49</v>
      </c>
      <c r="B53" s="186">
        <v>61290</v>
      </c>
      <c r="C53" s="260" t="s">
        <v>31</v>
      </c>
      <c r="D53" s="187">
        <v>38745656</v>
      </c>
      <c r="E53" s="188">
        <v>58</v>
      </c>
      <c r="F53" s="189">
        <v>668028.55172413797</v>
      </c>
    </row>
    <row r="54" spans="1:6" ht="15" customHeight="1" x14ac:dyDescent="0.25">
      <c r="A54" s="259">
        <v>50</v>
      </c>
      <c r="B54" s="186">
        <v>31480</v>
      </c>
      <c r="C54" s="260" t="s">
        <v>58</v>
      </c>
      <c r="D54" s="187">
        <v>83324402.769999996</v>
      </c>
      <c r="E54" s="188">
        <v>125</v>
      </c>
      <c r="F54" s="189">
        <v>666595.22216</v>
      </c>
    </row>
    <row r="55" spans="1:6" ht="15" customHeight="1" x14ac:dyDescent="0.25">
      <c r="A55" s="259">
        <v>51</v>
      </c>
      <c r="B55" s="264">
        <v>60560</v>
      </c>
      <c r="C55" s="260" t="s">
        <v>11</v>
      </c>
      <c r="D55" s="187">
        <v>27194730</v>
      </c>
      <c r="E55" s="188">
        <v>41</v>
      </c>
      <c r="F55" s="189">
        <v>663286.09756097558</v>
      </c>
    </row>
    <row r="56" spans="1:6" ht="15" customHeight="1" x14ac:dyDescent="0.25">
      <c r="A56" s="259">
        <v>52</v>
      </c>
      <c r="B56" s="186">
        <v>30440</v>
      </c>
      <c r="C56" s="260" t="s">
        <v>9</v>
      </c>
      <c r="D56" s="187">
        <v>37669277.920000002</v>
      </c>
      <c r="E56" s="188">
        <v>57</v>
      </c>
      <c r="F56" s="189">
        <v>660864.52491228073</v>
      </c>
    </row>
    <row r="57" spans="1:6" ht="15" customHeight="1" x14ac:dyDescent="0.25">
      <c r="A57" s="259">
        <v>53</v>
      </c>
      <c r="B57" s="186">
        <v>40133</v>
      </c>
      <c r="C57" s="260" t="s">
        <v>24</v>
      </c>
      <c r="D57" s="187">
        <v>60517064</v>
      </c>
      <c r="E57" s="188">
        <v>93</v>
      </c>
      <c r="F57" s="189">
        <v>650721.1182795699</v>
      </c>
    </row>
    <row r="58" spans="1:6" ht="15" customHeight="1" x14ac:dyDescent="0.25">
      <c r="A58" s="259">
        <v>54</v>
      </c>
      <c r="B58" s="186">
        <v>61340</v>
      </c>
      <c r="C58" s="260" t="s">
        <v>199</v>
      </c>
      <c r="D58" s="187">
        <v>47891696</v>
      </c>
      <c r="E58" s="188">
        <v>74</v>
      </c>
      <c r="F58" s="189">
        <v>647185.08108108107</v>
      </c>
    </row>
    <row r="59" spans="1:6" ht="15" customHeight="1" x14ac:dyDescent="0.25">
      <c r="A59" s="259">
        <v>55</v>
      </c>
      <c r="B59" s="186">
        <v>50450</v>
      </c>
      <c r="C59" s="260" t="s">
        <v>188</v>
      </c>
      <c r="D59" s="187">
        <v>51126291.579999998</v>
      </c>
      <c r="E59" s="188">
        <v>79</v>
      </c>
      <c r="F59" s="189">
        <v>647168.24784810119</v>
      </c>
    </row>
    <row r="60" spans="1:6" ht="15" customHeight="1" x14ac:dyDescent="0.25">
      <c r="A60" s="259">
        <v>56</v>
      </c>
      <c r="B60" s="186">
        <v>60240</v>
      </c>
      <c r="C60" s="260" t="s">
        <v>194</v>
      </c>
      <c r="D60" s="187">
        <v>67931968.900000006</v>
      </c>
      <c r="E60" s="188">
        <v>105</v>
      </c>
      <c r="F60" s="189">
        <v>646971.13238095248</v>
      </c>
    </row>
    <row r="61" spans="1:6" ht="15" customHeight="1" x14ac:dyDescent="0.25">
      <c r="A61" s="259">
        <v>57</v>
      </c>
      <c r="B61" s="186">
        <v>20810</v>
      </c>
      <c r="C61" s="260" t="s">
        <v>174</v>
      </c>
      <c r="D61" s="187">
        <v>43080396.200000003</v>
      </c>
      <c r="E61" s="188">
        <v>68</v>
      </c>
      <c r="F61" s="189">
        <v>633535.23823529412</v>
      </c>
    </row>
    <row r="62" spans="1:6" ht="15" customHeight="1" x14ac:dyDescent="0.25">
      <c r="A62" s="259">
        <v>58</v>
      </c>
      <c r="B62" s="186">
        <v>20061</v>
      </c>
      <c r="C62" s="260" t="s">
        <v>51</v>
      </c>
      <c r="D62" s="187">
        <v>36522380.850000001</v>
      </c>
      <c r="E62" s="188">
        <v>58</v>
      </c>
      <c r="F62" s="189">
        <v>629696.22155172413</v>
      </c>
    </row>
    <row r="63" spans="1:6" ht="15" customHeight="1" x14ac:dyDescent="0.25">
      <c r="A63" s="259">
        <v>59</v>
      </c>
      <c r="B63" s="186">
        <v>50420</v>
      </c>
      <c r="C63" s="260" t="s">
        <v>187</v>
      </c>
      <c r="D63" s="187">
        <v>31459984.73</v>
      </c>
      <c r="E63" s="188">
        <v>50</v>
      </c>
      <c r="F63" s="189">
        <v>629199.69460000005</v>
      </c>
    </row>
    <row r="64" spans="1:6" ht="15" customHeight="1" x14ac:dyDescent="0.25">
      <c r="A64" s="259">
        <v>60</v>
      </c>
      <c r="B64" s="186">
        <v>60850</v>
      </c>
      <c r="C64" s="260" t="s">
        <v>195</v>
      </c>
      <c r="D64" s="187">
        <v>35762814.710000001</v>
      </c>
      <c r="E64" s="188">
        <v>57</v>
      </c>
      <c r="F64" s="189">
        <v>627417.80192982452</v>
      </c>
    </row>
    <row r="65" spans="1:6" ht="15" customHeight="1" x14ac:dyDescent="0.25">
      <c r="A65" s="259">
        <v>61</v>
      </c>
      <c r="B65" s="186">
        <v>61440</v>
      </c>
      <c r="C65" s="260" t="s">
        <v>202</v>
      </c>
      <c r="D65" s="187">
        <v>74657125</v>
      </c>
      <c r="E65" s="188">
        <v>120</v>
      </c>
      <c r="F65" s="189">
        <v>622142.70833333337</v>
      </c>
    </row>
    <row r="66" spans="1:6" ht="15" customHeight="1" x14ac:dyDescent="0.25">
      <c r="A66" s="259">
        <v>62</v>
      </c>
      <c r="B66" s="186">
        <v>30640</v>
      </c>
      <c r="C66" s="260" t="s">
        <v>13</v>
      </c>
      <c r="D66" s="187">
        <v>31624667</v>
      </c>
      <c r="E66" s="188">
        <v>51</v>
      </c>
      <c r="F66" s="189">
        <v>620091.50980392157</v>
      </c>
    </row>
    <row r="67" spans="1:6" ht="15" customHeight="1" x14ac:dyDescent="0.25">
      <c r="A67" s="259">
        <v>63</v>
      </c>
      <c r="B67" s="186">
        <v>10890</v>
      </c>
      <c r="C67" s="260" t="s">
        <v>206</v>
      </c>
      <c r="D67" s="187">
        <v>60589167</v>
      </c>
      <c r="E67" s="188">
        <v>98</v>
      </c>
      <c r="F67" s="189">
        <v>618256.80612244899</v>
      </c>
    </row>
    <row r="68" spans="1:6" ht="15" customHeight="1" x14ac:dyDescent="0.25">
      <c r="A68" s="259">
        <v>64</v>
      </c>
      <c r="B68" s="186">
        <v>40210</v>
      </c>
      <c r="C68" s="260" t="s">
        <v>17</v>
      </c>
      <c r="D68" s="187">
        <v>28417257</v>
      </c>
      <c r="E68" s="188">
        <v>46</v>
      </c>
      <c r="F68" s="189">
        <v>617766.45652173914</v>
      </c>
    </row>
    <row r="69" spans="1:6" ht="15" customHeight="1" x14ac:dyDescent="0.25">
      <c r="A69" s="259">
        <v>65</v>
      </c>
      <c r="B69" s="186">
        <v>60180</v>
      </c>
      <c r="C69" s="260" t="s">
        <v>240</v>
      </c>
      <c r="D69" s="187">
        <v>44450565</v>
      </c>
      <c r="E69" s="188">
        <v>72</v>
      </c>
      <c r="F69" s="189">
        <v>617368.95833333337</v>
      </c>
    </row>
    <row r="70" spans="1:6" ht="15" customHeight="1" x14ac:dyDescent="0.25">
      <c r="A70" s="259">
        <v>66</v>
      </c>
      <c r="B70" s="186">
        <v>40950</v>
      </c>
      <c r="C70" s="260" t="s">
        <v>5</v>
      </c>
      <c r="D70" s="187">
        <v>41282252.119999997</v>
      </c>
      <c r="E70" s="188">
        <v>67</v>
      </c>
      <c r="F70" s="189">
        <v>616153.01671641786</v>
      </c>
    </row>
    <row r="71" spans="1:6" ht="15" customHeight="1" x14ac:dyDescent="0.25">
      <c r="A71" s="259">
        <v>67</v>
      </c>
      <c r="B71" s="186">
        <v>21350</v>
      </c>
      <c r="C71" s="260" t="s">
        <v>235</v>
      </c>
      <c r="D71" s="187">
        <v>25212514</v>
      </c>
      <c r="E71" s="188">
        <v>41</v>
      </c>
      <c r="F71" s="189">
        <v>614939.36585365853</v>
      </c>
    </row>
    <row r="72" spans="1:6" ht="15" customHeight="1" x14ac:dyDescent="0.25">
      <c r="A72" s="259">
        <v>68</v>
      </c>
      <c r="B72" s="186">
        <v>20040</v>
      </c>
      <c r="C72" s="260" t="s">
        <v>50</v>
      </c>
      <c r="D72" s="187">
        <v>40142681.039999999</v>
      </c>
      <c r="E72" s="188">
        <v>66</v>
      </c>
      <c r="F72" s="189">
        <v>608222.43999999994</v>
      </c>
    </row>
    <row r="73" spans="1:6" ht="15" customHeight="1" x14ac:dyDescent="0.25">
      <c r="A73" s="259">
        <v>69</v>
      </c>
      <c r="B73" s="186">
        <v>50760</v>
      </c>
      <c r="C73" s="260" t="s">
        <v>189</v>
      </c>
      <c r="D73" s="187">
        <v>71580316.620000005</v>
      </c>
      <c r="E73" s="188">
        <v>118</v>
      </c>
      <c r="F73" s="189">
        <v>606612.8527118644</v>
      </c>
    </row>
    <row r="74" spans="1:6" ht="15" customHeight="1" x14ac:dyDescent="0.25">
      <c r="A74" s="259">
        <v>70</v>
      </c>
      <c r="B74" s="186">
        <v>51580</v>
      </c>
      <c r="C74" s="260" t="s">
        <v>139</v>
      </c>
      <c r="D74" s="187">
        <v>90426004</v>
      </c>
      <c r="E74" s="188">
        <v>150</v>
      </c>
      <c r="F74" s="189">
        <v>602840.02666666661</v>
      </c>
    </row>
    <row r="75" spans="1:6" ht="15" customHeight="1" x14ac:dyDescent="0.25">
      <c r="A75" s="259">
        <v>71</v>
      </c>
      <c r="B75" s="186">
        <v>20630</v>
      </c>
      <c r="C75" s="260" t="s">
        <v>6</v>
      </c>
      <c r="D75" s="187">
        <v>40253537.299999997</v>
      </c>
      <c r="E75" s="188">
        <v>67</v>
      </c>
      <c r="F75" s="189">
        <v>600799.0641791044</v>
      </c>
    </row>
    <row r="76" spans="1:6" ht="15" customHeight="1" x14ac:dyDescent="0.25">
      <c r="A76" s="259">
        <v>72</v>
      </c>
      <c r="B76" s="186">
        <v>50060</v>
      </c>
      <c r="C76" s="260" t="s">
        <v>184</v>
      </c>
      <c r="D76" s="187">
        <v>62440224.100000001</v>
      </c>
      <c r="E76" s="188">
        <v>104</v>
      </c>
      <c r="F76" s="189">
        <v>600386.77019230765</v>
      </c>
    </row>
    <row r="77" spans="1:6" ht="15" customHeight="1" x14ac:dyDescent="0.25">
      <c r="A77" s="259">
        <v>73</v>
      </c>
      <c r="B77" s="186">
        <v>60010</v>
      </c>
      <c r="C77" s="260" t="s">
        <v>190</v>
      </c>
      <c r="D77" s="187">
        <v>36276307.640000001</v>
      </c>
      <c r="E77" s="188">
        <v>61</v>
      </c>
      <c r="F77" s="189">
        <v>594693.56786885252</v>
      </c>
    </row>
    <row r="78" spans="1:6" ht="15" customHeight="1" x14ac:dyDescent="0.25">
      <c r="A78" s="259">
        <v>74</v>
      </c>
      <c r="B78" s="186">
        <v>61510</v>
      </c>
      <c r="C78" s="260" t="s">
        <v>33</v>
      </c>
      <c r="D78" s="187">
        <v>61023467</v>
      </c>
      <c r="E78" s="188">
        <v>103</v>
      </c>
      <c r="F78" s="189">
        <v>592460.84466019413</v>
      </c>
    </row>
    <row r="79" spans="1:6" ht="15" customHeight="1" x14ac:dyDescent="0.25">
      <c r="A79" s="259">
        <v>75</v>
      </c>
      <c r="B79" s="186">
        <v>61150</v>
      </c>
      <c r="C79" s="260" t="s">
        <v>197</v>
      </c>
      <c r="D79" s="187">
        <v>36019184.68</v>
      </c>
      <c r="E79" s="188">
        <v>61</v>
      </c>
      <c r="F79" s="189">
        <v>590478.43737704912</v>
      </c>
    </row>
    <row r="80" spans="1:6" ht="15" customHeight="1" x14ac:dyDescent="0.25">
      <c r="A80" s="259">
        <v>76</v>
      </c>
      <c r="B80" s="452">
        <v>20550</v>
      </c>
      <c r="C80" s="455" t="s">
        <v>53</v>
      </c>
      <c r="D80" s="453">
        <v>68835842.549999997</v>
      </c>
      <c r="E80" s="460">
        <v>117</v>
      </c>
      <c r="F80" s="454">
        <v>588340.53461538465</v>
      </c>
    </row>
    <row r="81" spans="1:6" ht="15" customHeight="1" x14ac:dyDescent="0.25">
      <c r="A81" s="259">
        <v>77</v>
      </c>
      <c r="B81" s="186">
        <v>30460</v>
      </c>
      <c r="C81" s="260" t="s">
        <v>56</v>
      </c>
      <c r="D81" s="187">
        <v>47412068.840000004</v>
      </c>
      <c r="E81" s="188">
        <v>81</v>
      </c>
      <c r="F81" s="189">
        <v>585334.18320987653</v>
      </c>
    </row>
    <row r="82" spans="1:6" ht="15" customHeight="1" x14ac:dyDescent="0.25">
      <c r="A82" s="259">
        <v>78</v>
      </c>
      <c r="B82" s="186">
        <v>61520</v>
      </c>
      <c r="C82" s="260" t="s">
        <v>118</v>
      </c>
      <c r="D82" s="187">
        <v>79892255.670000002</v>
      </c>
      <c r="E82" s="188">
        <v>138</v>
      </c>
      <c r="F82" s="189">
        <v>578929.38891304354</v>
      </c>
    </row>
    <row r="83" spans="1:6" ht="15" customHeight="1" x14ac:dyDescent="0.25">
      <c r="A83" s="259">
        <v>79</v>
      </c>
      <c r="B83" s="186">
        <v>30160</v>
      </c>
      <c r="C83" s="260" t="s">
        <v>236</v>
      </c>
      <c r="D83" s="187">
        <v>35137147.740000002</v>
      </c>
      <c r="E83" s="188">
        <v>61</v>
      </c>
      <c r="F83" s="189">
        <v>576018.81540983613</v>
      </c>
    </row>
    <row r="84" spans="1:6" ht="15" customHeight="1" x14ac:dyDescent="0.25">
      <c r="A84" s="259">
        <v>80</v>
      </c>
      <c r="B84" s="186">
        <v>20460</v>
      </c>
      <c r="C84" s="260" t="s">
        <v>234</v>
      </c>
      <c r="D84" s="187">
        <v>33195880</v>
      </c>
      <c r="E84" s="188">
        <v>58</v>
      </c>
      <c r="F84" s="189">
        <v>572342.75862068962</v>
      </c>
    </row>
    <row r="85" spans="1:6" ht="15" customHeight="1" x14ac:dyDescent="0.25">
      <c r="A85" s="259">
        <v>81</v>
      </c>
      <c r="B85" s="186">
        <v>61410</v>
      </c>
      <c r="C85" s="260" t="s">
        <v>201</v>
      </c>
      <c r="D85" s="187">
        <v>35878705.710000001</v>
      </c>
      <c r="E85" s="188">
        <v>63</v>
      </c>
      <c r="F85" s="189">
        <v>569503.26523809531</v>
      </c>
    </row>
    <row r="86" spans="1:6" ht="15" customHeight="1" x14ac:dyDescent="0.25">
      <c r="A86" s="259">
        <v>82</v>
      </c>
      <c r="B86" s="186">
        <v>70100</v>
      </c>
      <c r="C86" s="260" t="s">
        <v>267</v>
      </c>
      <c r="D86" s="187">
        <v>39229495.159999996</v>
      </c>
      <c r="E86" s="188">
        <v>69</v>
      </c>
      <c r="F86" s="189">
        <v>568543.40811594203</v>
      </c>
    </row>
    <row r="87" spans="1:6" ht="15" customHeight="1" x14ac:dyDescent="0.25">
      <c r="A87" s="259">
        <v>83</v>
      </c>
      <c r="B87" s="186">
        <v>40390</v>
      </c>
      <c r="C87" s="260" t="s">
        <v>20</v>
      </c>
      <c r="D87" s="187">
        <v>38387493</v>
      </c>
      <c r="E87" s="188">
        <v>68</v>
      </c>
      <c r="F87" s="189">
        <v>564521.95588235289</v>
      </c>
    </row>
    <row r="88" spans="1:6" ht="15" customHeight="1" x14ac:dyDescent="0.25">
      <c r="A88" s="259">
        <v>84</v>
      </c>
      <c r="B88" s="186">
        <v>60910</v>
      </c>
      <c r="C88" s="260" t="s">
        <v>3</v>
      </c>
      <c r="D88" s="187">
        <v>33255248.449999999</v>
      </c>
      <c r="E88" s="188">
        <v>59</v>
      </c>
      <c r="F88" s="189">
        <v>563648.27881355933</v>
      </c>
    </row>
    <row r="89" spans="1:6" ht="15" customHeight="1" x14ac:dyDescent="0.25">
      <c r="A89" s="259">
        <v>85</v>
      </c>
      <c r="B89" s="186">
        <v>21020</v>
      </c>
      <c r="C89" s="260" t="s">
        <v>54</v>
      </c>
      <c r="D89" s="187">
        <v>39855234</v>
      </c>
      <c r="E89" s="188">
        <v>71</v>
      </c>
      <c r="F89" s="189">
        <v>561341.32394366199</v>
      </c>
    </row>
    <row r="90" spans="1:6" ht="15" customHeight="1" x14ac:dyDescent="0.25">
      <c r="A90" s="259">
        <v>86</v>
      </c>
      <c r="B90" s="186">
        <v>50340</v>
      </c>
      <c r="C90" s="260" t="s">
        <v>186</v>
      </c>
      <c r="D90" s="187">
        <v>31782916.620000001</v>
      </c>
      <c r="E90" s="188">
        <v>57</v>
      </c>
      <c r="F90" s="189">
        <v>557595.02842105262</v>
      </c>
    </row>
    <row r="91" spans="1:6" ht="15" customHeight="1" x14ac:dyDescent="0.25">
      <c r="A91" s="259">
        <v>87</v>
      </c>
      <c r="B91" s="186">
        <v>50230</v>
      </c>
      <c r="C91" s="260" t="s">
        <v>65</v>
      </c>
      <c r="D91" s="187">
        <v>34634706</v>
      </c>
      <c r="E91" s="188">
        <v>63</v>
      </c>
      <c r="F91" s="189">
        <v>549757.23809523811</v>
      </c>
    </row>
    <row r="92" spans="1:6" ht="15" customHeight="1" x14ac:dyDescent="0.25">
      <c r="A92" s="259">
        <v>88</v>
      </c>
      <c r="B92" s="186">
        <v>61390</v>
      </c>
      <c r="C92" s="260" t="s">
        <v>200</v>
      </c>
      <c r="D92" s="187">
        <v>31211193</v>
      </c>
      <c r="E92" s="188">
        <v>57</v>
      </c>
      <c r="F92" s="189">
        <v>547564.78947368416</v>
      </c>
    </row>
    <row r="93" spans="1:6" ht="15" customHeight="1" x14ac:dyDescent="0.25">
      <c r="A93" s="259">
        <v>89</v>
      </c>
      <c r="B93" s="186">
        <v>40031</v>
      </c>
      <c r="C93" s="260" t="s">
        <v>181</v>
      </c>
      <c r="D93" s="187">
        <v>27854622</v>
      </c>
      <c r="E93" s="188">
        <v>51</v>
      </c>
      <c r="F93" s="189">
        <v>546169.0588235294</v>
      </c>
    </row>
    <row r="94" spans="1:6" ht="15" customHeight="1" x14ac:dyDescent="0.25">
      <c r="A94" s="259">
        <v>90</v>
      </c>
      <c r="B94" s="186">
        <v>60001</v>
      </c>
      <c r="C94" s="260" t="s">
        <v>242</v>
      </c>
      <c r="D94" s="187">
        <v>32204433.18</v>
      </c>
      <c r="E94" s="188">
        <v>59</v>
      </c>
      <c r="F94" s="189">
        <v>545837.85050847463</v>
      </c>
    </row>
    <row r="95" spans="1:6" ht="15" customHeight="1" x14ac:dyDescent="0.25">
      <c r="A95" s="259">
        <v>91</v>
      </c>
      <c r="B95" s="186">
        <v>10190</v>
      </c>
      <c r="C95" s="260" t="s">
        <v>170</v>
      </c>
      <c r="D95" s="187">
        <v>45232930.299999997</v>
      </c>
      <c r="E95" s="188">
        <v>83</v>
      </c>
      <c r="F95" s="189">
        <v>544975.06385542161</v>
      </c>
    </row>
    <row r="96" spans="1:6" ht="15" customHeight="1" x14ac:dyDescent="0.25">
      <c r="A96" s="259">
        <v>92</v>
      </c>
      <c r="B96" s="186">
        <v>60070</v>
      </c>
      <c r="C96" s="260" t="s">
        <v>193</v>
      </c>
      <c r="D96" s="187">
        <v>43500245.170000002</v>
      </c>
      <c r="E96" s="188">
        <v>80</v>
      </c>
      <c r="F96" s="189">
        <v>543753.064625</v>
      </c>
    </row>
    <row r="97" spans="1:6" ht="15" customHeight="1" x14ac:dyDescent="0.25">
      <c r="A97" s="259">
        <v>93</v>
      </c>
      <c r="B97" s="186">
        <v>40410</v>
      </c>
      <c r="C97" s="260" t="s">
        <v>64</v>
      </c>
      <c r="D97" s="187">
        <v>78224680</v>
      </c>
      <c r="E97" s="188">
        <v>144</v>
      </c>
      <c r="F97" s="189">
        <v>543226.9444444445</v>
      </c>
    </row>
    <row r="98" spans="1:6" ht="15" customHeight="1" x14ac:dyDescent="0.25">
      <c r="A98" s="259">
        <v>94</v>
      </c>
      <c r="B98" s="186">
        <v>30530</v>
      </c>
      <c r="C98" s="260" t="s">
        <v>176</v>
      </c>
      <c r="D98" s="187">
        <v>48306036</v>
      </c>
      <c r="E98" s="188">
        <v>90</v>
      </c>
      <c r="F98" s="189">
        <v>536733.73333333328</v>
      </c>
    </row>
    <row r="99" spans="1:6" ht="15" customHeight="1" x14ac:dyDescent="0.25">
      <c r="A99" s="259">
        <v>95</v>
      </c>
      <c r="B99" s="186">
        <v>61540</v>
      </c>
      <c r="C99" s="260" t="s">
        <v>203</v>
      </c>
      <c r="D99" s="187">
        <v>68995010.310000002</v>
      </c>
      <c r="E99" s="188">
        <v>130</v>
      </c>
      <c r="F99" s="189">
        <v>530730.84853846161</v>
      </c>
    </row>
    <row r="100" spans="1:6" ht="15" customHeight="1" x14ac:dyDescent="0.25">
      <c r="A100" s="259">
        <v>96</v>
      </c>
      <c r="B100" s="186">
        <v>61560</v>
      </c>
      <c r="C100" s="260" t="s">
        <v>204</v>
      </c>
      <c r="D100" s="187">
        <v>83262052</v>
      </c>
      <c r="E100" s="188">
        <v>157</v>
      </c>
      <c r="F100" s="189">
        <v>530331.54140127392</v>
      </c>
    </row>
    <row r="101" spans="1:6" ht="15" customHeight="1" x14ac:dyDescent="0.25">
      <c r="A101" s="259">
        <v>97</v>
      </c>
      <c r="B101" s="186">
        <v>30650</v>
      </c>
      <c r="C101" s="260" t="s">
        <v>238</v>
      </c>
      <c r="D101" s="187">
        <v>36822300</v>
      </c>
      <c r="E101" s="188">
        <v>71</v>
      </c>
      <c r="F101" s="189">
        <v>518623.94366197183</v>
      </c>
    </row>
    <row r="102" spans="1:6" ht="15" customHeight="1" x14ac:dyDescent="0.25">
      <c r="A102" s="259">
        <v>98</v>
      </c>
      <c r="B102" s="186">
        <v>31000</v>
      </c>
      <c r="C102" s="260" t="s">
        <v>57</v>
      </c>
      <c r="D102" s="187">
        <v>32725439.07</v>
      </c>
      <c r="E102" s="188">
        <v>65</v>
      </c>
      <c r="F102" s="189">
        <v>503468.29338461539</v>
      </c>
    </row>
    <row r="103" spans="1:6" ht="15" customHeight="1" x14ac:dyDescent="0.25">
      <c r="A103" s="259">
        <v>99</v>
      </c>
      <c r="B103" s="186">
        <v>20900</v>
      </c>
      <c r="C103" s="260" t="s">
        <v>137</v>
      </c>
      <c r="D103" s="187">
        <v>43011386</v>
      </c>
      <c r="E103" s="188">
        <v>86</v>
      </c>
      <c r="F103" s="189">
        <v>500132.39534883719</v>
      </c>
    </row>
    <row r="104" spans="1:6" ht="15" customHeight="1" x14ac:dyDescent="0.25">
      <c r="A104" s="259">
        <v>100</v>
      </c>
      <c r="B104" s="186">
        <v>61490</v>
      </c>
      <c r="C104" s="260" t="s">
        <v>89</v>
      </c>
      <c r="D104" s="187">
        <v>74447346</v>
      </c>
      <c r="E104" s="188">
        <v>150</v>
      </c>
      <c r="F104" s="189">
        <v>496315.64</v>
      </c>
    </row>
    <row r="105" spans="1:6" ht="15" customHeight="1" x14ac:dyDescent="0.25">
      <c r="A105" s="259">
        <v>101</v>
      </c>
      <c r="B105" s="186">
        <v>40720</v>
      </c>
      <c r="C105" s="260" t="s">
        <v>182</v>
      </c>
      <c r="D105" s="187">
        <v>34749114.090000004</v>
      </c>
      <c r="E105" s="188">
        <v>71</v>
      </c>
      <c r="F105" s="189">
        <v>489424.14211267611</v>
      </c>
    </row>
    <row r="106" spans="1:6" ht="15" customHeight="1" x14ac:dyDescent="0.25">
      <c r="A106" s="259">
        <v>102</v>
      </c>
      <c r="B106" s="263">
        <v>30890</v>
      </c>
      <c r="C106" s="260" t="s">
        <v>177</v>
      </c>
      <c r="D106" s="187">
        <v>23330588</v>
      </c>
      <c r="E106" s="188">
        <v>48</v>
      </c>
      <c r="F106" s="189">
        <v>486053.91666666669</v>
      </c>
    </row>
    <row r="107" spans="1:6" ht="15" customHeight="1" x14ac:dyDescent="0.25">
      <c r="A107" s="259">
        <v>103</v>
      </c>
      <c r="B107" s="186">
        <v>40820</v>
      </c>
      <c r="C107" s="260" t="s">
        <v>183</v>
      </c>
      <c r="D107" s="187">
        <v>26350371</v>
      </c>
      <c r="E107" s="188">
        <v>55</v>
      </c>
      <c r="F107" s="189">
        <v>479097.65454545454</v>
      </c>
    </row>
    <row r="108" spans="1:6" ht="15" customHeight="1" x14ac:dyDescent="0.25">
      <c r="A108" s="259">
        <v>104</v>
      </c>
      <c r="B108" s="186">
        <v>50170</v>
      </c>
      <c r="C108" s="260" t="s">
        <v>185</v>
      </c>
      <c r="D108" s="187">
        <v>31612102.489999998</v>
      </c>
      <c r="E108" s="188">
        <v>66</v>
      </c>
      <c r="F108" s="189">
        <v>478971.24984848482</v>
      </c>
    </row>
    <row r="109" spans="1:6" ht="15" customHeight="1" x14ac:dyDescent="0.25">
      <c r="A109" s="259">
        <v>105</v>
      </c>
      <c r="B109" s="186">
        <v>30480</v>
      </c>
      <c r="C109" s="260" t="s">
        <v>119</v>
      </c>
      <c r="D109" s="187">
        <v>40960226</v>
      </c>
      <c r="E109" s="188">
        <v>88</v>
      </c>
      <c r="F109" s="189">
        <v>465457.11363636365</v>
      </c>
    </row>
    <row r="110" spans="1:6" ht="15" customHeight="1" x14ac:dyDescent="0.25">
      <c r="A110" s="259">
        <v>106</v>
      </c>
      <c r="B110" s="186">
        <v>61210</v>
      </c>
      <c r="C110" s="260" t="s">
        <v>198</v>
      </c>
      <c r="D110" s="187">
        <v>30489785</v>
      </c>
      <c r="E110" s="188">
        <v>66</v>
      </c>
      <c r="F110" s="189">
        <v>461966.43939393939</v>
      </c>
    </row>
    <row r="111" spans="1:6" ht="15" customHeight="1" x14ac:dyDescent="0.25">
      <c r="A111" s="450">
        <v>107</v>
      </c>
      <c r="B111" s="439">
        <v>40840</v>
      </c>
      <c r="C111" s="444" t="s">
        <v>22</v>
      </c>
      <c r="D111" s="183">
        <v>27584340</v>
      </c>
      <c r="E111" s="155">
        <v>60</v>
      </c>
      <c r="F111" s="180">
        <v>459739</v>
      </c>
    </row>
    <row r="112" spans="1:6" x14ac:dyDescent="0.25">
      <c r="A112" s="461">
        <v>108</v>
      </c>
      <c r="B112" s="186">
        <v>10320</v>
      </c>
      <c r="C112" s="260" t="s">
        <v>46</v>
      </c>
      <c r="D112" s="187">
        <v>34203172.700000003</v>
      </c>
      <c r="E112" s="188">
        <v>77</v>
      </c>
      <c r="F112" s="189">
        <v>444197.04805194808</v>
      </c>
    </row>
    <row r="113" spans="1:6" x14ac:dyDescent="0.25">
      <c r="A113" s="462">
        <v>109</v>
      </c>
      <c r="B113" s="186">
        <v>61570</v>
      </c>
      <c r="C113" s="260" t="s">
        <v>205</v>
      </c>
      <c r="D113" s="187">
        <v>41792113</v>
      </c>
      <c r="E113" s="188">
        <v>98</v>
      </c>
      <c r="F113" s="189">
        <v>426450.13265306124</v>
      </c>
    </row>
    <row r="114" spans="1:6" ht="15" customHeight="1" x14ac:dyDescent="0.25">
      <c r="A114" s="618">
        <v>110</v>
      </c>
      <c r="B114" s="439">
        <v>50930</v>
      </c>
      <c r="C114" s="444" t="s">
        <v>138</v>
      </c>
      <c r="D114" s="183">
        <v>23921454.52</v>
      </c>
      <c r="E114" s="155">
        <v>61</v>
      </c>
      <c r="F114" s="180">
        <v>392154.99213114753</v>
      </c>
    </row>
    <row r="115" spans="1:6" ht="15.75" thickBot="1" x14ac:dyDescent="0.3">
      <c r="A115" s="463">
        <v>111</v>
      </c>
      <c r="B115" s="153">
        <v>40159</v>
      </c>
      <c r="C115" s="437" t="s">
        <v>256</v>
      </c>
      <c r="D115" s="185"/>
      <c r="E115" s="159"/>
      <c r="F115" s="175"/>
    </row>
  </sheetData>
  <sortState ref="A5:F117">
    <sortCondition descending="1" ref="F117"/>
  </sortState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5" x14ac:dyDescent="0.25"/>
  <cols>
    <col min="1" max="1" width="4.140625" style="161" customWidth="1"/>
    <col min="2" max="2" width="30.5703125" style="161" customWidth="1"/>
    <col min="3" max="3" width="10" style="161" customWidth="1"/>
    <col min="4" max="4" width="30.7109375" style="161" customWidth="1"/>
    <col min="5" max="5" width="13" style="161" customWidth="1"/>
    <col min="6" max="6" width="30.7109375" style="161" customWidth="1"/>
    <col min="7" max="7" width="12.5703125" style="161" customWidth="1"/>
    <col min="8" max="8" width="30.7109375" style="161" customWidth="1"/>
    <col min="9" max="9" width="12.5703125" style="161" customWidth="1"/>
    <col min="10" max="10" width="30.7109375" style="161" customWidth="1"/>
    <col min="11" max="11" width="12.7109375" style="161" customWidth="1"/>
    <col min="12" max="16384" width="9.140625" style="161"/>
  </cols>
  <sheetData>
    <row r="1" spans="1:11" ht="15.75" x14ac:dyDescent="0.25">
      <c r="B1" s="239" t="s">
        <v>140</v>
      </c>
    </row>
    <row r="2" spans="1:11" x14ac:dyDescent="0.25">
      <c r="B2" s="119" t="s">
        <v>209</v>
      </c>
    </row>
    <row r="3" spans="1:11" ht="11.25" customHeight="1" thickBot="1" x14ac:dyDescent="0.3">
      <c r="B3" s="53"/>
      <c r="C3" s="49"/>
    </row>
    <row r="4" spans="1:11" ht="44.25" customHeight="1" thickBot="1" x14ac:dyDescent="0.3">
      <c r="A4" s="192" t="s">
        <v>35</v>
      </c>
      <c r="B4" s="193" t="s">
        <v>40</v>
      </c>
      <c r="C4" s="194" t="s">
        <v>142</v>
      </c>
      <c r="D4" s="194" t="s">
        <v>40</v>
      </c>
      <c r="E4" s="195" t="s">
        <v>141</v>
      </c>
      <c r="F4" s="194" t="s">
        <v>40</v>
      </c>
      <c r="G4" s="196" t="s">
        <v>143</v>
      </c>
      <c r="H4" s="194" t="s">
        <v>40</v>
      </c>
      <c r="I4" s="196" t="s">
        <v>145</v>
      </c>
      <c r="J4" s="193" t="s">
        <v>40</v>
      </c>
      <c r="K4" s="197" t="s">
        <v>144</v>
      </c>
    </row>
    <row r="5" spans="1:11" ht="15" customHeight="1" x14ac:dyDescent="0.25">
      <c r="A5" s="464">
        <v>1</v>
      </c>
      <c r="B5" s="465" t="s">
        <v>205</v>
      </c>
      <c r="C5" s="198">
        <v>0.97999999866895648</v>
      </c>
      <c r="D5" s="277" t="s">
        <v>180</v>
      </c>
      <c r="E5" s="278">
        <v>117616.96808510639</v>
      </c>
      <c r="F5" s="279" t="s">
        <v>180</v>
      </c>
      <c r="G5" s="281">
        <v>248236.02417553193</v>
      </c>
      <c r="H5" s="466" t="s">
        <v>180</v>
      </c>
      <c r="I5" s="281">
        <v>32330.976409574465</v>
      </c>
      <c r="J5" s="279" t="s">
        <v>180</v>
      </c>
      <c r="K5" s="467">
        <v>1147134.0892424244</v>
      </c>
    </row>
    <row r="6" spans="1:11" ht="15" customHeight="1" x14ac:dyDescent="0.25">
      <c r="A6" s="273">
        <v>2</v>
      </c>
      <c r="B6" s="241" t="s">
        <v>204</v>
      </c>
      <c r="C6" s="199">
        <v>0.97468982444831997</v>
      </c>
      <c r="D6" s="242" t="s">
        <v>139</v>
      </c>
      <c r="E6" s="282">
        <v>105946.26506024097</v>
      </c>
      <c r="F6" s="245" t="s">
        <v>47</v>
      </c>
      <c r="G6" s="200">
        <v>188999.53067729084</v>
      </c>
      <c r="H6" s="248" t="s">
        <v>139</v>
      </c>
      <c r="I6" s="200">
        <v>19493.833498278829</v>
      </c>
      <c r="J6" s="243" t="s">
        <v>67</v>
      </c>
      <c r="K6" s="205">
        <v>992360.65415254235</v>
      </c>
    </row>
    <row r="7" spans="1:11" ht="15" customHeight="1" x14ac:dyDescent="0.25">
      <c r="A7" s="274">
        <v>3</v>
      </c>
      <c r="B7" s="241" t="s">
        <v>139</v>
      </c>
      <c r="C7" s="199">
        <v>0.96157574991154937</v>
      </c>
      <c r="D7" s="242" t="s">
        <v>136</v>
      </c>
      <c r="E7" s="282">
        <v>87861.024165707713</v>
      </c>
      <c r="F7" s="245" t="s">
        <v>53</v>
      </c>
      <c r="G7" s="200">
        <v>161881.78140969164</v>
      </c>
      <c r="H7" s="248" t="s">
        <v>58</v>
      </c>
      <c r="I7" s="200">
        <v>17905.372586206897</v>
      </c>
      <c r="J7" s="243" t="s">
        <v>70</v>
      </c>
      <c r="K7" s="205">
        <v>942098.98214285716</v>
      </c>
    </row>
    <row r="8" spans="1:11" ht="15" customHeight="1" x14ac:dyDescent="0.25">
      <c r="A8" s="274">
        <v>4</v>
      </c>
      <c r="B8" s="241" t="s">
        <v>203</v>
      </c>
      <c r="C8" s="199">
        <v>0.95687012201669652</v>
      </c>
      <c r="D8" s="242" t="s">
        <v>203</v>
      </c>
      <c r="E8" s="282">
        <v>52916.934112646122</v>
      </c>
      <c r="F8" s="283" t="s">
        <v>67</v>
      </c>
      <c r="G8" s="200">
        <v>115733.22298712446</v>
      </c>
      <c r="H8" s="248" t="s">
        <v>60</v>
      </c>
      <c r="I8" s="200">
        <v>16080.337080536914</v>
      </c>
      <c r="J8" s="243" t="s">
        <v>69</v>
      </c>
      <c r="K8" s="205">
        <v>885890.203030303</v>
      </c>
    </row>
    <row r="9" spans="1:11" ht="15" customHeight="1" x14ac:dyDescent="0.25">
      <c r="A9" s="274">
        <v>5</v>
      </c>
      <c r="B9" s="244" t="s">
        <v>206</v>
      </c>
      <c r="C9" s="199">
        <v>0.91669693737478164</v>
      </c>
      <c r="D9" s="284" t="s">
        <v>71</v>
      </c>
      <c r="E9" s="282">
        <v>49271.516393442624</v>
      </c>
      <c r="F9" s="254" t="s">
        <v>63</v>
      </c>
      <c r="G9" s="200">
        <v>114499.08013416817</v>
      </c>
      <c r="H9" s="255" t="s">
        <v>135</v>
      </c>
      <c r="I9" s="200">
        <v>15138.147907926996</v>
      </c>
      <c r="J9" s="250" t="s">
        <v>241</v>
      </c>
      <c r="K9" s="205">
        <v>876495.59523809527</v>
      </c>
    </row>
    <row r="10" spans="1:11" ht="15" customHeight="1" x14ac:dyDescent="0.25">
      <c r="A10" s="274">
        <v>6</v>
      </c>
      <c r="B10" s="241" t="s">
        <v>33</v>
      </c>
      <c r="C10" s="285">
        <v>0.89847229797533179</v>
      </c>
      <c r="D10" s="242" t="s">
        <v>53</v>
      </c>
      <c r="E10" s="286">
        <v>47883.127753303968</v>
      </c>
      <c r="F10" s="245" t="s">
        <v>21</v>
      </c>
      <c r="G10" s="287">
        <v>112187.45397003746</v>
      </c>
      <c r="H10" s="248" t="s">
        <v>203</v>
      </c>
      <c r="I10" s="287">
        <v>14620.623358129649</v>
      </c>
      <c r="J10" s="243" t="s">
        <v>27</v>
      </c>
      <c r="K10" s="288">
        <v>851656.94285714289</v>
      </c>
    </row>
    <row r="11" spans="1:11" ht="15" customHeight="1" x14ac:dyDescent="0.25">
      <c r="A11" s="274">
        <v>7</v>
      </c>
      <c r="B11" s="241" t="s">
        <v>90</v>
      </c>
      <c r="C11" s="199">
        <v>0.88196306047739226</v>
      </c>
      <c r="D11" s="242" t="s">
        <v>47</v>
      </c>
      <c r="E11" s="282">
        <v>45603.944223107566</v>
      </c>
      <c r="F11" s="245" t="s">
        <v>135</v>
      </c>
      <c r="G11" s="200">
        <v>105536.49958866794</v>
      </c>
      <c r="H11" s="248" t="s">
        <v>63</v>
      </c>
      <c r="I11" s="200">
        <v>14186.746475849732</v>
      </c>
      <c r="J11" s="243" t="s">
        <v>136</v>
      </c>
      <c r="K11" s="205">
        <v>850927.49019607843</v>
      </c>
    </row>
    <row r="12" spans="1:11" ht="15" customHeight="1" x14ac:dyDescent="0.25">
      <c r="A12" s="274">
        <v>8</v>
      </c>
      <c r="B12" s="241" t="s">
        <v>49</v>
      </c>
      <c r="C12" s="199">
        <v>0.86182725130252413</v>
      </c>
      <c r="D12" s="242" t="s">
        <v>60</v>
      </c>
      <c r="E12" s="282">
        <v>43137.197986577179</v>
      </c>
      <c r="F12" s="245" t="s">
        <v>58</v>
      </c>
      <c r="G12" s="200">
        <v>102777.67653673164</v>
      </c>
      <c r="H12" s="248" t="s">
        <v>67</v>
      </c>
      <c r="I12" s="200">
        <v>13877.403124463521</v>
      </c>
      <c r="J12" s="289" t="s">
        <v>60</v>
      </c>
      <c r="K12" s="205">
        <v>846062.60919148929</v>
      </c>
    </row>
    <row r="13" spans="1:11" ht="15" customHeight="1" x14ac:dyDescent="0.25">
      <c r="A13" s="274">
        <v>9</v>
      </c>
      <c r="B13" s="241" t="s">
        <v>118</v>
      </c>
      <c r="C13" s="199">
        <v>0.85487431683740589</v>
      </c>
      <c r="D13" s="242" t="s">
        <v>239</v>
      </c>
      <c r="E13" s="282">
        <v>42128.766490765171</v>
      </c>
      <c r="F13" s="245" t="s">
        <v>60</v>
      </c>
      <c r="G13" s="200">
        <v>88094.7686954698</v>
      </c>
      <c r="H13" s="248" t="s">
        <v>68</v>
      </c>
      <c r="I13" s="200">
        <v>13433.745768903993</v>
      </c>
      <c r="J13" s="243" t="s">
        <v>21</v>
      </c>
      <c r="K13" s="205">
        <v>843944.52380952379</v>
      </c>
    </row>
    <row r="14" spans="1:11" ht="15" customHeight="1" thickBot="1" x14ac:dyDescent="0.3">
      <c r="A14" s="275">
        <v>10</v>
      </c>
      <c r="B14" s="290" t="s">
        <v>65</v>
      </c>
      <c r="C14" s="291">
        <v>0.83897458835009997</v>
      </c>
      <c r="D14" s="292" t="s">
        <v>237</v>
      </c>
      <c r="E14" s="293">
        <v>41999.039735099337</v>
      </c>
      <c r="F14" s="251" t="s">
        <v>59</v>
      </c>
      <c r="G14" s="294">
        <v>81061.161311475415</v>
      </c>
      <c r="H14" s="252" t="s">
        <v>53</v>
      </c>
      <c r="I14" s="294">
        <v>10089.467694566814</v>
      </c>
      <c r="J14" s="249" t="s">
        <v>59</v>
      </c>
      <c r="K14" s="295">
        <v>842311.66649253736</v>
      </c>
    </row>
    <row r="15" spans="1:11" ht="15" customHeight="1" x14ac:dyDescent="0.25">
      <c r="A15" s="274">
        <v>11</v>
      </c>
      <c r="B15" s="247" t="s">
        <v>194</v>
      </c>
      <c r="C15" s="296">
        <v>0.77548440012590447</v>
      </c>
      <c r="D15" s="246" t="s">
        <v>67</v>
      </c>
      <c r="E15" s="201">
        <v>41777.488429184552</v>
      </c>
      <c r="F15" s="253" t="s">
        <v>237</v>
      </c>
      <c r="G15" s="201">
        <v>80741.743675496691</v>
      </c>
      <c r="H15" s="246" t="s">
        <v>19</v>
      </c>
      <c r="I15" s="287">
        <v>9705.983695652174</v>
      </c>
      <c r="J15" s="247" t="s">
        <v>179</v>
      </c>
      <c r="K15" s="297">
        <v>834708.8055555555</v>
      </c>
    </row>
    <row r="16" spans="1:11" ht="15" customHeight="1" x14ac:dyDescent="0.25">
      <c r="A16" s="274">
        <v>12</v>
      </c>
      <c r="B16" s="243" t="s">
        <v>135</v>
      </c>
      <c r="C16" s="203">
        <v>0.75735679172228976</v>
      </c>
      <c r="D16" s="248" t="s">
        <v>190</v>
      </c>
      <c r="E16" s="204">
        <v>39379.652351738245</v>
      </c>
      <c r="F16" s="245" t="s">
        <v>24</v>
      </c>
      <c r="G16" s="204">
        <v>80467.390773480656</v>
      </c>
      <c r="H16" s="248" t="s">
        <v>24</v>
      </c>
      <c r="I16" s="200">
        <v>9117.3306537753215</v>
      </c>
      <c r="J16" s="243" t="s">
        <v>14</v>
      </c>
      <c r="K16" s="202">
        <v>812081.35902439023</v>
      </c>
    </row>
    <row r="17" spans="1:11" ht="15" customHeight="1" x14ac:dyDescent="0.25">
      <c r="A17" s="274">
        <v>13</v>
      </c>
      <c r="B17" s="243" t="s">
        <v>240</v>
      </c>
      <c r="C17" s="203">
        <v>0.75529607584153247</v>
      </c>
      <c r="D17" s="248" t="s">
        <v>64</v>
      </c>
      <c r="E17" s="204">
        <v>39362.568594999997</v>
      </c>
      <c r="F17" s="245" t="s">
        <v>1</v>
      </c>
      <c r="G17" s="204">
        <v>78249.914054982815</v>
      </c>
      <c r="H17" s="248" t="s">
        <v>59</v>
      </c>
      <c r="I17" s="200">
        <v>9005.8183776144724</v>
      </c>
      <c r="J17" s="243" t="s">
        <v>48</v>
      </c>
      <c r="K17" s="202">
        <v>806889.42217821779</v>
      </c>
    </row>
    <row r="18" spans="1:11" ht="15" customHeight="1" x14ac:dyDescent="0.25">
      <c r="A18" s="274">
        <v>14</v>
      </c>
      <c r="B18" s="243" t="s">
        <v>71</v>
      </c>
      <c r="C18" s="203">
        <v>0.7211009741888198</v>
      </c>
      <c r="D18" s="248" t="s">
        <v>241</v>
      </c>
      <c r="E18" s="204">
        <v>39006.317016317014</v>
      </c>
      <c r="F18" s="245" t="s">
        <v>139</v>
      </c>
      <c r="G18" s="204">
        <v>77804.776247848538</v>
      </c>
      <c r="H18" s="248" t="s">
        <v>87</v>
      </c>
      <c r="I18" s="200">
        <v>7395.2644248826291</v>
      </c>
      <c r="J18" s="243" t="s">
        <v>23</v>
      </c>
      <c r="K18" s="202">
        <v>803125.43037974683</v>
      </c>
    </row>
    <row r="19" spans="1:11" ht="15" customHeight="1" x14ac:dyDescent="0.25">
      <c r="A19" s="274">
        <v>15</v>
      </c>
      <c r="B19" s="243" t="s">
        <v>64</v>
      </c>
      <c r="C19" s="203">
        <v>0.71235761140954679</v>
      </c>
      <c r="D19" s="248" t="s">
        <v>1</v>
      </c>
      <c r="E19" s="204">
        <v>38641.030927835054</v>
      </c>
      <c r="F19" s="245" t="s">
        <v>174</v>
      </c>
      <c r="G19" s="204">
        <v>73842.176559251559</v>
      </c>
      <c r="H19" s="248" t="s">
        <v>190</v>
      </c>
      <c r="I19" s="200">
        <v>6350.0637321063396</v>
      </c>
      <c r="J19" s="243" t="s">
        <v>10</v>
      </c>
      <c r="K19" s="202">
        <v>798005.18242424238</v>
      </c>
    </row>
    <row r="20" spans="1:11" ht="15" customHeight="1" x14ac:dyDescent="0.25">
      <c r="A20" s="274">
        <v>16</v>
      </c>
      <c r="B20" s="243" t="s">
        <v>202</v>
      </c>
      <c r="C20" s="203">
        <v>0.68547413765327969</v>
      </c>
      <c r="D20" s="248" t="s">
        <v>30</v>
      </c>
      <c r="E20" s="204">
        <v>38046.087962962964</v>
      </c>
      <c r="F20" s="245" t="s">
        <v>10</v>
      </c>
      <c r="G20" s="204">
        <v>73565.041415730331</v>
      </c>
      <c r="H20" s="248" t="s">
        <v>181</v>
      </c>
      <c r="I20" s="200">
        <v>5853.8273645546369</v>
      </c>
      <c r="J20" s="243" t="s">
        <v>237</v>
      </c>
      <c r="K20" s="202">
        <v>797650.94736842101</v>
      </c>
    </row>
    <row r="21" spans="1:11" ht="15" customHeight="1" x14ac:dyDescent="0.25">
      <c r="A21" s="274">
        <v>17</v>
      </c>
      <c r="B21" s="243" t="s">
        <v>32</v>
      </c>
      <c r="C21" s="203">
        <v>0.68330838992033838</v>
      </c>
      <c r="D21" s="248" t="s">
        <v>240</v>
      </c>
      <c r="E21" s="204">
        <v>36272.790845518117</v>
      </c>
      <c r="F21" s="245" t="s">
        <v>66</v>
      </c>
      <c r="G21" s="204">
        <v>73153.695100956436</v>
      </c>
      <c r="H21" s="248" t="s">
        <v>64</v>
      </c>
      <c r="I21" s="200">
        <v>5516.1890299999995</v>
      </c>
      <c r="J21" s="243" t="s">
        <v>71</v>
      </c>
      <c r="K21" s="202">
        <v>789998.90901408449</v>
      </c>
    </row>
    <row r="22" spans="1:11" ht="15" customHeight="1" x14ac:dyDescent="0.25">
      <c r="A22" s="274">
        <v>18</v>
      </c>
      <c r="B22" s="243" t="s">
        <v>89</v>
      </c>
      <c r="C22" s="203">
        <v>0.68194243589795056</v>
      </c>
      <c r="D22" s="248" t="s">
        <v>206</v>
      </c>
      <c r="E22" s="204">
        <v>36269.421419778417</v>
      </c>
      <c r="F22" s="245" t="s">
        <v>241</v>
      </c>
      <c r="G22" s="202">
        <v>71019.695139860138</v>
      </c>
      <c r="H22" s="248" t="s">
        <v>23</v>
      </c>
      <c r="I22" s="200">
        <v>5459.2122116903638</v>
      </c>
      <c r="J22" s="243" t="s">
        <v>68</v>
      </c>
      <c r="K22" s="202">
        <v>786769.44588888879</v>
      </c>
    </row>
    <row r="23" spans="1:11" ht="15" customHeight="1" x14ac:dyDescent="0.25">
      <c r="A23" s="274">
        <v>19</v>
      </c>
      <c r="B23" s="243" t="s">
        <v>59</v>
      </c>
      <c r="C23" s="203">
        <v>0.67776149934144825</v>
      </c>
      <c r="D23" s="248" t="s">
        <v>63</v>
      </c>
      <c r="E23" s="204">
        <v>35589.257602862257</v>
      </c>
      <c r="F23" s="245" t="s">
        <v>87</v>
      </c>
      <c r="G23" s="204">
        <v>69963.465813771516</v>
      </c>
      <c r="H23" s="248" t="s">
        <v>47</v>
      </c>
      <c r="I23" s="200">
        <v>5440.6764143426299</v>
      </c>
      <c r="J23" s="243" t="s">
        <v>63</v>
      </c>
      <c r="K23" s="202">
        <v>764367.09266129031</v>
      </c>
    </row>
    <row r="24" spans="1:11" ht="15" customHeight="1" thickBot="1" x14ac:dyDescent="0.3">
      <c r="A24" s="275">
        <v>20</v>
      </c>
      <c r="B24" s="249" t="s">
        <v>88</v>
      </c>
      <c r="C24" s="298">
        <v>0.67550204266187863</v>
      </c>
      <c r="D24" s="252" t="s">
        <v>21</v>
      </c>
      <c r="E24" s="299">
        <v>33920.224719101127</v>
      </c>
      <c r="F24" s="251" t="s">
        <v>68</v>
      </c>
      <c r="G24" s="299">
        <v>68340.434664401007</v>
      </c>
      <c r="H24" s="252" t="s">
        <v>174</v>
      </c>
      <c r="I24" s="294">
        <v>4946.4448232848235</v>
      </c>
      <c r="J24" s="249" t="s">
        <v>19</v>
      </c>
      <c r="K24" s="300">
        <v>752876.43428571429</v>
      </c>
    </row>
    <row r="25" spans="1:11" ht="15" customHeight="1" x14ac:dyDescent="0.25">
      <c r="A25" s="274">
        <v>21</v>
      </c>
      <c r="B25" s="247" t="s">
        <v>165</v>
      </c>
      <c r="C25" s="296">
        <v>0.67030634438490788</v>
      </c>
      <c r="D25" s="246" t="s">
        <v>68</v>
      </c>
      <c r="E25" s="201">
        <v>33908.310960067967</v>
      </c>
      <c r="F25" s="253" t="s">
        <v>50</v>
      </c>
      <c r="G25" s="201">
        <v>68248.848225190843</v>
      </c>
      <c r="H25" s="246" t="s">
        <v>21</v>
      </c>
      <c r="I25" s="287">
        <v>4944.7228464419477</v>
      </c>
      <c r="J25" s="247" t="s">
        <v>8</v>
      </c>
      <c r="K25" s="297">
        <v>748957.07439024397</v>
      </c>
    </row>
    <row r="26" spans="1:11" ht="15" customHeight="1" x14ac:dyDescent="0.25">
      <c r="A26" s="274">
        <v>22</v>
      </c>
      <c r="B26" s="243" t="s">
        <v>3</v>
      </c>
      <c r="C26" s="203">
        <v>0.66706548405819321</v>
      </c>
      <c r="D26" s="248" t="s">
        <v>118</v>
      </c>
      <c r="E26" s="204">
        <v>33077.385819921707</v>
      </c>
      <c r="F26" s="245" t="s">
        <v>11</v>
      </c>
      <c r="G26" s="204">
        <v>68170.524814090022</v>
      </c>
      <c r="H26" s="248" t="s">
        <v>1</v>
      </c>
      <c r="I26" s="200">
        <v>4788.26116838488</v>
      </c>
      <c r="J26" s="243" t="s">
        <v>55</v>
      </c>
      <c r="K26" s="301">
        <v>746877.54759036144</v>
      </c>
    </row>
    <row r="27" spans="1:11" ht="15" customHeight="1" x14ac:dyDescent="0.25">
      <c r="A27" s="274">
        <v>23</v>
      </c>
      <c r="B27" s="247" t="s">
        <v>198</v>
      </c>
      <c r="C27" s="296">
        <v>0.65592604537016375</v>
      </c>
      <c r="D27" s="246" t="s">
        <v>33</v>
      </c>
      <c r="E27" s="201">
        <v>33077.050984936272</v>
      </c>
      <c r="F27" s="253" t="s">
        <v>70</v>
      </c>
      <c r="G27" s="201">
        <v>68127.446142857152</v>
      </c>
      <c r="H27" s="246" t="s">
        <v>69</v>
      </c>
      <c r="I27" s="287">
        <v>4733.59758347979</v>
      </c>
      <c r="J27" s="247" t="s">
        <v>29</v>
      </c>
      <c r="K27" s="202">
        <v>745725.31043478264</v>
      </c>
    </row>
    <row r="28" spans="1:11" ht="15" customHeight="1" x14ac:dyDescent="0.25">
      <c r="A28" s="274">
        <v>24</v>
      </c>
      <c r="B28" s="243" t="s">
        <v>87</v>
      </c>
      <c r="C28" s="203">
        <v>0.65266001611952618</v>
      </c>
      <c r="D28" s="248" t="s">
        <v>28</v>
      </c>
      <c r="E28" s="204">
        <v>32518.876560332872</v>
      </c>
      <c r="F28" s="245" t="s">
        <v>51</v>
      </c>
      <c r="G28" s="204">
        <v>67564.010763888888</v>
      </c>
      <c r="H28" s="248" t="s">
        <v>66</v>
      </c>
      <c r="I28" s="200">
        <v>4458.5908607863976</v>
      </c>
      <c r="J28" s="243" t="s">
        <v>12</v>
      </c>
      <c r="K28" s="202">
        <v>743122.81734693877</v>
      </c>
    </row>
    <row r="29" spans="1:11" ht="15" customHeight="1" x14ac:dyDescent="0.25">
      <c r="A29" s="274">
        <v>25</v>
      </c>
      <c r="B29" s="243" t="s">
        <v>58</v>
      </c>
      <c r="C29" s="203">
        <v>0.63909606625839066</v>
      </c>
      <c r="D29" s="248" t="s">
        <v>52</v>
      </c>
      <c r="E29" s="204">
        <v>31858.22004204625</v>
      </c>
      <c r="F29" s="245" t="s">
        <v>203</v>
      </c>
      <c r="G29" s="204">
        <v>66810.920403825716</v>
      </c>
      <c r="H29" s="248" t="s">
        <v>48</v>
      </c>
      <c r="I29" s="200">
        <v>4293.0595549738218</v>
      </c>
      <c r="J29" s="243" t="s">
        <v>90</v>
      </c>
      <c r="K29" s="202">
        <v>739675.2481751825</v>
      </c>
    </row>
    <row r="30" spans="1:11" ht="15" customHeight="1" x14ac:dyDescent="0.25">
      <c r="A30" s="274">
        <v>26</v>
      </c>
      <c r="B30" s="243" t="s">
        <v>61</v>
      </c>
      <c r="C30" s="296">
        <v>0.63347994802997831</v>
      </c>
      <c r="D30" s="248" t="s">
        <v>10</v>
      </c>
      <c r="E30" s="201">
        <v>31662.629213483146</v>
      </c>
      <c r="F30" s="245" t="s">
        <v>17</v>
      </c>
      <c r="G30" s="201">
        <v>65676.833624031002</v>
      </c>
      <c r="H30" s="248" t="s">
        <v>239</v>
      </c>
      <c r="I30" s="287">
        <v>4130.2415369393138</v>
      </c>
      <c r="J30" s="243" t="s">
        <v>47</v>
      </c>
      <c r="K30" s="297">
        <v>732394.49653061223</v>
      </c>
    </row>
    <row r="31" spans="1:11" ht="15" customHeight="1" x14ac:dyDescent="0.25">
      <c r="A31" s="274">
        <v>27</v>
      </c>
      <c r="B31" s="243" t="s">
        <v>197</v>
      </c>
      <c r="C31" s="203">
        <v>0.63087418216651203</v>
      </c>
      <c r="D31" s="248" t="s">
        <v>202</v>
      </c>
      <c r="E31" s="204">
        <v>31651.119038678182</v>
      </c>
      <c r="F31" s="245" t="s">
        <v>18</v>
      </c>
      <c r="G31" s="204">
        <v>63606.113796296297</v>
      </c>
      <c r="H31" s="248" t="s">
        <v>241</v>
      </c>
      <c r="I31" s="200">
        <v>4072.4172494172494</v>
      </c>
      <c r="J31" s="243" t="s">
        <v>52</v>
      </c>
      <c r="K31" s="202">
        <v>732072.6902272728</v>
      </c>
    </row>
    <row r="32" spans="1:11" ht="15" customHeight="1" x14ac:dyDescent="0.25">
      <c r="A32" s="274">
        <v>28</v>
      </c>
      <c r="B32" s="243" t="s">
        <v>69</v>
      </c>
      <c r="C32" s="203">
        <v>0.63087027927350214</v>
      </c>
      <c r="D32" s="248" t="s">
        <v>70</v>
      </c>
      <c r="E32" s="204">
        <v>31601.945054945056</v>
      </c>
      <c r="F32" s="245" t="s">
        <v>118</v>
      </c>
      <c r="G32" s="204">
        <v>63360.336981296212</v>
      </c>
      <c r="H32" s="248" t="s">
        <v>70</v>
      </c>
      <c r="I32" s="200">
        <v>3941.9410549450554</v>
      </c>
      <c r="J32" s="243" t="s">
        <v>1</v>
      </c>
      <c r="K32" s="202">
        <v>729756.41425531916</v>
      </c>
    </row>
    <row r="33" spans="1:11" ht="15" customHeight="1" x14ac:dyDescent="0.25">
      <c r="A33" s="274">
        <v>29</v>
      </c>
      <c r="B33" s="243" t="s">
        <v>180</v>
      </c>
      <c r="C33" s="203">
        <v>0.62300245957240841</v>
      </c>
      <c r="D33" s="248" t="s">
        <v>135</v>
      </c>
      <c r="E33" s="204">
        <v>31127.041678016889</v>
      </c>
      <c r="F33" s="245" t="s">
        <v>29</v>
      </c>
      <c r="G33" s="204">
        <v>63308.358861313871</v>
      </c>
      <c r="H33" s="248" t="s">
        <v>193</v>
      </c>
      <c r="I33" s="200">
        <v>3889.0097959183672</v>
      </c>
      <c r="J33" s="243" t="s">
        <v>165</v>
      </c>
      <c r="K33" s="202">
        <v>723648.573125</v>
      </c>
    </row>
    <row r="34" spans="1:11" ht="15" customHeight="1" thickBot="1" x14ac:dyDescent="0.3">
      <c r="A34" s="275">
        <v>30</v>
      </c>
      <c r="B34" s="249" t="s">
        <v>119</v>
      </c>
      <c r="C34" s="298">
        <v>0.61941976167089596</v>
      </c>
      <c r="D34" s="252" t="s">
        <v>49</v>
      </c>
      <c r="E34" s="299">
        <v>30934.188571428571</v>
      </c>
      <c r="F34" s="251" t="s">
        <v>23</v>
      </c>
      <c r="G34" s="299">
        <v>62847.511603475512</v>
      </c>
      <c r="H34" s="252" t="s">
        <v>118</v>
      </c>
      <c r="I34" s="294">
        <v>3807.9992648977818</v>
      </c>
      <c r="J34" s="249" t="s">
        <v>32</v>
      </c>
      <c r="K34" s="300">
        <v>720672.48077922082</v>
      </c>
    </row>
    <row r="35" spans="1:11" ht="15" customHeight="1" x14ac:dyDescent="0.25">
      <c r="A35" s="274">
        <v>31</v>
      </c>
      <c r="B35" s="247" t="s">
        <v>47</v>
      </c>
      <c r="C35" s="296">
        <v>0.59870774168332952</v>
      </c>
      <c r="D35" s="246" t="s">
        <v>267</v>
      </c>
      <c r="E35" s="201">
        <v>30490.576368876082</v>
      </c>
      <c r="F35" s="253" t="s">
        <v>71</v>
      </c>
      <c r="G35" s="201">
        <v>62649.390963114754</v>
      </c>
      <c r="H35" s="246" t="s">
        <v>175</v>
      </c>
      <c r="I35" s="287">
        <v>3745.3706720977598</v>
      </c>
      <c r="J35" s="247" t="s">
        <v>66</v>
      </c>
      <c r="K35" s="297">
        <v>719300.07117647061</v>
      </c>
    </row>
    <row r="36" spans="1:11" ht="15" customHeight="1" x14ac:dyDescent="0.25">
      <c r="A36" s="274">
        <v>32</v>
      </c>
      <c r="B36" s="243" t="s">
        <v>9</v>
      </c>
      <c r="C36" s="203">
        <v>0.59868737440513842</v>
      </c>
      <c r="D36" s="248" t="s">
        <v>51</v>
      </c>
      <c r="E36" s="204">
        <v>29762.777777777777</v>
      </c>
      <c r="F36" s="245" t="s">
        <v>238</v>
      </c>
      <c r="G36" s="204">
        <v>62085.171937069812</v>
      </c>
      <c r="H36" s="248" t="s">
        <v>50</v>
      </c>
      <c r="I36" s="200">
        <v>3744.9262786259546</v>
      </c>
      <c r="J36" s="243" t="s">
        <v>168</v>
      </c>
      <c r="K36" s="202">
        <v>717101.22366666666</v>
      </c>
    </row>
    <row r="37" spans="1:11" ht="15" customHeight="1" x14ac:dyDescent="0.25">
      <c r="A37" s="274">
        <v>33</v>
      </c>
      <c r="B37" s="243" t="s">
        <v>200</v>
      </c>
      <c r="C37" s="203">
        <v>0.59760737738400205</v>
      </c>
      <c r="D37" s="248" t="s">
        <v>66</v>
      </c>
      <c r="E37" s="204">
        <v>29329.022316684379</v>
      </c>
      <c r="F37" s="245" t="s">
        <v>185</v>
      </c>
      <c r="G37" s="204">
        <v>62017.024136253043</v>
      </c>
      <c r="H37" s="248" t="s">
        <v>242</v>
      </c>
      <c r="I37" s="200">
        <v>3742.7242572283153</v>
      </c>
      <c r="J37" s="243" t="s">
        <v>61</v>
      </c>
      <c r="K37" s="202">
        <v>713907.96917808219</v>
      </c>
    </row>
    <row r="38" spans="1:11" ht="15" customHeight="1" x14ac:dyDescent="0.25">
      <c r="A38" s="274">
        <v>34</v>
      </c>
      <c r="B38" s="243" t="s">
        <v>177</v>
      </c>
      <c r="C38" s="203">
        <v>0.5947325996786379</v>
      </c>
      <c r="D38" s="248" t="s">
        <v>138</v>
      </c>
      <c r="E38" s="204">
        <v>29086.979785969084</v>
      </c>
      <c r="F38" s="245" t="s">
        <v>64</v>
      </c>
      <c r="G38" s="204">
        <v>61901.864079999999</v>
      </c>
      <c r="H38" s="248" t="s">
        <v>237</v>
      </c>
      <c r="I38" s="200">
        <v>3736.2119205298013</v>
      </c>
      <c r="J38" s="243" t="s">
        <v>173</v>
      </c>
      <c r="K38" s="202">
        <v>711174.47272727278</v>
      </c>
    </row>
    <row r="39" spans="1:11" ht="15" customHeight="1" x14ac:dyDescent="0.25">
      <c r="A39" s="274">
        <v>35</v>
      </c>
      <c r="B39" s="243" t="s">
        <v>195</v>
      </c>
      <c r="C39" s="203">
        <v>0.59425603394634274</v>
      </c>
      <c r="D39" s="248" t="s">
        <v>11</v>
      </c>
      <c r="E39" s="204">
        <v>28917.005870841487</v>
      </c>
      <c r="F39" s="245" t="s">
        <v>173</v>
      </c>
      <c r="G39" s="204">
        <v>61885.285954415951</v>
      </c>
      <c r="H39" s="248" t="s">
        <v>11</v>
      </c>
      <c r="I39" s="200">
        <v>3720.2465753424658</v>
      </c>
      <c r="J39" s="243" t="s">
        <v>28</v>
      </c>
      <c r="K39" s="202">
        <v>694190.82072727277</v>
      </c>
    </row>
    <row r="40" spans="1:11" ht="15" customHeight="1" x14ac:dyDescent="0.25">
      <c r="A40" s="274">
        <v>36</v>
      </c>
      <c r="B40" s="243" t="s">
        <v>242</v>
      </c>
      <c r="C40" s="203">
        <v>0.58994078901058811</v>
      </c>
      <c r="D40" s="248" t="s">
        <v>69</v>
      </c>
      <c r="E40" s="204">
        <v>28880.140597539543</v>
      </c>
      <c r="F40" s="245" t="s">
        <v>48</v>
      </c>
      <c r="G40" s="204">
        <v>61842.825261780104</v>
      </c>
      <c r="H40" s="248" t="s">
        <v>119</v>
      </c>
      <c r="I40" s="200">
        <v>3658.2879537953795</v>
      </c>
      <c r="J40" s="243" t="s">
        <v>239</v>
      </c>
      <c r="K40" s="202">
        <v>692241.96152777772</v>
      </c>
    </row>
    <row r="41" spans="1:11" ht="15" customHeight="1" x14ac:dyDescent="0.25">
      <c r="A41" s="274">
        <v>37</v>
      </c>
      <c r="B41" s="243" t="s">
        <v>68</v>
      </c>
      <c r="C41" s="203">
        <v>0.58418570747605159</v>
      </c>
      <c r="D41" s="248" t="s">
        <v>55</v>
      </c>
      <c r="E41" s="204">
        <v>28510.82474226804</v>
      </c>
      <c r="F41" s="245" t="s">
        <v>19</v>
      </c>
      <c r="G41" s="204">
        <v>61713.959328063247</v>
      </c>
      <c r="H41" s="248" t="s">
        <v>136</v>
      </c>
      <c r="I41" s="200">
        <v>3557.6055581127735</v>
      </c>
      <c r="J41" s="243" t="s">
        <v>196</v>
      </c>
      <c r="K41" s="202">
        <v>691310.00180722889</v>
      </c>
    </row>
    <row r="42" spans="1:11" ht="15" customHeight="1" x14ac:dyDescent="0.25">
      <c r="A42" s="274">
        <v>38</v>
      </c>
      <c r="B42" s="243" t="s">
        <v>31</v>
      </c>
      <c r="C42" s="203">
        <v>0.57731975409240333</v>
      </c>
      <c r="D42" s="248" t="s">
        <v>48</v>
      </c>
      <c r="E42" s="204">
        <v>28288.72382198953</v>
      </c>
      <c r="F42" s="245" t="s">
        <v>28</v>
      </c>
      <c r="G42" s="204">
        <v>61561.8780443828</v>
      </c>
      <c r="H42" s="248" t="s">
        <v>30</v>
      </c>
      <c r="I42" s="200">
        <v>3509.3090277777778</v>
      </c>
      <c r="J42" s="243" t="s">
        <v>87</v>
      </c>
      <c r="K42" s="202">
        <v>688109.57925465843</v>
      </c>
    </row>
    <row r="43" spans="1:11" ht="15" customHeight="1" x14ac:dyDescent="0.25">
      <c r="A43" s="276">
        <v>39</v>
      </c>
      <c r="B43" s="250" t="s">
        <v>193</v>
      </c>
      <c r="C43" s="302">
        <v>0.57356701204569249</v>
      </c>
      <c r="D43" s="255" t="s">
        <v>173</v>
      </c>
      <c r="E43" s="303">
        <v>27433.988603988604</v>
      </c>
      <c r="F43" s="254" t="s">
        <v>54</v>
      </c>
      <c r="G43" s="303">
        <v>61452.236547842396</v>
      </c>
      <c r="H43" s="255" t="s">
        <v>71</v>
      </c>
      <c r="I43" s="304">
        <v>3508.6439036885249</v>
      </c>
      <c r="J43" s="250" t="s">
        <v>4</v>
      </c>
      <c r="K43" s="301">
        <v>678201.37281690142</v>
      </c>
    </row>
    <row r="44" spans="1:11" ht="15" customHeight="1" thickBot="1" x14ac:dyDescent="0.3">
      <c r="A44" s="275">
        <v>40</v>
      </c>
      <c r="B44" s="249" t="s">
        <v>29</v>
      </c>
      <c r="C44" s="291">
        <v>0.57039455225837687</v>
      </c>
      <c r="D44" s="252" t="s">
        <v>185</v>
      </c>
      <c r="E44" s="299">
        <v>27212.591240875914</v>
      </c>
      <c r="F44" s="251" t="s">
        <v>136</v>
      </c>
      <c r="G44" s="299">
        <v>61020.350667433828</v>
      </c>
      <c r="H44" s="252" t="s">
        <v>267</v>
      </c>
      <c r="I44" s="294">
        <v>3470.633362151777</v>
      </c>
      <c r="J44" s="249" t="s">
        <v>88</v>
      </c>
      <c r="K44" s="300">
        <v>676815.96</v>
      </c>
    </row>
    <row r="45" spans="1:11" ht="15" customHeight="1" x14ac:dyDescent="0.25">
      <c r="A45" s="274">
        <v>41</v>
      </c>
      <c r="B45" s="247" t="s">
        <v>48</v>
      </c>
      <c r="C45" s="296">
        <v>0.56624057477449319</v>
      </c>
      <c r="D45" s="246" t="s">
        <v>6</v>
      </c>
      <c r="E45" s="201">
        <v>26127.94930875576</v>
      </c>
      <c r="F45" s="253" t="s">
        <v>267</v>
      </c>
      <c r="G45" s="201">
        <v>60918.179990393852</v>
      </c>
      <c r="H45" s="246" t="s">
        <v>196</v>
      </c>
      <c r="I45" s="287">
        <v>3425.7515316455697</v>
      </c>
      <c r="J45" s="247" t="s">
        <v>30</v>
      </c>
      <c r="K45" s="297">
        <v>675363.4542372881</v>
      </c>
    </row>
    <row r="46" spans="1:11" ht="15" customHeight="1" x14ac:dyDescent="0.25">
      <c r="A46" s="274">
        <v>42</v>
      </c>
      <c r="B46" s="243" t="s">
        <v>54</v>
      </c>
      <c r="C46" s="203">
        <v>0.56605839264873614</v>
      </c>
      <c r="D46" s="248" t="s">
        <v>168</v>
      </c>
      <c r="E46" s="204">
        <v>25937.767295597485</v>
      </c>
      <c r="F46" s="245" t="s">
        <v>8</v>
      </c>
      <c r="G46" s="204">
        <v>60708.947203647411</v>
      </c>
      <c r="H46" s="248" t="s">
        <v>182</v>
      </c>
      <c r="I46" s="200">
        <v>3420.3208966695133</v>
      </c>
      <c r="J46" s="243" t="s">
        <v>175</v>
      </c>
      <c r="K46" s="202">
        <v>675016.00287878781</v>
      </c>
    </row>
    <row r="47" spans="1:11" ht="15" customHeight="1" x14ac:dyDescent="0.25">
      <c r="A47" s="274">
        <v>43</v>
      </c>
      <c r="B47" s="243" t="s">
        <v>235</v>
      </c>
      <c r="C47" s="296">
        <v>0.55687752897596365</v>
      </c>
      <c r="D47" s="248" t="s">
        <v>201</v>
      </c>
      <c r="E47" s="204">
        <v>25798.719062200958</v>
      </c>
      <c r="F47" s="245" t="s">
        <v>31</v>
      </c>
      <c r="G47" s="204">
        <v>60350.026135802473</v>
      </c>
      <c r="H47" s="248" t="s">
        <v>88</v>
      </c>
      <c r="I47" s="200">
        <v>3369.0890289143476</v>
      </c>
      <c r="J47" s="243" t="s">
        <v>18</v>
      </c>
      <c r="K47" s="202">
        <v>674955.92</v>
      </c>
    </row>
    <row r="48" spans="1:11" ht="15" customHeight="1" x14ac:dyDescent="0.25">
      <c r="A48" s="274">
        <v>44</v>
      </c>
      <c r="B48" s="243" t="s">
        <v>46</v>
      </c>
      <c r="C48" s="203">
        <v>0.55678603864888299</v>
      </c>
      <c r="D48" s="248" t="s">
        <v>175</v>
      </c>
      <c r="E48" s="204">
        <v>25278.350305498981</v>
      </c>
      <c r="F48" s="245" t="s">
        <v>52</v>
      </c>
      <c r="G48" s="204">
        <v>60249.503363700067</v>
      </c>
      <c r="H48" s="248" t="s">
        <v>189</v>
      </c>
      <c r="I48" s="200">
        <v>3353.4711865984177</v>
      </c>
      <c r="J48" s="243" t="s">
        <v>135</v>
      </c>
      <c r="K48" s="202">
        <v>674924.87685430469</v>
      </c>
    </row>
    <row r="49" spans="1:11" ht="15" customHeight="1" x14ac:dyDescent="0.25">
      <c r="A49" s="274">
        <v>45</v>
      </c>
      <c r="B49" s="243" t="s">
        <v>66</v>
      </c>
      <c r="C49" s="203">
        <v>0.55312463501336828</v>
      </c>
      <c r="D49" s="248" t="s">
        <v>187</v>
      </c>
      <c r="E49" s="204">
        <v>25255.512690355328</v>
      </c>
      <c r="F49" s="245" t="s">
        <v>12</v>
      </c>
      <c r="G49" s="204">
        <v>60083.966196990426</v>
      </c>
      <c r="H49" s="248" t="s">
        <v>202</v>
      </c>
      <c r="I49" s="200">
        <v>3349.5264739016147</v>
      </c>
      <c r="J49" s="243" t="s">
        <v>191</v>
      </c>
      <c r="K49" s="202">
        <v>672984.77586206899</v>
      </c>
    </row>
    <row r="50" spans="1:11" ht="15" customHeight="1" x14ac:dyDescent="0.25">
      <c r="A50" s="274">
        <v>46</v>
      </c>
      <c r="B50" s="243" t="s">
        <v>170</v>
      </c>
      <c r="C50" s="203">
        <v>0.55261754849621791</v>
      </c>
      <c r="D50" s="248" t="s">
        <v>14</v>
      </c>
      <c r="E50" s="204">
        <v>25200.173564753004</v>
      </c>
      <c r="F50" s="245" t="s">
        <v>33</v>
      </c>
      <c r="G50" s="204">
        <v>59820.597636152954</v>
      </c>
      <c r="H50" s="248" t="s">
        <v>194</v>
      </c>
      <c r="I50" s="200">
        <v>3327.6073679108094</v>
      </c>
      <c r="J50" s="243" t="s">
        <v>49</v>
      </c>
      <c r="K50" s="202">
        <v>671407.78009900998</v>
      </c>
    </row>
    <row r="51" spans="1:11" ht="15" customHeight="1" x14ac:dyDescent="0.25">
      <c r="A51" s="274">
        <v>47</v>
      </c>
      <c r="B51" s="243" t="s">
        <v>239</v>
      </c>
      <c r="C51" s="203">
        <v>0.54658190488005387</v>
      </c>
      <c r="D51" s="248" t="s">
        <v>29</v>
      </c>
      <c r="E51" s="204">
        <v>25144.072992700731</v>
      </c>
      <c r="F51" s="245" t="s">
        <v>69</v>
      </c>
      <c r="G51" s="204">
        <v>59110.961379613356</v>
      </c>
      <c r="H51" s="248" t="s">
        <v>55</v>
      </c>
      <c r="I51" s="200">
        <v>3302.7400589101621</v>
      </c>
      <c r="J51" s="243" t="s">
        <v>224</v>
      </c>
      <c r="K51" s="202">
        <v>671296.5390566038</v>
      </c>
    </row>
    <row r="52" spans="1:11" ht="15" customHeight="1" x14ac:dyDescent="0.25">
      <c r="A52" s="274">
        <v>48</v>
      </c>
      <c r="B52" s="243" t="s">
        <v>188</v>
      </c>
      <c r="C52" s="203">
        <v>0.53672283088518935</v>
      </c>
      <c r="D52" s="248" t="s">
        <v>50</v>
      </c>
      <c r="E52" s="204">
        <v>24903.082061068701</v>
      </c>
      <c r="F52" s="245" t="s">
        <v>196</v>
      </c>
      <c r="G52" s="204">
        <v>58578.105765822787</v>
      </c>
      <c r="H52" s="248" t="s">
        <v>184</v>
      </c>
      <c r="I52" s="200">
        <v>3270.0743943139678</v>
      </c>
      <c r="J52" s="243" t="s">
        <v>62</v>
      </c>
      <c r="K52" s="202">
        <v>670636.65432098764</v>
      </c>
    </row>
    <row r="53" spans="1:11" ht="15" customHeight="1" x14ac:dyDescent="0.25">
      <c r="A53" s="274">
        <v>49</v>
      </c>
      <c r="B53" s="243" t="s">
        <v>201</v>
      </c>
      <c r="C53" s="203">
        <v>0.53447374542877601</v>
      </c>
      <c r="D53" s="248" t="s">
        <v>137</v>
      </c>
      <c r="E53" s="204">
        <v>23885.663230240549</v>
      </c>
      <c r="F53" s="245" t="s">
        <v>119</v>
      </c>
      <c r="G53" s="204">
        <v>58377.236295379538</v>
      </c>
      <c r="H53" s="248" t="s">
        <v>186</v>
      </c>
      <c r="I53" s="200">
        <v>3268.4421992110456</v>
      </c>
      <c r="J53" s="243" t="s">
        <v>31</v>
      </c>
      <c r="K53" s="202">
        <v>668028.55172413797</v>
      </c>
    </row>
    <row r="54" spans="1:11" ht="15" customHeight="1" thickBot="1" x14ac:dyDescent="0.3">
      <c r="A54" s="275">
        <v>50</v>
      </c>
      <c r="B54" s="249" t="s">
        <v>67</v>
      </c>
      <c r="C54" s="298">
        <v>0.53199635851295368</v>
      </c>
      <c r="D54" s="252" t="s">
        <v>12</v>
      </c>
      <c r="E54" s="299">
        <v>23777.482900136798</v>
      </c>
      <c r="F54" s="251" t="s">
        <v>165</v>
      </c>
      <c r="G54" s="299">
        <v>58330.749168067232</v>
      </c>
      <c r="H54" s="252" t="s">
        <v>185</v>
      </c>
      <c r="I54" s="294">
        <v>3267.9471411192212</v>
      </c>
      <c r="J54" s="249" t="s">
        <v>58</v>
      </c>
      <c r="K54" s="300">
        <v>666595.22216</v>
      </c>
    </row>
    <row r="55" spans="1:11" ht="15" customHeight="1" x14ac:dyDescent="0.25">
      <c r="A55" s="274">
        <v>51</v>
      </c>
      <c r="B55" s="247" t="s">
        <v>8</v>
      </c>
      <c r="C55" s="296">
        <v>0.52391240279804407</v>
      </c>
      <c r="D55" s="246" t="s">
        <v>89</v>
      </c>
      <c r="E55" s="201">
        <v>23721.859185918591</v>
      </c>
      <c r="F55" s="253" t="s">
        <v>3</v>
      </c>
      <c r="G55" s="201">
        <v>57766.965026123304</v>
      </c>
      <c r="H55" s="246" t="s">
        <v>32</v>
      </c>
      <c r="I55" s="287">
        <v>3252.8960739030022</v>
      </c>
      <c r="J55" s="247" t="s">
        <v>11</v>
      </c>
      <c r="K55" s="297">
        <v>663286.09756097558</v>
      </c>
    </row>
    <row r="56" spans="1:11" ht="15" customHeight="1" x14ac:dyDescent="0.25">
      <c r="A56" s="274">
        <v>52</v>
      </c>
      <c r="B56" s="243" t="s">
        <v>196</v>
      </c>
      <c r="C56" s="203">
        <v>0.52241340400485514</v>
      </c>
      <c r="D56" s="248" t="s">
        <v>174</v>
      </c>
      <c r="E56" s="204">
        <v>23575.76923076923</v>
      </c>
      <c r="F56" s="245" t="s">
        <v>6</v>
      </c>
      <c r="G56" s="204">
        <v>57273.195449308754</v>
      </c>
      <c r="H56" s="248" t="s">
        <v>13</v>
      </c>
      <c r="I56" s="200">
        <v>3244.628712871287</v>
      </c>
      <c r="J56" s="243" t="s">
        <v>9</v>
      </c>
      <c r="K56" s="202">
        <v>660864.52491228073</v>
      </c>
    </row>
    <row r="57" spans="1:11" ht="15" customHeight="1" x14ac:dyDescent="0.25">
      <c r="A57" s="274">
        <v>53</v>
      </c>
      <c r="B57" s="243" t="s">
        <v>190</v>
      </c>
      <c r="C57" s="203">
        <v>0.50715317926777226</v>
      </c>
      <c r="D57" s="248" t="s">
        <v>56</v>
      </c>
      <c r="E57" s="204">
        <v>22905.973548861133</v>
      </c>
      <c r="F57" s="245" t="s">
        <v>30</v>
      </c>
      <c r="G57" s="204">
        <v>57060.659953703704</v>
      </c>
      <c r="H57" s="248" t="s">
        <v>191</v>
      </c>
      <c r="I57" s="200">
        <v>3218.1058931860039</v>
      </c>
      <c r="J57" s="243" t="s">
        <v>24</v>
      </c>
      <c r="K57" s="202">
        <v>650721.1182795699</v>
      </c>
    </row>
    <row r="58" spans="1:11" ht="15" customHeight="1" x14ac:dyDescent="0.25">
      <c r="A58" s="274">
        <v>54</v>
      </c>
      <c r="B58" s="243" t="s">
        <v>57</v>
      </c>
      <c r="C58" s="203">
        <v>0.5041294475053677</v>
      </c>
      <c r="D58" s="248" t="s">
        <v>31</v>
      </c>
      <c r="E58" s="204">
        <v>22539.419753086418</v>
      </c>
      <c r="F58" s="245" t="s">
        <v>201</v>
      </c>
      <c r="G58" s="204">
        <v>56987.471531100477</v>
      </c>
      <c r="H58" s="248" t="s">
        <v>52</v>
      </c>
      <c r="I58" s="200">
        <v>3209.687456201822</v>
      </c>
      <c r="J58" s="243" t="s">
        <v>199</v>
      </c>
      <c r="K58" s="202">
        <v>647185.08108108107</v>
      </c>
    </row>
    <row r="59" spans="1:11" ht="15" customHeight="1" x14ac:dyDescent="0.25">
      <c r="A59" s="274">
        <v>55</v>
      </c>
      <c r="B59" s="243" t="s">
        <v>60</v>
      </c>
      <c r="C59" s="203">
        <v>0.48918036783117425</v>
      </c>
      <c r="D59" s="248" t="s">
        <v>61</v>
      </c>
      <c r="E59" s="204">
        <v>22486.51343981301</v>
      </c>
      <c r="F59" s="245" t="s">
        <v>193</v>
      </c>
      <c r="G59" s="204">
        <v>56203.555551020407</v>
      </c>
      <c r="H59" s="248" t="s">
        <v>31</v>
      </c>
      <c r="I59" s="200">
        <v>3201.2506296296292</v>
      </c>
      <c r="J59" s="243" t="s">
        <v>188</v>
      </c>
      <c r="K59" s="202">
        <v>647168.24784810119</v>
      </c>
    </row>
    <row r="60" spans="1:11" ht="15" customHeight="1" x14ac:dyDescent="0.25">
      <c r="A60" s="274">
        <v>56</v>
      </c>
      <c r="B60" s="243" t="s">
        <v>185</v>
      </c>
      <c r="C60" s="203">
        <v>0.48863685604442736</v>
      </c>
      <c r="D60" s="248" t="s">
        <v>88</v>
      </c>
      <c r="E60" s="204">
        <v>22215.357337697762</v>
      </c>
      <c r="F60" s="245" t="s">
        <v>55</v>
      </c>
      <c r="G60" s="204">
        <v>56169.796693667158</v>
      </c>
      <c r="H60" s="248" t="s">
        <v>3</v>
      </c>
      <c r="I60" s="200">
        <v>3184.2699582027162</v>
      </c>
      <c r="J60" s="243" t="s">
        <v>194</v>
      </c>
      <c r="K60" s="202">
        <v>646971.13238095248</v>
      </c>
    </row>
    <row r="61" spans="1:11" ht="15" customHeight="1" x14ac:dyDescent="0.25">
      <c r="A61" s="274">
        <v>57</v>
      </c>
      <c r="B61" s="250" t="s">
        <v>176</v>
      </c>
      <c r="C61" s="203">
        <v>0.48827344300397379</v>
      </c>
      <c r="D61" s="255" t="s">
        <v>170</v>
      </c>
      <c r="E61" s="204">
        <v>21681.585735963581</v>
      </c>
      <c r="F61" s="254" t="s">
        <v>168</v>
      </c>
      <c r="G61" s="204">
        <v>56153.385146750523</v>
      </c>
      <c r="H61" s="255" t="s">
        <v>57</v>
      </c>
      <c r="I61" s="200">
        <v>3182.8173741362289</v>
      </c>
      <c r="J61" s="250" t="s">
        <v>174</v>
      </c>
      <c r="K61" s="202">
        <v>633535.23823529412</v>
      </c>
    </row>
    <row r="62" spans="1:11" ht="15" customHeight="1" x14ac:dyDescent="0.25">
      <c r="A62" s="274">
        <v>58</v>
      </c>
      <c r="B62" s="243" t="s">
        <v>234</v>
      </c>
      <c r="C62" s="203">
        <v>0.47615011121738859</v>
      </c>
      <c r="D62" s="248" t="s">
        <v>59</v>
      </c>
      <c r="E62" s="204">
        <v>21551.543244771055</v>
      </c>
      <c r="F62" s="245" t="s">
        <v>32</v>
      </c>
      <c r="G62" s="204">
        <v>56109.949099307152</v>
      </c>
      <c r="H62" s="248" t="s">
        <v>177</v>
      </c>
      <c r="I62" s="200">
        <v>3178.7248968363137</v>
      </c>
      <c r="J62" s="243" t="s">
        <v>51</v>
      </c>
      <c r="K62" s="202">
        <v>629696.22155172413</v>
      </c>
    </row>
    <row r="63" spans="1:11" ht="15" customHeight="1" x14ac:dyDescent="0.25">
      <c r="A63" s="274">
        <v>59</v>
      </c>
      <c r="B63" s="243" t="s">
        <v>189</v>
      </c>
      <c r="C63" s="203">
        <v>0.47578362974525845</v>
      </c>
      <c r="D63" s="248" t="s">
        <v>165</v>
      </c>
      <c r="E63" s="204">
        <v>21448.504201680673</v>
      </c>
      <c r="F63" s="245" t="s">
        <v>56</v>
      </c>
      <c r="G63" s="204">
        <v>56065.082020573107</v>
      </c>
      <c r="H63" s="248" t="s">
        <v>187</v>
      </c>
      <c r="I63" s="200">
        <v>3172.2862944162434</v>
      </c>
      <c r="J63" s="243" t="s">
        <v>187</v>
      </c>
      <c r="K63" s="202">
        <v>629199.69460000005</v>
      </c>
    </row>
    <row r="64" spans="1:11" ht="15" customHeight="1" thickBot="1" x14ac:dyDescent="0.3">
      <c r="A64" s="275">
        <v>60</v>
      </c>
      <c r="B64" s="249" t="s">
        <v>50</v>
      </c>
      <c r="C64" s="298">
        <v>0.47502353919829715</v>
      </c>
      <c r="D64" s="252" t="s">
        <v>90</v>
      </c>
      <c r="E64" s="299">
        <v>21132.811244979919</v>
      </c>
      <c r="F64" s="251" t="s">
        <v>198</v>
      </c>
      <c r="G64" s="299">
        <v>55952.888860898136</v>
      </c>
      <c r="H64" s="252" t="s">
        <v>29</v>
      </c>
      <c r="I64" s="294">
        <v>3148.1727299270069</v>
      </c>
      <c r="J64" s="249" t="s">
        <v>195</v>
      </c>
      <c r="K64" s="300">
        <v>627417.80192982452</v>
      </c>
    </row>
    <row r="65" spans="1:11" ht="15" customHeight="1" x14ac:dyDescent="0.25">
      <c r="A65" s="274">
        <v>61</v>
      </c>
      <c r="B65" s="305" t="s">
        <v>1</v>
      </c>
      <c r="C65" s="296">
        <v>0.47403053069594198</v>
      </c>
      <c r="D65" s="246" t="s">
        <v>184</v>
      </c>
      <c r="E65" s="201">
        <v>21023.065512978985</v>
      </c>
      <c r="F65" s="253" t="s">
        <v>191</v>
      </c>
      <c r="G65" s="201">
        <v>55927.034125230202</v>
      </c>
      <c r="H65" s="246" t="s">
        <v>179</v>
      </c>
      <c r="I65" s="287">
        <v>3126.2371137026239</v>
      </c>
      <c r="J65" s="247" t="s">
        <v>202</v>
      </c>
      <c r="K65" s="297">
        <v>622142.70833333337</v>
      </c>
    </row>
    <row r="66" spans="1:11" ht="15" customHeight="1" x14ac:dyDescent="0.25">
      <c r="A66" s="274">
        <v>62</v>
      </c>
      <c r="B66" s="243" t="s">
        <v>30</v>
      </c>
      <c r="C66" s="203">
        <v>0.47294045701080784</v>
      </c>
      <c r="D66" s="248" t="s">
        <v>193</v>
      </c>
      <c r="E66" s="204">
        <v>20960.816326530614</v>
      </c>
      <c r="F66" s="245" t="s">
        <v>184</v>
      </c>
      <c r="G66" s="204">
        <v>55911.614023485781</v>
      </c>
      <c r="H66" s="248" t="s">
        <v>33</v>
      </c>
      <c r="I66" s="200">
        <v>3124.2456720741602</v>
      </c>
      <c r="J66" s="243" t="s">
        <v>13</v>
      </c>
      <c r="K66" s="202">
        <v>620091.50980392157</v>
      </c>
    </row>
    <row r="67" spans="1:11" ht="15" customHeight="1" x14ac:dyDescent="0.25">
      <c r="A67" s="274">
        <v>63</v>
      </c>
      <c r="B67" s="243" t="s">
        <v>173</v>
      </c>
      <c r="C67" s="203">
        <v>0.46810648319860065</v>
      </c>
      <c r="D67" s="248" t="s">
        <v>200</v>
      </c>
      <c r="E67" s="204">
        <v>20886.91593047035</v>
      </c>
      <c r="F67" s="245" t="s">
        <v>197</v>
      </c>
      <c r="G67" s="204">
        <v>55905.605396975421</v>
      </c>
      <c r="H67" s="248" t="s">
        <v>28</v>
      </c>
      <c r="I67" s="200">
        <v>3114.8978363384185</v>
      </c>
      <c r="J67" s="243" t="s">
        <v>206</v>
      </c>
      <c r="K67" s="202">
        <v>618256.80612244899</v>
      </c>
    </row>
    <row r="68" spans="1:11" ht="15" customHeight="1" x14ac:dyDescent="0.25">
      <c r="A68" s="274">
        <v>64</v>
      </c>
      <c r="B68" s="243" t="s">
        <v>13</v>
      </c>
      <c r="C68" s="203">
        <v>0.46475785099020428</v>
      </c>
      <c r="D68" s="248" t="s">
        <v>32</v>
      </c>
      <c r="E68" s="204">
        <v>20830.816012317166</v>
      </c>
      <c r="F68" s="245" t="s">
        <v>65</v>
      </c>
      <c r="G68" s="204">
        <v>55883.818913705589</v>
      </c>
      <c r="H68" s="248" t="s">
        <v>56</v>
      </c>
      <c r="I68" s="200">
        <v>3107.9537105069803</v>
      </c>
      <c r="J68" s="243" t="s">
        <v>17</v>
      </c>
      <c r="K68" s="202">
        <v>617766.45652173914</v>
      </c>
    </row>
    <row r="69" spans="1:11" ht="15" customHeight="1" x14ac:dyDescent="0.25">
      <c r="A69" s="274">
        <v>65</v>
      </c>
      <c r="B69" s="243" t="s">
        <v>20</v>
      </c>
      <c r="C69" s="203">
        <v>0.46340270659070881</v>
      </c>
      <c r="D69" s="248" t="s">
        <v>238</v>
      </c>
      <c r="E69" s="204">
        <v>20743.598820058996</v>
      </c>
      <c r="F69" s="245" t="s">
        <v>177</v>
      </c>
      <c r="G69" s="204">
        <v>55314.572696011004</v>
      </c>
      <c r="H69" s="248" t="s">
        <v>188</v>
      </c>
      <c r="I69" s="200">
        <v>3064.7482823235478</v>
      </c>
      <c r="J69" s="243" t="s">
        <v>240</v>
      </c>
      <c r="K69" s="202">
        <v>617368.95833333337</v>
      </c>
    </row>
    <row r="70" spans="1:11" ht="15" customHeight="1" x14ac:dyDescent="0.25">
      <c r="A70" s="274">
        <v>66</v>
      </c>
      <c r="B70" s="243" t="s">
        <v>24</v>
      </c>
      <c r="C70" s="203">
        <v>0.46250004704154557</v>
      </c>
      <c r="D70" s="248" t="s">
        <v>3</v>
      </c>
      <c r="E70" s="204">
        <v>20642.204806687565</v>
      </c>
      <c r="F70" s="245" t="s">
        <v>9</v>
      </c>
      <c r="G70" s="204">
        <v>55197.246635622818</v>
      </c>
      <c r="H70" s="248" t="s">
        <v>201</v>
      </c>
      <c r="I70" s="200">
        <v>3044.5720382775121</v>
      </c>
      <c r="J70" s="243" t="s">
        <v>5</v>
      </c>
      <c r="K70" s="202">
        <v>616153.01671641786</v>
      </c>
    </row>
    <row r="71" spans="1:11" ht="15" customHeight="1" x14ac:dyDescent="0.25">
      <c r="A71" s="274">
        <v>67</v>
      </c>
      <c r="B71" s="243" t="s">
        <v>56</v>
      </c>
      <c r="C71" s="203">
        <v>0.46192526615878482</v>
      </c>
      <c r="D71" s="248" t="s">
        <v>13</v>
      </c>
      <c r="E71" s="204">
        <v>20541.970297029704</v>
      </c>
      <c r="F71" s="245" t="s">
        <v>14</v>
      </c>
      <c r="G71" s="204">
        <v>54908.740934579444</v>
      </c>
      <c r="H71" s="248" t="s">
        <v>61</v>
      </c>
      <c r="I71" s="200">
        <v>3030.0826645890147</v>
      </c>
      <c r="J71" s="243" t="s">
        <v>235</v>
      </c>
      <c r="K71" s="202">
        <v>614939.36585365853</v>
      </c>
    </row>
    <row r="72" spans="1:11" ht="15" customHeight="1" x14ac:dyDescent="0.25">
      <c r="A72" s="274">
        <v>68</v>
      </c>
      <c r="B72" s="243" t="s">
        <v>238</v>
      </c>
      <c r="C72" s="203">
        <v>0.46182921252601694</v>
      </c>
      <c r="D72" s="248" t="s">
        <v>236</v>
      </c>
      <c r="E72" s="204">
        <v>20480.975020145044</v>
      </c>
      <c r="F72" s="245" t="s">
        <v>235</v>
      </c>
      <c r="G72" s="204">
        <v>54645.306474358971</v>
      </c>
      <c r="H72" s="306" t="s">
        <v>89</v>
      </c>
      <c r="I72" s="200">
        <v>3024.4092225889253</v>
      </c>
      <c r="J72" s="243" t="s">
        <v>50</v>
      </c>
      <c r="K72" s="202">
        <v>608222.43999999994</v>
      </c>
    </row>
    <row r="73" spans="1:11" ht="15" customHeight="1" x14ac:dyDescent="0.25">
      <c r="A73" s="274">
        <v>69</v>
      </c>
      <c r="B73" s="243" t="s">
        <v>199</v>
      </c>
      <c r="C73" s="203">
        <v>0.4522678297940631</v>
      </c>
      <c r="D73" s="248" t="s">
        <v>46</v>
      </c>
      <c r="E73" s="204">
        <v>20408.169556840076</v>
      </c>
      <c r="F73" s="245" t="s">
        <v>199</v>
      </c>
      <c r="G73" s="204">
        <v>54456.569614576038</v>
      </c>
      <c r="H73" s="248" t="s">
        <v>195</v>
      </c>
      <c r="I73" s="200">
        <v>3023.1841191066997</v>
      </c>
      <c r="J73" s="243" t="s">
        <v>189</v>
      </c>
      <c r="K73" s="202">
        <v>606612.8527118644</v>
      </c>
    </row>
    <row r="74" spans="1:11" ht="15" customHeight="1" thickBot="1" x14ac:dyDescent="0.3">
      <c r="A74" s="275">
        <v>70</v>
      </c>
      <c r="B74" s="249" t="s">
        <v>4</v>
      </c>
      <c r="C74" s="298">
        <v>0.44296257825414648</v>
      </c>
      <c r="D74" s="252" t="s">
        <v>24</v>
      </c>
      <c r="E74" s="299">
        <v>20288.747697974217</v>
      </c>
      <c r="F74" s="251" t="s">
        <v>239</v>
      </c>
      <c r="G74" s="299">
        <v>54305.130956464382</v>
      </c>
      <c r="H74" s="252" t="s">
        <v>9</v>
      </c>
      <c r="I74" s="294">
        <v>3006.8731082654249</v>
      </c>
      <c r="J74" s="249" t="s">
        <v>139</v>
      </c>
      <c r="K74" s="300">
        <v>602840.02666666661</v>
      </c>
    </row>
    <row r="75" spans="1:11" ht="15" customHeight="1" x14ac:dyDescent="0.25">
      <c r="A75" s="274">
        <v>71</v>
      </c>
      <c r="B75" s="247" t="s">
        <v>168</v>
      </c>
      <c r="C75" s="296">
        <v>0.44137744836923531</v>
      </c>
      <c r="D75" s="246" t="s">
        <v>198</v>
      </c>
      <c r="E75" s="201">
        <v>20261.511500547644</v>
      </c>
      <c r="F75" s="253" t="s">
        <v>189</v>
      </c>
      <c r="G75" s="201">
        <v>53709.312000930666</v>
      </c>
      <c r="H75" s="246" t="s">
        <v>17</v>
      </c>
      <c r="I75" s="287">
        <v>2981.2768798449615</v>
      </c>
      <c r="J75" s="247" t="s">
        <v>6</v>
      </c>
      <c r="K75" s="297">
        <v>600799.0641791044</v>
      </c>
    </row>
    <row r="76" spans="1:11" ht="15" customHeight="1" x14ac:dyDescent="0.25">
      <c r="A76" s="274">
        <v>72</v>
      </c>
      <c r="B76" s="250" t="s">
        <v>23</v>
      </c>
      <c r="C76" s="302">
        <v>0.42553629390916636</v>
      </c>
      <c r="D76" s="255" t="s">
        <v>234</v>
      </c>
      <c r="E76" s="303">
        <v>20040.841392649902</v>
      </c>
      <c r="F76" s="254" t="s">
        <v>175</v>
      </c>
      <c r="G76" s="303">
        <v>53590.579297352342</v>
      </c>
      <c r="H76" s="255" t="s">
        <v>14</v>
      </c>
      <c r="I76" s="304">
        <v>2980.9158878504672</v>
      </c>
      <c r="J76" s="250" t="s">
        <v>184</v>
      </c>
      <c r="K76" s="301">
        <v>600386.77019230765</v>
      </c>
    </row>
    <row r="77" spans="1:11" ht="15" customHeight="1" x14ac:dyDescent="0.25">
      <c r="A77" s="274">
        <v>73</v>
      </c>
      <c r="B77" s="250" t="s">
        <v>175</v>
      </c>
      <c r="C77" s="302">
        <v>0.41805515434904428</v>
      </c>
      <c r="D77" s="255" t="s">
        <v>4</v>
      </c>
      <c r="E77" s="303">
        <v>20038.661679135494</v>
      </c>
      <c r="F77" s="254" t="s">
        <v>200</v>
      </c>
      <c r="G77" s="303">
        <v>53523.861666666664</v>
      </c>
      <c r="H77" s="255" t="s">
        <v>235</v>
      </c>
      <c r="I77" s="304">
        <v>2931.5622051282053</v>
      </c>
      <c r="J77" s="250" t="s">
        <v>190</v>
      </c>
      <c r="K77" s="301">
        <v>594693.56786885252</v>
      </c>
    </row>
    <row r="78" spans="1:11" ht="15" customHeight="1" x14ac:dyDescent="0.25">
      <c r="A78" s="274">
        <v>74</v>
      </c>
      <c r="B78" s="243" t="s">
        <v>18</v>
      </c>
      <c r="C78" s="203">
        <v>0.41803115350795306</v>
      </c>
      <c r="D78" s="248" t="s">
        <v>204</v>
      </c>
      <c r="E78" s="204">
        <v>19868.395334174023</v>
      </c>
      <c r="F78" s="245" t="s">
        <v>170</v>
      </c>
      <c r="G78" s="204">
        <v>53461.35996206374</v>
      </c>
      <c r="H78" s="248" t="s">
        <v>224</v>
      </c>
      <c r="I78" s="200">
        <v>2909.8371626297576</v>
      </c>
      <c r="J78" s="243" t="s">
        <v>33</v>
      </c>
      <c r="K78" s="202">
        <v>592460.84466019413</v>
      </c>
    </row>
    <row r="79" spans="1:11" ht="15" customHeight="1" x14ac:dyDescent="0.25">
      <c r="A79" s="274">
        <v>75</v>
      </c>
      <c r="B79" s="243" t="s">
        <v>181</v>
      </c>
      <c r="C79" s="203">
        <v>0.39282578327368145</v>
      </c>
      <c r="D79" s="248" t="s">
        <v>191</v>
      </c>
      <c r="E79" s="204">
        <v>19675.294659300183</v>
      </c>
      <c r="F79" s="245" t="s">
        <v>234</v>
      </c>
      <c r="G79" s="204">
        <v>53436.963462282394</v>
      </c>
      <c r="H79" s="248" t="s">
        <v>138</v>
      </c>
      <c r="I79" s="200">
        <v>2896.7238525564803</v>
      </c>
      <c r="J79" s="243" t="s">
        <v>197</v>
      </c>
      <c r="K79" s="202">
        <v>590478.43737704912</v>
      </c>
    </row>
    <row r="80" spans="1:11" ht="15" customHeight="1" x14ac:dyDescent="0.25">
      <c r="A80" s="274">
        <v>76</v>
      </c>
      <c r="B80" s="243" t="s">
        <v>186</v>
      </c>
      <c r="C80" s="203">
        <v>0.38701270215526268</v>
      </c>
      <c r="D80" s="248" t="s">
        <v>23</v>
      </c>
      <c r="E80" s="204">
        <v>19667.83570300158</v>
      </c>
      <c r="F80" s="245" t="s">
        <v>194</v>
      </c>
      <c r="G80" s="204">
        <v>52766.968022297624</v>
      </c>
      <c r="H80" s="248" t="s">
        <v>10</v>
      </c>
      <c r="I80" s="200">
        <v>2893.5744044943817</v>
      </c>
      <c r="J80" s="243" t="s">
        <v>53</v>
      </c>
      <c r="K80" s="202">
        <v>588340.53461538465</v>
      </c>
    </row>
    <row r="81" spans="1:11" ht="15" customHeight="1" x14ac:dyDescent="0.25">
      <c r="A81" s="274">
        <v>77</v>
      </c>
      <c r="B81" s="243" t="s">
        <v>11</v>
      </c>
      <c r="C81" s="203">
        <v>0.38154912316843731</v>
      </c>
      <c r="D81" s="248" t="s">
        <v>17</v>
      </c>
      <c r="E81" s="204">
        <v>19639.37984496124</v>
      </c>
      <c r="F81" s="245" t="s">
        <v>46</v>
      </c>
      <c r="G81" s="204">
        <v>52520.234826589593</v>
      </c>
      <c r="H81" s="248" t="s">
        <v>234</v>
      </c>
      <c r="I81" s="200">
        <v>2890.4715280464216</v>
      </c>
      <c r="J81" s="243" t="s">
        <v>56</v>
      </c>
      <c r="K81" s="202">
        <v>585334.18320987653</v>
      </c>
    </row>
    <row r="82" spans="1:11" ht="15" customHeight="1" x14ac:dyDescent="0.25">
      <c r="A82" s="274">
        <v>78</v>
      </c>
      <c r="B82" s="243" t="s">
        <v>28</v>
      </c>
      <c r="C82" s="203">
        <v>0.37915929245738561</v>
      </c>
      <c r="D82" s="248" t="s">
        <v>182</v>
      </c>
      <c r="E82" s="204">
        <v>19555.516652433816</v>
      </c>
      <c r="F82" s="245" t="s">
        <v>242</v>
      </c>
      <c r="G82" s="204">
        <v>52309.830548354934</v>
      </c>
      <c r="H82" s="248" t="s">
        <v>198</v>
      </c>
      <c r="I82" s="200">
        <v>2879.4874041621028</v>
      </c>
      <c r="J82" s="243" t="s">
        <v>118</v>
      </c>
      <c r="K82" s="202">
        <v>578929.38891304354</v>
      </c>
    </row>
    <row r="83" spans="1:11" ht="15" customHeight="1" x14ac:dyDescent="0.25">
      <c r="A83" s="274">
        <v>79</v>
      </c>
      <c r="B83" s="243" t="s">
        <v>14</v>
      </c>
      <c r="C83" s="203">
        <v>0.37878904332945207</v>
      </c>
      <c r="D83" s="248" t="s">
        <v>19</v>
      </c>
      <c r="E83" s="204">
        <v>19471.00790513834</v>
      </c>
      <c r="F83" s="245" t="s">
        <v>190</v>
      </c>
      <c r="G83" s="204">
        <v>51852.820705521473</v>
      </c>
      <c r="H83" s="248" t="s">
        <v>176</v>
      </c>
      <c r="I83" s="200">
        <v>2869.1646223369917</v>
      </c>
      <c r="J83" s="243" t="s">
        <v>236</v>
      </c>
      <c r="K83" s="202">
        <v>576018.81540983613</v>
      </c>
    </row>
    <row r="84" spans="1:11" ht="15" customHeight="1" thickBot="1" x14ac:dyDescent="0.3">
      <c r="A84" s="275">
        <v>80</v>
      </c>
      <c r="B84" s="249" t="s">
        <v>53</v>
      </c>
      <c r="C84" s="298">
        <v>0.37501579287673131</v>
      </c>
      <c r="D84" s="252" t="s">
        <v>57</v>
      </c>
      <c r="E84" s="299">
        <v>19407.324777887465</v>
      </c>
      <c r="F84" s="251" t="s">
        <v>179</v>
      </c>
      <c r="G84" s="299">
        <v>51811.868075801751</v>
      </c>
      <c r="H84" s="252" t="s">
        <v>51</v>
      </c>
      <c r="I84" s="294">
        <v>2852.4998333333333</v>
      </c>
      <c r="J84" s="249" t="s">
        <v>234</v>
      </c>
      <c r="K84" s="300">
        <v>572342.75862068962</v>
      </c>
    </row>
    <row r="85" spans="1:11" ht="15" customHeight="1" x14ac:dyDescent="0.25">
      <c r="A85" s="274">
        <v>81</v>
      </c>
      <c r="B85" s="247" t="s">
        <v>21</v>
      </c>
      <c r="C85" s="296">
        <v>0.37214443979767647</v>
      </c>
      <c r="D85" s="246" t="s">
        <v>196</v>
      </c>
      <c r="E85" s="201">
        <v>19340.835443037973</v>
      </c>
      <c r="F85" s="253" t="s">
        <v>187</v>
      </c>
      <c r="G85" s="201">
        <v>51091.60659898477</v>
      </c>
      <c r="H85" s="246" t="s">
        <v>200</v>
      </c>
      <c r="I85" s="287">
        <v>2846.7985685071576</v>
      </c>
      <c r="J85" s="247" t="s">
        <v>201</v>
      </c>
      <c r="K85" s="297">
        <v>569503.26523809531</v>
      </c>
    </row>
    <row r="86" spans="1:11" ht="15" customHeight="1" x14ac:dyDescent="0.25">
      <c r="A86" s="274">
        <v>82</v>
      </c>
      <c r="B86" s="243" t="s">
        <v>136</v>
      </c>
      <c r="C86" s="296">
        <v>0.37213897901356263</v>
      </c>
      <c r="D86" s="248" t="s">
        <v>54</v>
      </c>
      <c r="E86" s="201">
        <v>19334.521575984989</v>
      </c>
      <c r="F86" s="245" t="s">
        <v>176</v>
      </c>
      <c r="G86" s="201">
        <v>50368.106862491928</v>
      </c>
      <c r="H86" s="248" t="s">
        <v>18</v>
      </c>
      <c r="I86" s="287">
        <v>2841.5694135802469</v>
      </c>
      <c r="J86" s="243" t="s">
        <v>267</v>
      </c>
      <c r="K86" s="297">
        <v>568543.40811594203</v>
      </c>
    </row>
    <row r="87" spans="1:11" ht="15" customHeight="1" x14ac:dyDescent="0.25">
      <c r="A87" s="274">
        <v>83</v>
      </c>
      <c r="B87" s="243" t="s">
        <v>237</v>
      </c>
      <c r="C87" s="203">
        <v>0.37169141242202713</v>
      </c>
      <c r="D87" s="248" t="s">
        <v>87</v>
      </c>
      <c r="E87" s="204">
        <v>19249.74178403756</v>
      </c>
      <c r="F87" s="245" t="s">
        <v>224</v>
      </c>
      <c r="G87" s="204">
        <v>50342.709019607842</v>
      </c>
      <c r="H87" s="248" t="s">
        <v>240</v>
      </c>
      <c r="I87" s="200">
        <v>2833.7449713922442</v>
      </c>
      <c r="J87" s="243" t="s">
        <v>20</v>
      </c>
      <c r="K87" s="202">
        <v>564521.95588235289</v>
      </c>
    </row>
    <row r="88" spans="1:11" ht="15" customHeight="1" x14ac:dyDescent="0.25">
      <c r="A88" s="274">
        <v>84</v>
      </c>
      <c r="B88" s="243" t="s">
        <v>5</v>
      </c>
      <c r="C88" s="203">
        <v>0.36957072130175989</v>
      </c>
      <c r="D88" s="248" t="s">
        <v>65</v>
      </c>
      <c r="E88" s="204">
        <v>19239.593908629442</v>
      </c>
      <c r="F88" s="245" t="s">
        <v>188</v>
      </c>
      <c r="G88" s="204">
        <v>49410.929569019361</v>
      </c>
      <c r="H88" s="248" t="s">
        <v>168</v>
      </c>
      <c r="I88" s="200">
        <v>2814.1616247379457</v>
      </c>
      <c r="J88" s="243" t="s">
        <v>3</v>
      </c>
      <c r="K88" s="202">
        <v>563648.27881355933</v>
      </c>
    </row>
    <row r="89" spans="1:11" ht="15" customHeight="1" x14ac:dyDescent="0.25">
      <c r="A89" s="274">
        <v>85</v>
      </c>
      <c r="B89" s="243" t="s">
        <v>184</v>
      </c>
      <c r="C89" s="203">
        <v>0.3689064256190539</v>
      </c>
      <c r="D89" s="248" t="s">
        <v>195</v>
      </c>
      <c r="E89" s="204">
        <v>19188.271298593878</v>
      </c>
      <c r="F89" s="245" t="s">
        <v>27</v>
      </c>
      <c r="G89" s="204">
        <v>49243.506143790852</v>
      </c>
      <c r="H89" s="248" t="s">
        <v>238</v>
      </c>
      <c r="I89" s="200">
        <v>2801.0068829891839</v>
      </c>
      <c r="J89" s="243" t="s">
        <v>54</v>
      </c>
      <c r="K89" s="202">
        <v>561341.32394366199</v>
      </c>
    </row>
    <row r="90" spans="1:11" ht="15" customHeight="1" x14ac:dyDescent="0.25">
      <c r="A90" s="274">
        <v>86</v>
      </c>
      <c r="B90" s="243" t="s">
        <v>63</v>
      </c>
      <c r="C90" s="203">
        <v>0.35651554911687844</v>
      </c>
      <c r="D90" s="248" t="s">
        <v>58</v>
      </c>
      <c r="E90" s="204">
        <v>19126.364317841078</v>
      </c>
      <c r="F90" s="245" t="s">
        <v>4</v>
      </c>
      <c r="G90" s="204">
        <v>48988.352610141308</v>
      </c>
      <c r="H90" s="248" t="s">
        <v>49</v>
      </c>
      <c r="I90" s="200">
        <v>2799.0278971428575</v>
      </c>
      <c r="J90" s="243" t="s">
        <v>186</v>
      </c>
      <c r="K90" s="202">
        <v>557595.02842105262</v>
      </c>
    </row>
    <row r="91" spans="1:11" ht="15" customHeight="1" x14ac:dyDescent="0.25">
      <c r="A91" s="274">
        <v>87</v>
      </c>
      <c r="B91" s="243" t="s">
        <v>183</v>
      </c>
      <c r="C91" s="203">
        <v>0.34509302957422999</v>
      </c>
      <c r="D91" s="248" t="s">
        <v>235</v>
      </c>
      <c r="E91" s="204">
        <v>19094.410256410258</v>
      </c>
      <c r="F91" s="245" t="s">
        <v>13</v>
      </c>
      <c r="G91" s="204">
        <v>48874.274801980195</v>
      </c>
      <c r="H91" s="248" t="s">
        <v>90</v>
      </c>
      <c r="I91" s="200">
        <v>2798.6318607764392</v>
      </c>
      <c r="J91" s="243" t="s">
        <v>65</v>
      </c>
      <c r="K91" s="202">
        <v>549757.23809523811</v>
      </c>
    </row>
    <row r="92" spans="1:11" ht="15" customHeight="1" x14ac:dyDescent="0.25">
      <c r="A92" s="274">
        <v>88</v>
      </c>
      <c r="B92" s="243" t="s">
        <v>55</v>
      </c>
      <c r="C92" s="203">
        <v>0.34292110523954994</v>
      </c>
      <c r="D92" s="248" t="s">
        <v>8</v>
      </c>
      <c r="E92" s="204">
        <v>18951.337386018236</v>
      </c>
      <c r="F92" s="245" t="s">
        <v>22</v>
      </c>
      <c r="G92" s="204">
        <v>48824.084537346709</v>
      </c>
      <c r="H92" s="248" t="s">
        <v>62</v>
      </c>
      <c r="I92" s="200">
        <v>2773.4022284512962</v>
      </c>
      <c r="J92" s="243" t="s">
        <v>200</v>
      </c>
      <c r="K92" s="202">
        <v>547564.78947368416</v>
      </c>
    </row>
    <row r="93" spans="1:11" ht="15" customHeight="1" x14ac:dyDescent="0.25">
      <c r="A93" s="274">
        <v>89</v>
      </c>
      <c r="B93" s="243" t="s">
        <v>267</v>
      </c>
      <c r="C93" s="203">
        <v>0.3381585035764188</v>
      </c>
      <c r="D93" s="248" t="s">
        <v>18</v>
      </c>
      <c r="E93" s="204">
        <v>18835.030864197532</v>
      </c>
      <c r="F93" s="245" t="s">
        <v>61</v>
      </c>
      <c r="G93" s="204">
        <v>48633.561850409038</v>
      </c>
      <c r="H93" s="248" t="s">
        <v>27</v>
      </c>
      <c r="I93" s="200">
        <v>2757.9182745098037</v>
      </c>
      <c r="J93" s="243" t="s">
        <v>181</v>
      </c>
      <c r="K93" s="202">
        <v>546169.0588235294</v>
      </c>
    </row>
    <row r="94" spans="1:11" ht="15" customHeight="1" thickBot="1" x14ac:dyDescent="0.3">
      <c r="A94" s="275">
        <v>90</v>
      </c>
      <c r="B94" s="249" t="s">
        <v>138</v>
      </c>
      <c r="C94" s="298">
        <v>0.33205399785214623</v>
      </c>
      <c r="D94" s="252" t="s">
        <v>27</v>
      </c>
      <c r="E94" s="299">
        <v>18543.699346405228</v>
      </c>
      <c r="F94" s="251" t="s">
        <v>137</v>
      </c>
      <c r="G94" s="299">
        <v>48540.602268041235</v>
      </c>
      <c r="H94" s="252" t="s">
        <v>173</v>
      </c>
      <c r="I94" s="294">
        <v>2754.7602659069325</v>
      </c>
      <c r="J94" s="249" t="s">
        <v>242</v>
      </c>
      <c r="K94" s="300">
        <v>545837.85050847463</v>
      </c>
    </row>
    <row r="95" spans="1:11" ht="15" customHeight="1" x14ac:dyDescent="0.25">
      <c r="A95" s="274">
        <v>91</v>
      </c>
      <c r="B95" s="247" t="s">
        <v>187</v>
      </c>
      <c r="C95" s="296">
        <v>0.32262528930343831</v>
      </c>
      <c r="D95" s="246" t="s">
        <v>9</v>
      </c>
      <c r="E95" s="201">
        <v>18485.087310826544</v>
      </c>
      <c r="F95" s="253" t="s">
        <v>49</v>
      </c>
      <c r="G95" s="201">
        <v>48353.554725714283</v>
      </c>
      <c r="H95" s="246" t="s">
        <v>65</v>
      </c>
      <c r="I95" s="287">
        <v>2728.2781725888326</v>
      </c>
      <c r="J95" s="247" t="s">
        <v>170</v>
      </c>
      <c r="K95" s="297">
        <v>544975.06385542161</v>
      </c>
    </row>
    <row r="96" spans="1:11" ht="15" customHeight="1" x14ac:dyDescent="0.25">
      <c r="A96" s="274">
        <v>92</v>
      </c>
      <c r="B96" s="243" t="s">
        <v>191</v>
      </c>
      <c r="C96" s="203">
        <v>0.31803362893508824</v>
      </c>
      <c r="D96" s="248" t="s">
        <v>20</v>
      </c>
      <c r="E96" s="204">
        <v>18324.512195121952</v>
      </c>
      <c r="F96" s="245" t="s">
        <v>195</v>
      </c>
      <c r="G96" s="204">
        <v>48341.111124896612</v>
      </c>
      <c r="H96" s="248" t="s">
        <v>54</v>
      </c>
      <c r="I96" s="200">
        <v>2712.103761726079</v>
      </c>
      <c r="J96" s="243" t="s">
        <v>193</v>
      </c>
      <c r="K96" s="202">
        <v>543753.064625</v>
      </c>
    </row>
    <row r="97" spans="1:11" ht="15" customHeight="1" x14ac:dyDescent="0.25">
      <c r="A97" s="274">
        <v>93</v>
      </c>
      <c r="B97" s="243" t="s">
        <v>27</v>
      </c>
      <c r="C97" s="203">
        <v>0.31086041837509581</v>
      </c>
      <c r="D97" s="248" t="s">
        <v>186</v>
      </c>
      <c r="E97" s="204">
        <v>18291.814595660748</v>
      </c>
      <c r="F97" s="245" t="s">
        <v>186</v>
      </c>
      <c r="G97" s="204">
        <v>48184.445828402364</v>
      </c>
      <c r="H97" s="248" t="s">
        <v>46</v>
      </c>
      <c r="I97" s="200">
        <v>2698.7832658959537</v>
      </c>
      <c r="J97" s="243" t="s">
        <v>64</v>
      </c>
      <c r="K97" s="202">
        <v>543226.9444444445</v>
      </c>
    </row>
    <row r="98" spans="1:11" ht="15" customHeight="1" x14ac:dyDescent="0.25">
      <c r="A98" s="274">
        <v>94</v>
      </c>
      <c r="B98" s="243" t="s">
        <v>6</v>
      </c>
      <c r="C98" s="203">
        <v>0.31047442729827501</v>
      </c>
      <c r="D98" s="248" t="s">
        <v>224</v>
      </c>
      <c r="E98" s="204">
        <v>18152.664359861592</v>
      </c>
      <c r="F98" s="245" t="s">
        <v>240</v>
      </c>
      <c r="G98" s="204">
        <v>47544.41935791482</v>
      </c>
      <c r="H98" s="248" t="s">
        <v>8</v>
      </c>
      <c r="I98" s="200">
        <v>2684.3002887537991</v>
      </c>
      <c r="J98" s="243" t="s">
        <v>176</v>
      </c>
      <c r="K98" s="202">
        <v>536733.73333333328</v>
      </c>
    </row>
    <row r="99" spans="1:11" ht="15" customHeight="1" x14ac:dyDescent="0.25">
      <c r="A99" s="274">
        <v>95</v>
      </c>
      <c r="B99" s="243" t="s">
        <v>182</v>
      </c>
      <c r="C99" s="203">
        <v>0.30301658541662196</v>
      </c>
      <c r="D99" s="248" t="s">
        <v>179</v>
      </c>
      <c r="E99" s="204">
        <v>17950.072886297377</v>
      </c>
      <c r="F99" s="245" t="s">
        <v>5</v>
      </c>
      <c r="G99" s="204">
        <v>47093.383038210624</v>
      </c>
      <c r="H99" s="248" t="s">
        <v>6</v>
      </c>
      <c r="I99" s="200">
        <v>2680.7977419354838</v>
      </c>
      <c r="J99" s="243" t="s">
        <v>203</v>
      </c>
      <c r="K99" s="202">
        <v>530730.84853846161</v>
      </c>
    </row>
    <row r="100" spans="1:11" ht="15" customHeight="1" x14ac:dyDescent="0.25">
      <c r="A100" s="274">
        <v>96</v>
      </c>
      <c r="B100" s="243" t="s">
        <v>236</v>
      </c>
      <c r="C100" s="203">
        <v>0.27306396650272907</v>
      </c>
      <c r="D100" s="248" t="s">
        <v>62</v>
      </c>
      <c r="E100" s="204">
        <v>17820.939032936229</v>
      </c>
      <c r="F100" s="245" t="s">
        <v>138</v>
      </c>
      <c r="G100" s="204">
        <v>46803.738513674201</v>
      </c>
      <c r="H100" s="248" t="s">
        <v>5</v>
      </c>
      <c r="I100" s="200">
        <v>2652.3707828518172</v>
      </c>
      <c r="J100" s="243" t="s">
        <v>204</v>
      </c>
      <c r="K100" s="202">
        <v>530331.54140127392</v>
      </c>
    </row>
    <row r="101" spans="1:11" ht="15" customHeight="1" x14ac:dyDescent="0.25">
      <c r="A101" s="274">
        <v>97</v>
      </c>
      <c r="B101" s="243" t="s">
        <v>241</v>
      </c>
      <c r="C101" s="203">
        <v>0.27151700231099374</v>
      </c>
      <c r="D101" s="248" t="s">
        <v>205</v>
      </c>
      <c r="E101" s="204">
        <v>17417.548422800221</v>
      </c>
      <c r="F101" s="245" t="s">
        <v>236</v>
      </c>
      <c r="G101" s="204">
        <v>46474.579339242548</v>
      </c>
      <c r="H101" s="248" t="s">
        <v>12</v>
      </c>
      <c r="I101" s="200">
        <v>2609.4870041039671</v>
      </c>
      <c r="J101" s="243" t="s">
        <v>238</v>
      </c>
      <c r="K101" s="202">
        <v>518623.94366197183</v>
      </c>
    </row>
    <row r="102" spans="1:11" ht="15" customHeight="1" x14ac:dyDescent="0.25">
      <c r="A102" s="274">
        <v>98</v>
      </c>
      <c r="B102" s="243" t="s">
        <v>22</v>
      </c>
      <c r="C102" s="203">
        <v>0.26489939777103882</v>
      </c>
      <c r="D102" s="248" t="s">
        <v>199</v>
      </c>
      <c r="E102" s="204">
        <v>17230.756832515766</v>
      </c>
      <c r="F102" s="245" t="s">
        <v>88</v>
      </c>
      <c r="G102" s="204">
        <v>45766.502662302235</v>
      </c>
      <c r="H102" s="248" t="s">
        <v>22</v>
      </c>
      <c r="I102" s="200">
        <v>2602.729230769231</v>
      </c>
      <c r="J102" s="243" t="s">
        <v>57</v>
      </c>
      <c r="K102" s="202">
        <v>503468.29338461539</v>
      </c>
    </row>
    <row r="103" spans="1:11" ht="15" customHeight="1" x14ac:dyDescent="0.25">
      <c r="A103" s="274">
        <v>99</v>
      </c>
      <c r="B103" s="243" t="s">
        <v>12</v>
      </c>
      <c r="C103" s="203">
        <v>0.26072591799933476</v>
      </c>
      <c r="D103" s="248" t="s">
        <v>194</v>
      </c>
      <c r="E103" s="204">
        <v>17188.288899660689</v>
      </c>
      <c r="F103" s="245" t="s">
        <v>62</v>
      </c>
      <c r="G103" s="204">
        <v>45660.660441485634</v>
      </c>
      <c r="H103" s="248" t="s">
        <v>4</v>
      </c>
      <c r="I103" s="200">
        <v>2573.5669825436407</v>
      </c>
      <c r="J103" s="243" t="s">
        <v>137</v>
      </c>
      <c r="K103" s="202">
        <v>500132.39534883719</v>
      </c>
    </row>
    <row r="104" spans="1:11" ht="15" customHeight="1" thickBot="1" x14ac:dyDescent="0.3">
      <c r="A104" s="275">
        <v>100</v>
      </c>
      <c r="B104" s="249" t="s">
        <v>137</v>
      </c>
      <c r="C104" s="298">
        <v>0.25616588853782141</v>
      </c>
      <c r="D104" s="252" t="s">
        <v>242</v>
      </c>
      <c r="E104" s="299">
        <v>17146.121635094714</v>
      </c>
      <c r="F104" s="251" t="s">
        <v>202</v>
      </c>
      <c r="G104" s="299">
        <v>44567.339631993993</v>
      </c>
      <c r="H104" s="252" t="s">
        <v>236</v>
      </c>
      <c r="I104" s="294">
        <v>2552.0328203062045</v>
      </c>
      <c r="J104" s="249" t="s">
        <v>89</v>
      </c>
      <c r="K104" s="300">
        <v>496315.64</v>
      </c>
    </row>
    <row r="105" spans="1:11" ht="15" customHeight="1" x14ac:dyDescent="0.25">
      <c r="A105" s="274">
        <v>101</v>
      </c>
      <c r="B105" s="247" t="s">
        <v>17</v>
      </c>
      <c r="C105" s="296">
        <v>0.24825917221275903</v>
      </c>
      <c r="D105" s="246" t="s">
        <v>176</v>
      </c>
      <c r="E105" s="201">
        <v>16941.065203357004</v>
      </c>
      <c r="F105" s="253" t="s">
        <v>89</v>
      </c>
      <c r="G105" s="201">
        <v>43866.840953428677</v>
      </c>
      <c r="H105" s="246" t="s">
        <v>165</v>
      </c>
      <c r="I105" s="287">
        <v>2517.7737226890758</v>
      </c>
      <c r="J105" s="247" t="s">
        <v>182</v>
      </c>
      <c r="K105" s="297">
        <v>489424.14211267611</v>
      </c>
    </row>
    <row r="106" spans="1:11" ht="15" customHeight="1" x14ac:dyDescent="0.25">
      <c r="A106" s="274">
        <v>102</v>
      </c>
      <c r="B106" s="243" t="s">
        <v>179</v>
      </c>
      <c r="C106" s="203">
        <v>0.2354685064087462</v>
      </c>
      <c r="D106" s="248" t="s">
        <v>177</v>
      </c>
      <c r="E106" s="204">
        <v>16932.475928473177</v>
      </c>
      <c r="F106" s="245" t="s">
        <v>181</v>
      </c>
      <c r="G106" s="204">
        <v>43837.248503213952</v>
      </c>
      <c r="H106" s="248" t="s">
        <v>197</v>
      </c>
      <c r="I106" s="200">
        <v>2501.6944328922496</v>
      </c>
      <c r="J106" s="243" t="s">
        <v>177</v>
      </c>
      <c r="K106" s="202">
        <v>486053.91666666669</v>
      </c>
    </row>
    <row r="107" spans="1:11" ht="15" customHeight="1" x14ac:dyDescent="0.25">
      <c r="A107" s="274">
        <v>103</v>
      </c>
      <c r="B107" s="243" t="s">
        <v>70</v>
      </c>
      <c r="C107" s="307">
        <v>0.23072235684303752</v>
      </c>
      <c r="D107" s="248" t="s">
        <v>183</v>
      </c>
      <c r="E107" s="308">
        <v>15755.285087719298</v>
      </c>
      <c r="F107" s="245" t="s">
        <v>182</v>
      </c>
      <c r="G107" s="308">
        <v>43790.570461144322</v>
      </c>
      <c r="H107" s="248" t="s">
        <v>204</v>
      </c>
      <c r="I107" s="280">
        <v>2476.080706179067</v>
      </c>
      <c r="J107" s="243" t="s">
        <v>183</v>
      </c>
      <c r="K107" s="309">
        <v>479097.65454545454</v>
      </c>
    </row>
    <row r="108" spans="1:11" ht="15" customHeight="1" x14ac:dyDescent="0.25">
      <c r="A108" s="274">
        <v>104</v>
      </c>
      <c r="B108" s="243" t="s">
        <v>51</v>
      </c>
      <c r="C108" s="203">
        <v>0.21987818697257558</v>
      </c>
      <c r="D108" s="248" t="s">
        <v>181</v>
      </c>
      <c r="E108" s="204">
        <v>14528.108356290175</v>
      </c>
      <c r="F108" s="245" t="s">
        <v>57</v>
      </c>
      <c r="G108" s="204">
        <v>43279.486880552817</v>
      </c>
      <c r="H108" s="248" t="s">
        <v>20</v>
      </c>
      <c r="I108" s="200">
        <v>2184.0559430894309</v>
      </c>
      <c r="J108" s="243" t="s">
        <v>185</v>
      </c>
      <c r="K108" s="202">
        <v>478971.24984848482</v>
      </c>
    </row>
    <row r="109" spans="1:11" ht="15" customHeight="1" x14ac:dyDescent="0.25">
      <c r="A109" s="274">
        <v>105</v>
      </c>
      <c r="B109" s="253" t="s">
        <v>174</v>
      </c>
      <c r="C109" s="296">
        <v>0.20535180624955174</v>
      </c>
      <c r="D109" s="246" t="s">
        <v>5</v>
      </c>
      <c r="E109" s="201">
        <v>13438.839291705499</v>
      </c>
      <c r="F109" s="253" t="s">
        <v>204</v>
      </c>
      <c r="G109" s="201">
        <v>43148.801957755357</v>
      </c>
      <c r="H109" s="246" t="s">
        <v>170</v>
      </c>
      <c r="I109" s="287">
        <v>2175.4295675265553</v>
      </c>
      <c r="J109" s="253" t="s">
        <v>119</v>
      </c>
      <c r="K109" s="297">
        <v>465457.11363636365</v>
      </c>
    </row>
    <row r="110" spans="1:11" ht="15" customHeight="1" x14ac:dyDescent="0.25">
      <c r="A110" s="274">
        <v>106</v>
      </c>
      <c r="B110" s="245" t="s">
        <v>52</v>
      </c>
      <c r="C110" s="203">
        <v>0.1829446551024721</v>
      </c>
      <c r="D110" s="248" t="s">
        <v>119</v>
      </c>
      <c r="E110" s="204">
        <v>12993.869636963696</v>
      </c>
      <c r="F110" s="245" t="s">
        <v>90</v>
      </c>
      <c r="G110" s="204">
        <v>42326.637737617137</v>
      </c>
      <c r="H110" s="248" t="s">
        <v>137</v>
      </c>
      <c r="I110" s="200">
        <v>2165.1167560137455</v>
      </c>
      <c r="J110" s="245" t="s">
        <v>198</v>
      </c>
      <c r="K110" s="202">
        <v>461966.43939393939</v>
      </c>
    </row>
    <row r="111" spans="1:11" ht="15" customHeight="1" x14ac:dyDescent="0.25">
      <c r="A111" s="274">
        <v>107</v>
      </c>
      <c r="B111" s="245" t="s">
        <v>10</v>
      </c>
      <c r="C111" s="203">
        <v>0.15707777577346024</v>
      </c>
      <c r="D111" s="248" t="s">
        <v>22</v>
      </c>
      <c r="E111" s="204">
        <v>12294.704570791528</v>
      </c>
      <c r="F111" s="245" t="s">
        <v>183</v>
      </c>
      <c r="G111" s="204">
        <v>41480.366129385962</v>
      </c>
      <c r="H111" s="248" t="s">
        <v>206</v>
      </c>
      <c r="I111" s="200">
        <v>1980.8300984817395</v>
      </c>
      <c r="J111" s="245" t="s">
        <v>22</v>
      </c>
      <c r="K111" s="202">
        <v>459739</v>
      </c>
    </row>
    <row r="112" spans="1:11" ht="15" customHeight="1" x14ac:dyDescent="0.25">
      <c r="A112" s="274">
        <v>108</v>
      </c>
      <c r="B112" s="245" t="s">
        <v>62</v>
      </c>
      <c r="C112" s="203">
        <v>0.14421641629205048</v>
      </c>
      <c r="D112" s="248" t="s">
        <v>188</v>
      </c>
      <c r="E112" s="204">
        <v>3459.8669581511554</v>
      </c>
      <c r="F112" s="245" t="s">
        <v>20</v>
      </c>
      <c r="G112" s="204">
        <v>37580.431000000004</v>
      </c>
      <c r="H112" s="248" t="s">
        <v>205</v>
      </c>
      <c r="I112" s="200">
        <v>1283.2174875484227</v>
      </c>
      <c r="J112" s="245" t="s">
        <v>46</v>
      </c>
      <c r="K112" s="202">
        <v>444197.04805194808</v>
      </c>
    </row>
    <row r="113" spans="1:11" ht="15" customHeight="1" x14ac:dyDescent="0.25">
      <c r="A113" s="274">
        <v>109</v>
      </c>
      <c r="B113" s="245" t="s">
        <v>224</v>
      </c>
      <c r="C113" s="203">
        <v>1.9356151346808993E-2</v>
      </c>
      <c r="D113" s="248" t="s">
        <v>197</v>
      </c>
      <c r="E113" s="204">
        <v>2512.1739130434785</v>
      </c>
      <c r="F113" s="245" t="s">
        <v>205</v>
      </c>
      <c r="G113" s="204">
        <v>34969.866519092415</v>
      </c>
      <c r="H113" s="248" t="s">
        <v>199</v>
      </c>
      <c r="I113" s="200">
        <v>932.5143658023826</v>
      </c>
      <c r="J113" s="245" t="s">
        <v>205</v>
      </c>
      <c r="K113" s="202">
        <v>426450.13265306124</v>
      </c>
    </row>
    <row r="114" spans="1:11" ht="15" customHeight="1" x14ac:dyDescent="0.25">
      <c r="A114" s="273">
        <v>110</v>
      </c>
      <c r="B114" s="245" t="s">
        <v>19</v>
      </c>
      <c r="C114" s="302">
        <v>0</v>
      </c>
      <c r="D114" s="255" t="s">
        <v>189</v>
      </c>
      <c r="E114" s="303">
        <v>2064.6458818054907</v>
      </c>
      <c r="F114" s="254" t="s">
        <v>206</v>
      </c>
      <c r="G114" s="303">
        <v>34391.766196142795</v>
      </c>
      <c r="H114" s="255" t="s">
        <v>183</v>
      </c>
      <c r="I114" s="304">
        <v>200.52083333333334</v>
      </c>
      <c r="J114" s="254" t="s">
        <v>138</v>
      </c>
      <c r="K114" s="301">
        <v>392154.99213114753</v>
      </c>
    </row>
    <row r="115" spans="1:11" ht="15" customHeight="1" thickBot="1" x14ac:dyDescent="0.3">
      <c r="A115" s="468">
        <v>111</v>
      </c>
      <c r="B115" s="619" t="s">
        <v>256</v>
      </c>
      <c r="C115" s="298"/>
      <c r="D115" s="252" t="s">
        <v>256</v>
      </c>
      <c r="E115" s="299"/>
      <c r="F115" s="251" t="s">
        <v>256</v>
      </c>
      <c r="G115" s="299"/>
      <c r="H115" s="252" t="s">
        <v>256</v>
      </c>
      <c r="I115" s="294"/>
      <c r="J115" s="251" t="s">
        <v>256</v>
      </c>
      <c r="K115" s="300"/>
    </row>
    <row r="116" spans="1:11" x14ac:dyDescent="0.25">
      <c r="A116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2022-2023 свод</vt:lpstr>
      <vt:lpstr>2022-2023 диаграммы</vt:lpstr>
      <vt:lpstr>2022-2023 исходные</vt:lpstr>
      <vt:lpstr>2022-2023 недвижимость</vt:lpstr>
      <vt:lpstr>2022-2023 движимое </vt:lpstr>
      <vt:lpstr>2022-2023 МЗ </vt:lpstr>
      <vt:lpstr>2022-2023 мат. запасы </vt:lpstr>
      <vt:lpstr>2022-2023 оплата 1 работника</vt:lpstr>
      <vt:lpstr>2022-2023 сводная</vt:lpstr>
      <vt:lpstr>2022-2023 сводная с местами</vt:lpstr>
      <vt:lpstr>2022-2023 сводная рейтинг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2023-03-01T05:34:57Z</dcterms:modified>
</cp:coreProperties>
</file>