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2.xml" ContentType="application/vnd.openxmlformats-officedocument.drawing+xml"/>
  <Override PartName="/xl/charts/chart6.xml" ContentType="application/vnd.openxmlformats-officedocument.drawingml.chart+xml"/>
  <Override PartName="/xl/drawings/drawing3.xml" ContentType="application/vnd.openxmlformats-officedocument.drawing+xml"/>
  <Override PartName="/xl/charts/chart7.xml" ContentType="application/vnd.openxmlformats-officedocument.drawingml.chart+xml"/>
  <Override PartName="/xl/drawings/drawing4.xml" ContentType="application/vnd.openxmlformats-officedocument.drawing+xml"/>
  <Override PartName="/xl/charts/chart8.xml" ContentType="application/vnd.openxmlformats-officedocument.drawingml.chart+xml"/>
  <Override PartName="/xl/drawings/drawing5.xml" ContentType="application/vnd.openxmlformats-officedocument.drawing+xml"/>
  <Override PartName="/xl/charts/chart9.xml" ContentType="application/vnd.openxmlformats-officedocument.drawingml.chart+xml"/>
  <Override PartName="/xl/drawings/drawing6.xml" ContentType="application/vnd.openxmlformats-officedocument.drawing+xml"/>
  <Override PartName="/xl/charts/chart1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6.xml" ContentType="application/vnd.ms-office.chartcolorstyle+xml"/>
  <Override PartName="/xl/charts/style6.xml" ContentType="application/vnd.ms-office.chartstyle+xml"/>
  <Override PartName="/xl/charts/colors7.xml" ContentType="application/vnd.ms-office.chartcolorstyle+xml"/>
  <Override PartName="/xl/charts/style7.xml" ContentType="application/vnd.ms-office.chartstyle+xml"/>
  <Override PartName="/xl/charts/colors8.xml" ContentType="application/vnd.ms-office.chartcolorstyle+xml"/>
  <Override PartName="/xl/charts/style8.xml" ContentType="application/vnd.ms-office.chartstyle+xml"/>
  <Override PartName="/xl/charts/colors9.xml" ContentType="application/vnd.ms-office.chartcolorstyle+xml"/>
  <Override PartName="/xl/charts/style9.xml" ContentType="application/vnd.ms-office.chartstyle+xml"/>
  <Override PartName="/xl/charts/colors10.xml" ContentType="application/vnd.ms-office.chartcolorstyle+xml"/>
  <Override PartName="/xl/charts/style10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-15" windowWidth="20160" windowHeight="7920" tabRatio="874"/>
  </bookViews>
  <sheets>
    <sheet name="2024-2025 свод" sheetId="24" r:id="rId1"/>
    <sheet name="2025-2025 диаграммы" sheetId="22" r:id="rId2"/>
    <sheet name="2024-2025 исходные" sheetId="23" r:id="rId3"/>
    <sheet name="2024-2025 недвижимость" sheetId="12" r:id="rId4"/>
    <sheet name="2024-2025 движимое " sheetId="14" r:id="rId5"/>
    <sheet name="2024-2025 МЗ " sheetId="15" r:id="rId6"/>
    <sheet name="2024-2025 мат. запасы " sheetId="16" r:id="rId7"/>
    <sheet name="2024-2025 оплата 1 работника" sheetId="17" r:id="rId8"/>
    <sheet name="2024-2025 сводная" sheetId="19" r:id="rId9"/>
    <sheet name="2024-2025 сводная с местами" sheetId="20" r:id="rId10"/>
    <sheet name="2024-2025 сводная рейтинг" sheetId="21" r:id="rId11"/>
  </sheets>
  <definedNames>
    <definedName name="_xlnm._FilterDatabase" localSheetId="2" hidden="1">'2024-2025 исходные'!$B$4:$T$4</definedName>
    <definedName name="_xlnm._FilterDatabase" localSheetId="0" hidden="1">'2024-2025 свод'!$B$4:$W$4</definedName>
    <definedName name="_xlnm._FilterDatabase" localSheetId="8" hidden="1">'2024-2025 сводная'!$B$4:$C$4</definedName>
    <definedName name="_xlnm._FilterDatabase" localSheetId="9" hidden="1">'2024-2025 сводная с местами'!$B$4:$K$4</definedName>
  </definedNames>
  <calcPr calcId="145621" calcOnSave="0"/>
</workbook>
</file>

<file path=xl/calcChain.xml><?xml version="1.0" encoding="utf-8"?>
<calcChain xmlns="http://schemas.openxmlformats.org/spreadsheetml/2006/main">
  <c r="AB115" i="24" l="1"/>
  <c r="AA115" i="24"/>
  <c r="Z115" i="24"/>
  <c r="Y115" i="24"/>
  <c r="V115" i="24"/>
  <c r="S115" i="24"/>
  <c r="R115" i="24"/>
  <c r="P115" i="24"/>
  <c r="L115" i="24"/>
  <c r="H115" i="24"/>
  <c r="O115" i="24"/>
  <c r="N115" i="24"/>
  <c r="K115" i="24"/>
  <c r="J115" i="24"/>
  <c r="G115" i="24"/>
  <c r="S115" i="23"/>
  <c r="P115" i="23"/>
  <c r="L115" i="23"/>
  <c r="I115" i="23"/>
  <c r="P30" i="23" l="1"/>
  <c r="P31" i="23"/>
  <c r="P32" i="23"/>
  <c r="P33" i="23"/>
  <c r="P34" i="23"/>
  <c r="P35" i="23"/>
  <c r="P36" i="23"/>
  <c r="P37" i="23"/>
  <c r="P38" i="23"/>
  <c r="P39" i="23"/>
  <c r="P40" i="23"/>
  <c r="P41" i="23"/>
  <c r="M60" i="21" l="1"/>
  <c r="M48" i="21"/>
  <c r="M112" i="20"/>
  <c r="A126" i="23"/>
  <c r="S5" i="24"/>
  <c r="K5" i="24"/>
  <c r="G5" i="24"/>
  <c r="S129" i="24"/>
  <c r="K129" i="24"/>
  <c r="G129" i="24"/>
  <c r="S127" i="24"/>
  <c r="T115" i="24" s="1"/>
  <c r="K127" i="24"/>
  <c r="G127" i="24"/>
  <c r="D115" i="24"/>
  <c r="F115" i="23"/>
  <c r="F58" i="23" l="1"/>
  <c r="I67" i="23"/>
  <c r="G67" i="24" l="1"/>
  <c r="F67" i="23"/>
  <c r="D67" i="24" s="1"/>
  <c r="P67" i="23"/>
  <c r="O67" i="24" s="1"/>
  <c r="S67" i="23"/>
  <c r="S67" i="24" s="1"/>
  <c r="L67" i="23"/>
  <c r="K67" i="24" s="1"/>
  <c r="M116" i="21" l="1"/>
  <c r="M65" i="20"/>
  <c r="F71" i="23"/>
  <c r="S66" i="23"/>
  <c r="S66" i="24" s="1"/>
  <c r="P66" i="23"/>
  <c r="O66" i="24" s="1"/>
  <c r="L66" i="23"/>
  <c r="K66" i="24" s="1"/>
  <c r="I66" i="23"/>
  <c r="G66" i="24" s="1"/>
  <c r="F66" i="23"/>
  <c r="D66" i="24" s="1"/>
  <c r="Q29" i="23"/>
  <c r="I33" i="23" l="1"/>
  <c r="G33" i="24" s="1"/>
  <c r="M30" i="21" l="1"/>
  <c r="M103" i="21"/>
  <c r="M47" i="21"/>
  <c r="M14" i="21"/>
  <c r="M44" i="21"/>
  <c r="M101" i="21"/>
  <c r="M102" i="21"/>
  <c r="M64" i="21"/>
  <c r="M9" i="21"/>
  <c r="M81" i="21"/>
  <c r="M6" i="21"/>
  <c r="M89" i="21"/>
  <c r="M25" i="21"/>
  <c r="M41" i="21"/>
  <c r="M77" i="21"/>
  <c r="M108" i="21"/>
  <c r="M97" i="21"/>
  <c r="M68" i="21"/>
  <c r="M63" i="21"/>
  <c r="M39" i="21"/>
  <c r="M84" i="21"/>
  <c r="M56" i="21"/>
  <c r="M22" i="21"/>
  <c r="M10" i="21"/>
  <c r="M53" i="21"/>
  <c r="M23" i="21"/>
  <c r="M34" i="21"/>
  <c r="M85" i="21"/>
  <c r="M92" i="21"/>
  <c r="M62" i="21"/>
  <c r="M87" i="21"/>
  <c r="M21" i="21"/>
  <c r="M86" i="21"/>
  <c r="M43" i="21"/>
  <c r="M70" i="21"/>
  <c r="M72" i="21"/>
  <c r="M15" i="21"/>
  <c r="M55" i="21"/>
  <c r="M13" i="21"/>
  <c r="M49" i="21"/>
  <c r="M35" i="21"/>
  <c r="M82" i="21"/>
  <c r="M69" i="21"/>
  <c r="M76" i="21"/>
  <c r="M36" i="21"/>
  <c r="M110" i="21"/>
  <c r="M115" i="21"/>
  <c r="M51" i="21"/>
  <c r="M109" i="21"/>
  <c r="M27" i="21"/>
  <c r="M78" i="21"/>
  <c r="M114" i="21"/>
  <c r="M111" i="21"/>
  <c r="M28" i="21"/>
  <c r="M40" i="21"/>
  <c r="M16" i="21"/>
  <c r="M107" i="21"/>
  <c r="M20" i="21"/>
  <c r="M74" i="21"/>
  <c r="M33" i="21"/>
  <c r="M98" i="21"/>
  <c r="M58" i="21"/>
  <c r="M80" i="21"/>
  <c r="M17" i="21"/>
  <c r="M8" i="21"/>
  <c r="M46" i="21"/>
  <c r="M88" i="21"/>
  <c r="M57" i="21"/>
  <c r="M104" i="21"/>
  <c r="M71" i="21"/>
  <c r="M75" i="21"/>
  <c r="M95" i="21"/>
  <c r="M96" i="21"/>
  <c r="M42" i="21"/>
  <c r="M65" i="21"/>
  <c r="M31" i="21"/>
  <c r="M91" i="21"/>
  <c r="M50" i="21"/>
  <c r="M79" i="21"/>
  <c r="M93" i="21"/>
  <c r="M38" i="21"/>
  <c r="M19" i="21"/>
  <c r="M113" i="21"/>
  <c r="M66" i="21"/>
  <c r="M112" i="21"/>
  <c r="M67" i="21"/>
  <c r="M45" i="21"/>
  <c r="M54" i="21"/>
  <c r="M99" i="21"/>
  <c r="M90" i="21"/>
  <c r="M52" i="21"/>
  <c r="M18" i="21"/>
  <c r="M105" i="21"/>
  <c r="M59" i="21"/>
  <c r="M61" i="21"/>
  <c r="M100" i="21"/>
  <c r="M83" i="21"/>
  <c r="M29" i="21"/>
  <c r="M7" i="21"/>
  <c r="M12" i="21"/>
  <c r="M24" i="21"/>
  <c r="M94" i="21"/>
  <c r="M73" i="21"/>
  <c r="M106" i="21"/>
  <c r="M37" i="21"/>
  <c r="M26" i="21"/>
  <c r="M11" i="21"/>
  <c r="M32" i="21"/>
  <c r="M5" i="21"/>
  <c r="K125" i="20"/>
  <c r="I125" i="20"/>
  <c r="G125" i="20"/>
  <c r="E125" i="20"/>
  <c r="C125" i="20"/>
  <c r="M83" i="20"/>
  <c r="M117" i="20"/>
  <c r="A125" i="20"/>
  <c r="A126" i="24"/>
  <c r="F82" i="23"/>
  <c r="D82" i="24" s="1"/>
  <c r="S125" i="23" l="1"/>
  <c r="S125" i="24" s="1"/>
  <c r="P125" i="23"/>
  <c r="O125" i="24" s="1"/>
  <c r="L125" i="23"/>
  <c r="K125" i="24" s="1"/>
  <c r="I125" i="23"/>
  <c r="G125" i="24" s="1"/>
  <c r="F125" i="23"/>
  <c r="D125" i="24" s="1"/>
  <c r="S124" i="23"/>
  <c r="S124" i="24" s="1"/>
  <c r="P124" i="23"/>
  <c r="O124" i="24" s="1"/>
  <c r="L124" i="23"/>
  <c r="K124" i="24" s="1"/>
  <c r="I124" i="23"/>
  <c r="G124" i="24" s="1"/>
  <c r="F124" i="23"/>
  <c r="D124" i="24" s="1"/>
  <c r="S123" i="23"/>
  <c r="S123" i="24" s="1"/>
  <c r="P123" i="23"/>
  <c r="O123" i="24" s="1"/>
  <c r="L123" i="23"/>
  <c r="K123" i="24" s="1"/>
  <c r="I123" i="23"/>
  <c r="G123" i="24" s="1"/>
  <c r="F123" i="23"/>
  <c r="D123" i="24" s="1"/>
  <c r="S122" i="23"/>
  <c r="S122" i="24" s="1"/>
  <c r="P122" i="23"/>
  <c r="O122" i="24" s="1"/>
  <c r="L122" i="23"/>
  <c r="K122" i="24" s="1"/>
  <c r="I122" i="23"/>
  <c r="G122" i="24" s="1"/>
  <c r="F122" i="23"/>
  <c r="D122" i="24" s="1"/>
  <c r="S121" i="23"/>
  <c r="S121" i="24" s="1"/>
  <c r="P121" i="23"/>
  <c r="O121" i="24" s="1"/>
  <c r="L121" i="23"/>
  <c r="K121" i="24" s="1"/>
  <c r="I121" i="23"/>
  <c r="G121" i="24" s="1"/>
  <c r="F121" i="23"/>
  <c r="D121" i="24" s="1"/>
  <c r="S120" i="23"/>
  <c r="S120" i="24" s="1"/>
  <c r="P120" i="23"/>
  <c r="O120" i="24" s="1"/>
  <c r="L120" i="23"/>
  <c r="K120" i="24" s="1"/>
  <c r="I120" i="23"/>
  <c r="G120" i="24" s="1"/>
  <c r="F120" i="23"/>
  <c r="D120" i="24" s="1"/>
  <c r="S119" i="23"/>
  <c r="S119" i="24" s="1"/>
  <c r="P119" i="23"/>
  <c r="O119" i="24" s="1"/>
  <c r="L119" i="23"/>
  <c r="K119" i="24" s="1"/>
  <c r="I119" i="23"/>
  <c r="G119" i="24" s="1"/>
  <c r="F119" i="23"/>
  <c r="D119" i="24" s="1"/>
  <c r="S118" i="23"/>
  <c r="S118" i="24" s="1"/>
  <c r="P118" i="23"/>
  <c r="O118" i="24" s="1"/>
  <c r="L118" i="23"/>
  <c r="K118" i="24" s="1"/>
  <c r="I118" i="23"/>
  <c r="G118" i="24" s="1"/>
  <c r="F118" i="23"/>
  <c r="D118" i="24" s="1"/>
  <c r="S117" i="23"/>
  <c r="S117" i="24" s="1"/>
  <c r="P117" i="23"/>
  <c r="O117" i="24" s="1"/>
  <c r="L117" i="23"/>
  <c r="K117" i="24" s="1"/>
  <c r="I117" i="23"/>
  <c r="G117" i="24" s="1"/>
  <c r="F117" i="23"/>
  <c r="D117" i="24" s="1"/>
  <c r="R116" i="23"/>
  <c r="Q116" i="23"/>
  <c r="O116" i="23"/>
  <c r="N116" i="23"/>
  <c r="M116" i="23"/>
  <c r="K116" i="23"/>
  <c r="J116" i="23"/>
  <c r="H116" i="23"/>
  <c r="G116" i="23"/>
  <c r="E116" i="23"/>
  <c r="D116" i="23"/>
  <c r="S113" i="23"/>
  <c r="S113" i="24" s="1"/>
  <c r="P113" i="23"/>
  <c r="O113" i="24" s="1"/>
  <c r="L113" i="23"/>
  <c r="K113" i="24" s="1"/>
  <c r="I113" i="23"/>
  <c r="G113" i="24" s="1"/>
  <c r="F113" i="23"/>
  <c r="D113" i="24" s="1"/>
  <c r="S112" i="23"/>
  <c r="S112" i="24" s="1"/>
  <c r="P112" i="23"/>
  <c r="O112" i="24" s="1"/>
  <c r="L112" i="23"/>
  <c r="K112" i="24" s="1"/>
  <c r="I112" i="23"/>
  <c r="G112" i="24" s="1"/>
  <c r="F112" i="23"/>
  <c r="D112" i="24" s="1"/>
  <c r="S111" i="23"/>
  <c r="S111" i="24" s="1"/>
  <c r="P111" i="23"/>
  <c r="O111" i="24" s="1"/>
  <c r="L111" i="23"/>
  <c r="K111" i="24" s="1"/>
  <c r="I111" i="23"/>
  <c r="G111" i="24" s="1"/>
  <c r="F111" i="23"/>
  <c r="D111" i="24" s="1"/>
  <c r="S110" i="23"/>
  <c r="S110" i="24" s="1"/>
  <c r="P110" i="23"/>
  <c r="O110" i="24" s="1"/>
  <c r="L110" i="23"/>
  <c r="K110" i="24" s="1"/>
  <c r="I110" i="23"/>
  <c r="G110" i="24" s="1"/>
  <c r="F110" i="23"/>
  <c r="D110" i="24" s="1"/>
  <c r="S109" i="23"/>
  <c r="S109" i="24" s="1"/>
  <c r="P109" i="23"/>
  <c r="O109" i="24" s="1"/>
  <c r="L109" i="23"/>
  <c r="K109" i="24" s="1"/>
  <c r="I109" i="23"/>
  <c r="G109" i="24" s="1"/>
  <c r="F109" i="23"/>
  <c r="D109" i="24" s="1"/>
  <c r="S108" i="23"/>
  <c r="S108" i="24" s="1"/>
  <c r="P108" i="23"/>
  <c r="O108" i="24" s="1"/>
  <c r="L108" i="23"/>
  <c r="K108" i="24" s="1"/>
  <c r="I108" i="23"/>
  <c r="G108" i="24" s="1"/>
  <c r="F108" i="23"/>
  <c r="D108" i="24" s="1"/>
  <c r="S107" i="23"/>
  <c r="S107" i="24" s="1"/>
  <c r="P107" i="23"/>
  <c r="O107" i="24" s="1"/>
  <c r="L107" i="23"/>
  <c r="K107" i="24" s="1"/>
  <c r="I107" i="23"/>
  <c r="G107" i="24" s="1"/>
  <c r="F107" i="23"/>
  <c r="D107" i="24" s="1"/>
  <c r="S106" i="23"/>
  <c r="S106" i="24" s="1"/>
  <c r="P106" i="23"/>
  <c r="O106" i="24" s="1"/>
  <c r="L106" i="23"/>
  <c r="K106" i="24" s="1"/>
  <c r="I106" i="23"/>
  <c r="G106" i="24" s="1"/>
  <c r="F106" i="23"/>
  <c r="D106" i="24" s="1"/>
  <c r="S105" i="23"/>
  <c r="S105" i="24" s="1"/>
  <c r="P105" i="23"/>
  <c r="O105" i="24" s="1"/>
  <c r="L105" i="23"/>
  <c r="K105" i="24" s="1"/>
  <c r="I105" i="23"/>
  <c r="G105" i="24" s="1"/>
  <c r="F105" i="23"/>
  <c r="D105" i="24" s="1"/>
  <c r="S104" i="23"/>
  <c r="S104" i="24" s="1"/>
  <c r="P104" i="23"/>
  <c r="O104" i="24" s="1"/>
  <c r="L104" i="23"/>
  <c r="K104" i="24" s="1"/>
  <c r="I104" i="23"/>
  <c r="G104" i="24" s="1"/>
  <c r="F104" i="23"/>
  <c r="D104" i="24" s="1"/>
  <c r="S103" i="23"/>
  <c r="S103" i="24" s="1"/>
  <c r="P103" i="23"/>
  <c r="O103" i="24" s="1"/>
  <c r="L103" i="23"/>
  <c r="K103" i="24" s="1"/>
  <c r="I103" i="23"/>
  <c r="G103" i="24" s="1"/>
  <c r="F103" i="23"/>
  <c r="D103" i="24" s="1"/>
  <c r="S102" i="23"/>
  <c r="S102" i="24" s="1"/>
  <c r="P102" i="23"/>
  <c r="O102" i="24" s="1"/>
  <c r="L102" i="23"/>
  <c r="K102" i="24" s="1"/>
  <c r="I102" i="23"/>
  <c r="G102" i="24" s="1"/>
  <c r="F102" i="23"/>
  <c r="D102" i="24" s="1"/>
  <c r="S101" i="23"/>
  <c r="S101" i="24" s="1"/>
  <c r="P101" i="23"/>
  <c r="O101" i="24" s="1"/>
  <c r="L101" i="23"/>
  <c r="K101" i="24" s="1"/>
  <c r="I101" i="23"/>
  <c r="G101" i="24" s="1"/>
  <c r="F101" i="23"/>
  <c r="D101" i="24" s="1"/>
  <c r="S100" i="23"/>
  <c r="S100" i="24" s="1"/>
  <c r="P100" i="23"/>
  <c r="O100" i="24" s="1"/>
  <c r="L100" i="23"/>
  <c r="K100" i="24" s="1"/>
  <c r="I100" i="23"/>
  <c r="G100" i="24" s="1"/>
  <c r="F100" i="23"/>
  <c r="D100" i="24" s="1"/>
  <c r="S99" i="23"/>
  <c r="S99" i="24" s="1"/>
  <c r="P99" i="23"/>
  <c r="O99" i="24" s="1"/>
  <c r="L99" i="23"/>
  <c r="K99" i="24" s="1"/>
  <c r="I99" i="23"/>
  <c r="G99" i="24" s="1"/>
  <c r="F99" i="23"/>
  <c r="D99" i="24" s="1"/>
  <c r="S98" i="23"/>
  <c r="S98" i="24" s="1"/>
  <c r="P98" i="23"/>
  <c r="O98" i="24" s="1"/>
  <c r="L98" i="23"/>
  <c r="K98" i="24" s="1"/>
  <c r="I98" i="23"/>
  <c r="G98" i="24" s="1"/>
  <c r="F98" i="23"/>
  <c r="D98" i="24" s="1"/>
  <c r="S97" i="23"/>
  <c r="S97" i="24" s="1"/>
  <c r="P97" i="23"/>
  <c r="O97" i="24" s="1"/>
  <c r="L97" i="23"/>
  <c r="K97" i="24" s="1"/>
  <c r="I97" i="23"/>
  <c r="G97" i="24" s="1"/>
  <c r="F97" i="23"/>
  <c r="D97" i="24" s="1"/>
  <c r="S96" i="23"/>
  <c r="S96" i="24" s="1"/>
  <c r="P96" i="23"/>
  <c r="O96" i="24" s="1"/>
  <c r="L96" i="23"/>
  <c r="K96" i="24" s="1"/>
  <c r="I96" i="23"/>
  <c r="G96" i="24" s="1"/>
  <c r="F96" i="23"/>
  <c r="D96" i="24" s="1"/>
  <c r="S95" i="23"/>
  <c r="S95" i="24" s="1"/>
  <c r="P95" i="23"/>
  <c r="O95" i="24" s="1"/>
  <c r="L95" i="23"/>
  <c r="K95" i="24" s="1"/>
  <c r="I95" i="23"/>
  <c r="G95" i="24" s="1"/>
  <c r="F95" i="23"/>
  <c r="D95" i="24" s="1"/>
  <c r="S94" i="23"/>
  <c r="S94" i="24" s="1"/>
  <c r="P94" i="23"/>
  <c r="O94" i="24" s="1"/>
  <c r="L94" i="23"/>
  <c r="K94" i="24" s="1"/>
  <c r="I94" i="23"/>
  <c r="G94" i="24" s="1"/>
  <c r="F94" i="23"/>
  <c r="D94" i="24" s="1"/>
  <c r="S93" i="23"/>
  <c r="S93" i="24" s="1"/>
  <c r="P93" i="23"/>
  <c r="O93" i="24" s="1"/>
  <c r="L93" i="23"/>
  <c r="K93" i="24" s="1"/>
  <c r="I93" i="23"/>
  <c r="G93" i="24" s="1"/>
  <c r="F93" i="23"/>
  <c r="D93" i="24" s="1"/>
  <c r="S92" i="23"/>
  <c r="S92" i="24" s="1"/>
  <c r="P92" i="23"/>
  <c r="O92" i="24" s="1"/>
  <c r="L92" i="23"/>
  <c r="K92" i="24" s="1"/>
  <c r="I92" i="23"/>
  <c r="G92" i="24" s="1"/>
  <c r="F92" i="23"/>
  <c r="D92" i="24" s="1"/>
  <c r="S91" i="23"/>
  <c r="S91" i="24" s="1"/>
  <c r="P91" i="23"/>
  <c r="O91" i="24" s="1"/>
  <c r="L91" i="23"/>
  <c r="K91" i="24" s="1"/>
  <c r="I91" i="23"/>
  <c r="G91" i="24" s="1"/>
  <c r="F91" i="23"/>
  <c r="D91" i="24" s="1"/>
  <c r="S90" i="23"/>
  <c r="S90" i="24" s="1"/>
  <c r="P90" i="23"/>
  <c r="O90" i="24" s="1"/>
  <c r="L90" i="23"/>
  <c r="K90" i="24" s="1"/>
  <c r="I90" i="23"/>
  <c r="G90" i="24" s="1"/>
  <c r="F90" i="23"/>
  <c r="D90" i="24" s="1"/>
  <c r="S89" i="23"/>
  <c r="S89" i="24" s="1"/>
  <c r="P89" i="23"/>
  <c r="O89" i="24" s="1"/>
  <c r="L89" i="23"/>
  <c r="K89" i="24" s="1"/>
  <c r="I89" i="23"/>
  <c r="G89" i="24" s="1"/>
  <c r="F89" i="23"/>
  <c r="D89" i="24" s="1"/>
  <c r="S88" i="23"/>
  <c r="S88" i="24" s="1"/>
  <c r="P88" i="23"/>
  <c r="O88" i="24" s="1"/>
  <c r="L88" i="23"/>
  <c r="K88" i="24" s="1"/>
  <c r="I88" i="23"/>
  <c r="G88" i="24" s="1"/>
  <c r="F88" i="23"/>
  <c r="D88" i="24" s="1"/>
  <c r="S87" i="23"/>
  <c r="S87" i="24" s="1"/>
  <c r="P87" i="23"/>
  <c r="O87" i="24" s="1"/>
  <c r="L87" i="23"/>
  <c r="K87" i="24" s="1"/>
  <c r="I87" i="23"/>
  <c r="G87" i="24" s="1"/>
  <c r="F87" i="23"/>
  <c r="D87" i="24" s="1"/>
  <c r="S86" i="23"/>
  <c r="S86" i="24" s="1"/>
  <c r="P86" i="23"/>
  <c r="O86" i="24" s="1"/>
  <c r="L86" i="23"/>
  <c r="K86" i="24" s="1"/>
  <c r="I86" i="23"/>
  <c r="G86" i="24" s="1"/>
  <c r="F86" i="23"/>
  <c r="D86" i="24" s="1"/>
  <c r="S85" i="23"/>
  <c r="S85" i="24" s="1"/>
  <c r="P85" i="23"/>
  <c r="O85" i="24" s="1"/>
  <c r="L85" i="23"/>
  <c r="K85" i="24" s="1"/>
  <c r="I85" i="23"/>
  <c r="G85" i="24" s="1"/>
  <c r="F85" i="23"/>
  <c r="D85" i="24" s="1"/>
  <c r="S84" i="23"/>
  <c r="S84" i="24" s="1"/>
  <c r="P84" i="23"/>
  <c r="O84" i="24" s="1"/>
  <c r="L84" i="23"/>
  <c r="K84" i="24" s="1"/>
  <c r="I84" i="23"/>
  <c r="G84" i="24" s="1"/>
  <c r="F84" i="23"/>
  <c r="D84" i="24" s="1"/>
  <c r="R83" i="23"/>
  <c r="Q83" i="23"/>
  <c r="O83" i="23"/>
  <c r="N83" i="23"/>
  <c r="M83" i="23"/>
  <c r="K83" i="23"/>
  <c r="J83" i="23"/>
  <c r="H83" i="23"/>
  <c r="G83" i="23"/>
  <c r="E83" i="23"/>
  <c r="D83" i="23"/>
  <c r="S82" i="23"/>
  <c r="S82" i="24" s="1"/>
  <c r="P82" i="23"/>
  <c r="O82" i="24" s="1"/>
  <c r="L82" i="23"/>
  <c r="K82" i="24" s="1"/>
  <c r="I82" i="23"/>
  <c r="G82" i="24" s="1"/>
  <c r="S81" i="23"/>
  <c r="S81" i="24" s="1"/>
  <c r="P81" i="23"/>
  <c r="O81" i="24" s="1"/>
  <c r="L81" i="23"/>
  <c r="K81" i="24" s="1"/>
  <c r="I81" i="23"/>
  <c r="G81" i="24" s="1"/>
  <c r="F81" i="23"/>
  <c r="D81" i="24" s="1"/>
  <c r="S80" i="23"/>
  <c r="S80" i="24" s="1"/>
  <c r="P80" i="23"/>
  <c r="O80" i="24" s="1"/>
  <c r="L80" i="23"/>
  <c r="K80" i="24" s="1"/>
  <c r="I80" i="23"/>
  <c r="G80" i="24" s="1"/>
  <c r="F80" i="23"/>
  <c r="D80" i="24" s="1"/>
  <c r="S79" i="23"/>
  <c r="S79" i="24" s="1"/>
  <c r="P79" i="23"/>
  <c r="O79" i="24" s="1"/>
  <c r="L79" i="23"/>
  <c r="K79" i="24" s="1"/>
  <c r="I79" i="23"/>
  <c r="G79" i="24" s="1"/>
  <c r="F79" i="23"/>
  <c r="D79" i="24" s="1"/>
  <c r="S78" i="23"/>
  <c r="S78" i="24" s="1"/>
  <c r="P78" i="23"/>
  <c r="O78" i="24" s="1"/>
  <c r="L78" i="23"/>
  <c r="K78" i="24" s="1"/>
  <c r="I78" i="23"/>
  <c r="G78" i="24" s="1"/>
  <c r="F78" i="23"/>
  <c r="D78" i="24" s="1"/>
  <c r="S77" i="23"/>
  <c r="S77" i="24" s="1"/>
  <c r="P77" i="23"/>
  <c r="O77" i="24" s="1"/>
  <c r="L77" i="23"/>
  <c r="K77" i="24" s="1"/>
  <c r="I77" i="23"/>
  <c r="G77" i="24" s="1"/>
  <c r="F77" i="23"/>
  <c r="D77" i="24" s="1"/>
  <c r="S76" i="23"/>
  <c r="S76" i="24" s="1"/>
  <c r="P76" i="23"/>
  <c r="O76" i="24" s="1"/>
  <c r="L76" i="23"/>
  <c r="K76" i="24" s="1"/>
  <c r="I76" i="23"/>
  <c r="G76" i="24" s="1"/>
  <c r="F76" i="23"/>
  <c r="D76" i="24" s="1"/>
  <c r="S75" i="23"/>
  <c r="S75" i="24" s="1"/>
  <c r="P75" i="23"/>
  <c r="O75" i="24" s="1"/>
  <c r="L75" i="23"/>
  <c r="K75" i="24" s="1"/>
  <c r="I75" i="23"/>
  <c r="G75" i="24" s="1"/>
  <c r="F75" i="23"/>
  <c r="D75" i="24" s="1"/>
  <c r="S74" i="23"/>
  <c r="S74" i="24" s="1"/>
  <c r="P74" i="23"/>
  <c r="O74" i="24" s="1"/>
  <c r="L74" i="23"/>
  <c r="K74" i="24" s="1"/>
  <c r="I74" i="23"/>
  <c r="G74" i="24" s="1"/>
  <c r="F74" i="23"/>
  <c r="D74" i="24" s="1"/>
  <c r="S73" i="23"/>
  <c r="S73" i="24" s="1"/>
  <c r="P73" i="23"/>
  <c r="O73" i="24" s="1"/>
  <c r="L73" i="23"/>
  <c r="K73" i="24" s="1"/>
  <c r="I73" i="23"/>
  <c r="G73" i="24" s="1"/>
  <c r="F73" i="23"/>
  <c r="D73" i="24" s="1"/>
  <c r="S72" i="23"/>
  <c r="S72" i="24" s="1"/>
  <c r="P72" i="23"/>
  <c r="O72" i="24" s="1"/>
  <c r="L72" i="23"/>
  <c r="K72" i="24" s="1"/>
  <c r="I72" i="23"/>
  <c r="G72" i="24" s="1"/>
  <c r="F72" i="23"/>
  <c r="D72" i="24" s="1"/>
  <c r="S71" i="23"/>
  <c r="S71" i="24" s="1"/>
  <c r="P71" i="23"/>
  <c r="O71" i="24" s="1"/>
  <c r="L71" i="23"/>
  <c r="K71" i="24" s="1"/>
  <c r="I71" i="23"/>
  <c r="G71" i="24" s="1"/>
  <c r="D71" i="24"/>
  <c r="S70" i="23"/>
  <c r="S70" i="24" s="1"/>
  <c r="P70" i="23"/>
  <c r="O70" i="24" s="1"/>
  <c r="L70" i="23"/>
  <c r="K70" i="24" s="1"/>
  <c r="I70" i="23"/>
  <c r="G70" i="24" s="1"/>
  <c r="F70" i="23"/>
  <c r="D70" i="24" s="1"/>
  <c r="S69" i="23"/>
  <c r="S69" i="24" s="1"/>
  <c r="P69" i="23"/>
  <c r="O69" i="24" s="1"/>
  <c r="L69" i="23"/>
  <c r="K69" i="24" s="1"/>
  <c r="I69" i="23"/>
  <c r="G69" i="24" s="1"/>
  <c r="F69" i="23"/>
  <c r="D69" i="24" s="1"/>
  <c r="R68" i="23"/>
  <c r="Q68" i="23"/>
  <c r="O68" i="23"/>
  <c r="N68" i="23"/>
  <c r="M68" i="23"/>
  <c r="K68" i="23"/>
  <c r="J68" i="23"/>
  <c r="H68" i="23"/>
  <c r="G68" i="23"/>
  <c r="E68" i="23"/>
  <c r="D68" i="23"/>
  <c r="S65" i="23"/>
  <c r="S65" i="24" s="1"/>
  <c r="P65" i="23"/>
  <c r="O65" i="24" s="1"/>
  <c r="L65" i="23"/>
  <c r="K65" i="24" s="1"/>
  <c r="I65" i="23"/>
  <c r="G65" i="24" s="1"/>
  <c r="F65" i="23"/>
  <c r="D65" i="24" s="1"/>
  <c r="S64" i="23"/>
  <c r="S64" i="24" s="1"/>
  <c r="P64" i="23"/>
  <c r="O64" i="24" s="1"/>
  <c r="L64" i="23"/>
  <c r="K64" i="24" s="1"/>
  <c r="I64" i="23"/>
  <c r="G64" i="24" s="1"/>
  <c r="F64" i="23"/>
  <c r="D64" i="24" s="1"/>
  <c r="S63" i="23"/>
  <c r="S63" i="24" s="1"/>
  <c r="P63" i="23"/>
  <c r="O63" i="24" s="1"/>
  <c r="L63" i="23"/>
  <c r="K63" i="24" s="1"/>
  <c r="I63" i="23"/>
  <c r="G63" i="24" s="1"/>
  <c r="F63" i="23"/>
  <c r="D63" i="24" s="1"/>
  <c r="S62" i="23"/>
  <c r="S62" i="24" s="1"/>
  <c r="P62" i="23"/>
  <c r="O62" i="24" s="1"/>
  <c r="L62" i="23"/>
  <c r="K62" i="24" s="1"/>
  <c r="I62" i="23"/>
  <c r="G62" i="24" s="1"/>
  <c r="F62" i="23"/>
  <c r="D62" i="24" s="1"/>
  <c r="S61" i="23"/>
  <c r="S61" i="24" s="1"/>
  <c r="P61" i="23"/>
  <c r="O61" i="24" s="1"/>
  <c r="L61" i="23"/>
  <c r="K61" i="24" s="1"/>
  <c r="I61" i="23"/>
  <c r="G61" i="24" s="1"/>
  <c r="F61" i="23"/>
  <c r="D61" i="24" s="1"/>
  <c r="S60" i="23"/>
  <c r="S60" i="24" s="1"/>
  <c r="P60" i="23"/>
  <c r="O60" i="24" s="1"/>
  <c r="L60" i="23"/>
  <c r="K60" i="24" s="1"/>
  <c r="I60" i="23"/>
  <c r="G60" i="24" s="1"/>
  <c r="F60" i="23"/>
  <c r="D60" i="24" s="1"/>
  <c r="S59" i="23"/>
  <c r="S59" i="24" s="1"/>
  <c r="P59" i="23"/>
  <c r="O59" i="24" s="1"/>
  <c r="L59" i="23"/>
  <c r="K59" i="24" s="1"/>
  <c r="I59" i="23"/>
  <c r="G59" i="24" s="1"/>
  <c r="F59" i="23"/>
  <c r="D59" i="24" s="1"/>
  <c r="S58" i="23"/>
  <c r="S58" i="24" s="1"/>
  <c r="P58" i="23"/>
  <c r="O58" i="24" s="1"/>
  <c r="L58" i="23"/>
  <c r="K58" i="24" s="1"/>
  <c r="I58" i="23"/>
  <c r="G58" i="24" s="1"/>
  <c r="D58" i="24"/>
  <c r="S57" i="23"/>
  <c r="S57" i="24" s="1"/>
  <c r="P57" i="23"/>
  <c r="O57" i="24" s="1"/>
  <c r="L57" i="23"/>
  <c r="K57" i="24" s="1"/>
  <c r="I57" i="23"/>
  <c r="G57" i="24" s="1"/>
  <c r="F57" i="23"/>
  <c r="D57" i="24" s="1"/>
  <c r="S56" i="23"/>
  <c r="S56" i="24" s="1"/>
  <c r="P56" i="23"/>
  <c r="O56" i="24" s="1"/>
  <c r="L56" i="23"/>
  <c r="K56" i="24" s="1"/>
  <c r="I56" i="23"/>
  <c r="G56" i="24" s="1"/>
  <c r="F56" i="23"/>
  <c r="D56" i="24" s="1"/>
  <c r="S55" i="23"/>
  <c r="S55" i="24" s="1"/>
  <c r="P55" i="23"/>
  <c r="O55" i="24" s="1"/>
  <c r="L55" i="23"/>
  <c r="K55" i="24" s="1"/>
  <c r="I55" i="23"/>
  <c r="G55" i="24" s="1"/>
  <c r="F55" i="23"/>
  <c r="D55" i="24" s="1"/>
  <c r="S54" i="23"/>
  <c r="S54" i="24" s="1"/>
  <c r="P54" i="23"/>
  <c r="O54" i="24" s="1"/>
  <c r="L54" i="23"/>
  <c r="K54" i="24" s="1"/>
  <c r="I54" i="23"/>
  <c r="G54" i="24" s="1"/>
  <c r="F54" i="23"/>
  <c r="D54" i="24" s="1"/>
  <c r="S53" i="23"/>
  <c r="S53" i="24" s="1"/>
  <c r="P53" i="23"/>
  <c r="O53" i="24" s="1"/>
  <c r="L53" i="23"/>
  <c r="K53" i="24" s="1"/>
  <c r="I53" i="23"/>
  <c r="G53" i="24" s="1"/>
  <c r="F53" i="23"/>
  <c r="D53" i="24" s="1"/>
  <c r="S52" i="23"/>
  <c r="S52" i="24" s="1"/>
  <c r="P52" i="23"/>
  <c r="O52" i="24" s="1"/>
  <c r="L52" i="23"/>
  <c r="K52" i="24" s="1"/>
  <c r="I52" i="23"/>
  <c r="G52" i="24" s="1"/>
  <c r="F52" i="23"/>
  <c r="D52" i="24" s="1"/>
  <c r="S51" i="23"/>
  <c r="S51" i="24" s="1"/>
  <c r="P51" i="23"/>
  <c r="O51" i="24" s="1"/>
  <c r="L51" i="23"/>
  <c r="K51" i="24" s="1"/>
  <c r="I51" i="23"/>
  <c r="G51" i="24" s="1"/>
  <c r="F51" i="23"/>
  <c r="D51" i="24" s="1"/>
  <c r="S50" i="23"/>
  <c r="S50" i="24" s="1"/>
  <c r="P50" i="23"/>
  <c r="O50" i="24" s="1"/>
  <c r="L50" i="23"/>
  <c r="K50" i="24" s="1"/>
  <c r="I50" i="23"/>
  <c r="G50" i="24" s="1"/>
  <c r="F50" i="23"/>
  <c r="D50" i="24" s="1"/>
  <c r="S49" i="23"/>
  <c r="S49" i="24" s="1"/>
  <c r="P49" i="23"/>
  <c r="O49" i="24" s="1"/>
  <c r="L49" i="23"/>
  <c r="K49" i="24" s="1"/>
  <c r="I49" i="23"/>
  <c r="G49" i="24" s="1"/>
  <c r="F49" i="23"/>
  <c r="D49" i="24" s="1"/>
  <c r="S48" i="23"/>
  <c r="S48" i="24" s="1"/>
  <c r="P48" i="23"/>
  <c r="O48" i="24" s="1"/>
  <c r="L48" i="23"/>
  <c r="K48" i="24" s="1"/>
  <c r="I48" i="23"/>
  <c r="G48" i="24" s="1"/>
  <c r="F48" i="23"/>
  <c r="D48" i="24" s="1"/>
  <c r="R47" i="23"/>
  <c r="Q47" i="23"/>
  <c r="O47" i="23"/>
  <c r="N47" i="23"/>
  <c r="M47" i="23"/>
  <c r="K47" i="23"/>
  <c r="J47" i="23"/>
  <c r="H47" i="23"/>
  <c r="G47" i="23"/>
  <c r="E47" i="23"/>
  <c r="D47" i="23"/>
  <c r="S46" i="23"/>
  <c r="S46" i="24" s="1"/>
  <c r="P46" i="23"/>
  <c r="O46" i="24" s="1"/>
  <c r="L46" i="23"/>
  <c r="K46" i="24" s="1"/>
  <c r="I46" i="23"/>
  <c r="G46" i="24" s="1"/>
  <c r="F46" i="23"/>
  <c r="D46" i="24" s="1"/>
  <c r="S45" i="23"/>
  <c r="S45" i="24" s="1"/>
  <c r="P45" i="23"/>
  <c r="O45" i="24" s="1"/>
  <c r="L45" i="23"/>
  <c r="K45" i="24" s="1"/>
  <c r="I45" i="23"/>
  <c r="G45" i="24" s="1"/>
  <c r="F45" i="23"/>
  <c r="D45" i="24" s="1"/>
  <c r="S44" i="23"/>
  <c r="S44" i="24" s="1"/>
  <c r="P44" i="23"/>
  <c r="O44" i="24" s="1"/>
  <c r="L44" i="23"/>
  <c r="K44" i="24" s="1"/>
  <c r="I44" i="23"/>
  <c r="G44" i="24" s="1"/>
  <c r="F44" i="23"/>
  <c r="D44" i="24" s="1"/>
  <c r="S43" i="23"/>
  <c r="S43" i="24" s="1"/>
  <c r="P43" i="23"/>
  <c r="O43" i="24" s="1"/>
  <c r="L43" i="23"/>
  <c r="K43" i="24" s="1"/>
  <c r="I43" i="23"/>
  <c r="G43" i="24" s="1"/>
  <c r="F43" i="23"/>
  <c r="D43" i="24" s="1"/>
  <c r="S42" i="23"/>
  <c r="S42" i="24" s="1"/>
  <c r="P42" i="23"/>
  <c r="O42" i="24" s="1"/>
  <c r="L42" i="23"/>
  <c r="K42" i="24" s="1"/>
  <c r="I42" i="23"/>
  <c r="G42" i="24" s="1"/>
  <c r="F42" i="23"/>
  <c r="D42" i="24" s="1"/>
  <c r="S41" i="23"/>
  <c r="S41" i="24" s="1"/>
  <c r="O41" i="24"/>
  <c r="L41" i="23"/>
  <c r="K41" i="24" s="1"/>
  <c r="I41" i="23"/>
  <c r="G41" i="24" s="1"/>
  <c r="F41" i="23"/>
  <c r="D41" i="24" s="1"/>
  <c r="S40" i="23"/>
  <c r="S40" i="24" s="1"/>
  <c r="O40" i="24"/>
  <c r="L40" i="23"/>
  <c r="K40" i="24" s="1"/>
  <c r="I40" i="23"/>
  <c r="G40" i="24" s="1"/>
  <c r="F40" i="23"/>
  <c r="D40" i="24" s="1"/>
  <c r="S39" i="23"/>
  <c r="S39" i="24" s="1"/>
  <c r="O39" i="24"/>
  <c r="L39" i="23"/>
  <c r="K39" i="24" s="1"/>
  <c r="I39" i="23"/>
  <c r="G39" i="24" s="1"/>
  <c r="F39" i="23"/>
  <c r="D39" i="24" s="1"/>
  <c r="S38" i="23"/>
  <c r="S38" i="24" s="1"/>
  <c r="O38" i="24"/>
  <c r="L38" i="23"/>
  <c r="K38" i="24" s="1"/>
  <c r="I38" i="23"/>
  <c r="G38" i="24" s="1"/>
  <c r="F38" i="23"/>
  <c r="D38" i="24" s="1"/>
  <c r="S37" i="23"/>
  <c r="S37" i="24" s="1"/>
  <c r="O37" i="24"/>
  <c r="L37" i="23"/>
  <c r="K37" i="24" s="1"/>
  <c r="I37" i="23"/>
  <c r="G37" i="24" s="1"/>
  <c r="F37" i="23"/>
  <c r="D37" i="24" s="1"/>
  <c r="S36" i="23"/>
  <c r="S36" i="24" s="1"/>
  <c r="O36" i="24"/>
  <c r="L36" i="23"/>
  <c r="K36" i="24" s="1"/>
  <c r="I36" i="23"/>
  <c r="G36" i="24" s="1"/>
  <c r="F36" i="23"/>
  <c r="D36" i="24" s="1"/>
  <c r="S35" i="23"/>
  <c r="S35" i="24" s="1"/>
  <c r="O35" i="24"/>
  <c r="L35" i="23"/>
  <c r="K35" i="24" s="1"/>
  <c r="I35" i="23"/>
  <c r="G35" i="24" s="1"/>
  <c r="F35" i="23"/>
  <c r="D35" i="24" s="1"/>
  <c r="S34" i="23"/>
  <c r="S34" i="24" s="1"/>
  <c r="O34" i="24"/>
  <c r="L34" i="23"/>
  <c r="K34" i="24" s="1"/>
  <c r="I34" i="23"/>
  <c r="G34" i="24" s="1"/>
  <c r="F34" i="23"/>
  <c r="D34" i="24" s="1"/>
  <c r="S33" i="23"/>
  <c r="S33" i="24" s="1"/>
  <c r="O33" i="24"/>
  <c r="L33" i="23"/>
  <c r="K33" i="24" s="1"/>
  <c r="F33" i="23"/>
  <c r="D33" i="24" s="1"/>
  <c r="S32" i="23"/>
  <c r="S32" i="24" s="1"/>
  <c r="O32" i="24"/>
  <c r="L32" i="23"/>
  <c r="K32" i="24" s="1"/>
  <c r="I32" i="23"/>
  <c r="G32" i="24" s="1"/>
  <c r="F32" i="23"/>
  <c r="D32" i="24" s="1"/>
  <c r="S31" i="23"/>
  <c r="S31" i="24" s="1"/>
  <c r="O31" i="24"/>
  <c r="L31" i="23"/>
  <c r="K31" i="24" s="1"/>
  <c r="I31" i="23"/>
  <c r="G31" i="24" s="1"/>
  <c r="F31" i="23"/>
  <c r="D31" i="24" s="1"/>
  <c r="S30" i="23"/>
  <c r="S30" i="24" s="1"/>
  <c r="O30" i="24"/>
  <c r="L30" i="23"/>
  <c r="K30" i="24" s="1"/>
  <c r="I30" i="23"/>
  <c r="G30" i="24" s="1"/>
  <c r="F30" i="23"/>
  <c r="D30" i="24" s="1"/>
  <c r="R29" i="23"/>
  <c r="O29" i="23"/>
  <c r="N29" i="23"/>
  <c r="M29" i="23"/>
  <c r="K29" i="23"/>
  <c r="J29" i="23"/>
  <c r="H29" i="23"/>
  <c r="G29" i="23"/>
  <c r="E29" i="23"/>
  <c r="D29" i="23"/>
  <c r="S28" i="23"/>
  <c r="S28" i="24" s="1"/>
  <c r="P28" i="23"/>
  <c r="O28" i="24" s="1"/>
  <c r="L28" i="23"/>
  <c r="K28" i="24" s="1"/>
  <c r="I28" i="23"/>
  <c r="G28" i="24" s="1"/>
  <c r="F28" i="23"/>
  <c r="D28" i="24" s="1"/>
  <c r="S27" i="23"/>
  <c r="S27" i="24" s="1"/>
  <c r="P27" i="23"/>
  <c r="O27" i="24" s="1"/>
  <c r="L27" i="23"/>
  <c r="K27" i="24" s="1"/>
  <c r="I27" i="23"/>
  <c r="G27" i="24" s="1"/>
  <c r="F27" i="23"/>
  <c r="D27" i="24" s="1"/>
  <c r="S26" i="23"/>
  <c r="S26" i="24" s="1"/>
  <c r="P26" i="23"/>
  <c r="O26" i="24" s="1"/>
  <c r="L26" i="23"/>
  <c r="K26" i="24" s="1"/>
  <c r="I26" i="23"/>
  <c r="G26" i="24" s="1"/>
  <c r="F26" i="23"/>
  <c r="D26" i="24" s="1"/>
  <c r="S25" i="23"/>
  <c r="S25" i="24" s="1"/>
  <c r="P25" i="23"/>
  <c r="O25" i="24" s="1"/>
  <c r="L25" i="23"/>
  <c r="K25" i="24" s="1"/>
  <c r="I25" i="23"/>
  <c r="G25" i="24" s="1"/>
  <c r="F25" i="23"/>
  <c r="D25" i="24" s="1"/>
  <c r="S24" i="23"/>
  <c r="S24" i="24" s="1"/>
  <c r="P24" i="23"/>
  <c r="O24" i="24" s="1"/>
  <c r="L24" i="23"/>
  <c r="K24" i="24" s="1"/>
  <c r="I24" i="23"/>
  <c r="G24" i="24" s="1"/>
  <c r="F24" i="23"/>
  <c r="D24" i="24" s="1"/>
  <c r="S23" i="23"/>
  <c r="S23" i="24" s="1"/>
  <c r="P23" i="23"/>
  <c r="O23" i="24" s="1"/>
  <c r="L23" i="23"/>
  <c r="K23" i="24" s="1"/>
  <c r="I23" i="23"/>
  <c r="G23" i="24" s="1"/>
  <c r="F23" i="23"/>
  <c r="D23" i="24" s="1"/>
  <c r="S22" i="23"/>
  <c r="S22" i="24" s="1"/>
  <c r="P22" i="23"/>
  <c r="O22" i="24" s="1"/>
  <c r="L22" i="23"/>
  <c r="K22" i="24" s="1"/>
  <c r="I22" i="23"/>
  <c r="G22" i="24" s="1"/>
  <c r="F22" i="23"/>
  <c r="D22" i="24" s="1"/>
  <c r="S21" i="23"/>
  <c r="S21" i="24" s="1"/>
  <c r="P21" i="23"/>
  <c r="O21" i="24" s="1"/>
  <c r="L21" i="23"/>
  <c r="K21" i="24" s="1"/>
  <c r="I21" i="23"/>
  <c r="G21" i="24" s="1"/>
  <c r="F21" i="23"/>
  <c r="D21" i="24" s="1"/>
  <c r="S20" i="23"/>
  <c r="S20" i="24" s="1"/>
  <c r="P20" i="23"/>
  <c r="O20" i="24" s="1"/>
  <c r="L20" i="23"/>
  <c r="K20" i="24" s="1"/>
  <c r="I20" i="23"/>
  <c r="G20" i="24" s="1"/>
  <c r="F20" i="23"/>
  <c r="D20" i="24" s="1"/>
  <c r="S19" i="23"/>
  <c r="S19" i="24" s="1"/>
  <c r="P19" i="23"/>
  <c r="O19" i="24" s="1"/>
  <c r="L19" i="23"/>
  <c r="K19" i="24" s="1"/>
  <c r="I19" i="23"/>
  <c r="G19" i="24" s="1"/>
  <c r="F19" i="23"/>
  <c r="S18" i="23"/>
  <c r="S18" i="24" s="1"/>
  <c r="P18" i="23"/>
  <c r="O18" i="24" s="1"/>
  <c r="L18" i="23"/>
  <c r="K18" i="24" s="1"/>
  <c r="I18" i="23"/>
  <c r="G18" i="24" s="1"/>
  <c r="F18" i="23"/>
  <c r="D18" i="24" s="1"/>
  <c r="S17" i="23"/>
  <c r="S17" i="24" s="1"/>
  <c r="P17" i="23"/>
  <c r="O17" i="24" s="1"/>
  <c r="L17" i="23"/>
  <c r="K17" i="24" s="1"/>
  <c r="I17" i="23"/>
  <c r="G17" i="24" s="1"/>
  <c r="F17" i="23"/>
  <c r="D17" i="24" s="1"/>
  <c r="R16" i="23"/>
  <c r="Q16" i="23"/>
  <c r="O16" i="23"/>
  <c r="N16" i="23"/>
  <c r="M16" i="23"/>
  <c r="K16" i="23"/>
  <c r="J16" i="23"/>
  <c r="H16" i="23"/>
  <c r="G16" i="23"/>
  <c r="E16" i="23"/>
  <c r="D16" i="23"/>
  <c r="S15" i="23"/>
  <c r="S15" i="24" s="1"/>
  <c r="P15" i="23"/>
  <c r="O15" i="24" s="1"/>
  <c r="L15" i="23"/>
  <c r="K15" i="24" s="1"/>
  <c r="I15" i="23"/>
  <c r="G15" i="24" s="1"/>
  <c r="F15" i="23"/>
  <c r="D15" i="24" s="1"/>
  <c r="S14" i="23"/>
  <c r="S14" i="24" s="1"/>
  <c r="P14" i="23"/>
  <c r="O14" i="24" s="1"/>
  <c r="L14" i="23"/>
  <c r="K14" i="24" s="1"/>
  <c r="I14" i="23"/>
  <c r="G14" i="24" s="1"/>
  <c r="F14" i="23"/>
  <c r="D14" i="24" s="1"/>
  <c r="S13" i="23"/>
  <c r="S13" i="24" s="1"/>
  <c r="P13" i="23"/>
  <c r="O13" i="24" s="1"/>
  <c r="L13" i="23"/>
  <c r="K13" i="24" s="1"/>
  <c r="I13" i="23"/>
  <c r="G13" i="24" s="1"/>
  <c r="F13" i="23"/>
  <c r="D13" i="24" s="1"/>
  <c r="S12" i="23"/>
  <c r="S12" i="24" s="1"/>
  <c r="P12" i="23"/>
  <c r="O12" i="24" s="1"/>
  <c r="L12" i="23"/>
  <c r="K12" i="24" s="1"/>
  <c r="I12" i="23"/>
  <c r="G12" i="24" s="1"/>
  <c r="F12" i="23"/>
  <c r="D12" i="24" s="1"/>
  <c r="S11" i="23"/>
  <c r="S11" i="24" s="1"/>
  <c r="P11" i="23"/>
  <c r="O11" i="24" s="1"/>
  <c r="L11" i="23"/>
  <c r="K11" i="24" s="1"/>
  <c r="I11" i="23"/>
  <c r="G11" i="24" s="1"/>
  <c r="F11" i="23"/>
  <c r="D11" i="24" s="1"/>
  <c r="S10" i="23"/>
  <c r="S10" i="24" s="1"/>
  <c r="P10" i="23"/>
  <c r="O10" i="24" s="1"/>
  <c r="L10" i="23"/>
  <c r="K10" i="24" s="1"/>
  <c r="I10" i="23"/>
  <c r="G10" i="24" s="1"/>
  <c r="F10" i="23"/>
  <c r="D10" i="24" s="1"/>
  <c r="S9" i="23"/>
  <c r="S9" i="24" s="1"/>
  <c r="P9" i="23"/>
  <c r="O9" i="24" s="1"/>
  <c r="L9" i="23"/>
  <c r="K9" i="24" s="1"/>
  <c r="I9" i="23"/>
  <c r="G9" i="24" s="1"/>
  <c r="F9" i="23"/>
  <c r="D9" i="24" s="1"/>
  <c r="S8" i="23"/>
  <c r="S8" i="24" s="1"/>
  <c r="P8" i="23"/>
  <c r="O8" i="24" s="1"/>
  <c r="L8" i="23"/>
  <c r="K8" i="24" s="1"/>
  <c r="I8" i="23"/>
  <c r="G8" i="24" s="1"/>
  <c r="F8" i="23"/>
  <c r="D8" i="24" s="1"/>
  <c r="S7" i="23"/>
  <c r="S7" i="24" s="1"/>
  <c r="P7" i="23"/>
  <c r="O7" i="24" s="1"/>
  <c r="L7" i="23"/>
  <c r="K7" i="24" s="1"/>
  <c r="I7" i="23"/>
  <c r="G7" i="24" s="1"/>
  <c r="F7" i="23"/>
  <c r="D7" i="24" s="1"/>
  <c r="R6" i="23"/>
  <c r="Q6" i="23"/>
  <c r="O6" i="23"/>
  <c r="O5" i="23" s="1"/>
  <c r="N6" i="23"/>
  <c r="M6" i="23"/>
  <c r="K6" i="23"/>
  <c r="K5" i="23" s="1"/>
  <c r="J6" i="23"/>
  <c r="H6" i="23"/>
  <c r="G6" i="23"/>
  <c r="E6" i="23"/>
  <c r="D6" i="23"/>
  <c r="O129" i="24" l="1"/>
  <c r="O5" i="24"/>
  <c r="O127" i="24"/>
  <c r="P41" i="24" s="1"/>
  <c r="D5" i="23"/>
  <c r="D19" i="24"/>
  <c r="D16" i="24" s="1"/>
  <c r="F126" i="23"/>
  <c r="H10" i="24"/>
  <c r="T21" i="24"/>
  <c r="L10" i="24"/>
  <c r="K126" i="24"/>
  <c r="K128" i="24" s="1"/>
  <c r="S126" i="24"/>
  <c r="G126" i="24"/>
  <c r="O126" i="24"/>
  <c r="O128" i="24" s="1"/>
  <c r="G16" i="24"/>
  <c r="O16" i="24"/>
  <c r="O29" i="24"/>
  <c r="K47" i="24"/>
  <c r="O68" i="24"/>
  <c r="G83" i="24"/>
  <c r="O83" i="24"/>
  <c r="K116" i="24"/>
  <c r="K83" i="24"/>
  <c r="S83" i="24"/>
  <c r="G116" i="24"/>
  <c r="S47" i="24"/>
  <c r="G47" i="24"/>
  <c r="S68" i="24"/>
  <c r="S16" i="24"/>
  <c r="J5" i="23"/>
  <c r="O47" i="24"/>
  <c r="O116" i="24"/>
  <c r="S116" i="24"/>
  <c r="O6" i="24"/>
  <c r="K16" i="24"/>
  <c r="G29" i="24"/>
  <c r="S128" i="24"/>
  <c r="S29" i="24"/>
  <c r="K29" i="24"/>
  <c r="S6" i="24"/>
  <c r="K6" i="24"/>
  <c r="G6" i="24"/>
  <c r="R5" i="23"/>
  <c r="D83" i="24"/>
  <c r="D68" i="24"/>
  <c r="D116" i="24"/>
  <c r="M5" i="23"/>
  <c r="D47" i="24"/>
  <c r="D29" i="24"/>
  <c r="Q5" i="23"/>
  <c r="E5" i="23"/>
  <c r="N5" i="23"/>
  <c r="P126" i="23"/>
  <c r="L126" i="23"/>
  <c r="G5" i="23"/>
  <c r="H5" i="23"/>
  <c r="K68" i="24"/>
  <c r="G68" i="24"/>
  <c r="S126" i="23"/>
  <c r="D6" i="24"/>
  <c r="I126" i="23"/>
  <c r="G128" i="24"/>
  <c r="M124" i="20"/>
  <c r="M123" i="20"/>
  <c r="M122" i="20"/>
  <c r="M121" i="20"/>
  <c r="M120" i="20"/>
  <c r="M119" i="20"/>
  <c r="M118" i="20"/>
  <c r="M116" i="20"/>
  <c r="M114" i="20"/>
  <c r="M111" i="20"/>
  <c r="M110" i="20"/>
  <c r="M109" i="20"/>
  <c r="M108" i="20"/>
  <c r="M107" i="20"/>
  <c r="M106" i="20"/>
  <c r="M105" i="20"/>
  <c r="M104" i="20"/>
  <c r="M103" i="20"/>
  <c r="M102" i="20"/>
  <c r="M101" i="20"/>
  <c r="M100" i="20"/>
  <c r="M99" i="20"/>
  <c r="M98" i="20"/>
  <c r="M97" i="20"/>
  <c r="M96" i="20"/>
  <c r="M95" i="20"/>
  <c r="M94" i="20"/>
  <c r="M93" i="20"/>
  <c r="M92" i="20"/>
  <c r="M91" i="20"/>
  <c r="M90" i="20"/>
  <c r="M89" i="20"/>
  <c r="M88" i="20"/>
  <c r="M87" i="20"/>
  <c r="M86" i="20"/>
  <c r="M85" i="20"/>
  <c r="M84" i="20"/>
  <c r="M81" i="20"/>
  <c r="M80" i="20"/>
  <c r="M79" i="20"/>
  <c r="M78" i="20"/>
  <c r="M77" i="20"/>
  <c r="M76" i="20"/>
  <c r="M75" i="20"/>
  <c r="M74" i="20"/>
  <c r="M73" i="20"/>
  <c r="M72" i="20"/>
  <c r="M71" i="20"/>
  <c r="M70" i="20"/>
  <c r="M69" i="20"/>
  <c r="M68" i="20"/>
  <c r="M66" i="20"/>
  <c r="M64" i="20"/>
  <c r="M63" i="20"/>
  <c r="M62" i="20"/>
  <c r="M61" i="20"/>
  <c r="M60" i="20"/>
  <c r="M59" i="20"/>
  <c r="M58" i="20"/>
  <c r="M57" i="20"/>
  <c r="M56" i="20"/>
  <c r="M55" i="20"/>
  <c r="M54" i="20"/>
  <c r="M53" i="20"/>
  <c r="M52" i="20"/>
  <c r="M51" i="20"/>
  <c r="M50" i="20"/>
  <c r="M49" i="20"/>
  <c r="M48" i="20"/>
  <c r="M47" i="20"/>
  <c r="M45" i="20"/>
  <c r="M44" i="20"/>
  <c r="M43" i="20"/>
  <c r="M42" i="20"/>
  <c r="M41" i="20"/>
  <c r="M40" i="20"/>
  <c r="M39" i="20"/>
  <c r="M38" i="20"/>
  <c r="M37" i="20"/>
  <c r="M36" i="20"/>
  <c r="M35" i="20"/>
  <c r="M34" i="20"/>
  <c r="M33" i="20"/>
  <c r="M32" i="20"/>
  <c r="M31" i="20"/>
  <c r="M30" i="20"/>
  <c r="M29" i="20"/>
  <c r="M27" i="20"/>
  <c r="M26" i="20"/>
  <c r="M25" i="20"/>
  <c r="M24" i="20"/>
  <c r="M23" i="20"/>
  <c r="M22" i="20"/>
  <c r="M21" i="20"/>
  <c r="M20" i="20"/>
  <c r="M19" i="20"/>
  <c r="M18" i="20"/>
  <c r="M17" i="20"/>
  <c r="M16" i="20"/>
  <c r="M14" i="20"/>
  <c r="M13" i="20"/>
  <c r="M12" i="20"/>
  <c r="M11" i="20"/>
  <c r="M10" i="20"/>
  <c r="M9" i="20"/>
  <c r="M8" i="20"/>
  <c r="M7" i="20"/>
  <c r="M6" i="20"/>
  <c r="D126" i="24" l="1"/>
  <c r="E115" i="24" s="1"/>
  <c r="D129" i="24"/>
  <c r="D5" i="24"/>
  <c r="D127" i="24"/>
  <c r="H121" i="24"/>
  <c r="G131" i="24"/>
  <c r="O131" i="24"/>
  <c r="L54" i="24"/>
  <c r="H125" i="24"/>
  <c r="H124" i="24"/>
  <c r="T119" i="24"/>
  <c r="L102" i="24"/>
  <c r="L104" i="24"/>
  <c r="L57" i="24"/>
  <c r="L103" i="24"/>
  <c r="L101" i="24"/>
  <c r="L55" i="24"/>
  <c r="H120" i="24"/>
  <c r="H117" i="24"/>
  <c r="H14" i="24"/>
  <c r="P125" i="24"/>
  <c r="P124" i="24"/>
  <c r="P122" i="24"/>
  <c r="P119" i="24"/>
  <c r="P117" i="24"/>
  <c r="P113" i="24"/>
  <c r="P111" i="24"/>
  <c r="P109" i="24"/>
  <c r="P107" i="24"/>
  <c r="P105" i="24"/>
  <c r="P99" i="24"/>
  <c r="P97" i="24"/>
  <c r="P95" i="24"/>
  <c r="P93" i="24"/>
  <c r="P91" i="24"/>
  <c r="P89" i="24"/>
  <c r="P87" i="24"/>
  <c r="P85" i="24"/>
  <c r="P82" i="24"/>
  <c r="P80" i="24"/>
  <c r="P78" i="24"/>
  <c r="P76" i="24"/>
  <c r="P74" i="24"/>
  <c r="P72" i="24"/>
  <c r="P70" i="24"/>
  <c r="P65" i="24"/>
  <c r="P62" i="24"/>
  <c r="P58" i="24"/>
  <c r="P56" i="24"/>
  <c r="P45" i="24"/>
  <c r="P24" i="24"/>
  <c r="P123" i="24"/>
  <c r="P121" i="24"/>
  <c r="P120" i="24"/>
  <c r="P118" i="24"/>
  <c r="P112" i="24"/>
  <c r="P110" i="24"/>
  <c r="P108" i="24"/>
  <c r="P106" i="24"/>
  <c r="P104" i="24"/>
  <c r="P103" i="24"/>
  <c r="P102" i="24"/>
  <c r="P101" i="24"/>
  <c r="P100" i="24"/>
  <c r="P98" i="24"/>
  <c r="P96" i="24"/>
  <c r="P94" i="24"/>
  <c r="P92" i="24"/>
  <c r="P90" i="24"/>
  <c r="P88" i="24"/>
  <c r="P86" i="24"/>
  <c r="P84" i="24"/>
  <c r="P81" i="24"/>
  <c r="P79" i="24"/>
  <c r="P77" i="24"/>
  <c r="P75" i="24"/>
  <c r="P73" i="24"/>
  <c r="P71" i="24"/>
  <c r="P69" i="24"/>
  <c r="P64" i="24"/>
  <c r="P60" i="24"/>
  <c r="P50" i="24"/>
  <c r="O130" i="24"/>
  <c r="R124" i="24" s="1"/>
  <c r="AA124" i="24" s="1"/>
  <c r="P35" i="24"/>
  <c r="T80" i="24"/>
  <c r="T31" i="24"/>
  <c r="P54" i="24"/>
  <c r="P52" i="24"/>
  <c r="P48" i="24"/>
  <c r="P43" i="24"/>
  <c r="P39" i="24"/>
  <c r="P28" i="24"/>
  <c r="S131" i="24"/>
  <c r="L85" i="24"/>
  <c r="L84" i="24"/>
  <c r="L82" i="24"/>
  <c r="L81" i="24"/>
  <c r="L69" i="24"/>
  <c r="L65" i="24"/>
  <c r="L63" i="24"/>
  <c r="L62" i="24"/>
  <c r="T123" i="24"/>
  <c r="T111" i="24"/>
  <c r="T104" i="24"/>
  <c r="T97" i="24"/>
  <c r="T48" i="24"/>
  <c r="L99" i="24"/>
  <c r="L98" i="24"/>
  <c r="L61" i="24"/>
  <c r="L53" i="24"/>
  <c r="K131" i="24"/>
  <c r="P37" i="24"/>
  <c r="P33" i="24"/>
  <c r="P31" i="24"/>
  <c r="P26" i="24"/>
  <c r="P20" i="24"/>
  <c r="P9" i="24"/>
  <c r="P8" i="24"/>
  <c r="T39" i="24"/>
  <c r="T22" i="24"/>
  <c r="T125" i="24"/>
  <c r="T121" i="24"/>
  <c r="T117" i="24"/>
  <c r="T89" i="24"/>
  <c r="T72" i="24"/>
  <c r="T61" i="24"/>
  <c r="T60" i="24"/>
  <c r="T53" i="24"/>
  <c r="T52" i="24"/>
  <c r="T43" i="24"/>
  <c r="T35" i="24"/>
  <c r="T26" i="24"/>
  <c r="T20" i="24"/>
  <c r="P7" i="24"/>
  <c r="R82" i="24"/>
  <c r="AA82" i="24" s="1"/>
  <c r="H123" i="24"/>
  <c r="H122" i="24"/>
  <c r="H119" i="24"/>
  <c r="H118" i="24"/>
  <c r="L111" i="24"/>
  <c r="L110" i="24"/>
  <c r="L109" i="24"/>
  <c r="L93" i="24"/>
  <c r="L92" i="24"/>
  <c r="L91" i="24"/>
  <c r="L90" i="24"/>
  <c r="L76" i="24"/>
  <c r="L75" i="24"/>
  <c r="L74" i="24"/>
  <c r="L73" i="24"/>
  <c r="L59" i="24"/>
  <c r="L58" i="24"/>
  <c r="L51" i="24"/>
  <c r="L50" i="24"/>
  <c r="T124" i="24"/>
  <c r="T122" i="24"/>
  <c r="T120" i="24"/>
  <c r="T118" i="24"/>
  <c r="T113" i="24"/>
  <c r="T108" i="24"/>
  <c r="T100" i="24"/>
  <c r="T93" i="24"/>
  <c r="T85" i="24"/>
  <c r="T76" i="24"/>
  <c r="T64" i="24"/>
  <c r="T57" i="24"/>
  <c r="T56" i="24"/>
  <c r="T49" i="24"/>
  <c r="T44" i="24"/>
  <c r="T40" i="24"/>
  <c r="T36" i="24"/>
  <c r="T32" i="24"/>
  <c r="T27" i="24"/>
  <c r="T23" i="24"/>
  <c r="L49" i="24"/>
  <c r="L46" i="24"/>
  <c r="L45" i="24"/>
  <c r="L44" i="24"/>
  <c r="L42" i="24"/>
  <c r="L41" i="24"/>
  <c r="L40" i="24"/>
  <c r="L38" i="24"/>
  <c r="L37" i="24"/>
  <c r="L36" i="24"/>
  <c r="L34" i="24"/>
  <c r="L33" i="24"/>
  <c r="L32" i="24"/>
  <c r="L30" i="24"/>
  <c r="L28" i="24"/>
  <c r="L27" i="24"/>
  <c r="L25" i="24"/>
  <c r="L24" i="24"/>
  <c r="L23" i="24"/>
  <c r="L22" i="24"/>
  <c r="L21" i="24"/>
  <c r="L19" i="24"/>
  <c r="L17" i="24"/>
  <c r="L14" i="24"/>
  <c r="L13" i="24"/>
  <c r="L11" i="24"/>
  <c r="L7" i="24"/>
  <c r="K130" i="24"/>
  <c r="L125" i="24"/>
  <c r="L124" i="24"/>
  <c r="L123" i="24"/>
  <c r="L122" i="24"/>
  <c r="L121" i="24"/>
  <c r="L120" i="24"/>
  <c r="L119" i="24"/>
  <c r="L118" i="24"/>
  <c r="L117" i="24"/>
  <c r="L113" i="24"/>
  <c r="L112" i="24"/>
  <c r="L108" i="24"/>
  <c r="L107" i="24"/>
  <c r="L106" i="24"/>
  <c r="L105" i="24"/>
  <c r="L100" i="24"/>
  <c r="L97" i="24"/>
  <c r="L96" i="24"/>
  <c r="L95" i="24"/>
  <c r="L94" i="24"/>
  <c r="L89" i="24"/>
  <c r="L88" i="24"/>
  <c r="L87" i="24"/>
  <c r="L86" i="24"/>
  <c r="L80" i="24"/>
  <c r="L79" i="24"/>
  <c r="L78" i="24"/>
  <c r="L77" i="24"/>
  <c r="L72" i="24"/>
  <c r="L71" i="24"/>
  <c r="L70" i="24"/>
  <c r="L64" i="24"/>
  <c r="L60" i="24"/>
  <c r="L56" i="24"/>
  <c r="L52" i="24"/>
  <c r="L48" i="24"/>
  <c r="L43" i="24"/>
  <c r="L39" i="24"/>
  <c r="L35" i="24"/>
  <c r="L31" i="24"/>
  <c r="L26" i="24"/>
  <c r="L20" i="24"/>
  <c r="L18" i="24"/>
  <c r="L15" i="24"/>
  <c r="L12" i="24"/>
  <c r="T66" i="24"/>
  <c r="T67" i="24"/>
  <c r="P66" i="24"/>
  <c r="P67" i="24"/>
  <c r="L66" i="24"/>
  <c r="L67" i="24"/>
  <c r="H66" i="24"/>
  <c r="H67" i="24"/>
  <c r="T112" i="24"/>
  <c r="T110" i="24"/>
  <c r="T106" i="24"/>
  <c r="T102" i="24"/>
  <c r="T95" i="24"/>
  <c r="T91" i="24"/>
  <c r="T87" i="24"/>
  <c r="T82" i="24"/>
  <c r="T78" i="24"/>
  <c r="T74" i="24"/>
  <c r="T70" i="24"/>
  <c r="T69" i="24"/>
  <c r="T13" i="24"/>
  <c r="T12" i="24"/>
  <c r="T11" i="24"/>
  <c r="T10" i="24"/>
  <c r="T109" i="24"/>
  <c r="T107" i="24"/>
  <c r="T105" i="24"/>
  <c r="T103" i="24"/>
  <c r="T101" i="24"/>
  <c r="T99" i="24"/>
  <c r="T98" i="24"/>
  <c r="T96" i="24"/>
  <c r="T94" i="24"/>
  <c r="T92" i="24"/>
  <c r="T90" i="24"/>
  <c r="T88" i="24"/>
  <c r="T86" i="24"/>
  <c r="T84" i="24"/>
  <c r="T81" i="24"/>
  <c r="T79" i="24"/>
  <c r="T77" i="24"/>
  <c r="T75" i="24"/>
  <c r="T73" i="24"/>
  <c r="T71" i="24"/>
  <c r="T65" i="24"/>
  <c r="T63" i="24"/>
  <c r="T62" i="24"/>
  <c r="T59" i="24"/>
  <c r="T58" i="24"/>
  <c r="T55" i="24"/>
  <c r="T54" i="24"/>
  <c r="T51" i="24"/>
  <c r="T50" i="24"/>
  <c r="T46" i="24"/>
  <c r="T45" i="24"/>
  <c r="T42" i="24"/>
  <c r="T41" i="24"/>
  <c r="T38" i="24"/>
  <c r="T37" i="24"/>
  <c r="T34" i="24"/>
  <c r="T33" i="24"/>
  <c r="T30" i="24"/>
  <c r="T28" i="24"/>
  <c r="T25" i="24"/>
  <c r="T24" i="24"/>
  <c r="T19" i="24"/>
  <c r="T18" i="24"/>
  <c r="T17" i="24"/>
  <c r="T15" i="24"/>
  <c r="T14" i="24"/>
  <c r="T9" i="24"/>
  <c r="T8" i="24"/>
  <c r="T7" i="24"/>
  <c r="T5" i="24" s="1"/>
  <c r="P22" i="24"/>
  <c r="P18" i="24"/>
  <c r="P63" i="24"/>
  <c r="P61" i="24"/>
  <c r="P59" i="24"/>
  <c r="P57" i="24"/>
  <c r="P55" i="24"/>
  <c r="P53" i="24"/>
  <c r="P51" i="24"/>
  <c r="P49" i="24"/>
  <c r="P46" i="24"/>
  <c r="P44" i="24"/>
  <c r="P42" i="24"/>
  <c r="P40" i="24"/>
  <c r="P38" i="24"/>
  <c r="P36" i="24"/>
  <c r="P34" i="24"/>
  <c r="P32" i="24"/>
  <c r="P30" i="24"/>
  <c r="P27" i="24"/>
  <c r="P25" i="24"/>
  <c r="P23" i="24"/>
  <c r="P21" i="24"/>
  <c r="P19" i="24"/>
  <c r="P17" i="24"/>
  <c r="L9" i="24"/>
  <c r="L8" i="24"/>
  <c r="N35" i="24"/>
  <c r="Z35" i="24" s="1"/>
  <c r="H113" i="24"/>
  <c r="H112" i="24"/>
  <c r="H111" i="24"/>
  <c r="H110" i="24"/>
  <c r="H109" i="24"/>
  <c r="H108" i="24"/>
  <c r="H107" i="24"/>
  <c r="H106" i="24"/>
  <c r="H105" i="24"/>
  <c r="H104" i="24"/>
  <c r="H103" i="24"/>
  <c r="H102" i="24"/>
  <c r="H101" i="24"/>
  <c r="H100" i="24"/>
  <c r="H99" i="24"/>
  <c r="H98" i="24"/>
  <c r="H97" i="24"/>
  <c r="H96" i="24"/>
  <c r="H95" i="24"/>
  <c r="H94" i="24"/>
  <c r="H93" i="24"/>
  <c r="H92" i="24"/>
  <c r="H91" i="24"/>
  <c r="H70" i="24"/>
  <c r="H69" i="24"/>
  <c r="H65" i="24"/>
  <c r="H64" i="24"/>
  <c r="H63" i="24"/>
  <c r="H62" i="24"/>
  <c r="H61" i="24"/>
  <c r="H60" i="24"/>
  <c r="H59" i="24"/>
  <c r="H58" i="24"/>
  <c r="H57" i="24"/>
  <c r="H56" i="24"/>
  <c r="H55" i="24"/>
  <c r="H54" i="24"/>
  <c r="H53" i="24"/>
  <c r="H52" i="24"/>
  <c r="H51" i="24"/>
  <c r="H50" i="24"/>
  <c r="H49" i="24"/>
  <c r="H48" i="24"/>
  <c r="H46" i="24"/>
  <c r="H45" i="24"/>
  <c r="H44" i="24"/>
  <c r="H43" i="24"/>
  <c r="H42" i="24"/>
  <c r="H41" i="24"/>
  <c r="H40" i="24"/>
  <c r="H39" i="24"/>
  <c r="H38" i="24"/>
  <c r="H37" i="24"/>
  <c r="H36" i="24"/>
  <c r="H35" i="24"/>
  <c r="H34" i="24"/>
  <c r="H33" i="24"/>
  <c r="H32" i="24"/>
  <c r="H31" i="24"/>
  <c r="H30" i="24"/>
  <c r="H28" i="24"/>
  <c r="H27" i="24"/>
  <c r="H26" i="24"/>
  <c r="H25" i="24"/>
  <c r="H24" i="24"/>
  <c r="H23" i="24"/>
  <c r="H22" i="24"/>
  <c r="H21" i="24"/>
  <c r="H20" i="24"/>
  <c r="H19" i="24"/>
  <c r="H18" i="24"/>
  <c r="H17" i="24"/>
  <c r="H12" i="24"/>
  <c r="H9" i="24"/>
  <c r="H8" i="24"/>
  <c r="H7" i="24"/>
  <c r="H90" i="24"/>
  <c r="H89" i="24"/>
  <c r="H88" i="24"/>
  <c r="H87" i="24"/>
  <c r="H86" i="24"/>
  <c r="H85" i="24"/>
  <c r="H84" i="24"/>
  <c r="H82" i="24"/>
  <c r="H81" i="24"/>
  <c r="H80" i="24"/>
  <c r="H79" i="24"/>
  <c r="H78" i="24"/>
  <c r="H77" i="24"/>
  <c r="H76" i="24"/>
  <c r="H75" i="24"/>
  <c r="H74" i="24"/>
  <c r="H73" i="24"/>
  <c r="H72" i="24"/>
  <c r="H71" i="24"/>
  <c r="H15" i="24"/>
  <c r="H13" i="24"/>
  <c r="H11" i="24"/>
  <c r="G130" i="24"/>
  <c r="S130" i="24"/>
  <c r="P15" i="24"/>
  <c r="P14" i="24"/>
  <c r="P13" i="24"/>
  <c r="P12" i="24"/>
  <c r="P11" i="24"/>
  <c r="P10" i="24"/>
  <c r="R8" i="24"/>
  <c r="AA8" i="24" s="1"/>
  <c r="E114" i="24" l="1"/>
  <c r="N123" i="24"/>
  <c r="Z123" i="24" s="1"/>
  <c r="H116" i="24"/>
  <c r="J83" i="24"/>
  <c r="Y83" i="24" s="1"/>
  <c r="J19" i="24"/>
  <c r="Y19" i="24" s="1"/>
  <c r="R22" i="24"/>
  <c r="AA22" i="24" s="1"/>
  <c r="R58" i="24"/>
  <c r="AA58" i="24" s="1"/>
  <c r="R41" i="24"/>
  <c r="AA41" i="24" s="1"/>
  <c r="R59" i="24"/>
  <c r="AA59" i="24" s="1"/>
  <c r="R77" i="24"/>
  <c r="AA77" i="24" s="1"/>
  <c r="P116" i="24"/>
  <c r="N19" i="24"/>
  <c r="Z19" i="24" s="1"/>
  <c r="N28" i="24"/>
  <c r="Z28" i="24" s="1"/>
  <c r="L126" i="24"/>
  <c r="M66" i="24" s="1"/>
  <c r="J58" i="24"/>
  <c r="Y58" i="24" s="1"/>
  <c r="T126" i="24"/>
  <c r="P126" i="24"/>
  <c r="Q115" i="24" s="1"/>
  <c r="P5" i="24"/>
  <c r="H126" i="24"/>
  <c r="H5" i="24"/>
  <c r="N7" i="24"/>
  <c r="Z7" i="24" s="1"/>
  <c r="N30" i="24"/>
  <c r="Z30" i="24" s="1"/>
  <c r="N55" i="24"/>
  <c r="Z55" i="24" s="1"/>
  <c r="N58" i="24"/>
  <c r="Z58" i="24" s="1"/>
  <c r="N59" i="24"/>
  <c r="Z59" i="24" s="1"/>
  <c r="R15" i="24"/>
  <c r="AA15" i="24" s="1"/>
  <c r="R33" i="24"/>
  <c r="AA33" i="24" s="1"/>
  <c r="R65" i="24"/>
  <c r="AA65" i="24" s="1"/>
  <c r="N29" i="24"/>
  <c r="Z29" i="24" s="1"/>
  <c r="N31" i="24"/>
  <c r="Z31" i="24" s="1"/>
  <c r="N38" i="24"/>
  <c r="Z38" i="24" s="1"/>
  <c r="N44" i="24"/>
  <c r="Z44" i="24" s="1"/>
  <c r="N47" i="24"/>
  <c r="Z47" i="24" s="1"/>
  <c r="P68" i="24"/>
  <c r="R13" i="24"/>
  <c r="AA13" i="24" s="1"/>
  <c r="R19" i="24"/>
  <c r="AA19" i="24" s="1"/>
  <c r="R25" i="24"/>
  <c r="AA25" i="24" s="1"/>
  <c r="R35" i="24"/>
  <c r="AA35" i="24" s="1"/>
  <c r="R39" i="24"/>
  <c r="AA39" i="24" s="1"/>
  <c r="R55" i="24"/>
  <c r="AA55" i="24" s="1"/>
  <c r="R61" i="24"/>
  <c r="AA61" i="24" s="1"/>
  <c r="R86" i="24"/>
  <c r="AA86" i="24" s="1"/>
  <c r="J51" i="24"/>
  <c r="Y51" i="24" s="1"/>
  <c r="P6" i="24"/>
  <c r="H68" i="24"/>
  <c r="H83" i="24"/>
  <c r="H16" i="24"/>
  <c r="H29" i="24"/>
  <c r="H47" i="24"/>
  <c r="P16" i="24"/>
  <c r="P29" i="24"/>
  <c r="T16" i="24"/>
  <c r="T29" i="24"/>
  <c r="T47" i="24"/>
  <c r="N43" i="24"/>
  <c r="Z43" i="24" s="1"/>
  <c r="P83" i="24"/>
  <c r="J45" i="24"/>
  <c r="Y45" i="24" s="1"/>
  <c r="J55" i="24"/>
  <c r="Y55" i="24" s="1"/>
  <c r="R68" i="24"/>
  <c r="AA68" i="24" s="1"/>
  <c r="R73" i="24"/>
  <c r="AA73" i="24" s="1"/>
  <c r="R81" i="24"/>
  <c r="AA81" i="24" s="1"/>
  <c r="R94" i="24"/>
  <c r="AA94" i="24" s="1"/>
  <c r="R71" i="24"/>
  <c r="AA71" i="24" s="1"/>
  <c r="R75" i="24"/>
  <c r="AA75" i="24" s="1"/>
  <c r="R79" i="24"/>
  <c r="AA79" i="24" s="1"/>
  <c r="R83" i="24"/>
  <c r="AA83" i="24" s="1"/>
  <c r="R90" i="24"/>
  <c r="AA90" i="24" s="1"/>
  <c r="R99" i="24"/>
  <c r="AA99" i="24" s="1"/>
  <c r="R84" i="24"/>
  <c r="AA84" i="24" s="1"/>
  <c r="R88" i="24"/>
  <c r="AA88" i="24" s="1"/>
  <c r="R92" i="24"/>
  <c r="AA92" i="24" s="1"/>
  <c r="R96" i="24"/>
  <c r="AA96" i="24" s="1"/>
  <c r="R104" i="24"/>
  <c r="AA104" i="24" s="1"/>
  <c r="R98" i="24"/>
  <c r="AA98" i="24" s="1"/>
  <c r="R101" i="24"/>
  <c r="AA101" i="24" s="1"/>
  <c r="R113" i="24"/>
  <c r="AA113" i="24" s="1"/>
  <c r="J17" i="24"/>
  <c r="Y17" i="24" s="1"/>
  <c r="J32" i="24"/>
  <c r="Y32" i="24" s="1"/>
  <c r="J49" i="24"/>
  <c r="Y49" i="24" s="1"/>
  <c r="J52" i="24"/>
  <c r="Y52" i="24" s="1"/>
  <c r="J57" i="24"/>
  <c r="Y57" i="24" s="1"/>
  <c r="R106" i="24"/>
  <c r="AA106" i="24" s="1"/>
  <c r="R118" i="24"/>
  <c r="AA118" i="24" s="1"/>
  <c r="R121" i="24"/>
  <c r="AA121" i="24" s="1"/>
  <c r="R108" i="24"/>
  <c r="AA108" i="24" s="1"/>
  <c r="R117" i="24"/>
  <c r="AA117" i="24" s="1"/>
  <c r="R119" i="24"/>
  <c r="AA119" i="24" s="1"/>
  <c r="R123" i="24"/>
  <c r="AA123" i="24" s="1"/>
  <c r="N12" i="24"/>
  <c r="Z12" i="24" s="1"/>
  <c r="N37" i="24"/>
  <c r="Z37" i="24" s="1"/>
  <c r="R53" i="24"/>
  <c r="AA53" i="24" s="1"/>
  <c r="R24" i="24"/>
  <c r="AA24" i="24" s="1"/>
  <c r="R103" i="24"/>
  <c r="AA103" i="24" s="1"/>
  <c r="H6" i="24"/>
  <c r="T68" i="24"/>
  <c r="T116" i="24"/>
  <c r="N63" i="24"/>
  <c r="Z63" i="24" s="1"/>
  <c r="N117" i="24"/>
  <c r="Z117" i="24" s="1"/>
  <c r="N118" i="24"/>
  <c r="Z118" i="24" s="1"/>
  <c r="N119" i="24"/>
  <c r="Z119" i="24" s="1"/>
  <c r="N66" i="24"/>
  <c r="Z66" i="24" s="1"/>
  <c r="N122" i="24"/>
  <c r="Z122" i="24" s="1"/>
  <c r="R110" i="24"/>
  <c r="AA110" i="24" s="1"/>
  <c r="R120" i="24"/>
  <c r="AA120" i="24" s="1"/>
  <c r="R122" i="24"/>
  <c r="AA122" i="24" s="1"/>
  <c r="R18" i="24"/>
  <c r="AA18" i="24" s="1"/>
  <c r="R47" i="24"/>
  <c r="AA47" i="24" s="1"/>
  <c r="R69" i="24"/>
  <c r="AA69" i="24" s="1"/>
  <c r="R5" i="24"/>
  <c r="AA5" i="24" s="1"/>
  <c r="R66" i="24"/>
  <c r="AA66" i="24" s="1"/>
  <c r="P47" i="24"/>
  <c r="V120" i="24"/>
  <c r="AB120" i="24" s="1"/>
  <c r="N64" i="24"/>
  <c r="Z64" i="24" s="1"/>
  <c r="N68" i="24"/>
  <c r="Z68" i="24" s="1"/>
  <c r="N83" i="24"/>
  <c r="Z83" i="24" s="1"/>
  <c r="N84" i="24"/>
  <c r="Z84" i="24" s="1"/>
  <c r="N120" i="24"/>
  <c r="Z120" i="24" s="1"/>
  <c r="N121" i="24"/>
  <c r="Z121" i="24" s="1"/>
  <c r="L5" i="24"/>
  <c r="R6" i="24"/>
  <c r="AA6" i="24" s="1"/>
  <c r="R7" i="24"/>
  <c r="AA7" i="24" s="1"/>
  <c r="R9" i="24"/>
  <c r="AA9" i="24" s="1"/>
  <c r="R11" i="24"/>
  <c r="AA11" i="24" s="1"/>
  <c r="R12" i="24"/>
  <c r="AA12" i="24" s="1"/>
  <c r="R14" i="24"/>
  <c r="AA14" i="24" s="1"/>
  <c r="R16" i="24"/>
  <c r="AA16" i="24" s="1"/>
  <c r="R17" i="24"/>
  <c r="AA17" i="24" s="1"/>
  <c r="R21" i="24"/>
  <c r="AA21" i="24" s="1"/>
  <c r="R23" i="24"/>
  <c r="AA23" i="24" s="1"/>
  <c r="R27" i="24"/>
  <c r="AA27" i="24" s="1"/>
  <c r="R28" i="24"/>
  <c r="AA28" i="24" s="1"/>
  <c r="R29" i="24"/>
  <c r="AA29" i="24" s="1"/>
  <c r="R30" i="24"/>
  <c r="AA30" i="24" s="1"/>
  <c r="R31" i="24"/>
  <c r="AA31" i="24" s="1"/>
  <c r="R32" i="24"/>
  <c r="AA32" i="24" s="1"/>
  <c r="R34" i="24"/>
  <c r="AA34" i="24" s="1"/>
  <c r="R36" i="24"/>
  <c r="AA36" i="24" s="1"/>
  <c r="R37" i="24"/>
  <c r="AA37" i="24" s="1"/>
  <c r="R38" i="24"/>
  <c r="AA38" i="24" s="1"/>
  <c r="R40" i="24"/>
  <c r="AA40" i="24" s="1"/>
  <c r="R42" i="24"/>
  <c r="AA42" i="24" s="1"/>
  <c r="R43" i="24"/>
  <c r="AA43" i="24" s="1"/>
  <c r="R44" i="24"/>
  <c r="AA44" i="24" s="1"/>
  <c r="R45" i="24"/>
  <c r="AA45" i="24" s="1"/>
  <c r="R49" i="24"/>
  <c r="AA49" i="24" s="1"/>
  <c r="R51" i="24"/>
  <c r="AA51" i="24" s="1"/>
  <c r="R52" i="24"/>
  <c r="AA52" i="24" s="1"/>
  <c r="R56" i="24"/>
  <c r="AA56" i="24" s="1"/>
  <c r="R57" i="24"/>
  <c r="AA57" i="24" s="1"/>
  <c r="R60" i="24"/>
  <c r="AA60" i="24" s="1"/>
  <c r="R62" i="24"/>
  <c r="AA62" i="24" s="1"/>
  <c r="R63" i="24"/>
  <c r="AA63" i="24" s="1"/>
  <c r="R64" i="24"/>
  <c r="AA64" i="24" s="1"/>
  <c r="R72" i="24"/>
  <c r="AA72" i="24" s="1"/>
  <c r="R74" i="24"/>
  <c r="AA74" i="24" s="1"/>
  <c r="R76" i="24"/>
  <c r="AA76" i="24" s="1"/>
  <c r="R78" i="24"/>
  <c r="AA78" i="24" s="1"/>
  <c r="R80" i="24"/>
  <c r="AA80" i="24" s="1"/>
  <c r="R85" i="24"/>
  <c r="AA85" i="24" s="1"/>
  <c r="R87" i="24"/>
  <c r="AA87" i="24" s="1"/>
  <c r="R89" i="24"/>
  <c r="AA89" i="24" s="1"/>
  <c r="R91" i="24"/>
  <c r="AA91" i="24" s="1"/>
  <c r="R93" i="24"/>
  <c r="AA93" i="24" s="1"/>
  <c r="R95" i="24"/>
  <c r="AA95" i="24" s="1"/>
  <c r="R97" i="24"/>
  <c r="AA97" i="24" s="1"/>
  <c r="R100" i="24"/>
  <c r="AA100" i="24" s="1"/>
  <c r="R102" i="24"/>
  <c r="AA102" i="24" s="1"/>
  <c r="R105" i="24"/>
  <c r="AA105" i="24" s="1"/>
  <c r="R107" i="24"/>
  <c r="AA107" i="24" s="1"/>
  <c r="R109" i="24"/>
  <c r="AA109" i="24" s="1"/>
  <c r="R112" i="24"/>
  <c r="AA112" i="24" s="1"/>
  <c r="R125" i="24"/>
  <c r="AA125" i="24" s="1"/>
  <c r="R20" i="24"/>
  <c r="AA20" i="24" s="1"/>
  <c r="R46" i="24"/>
  <c r="AA46" i="24" s="1"/>
  <c r="R48" i="24"/>
  <c r="AA48" i="24" s="1"/>
  <c r="R54" i="24"/>
  <c r="AA54" i="24" s="1"/>
  <c r="R70" i="24"/>
  <c r="AA70" i="24" s="1"/>
  <c r="R116" i="24"/>
  <c r="AA116" i="24" s="1"/>
  <c r="R26" i="24"/>
  <c r="AA26" i="24" s="1"/>
  <c r="R67" i="24"/>
  <c r="AA67" i="24" s="1"/>
  <c r="J8" i="24"/>
  <c r="Y8" i="24" s="1"/>
  <c r="J9" i="24"/>
  <c r="Y9" i="24" s="1"/>
  <c r="J62" i="24"/>
  <c r="Y62" i="24" s="1"/>
  <c r="J63" i="24"/>
  <c r="Y63" i="24" s="1"/>
  <c r="J6" i="24"/>
  <c r="Y6" i="24" s="1"/>
  <c r="J7" i="24"/>
  <c r="Y7" i="24" s="1"/>
  <c r="J13" i="24"/>
  <c r="Y13" i="24" s="1"/>
  <c r="J14" i="24"/>
  <c r="Y14" i="24" s="1"/>
  <c r="J15" i="24"/>
  <c r="Y15" i="24" s="1"/>
  <c r="J21" i="24"/>
  <c r="Y21" i="24" s="1"/>
  <c r="J25" i="24"/>
  <c r="Y25" i="24" s="1"/>
  <c r="J26" i="24"/>
  <c r="Y26" i="24" s="1"/>
  <c r="J28" i="24"/>
  <c r="Y28" i="24" s="1"/>
  <c r="J34" i="24"/>
  <c r="Y34" i="24" s="1"/>
  <c r="J37" i="24"/>
  <c r="Y37" i="24" s="1"/>
  <c r="J42" i="24"/>
  <c r="Y42" i="24" s="1"/>
  <c r="J43" i="24"/>
  <c r="Y43" i="24" s="1"/>
  <c r="J60" i="24"/>
  <c r="Y60" i="24" s="1"/>
  <c r="J65" i="24"/>
  <c r="Y65" i="24" s="1"/>
  <c r="J71" i="24"/>
  <c r="Y71" i="24" s="1"/>
  <c r="J74" i="24"/>
  <c r="Y74" i="24" s="1"/>
  <c r="J81" i="24"/>
  <c r="Y81" i="24" s="1"/>
  <c r="J85" i="24"/>
  <c r="Y85" i="24" s="1"/>
  <c r="R111" i="24"/>
  <c r="AA111" i="24" s="1"/>
  <c r="R10" i="24"/>
  <c r="AA10" i="24" s="1"/>
  <c r="R50" i="24"/>
  <c r="AA50" i="24" s="1"/>
  <c r="N26" i="24"/>
  <c r="Z26" i="24" s="1"/>
  <c r="N61" i="24"/>
  <c r="Z61" i="24" s="1"/>
  <c r="N90" i="24"/>
  <c r="Z90" i="24" s="1"/>
  <c r="L83" i="24"/>
  <c r="N6" i="24"/>
  <c r="Z6" i="24" s="1"/>
  <c r="N9" i="24"/>
  <c r="Z9" i="24" s="1"/>
  <c r="N14" i="24"/>
  <c r="Z14" i="24" s="1"/>
  <c r="N17" i="24"/>
  <c r="Z17" i="24" s="1"/>
  <c r="N25" i="24"/>
  <c r="Z25" i="24" s="1"/>
  <c r="N32" i="24"/>
  <c r="Z32" i="24" s="1"/>
  <c r="N34" i="24"/>
  <c r="Z34" i="24" s="1"/>
  <c r="N49" i="24"/>
  <c r="Z49" i="24" s="1"/>
  <c r="N50" i="24"/>
  <c r="Z50" i="24" s="1"/>
  <c r="N51" i="24"/>
  <c r="Z51" i="24" s="1"/>
  <c r="N74" i="24"/>
  <c r="Z74" i="24" s="1"/>
  <c r="N75" i="24"/>
  <c r="Z75" i="24" s="1"/>
  <c r="N76" i="24"/>
  <c r="Z76" i="24" s="1"/>
  <c r="N77" i="24"/>
  <c r="Z77" i="24" s="1"/>
  <c r="N78" i="24"/>
  <c r="Z78" i="24" s="1"/>
  <c r="N79" i="24"/>
  <c r="Z79" i="24" s="1"/>
  <c r="N80" i="24"/>
  <c r="Z80" i="24" s="1"/>
  <c r="N82" i="24"/>
  <c r="Z82" i="24" s="1"/>
  <c r="N91" i="24"/>
  <c r="Z91" i="24" s="1"/>
  <c r="N92" i="24"/>
  <c r="Z92" i="24" s="1"/>
  <c r="N93" i="24"/>
  <c r="Z93" i="24" s="1"/>
  <c r="N94" i="24"/>
  <c r="Z94" i="24" s="1"/>
  <c r="N95" i="24"/>
  <c r="Z95" i="24" s="1"/>
  <c r="N96" i="24"/>
  <c r="Z96" i="24" s="1"/>
  <c r="N97" i="24"/>
  <c r="Z97" i="24" s="1"/>
  <c r="N98" i="24"/>
  <c r="Z98" i="24" s="1"/>
  <c r="N99" i="24"/>
  <c r="Z99" i="24" s="1"/>
  <c r="N100" i="24"/>
  <c r="Z100" i="24" s="1"/>
  <c r="N101" i="24"/>
  <c r="Z101" i="24" s="1"/>
  <c r="N102" i="24"/>
  <c r="Z102" i="24" s="1"/>
  <c r="N103" i="24"/>
  <c r="Z103" i="24" s="1"/>
  <c r="N116" i="24"/>
  <c r="Z116" i="24" s="1"/>
  <c r="N16" i="24"/>
  <c r="Z16" i="24" s="1"/>
  <c r="N5" i="24"/>
  <c r="Z5" i="24" s="1"/>
  <c r="N24" i="24"/>
  <c r="Z24" i="24" s="1"/>
  <c r="N46" i="24"/>
  <c r="Z46" i="24" s="1"/>
  <c r="N48" i="24"/>
  <c r="Z48" i="24" s="1"/>
  <c r="N65" i="24"/>
  <c r="Z65" i="24" s="1"/>
  <c r="N20" i="24"/>
  <c r="Z20" i="24" s="1"/>
  <c r="N69" i="24"/>
  <c r="Z69" i="24" s="1"/>
  <c r="N57" i="24"/>
  <c r="Z57" i="24" s="1"/>
  <c r="L68" i="24"/>
  <c r="L116" i="24"/>
  <c r="L6" i="24"/>
  <c r="L16" i="24"/>
  <c r="L29" i="24"/>
  <c r="L47" i="24"/>
  <c r="N39" i="24"/>
  <c r="Z39" i="24" s="1"/>
  <c r="N8" i="24"/>
  <c r="Z8" i="24" s="1"/>
  <c r="N13" i="24"/>
  <c r="Z13" i="24" s="1"/>
  <c r="N15" i="24"/>
  <c r="Z15" i="24" s="1"/>
  <c r="N21" i="24"/>
  <c r="Z21" i="24" s="1"/>
  <c r="N22" i="24"/>
  <c r="Z22" i="24" s="1"/>
  <c r="N23" i="24"/>
  <c r="Z23" i="24" s="1"/>
  <c r="N27" i="24"/>
  <c r="Z27" i="24" s="1"/>
  <c r="N33" i="24"/>
  <c r="Z33" i="24" s="1"/>
  <c r="N36" i="24"/>
  <c r="Z36" i="24" s="1"/>
  <c r="N40" i="24"/>
  <c r="Z40" i="24" s="1"/>
  <c r="N41" i="24"/>
  <c r="Z41" i="24" s="1"/>
  <c r="N45" i="24"/>
  <c r="Z45" i="24" s="1"/>
  <c r="N52" i="24"/>
  <c r="Z52" i="24" s="1"/>
  <c r="N60" i="24"/>
  <c r="Z60" i="24" s="1"/>
  <c r="N62" i="24"/>
  <c r="Z62" i="24" s="1"/>
  <c r="N71" i="24"/>
  <c r="Z71" i="24" s="1"/>
  <c r="N72" i="24"/>
  <c r="Z72" i="24" s="1"/>
  <c r="N73" i="24"/>
  <c r="Z73" i="24" s="1"/>
  <c r="N81" i="24"/>
  <c r="Z81" i="24" s="1"/>
  <c r="N85" i="24"/>
  <c r="Z85" i="24" s="1"/>
  <c r="N86" i="24"/>
  <c r="Z86" i="24" s="1"/>
  <c r="N87" i="24"/>
  <c r="Z87" i="24" s="1"/>
  <c r="N88" i="24"/>
  <c r="Z88" i="24" s="1"/>
  <c r="N89" i="24"/>
  <c r="Z89" i="24" s="1"/>
  <c r="N104" i="24"/>
  <c r="Z104" i="24" s="1"/>
  <c r="N105" i="24"/>
  <c r="Z105" i="24" s="1"/>
  <c r="N106" i="24"/>
  <c r="Z106" i="24" s="1"/>
  <c r="N107" i="24"/>
  <c r="Z107" i="24" s="1"/>
  <c r="N108" i="24"/>
  <c r="Z108" i="24" s="1"/>
  <c r="N109" i="24"/>
  <c r="Z109" i="24" s="1"/>
  <c r="N110" i="24"/>
  <c r="Z110" i="24" s="1"/>
  <c r="N112" i="24"/>
  <c r="Z112" i="24" s="1"/>
  <c r="N113" i="24"/>
  <c r="Z113" i="24" s="1"/>
  <c r="N125" i="24"/>
  <c r="Z125" i="24" s="1"/>
  <c r="N42" i="24"/>
  <c r="Z42" i="24" s="1"/>
  <c r="N56" i="24"/>
  <c r="Z56" i="24" s="1"/>
  <c r="N11" i="24"/>
  <c r="Z11" i="24" s="1"/>
  <c r="T6" i="24"/>
  <c r="Q125" i="24"/>
  <c r="V6" i="24"/>
  <c r="AB6" i="24" s="1"/>
  <c r="V7" i="24"/>
  <c r="AB7" i="24" s="1"/>
  <c r="V8" i="24"/>
  <c r="AB8" i="24" s="1"/>
  <c r="V9" i="24"/>
  <c r="AB9" i="24" s="1"/>
  <c r="V29" i="24"/>
  <c r="AB29" i="24" s="1"/>
  <c r="V40" i="24"/>
  <c r="AB40" i="24" s="1"/>
  <c r="V49" i="24"/>
  <c r="AB49" i="24" s="1"/>
  <c r="V50" i="24"/>
  <c r="AB50" i="24" s="1"/>
  <c r="V51" i="24"/>
  <c r="AB51" i="24" s="1"/>
  <c r="V52" i="24"/>
  <c r="AB52" i="24" s="1"/>
  <c r="N10" i="24"/>
  <c r="Z10" i="24" s="1"/>
  <c r="N54" i="24"/>
  <c r="Z54" i="24" s="1"/>
  <c r="N18" i="24"/>
  <c r="Z18" i="24" s="1"/>
  <c r="N53" i="24"/>
  <c r="Z53" i="24" s="1"/>
  <c r="N70" i="24"/>
  <c r="Z70" i="24" s="1"/>
  <c r="N111" i="24"/>
  <c r="Z111" i="24" s="1"/>
  <c r="N124" i="24"/>
  <c r="Z124" i="24" s="1"/>
  <c r="J64" i="24"/>
  <c r="Y64" i="24" s="1"/>
  <c r="J73" i="24"/>
  <c r="Y73" i="24" s="1"/>
  <c r="J80" i="24"/>
  <c r="Y80" i="24" s="1"/>
  <c r="J82" i="24"/>
  <c r="Y82" i="24" s="1"/>
  <c r="T83" i="24"/>
  <c r="N67" i="24"/>
  <c r="Z67" i="24" s="1"/>
  <c r="V13" i="24"/>
  <c r="AB13" i="24" s="1"/>
  <c r="V14" i="24"/>
  <c r="AB14" i="24" s="1"/>
  <c r="V109" i="24"/>
  <c r="AB109" i="24" s="1"/>
  <c r="J11" i="24"/>
  <c r="Y11" i="24" s="1"/>
  <c r="J67" i="24"/>
  <c r="Y67" i="24" s="1"/>
  <c r="V11" i="24"/>
  <c r="AB11" i="24" s="1"/>
  <c r="V67" i="24"/>
  <c r="V62" i="24"/>
  <c r="AB62" i="24" s="1"/>
  <c r="V63" i="24"/>
  <c r="AB63" i="24" s="1"/>
  <c r="V64" i="24"/>
  <c r="AB64" i="24" s="1"/>
  <c r="V80" i="24"/>
  <c r="AB80" i="24" s="1"/>
  <c r="V81" i="24"/>
  <c r="AB81" i="24" s="1"/>
  <c r="V84" i="24"/>
  <c r="AB84" i="24" s="1"/>
  <c r="V87" i="24"/>
  <c r="AB87" i="24" s="1"/>
  <c r="V92" i="24"/>
  <c r="AB92" i="24" s="1"/>
  <c r="V5" i="24"/>
  <c r="AB5" i="24" s="1"/>
  <c r="U66" i="24"/>
  <c r="V16" i="24"/>
  <c r="AB16" i="24" s="1"/>
  <c r="V17" i="24"/>
  <c r="AB17" i="24" s="1"/>
  <c r="V25" i="24"/>
  <c r="AB25" i="24" s="1"/>
  <c r="V56" i="24"/>
  <c r="AB56" i="24" s="1"/>
  <c r="V72" i="24"/>
  <c r="AB72" i="24" s="1"/>
  <c r="V73" i="24"/>
  <c r="AB73" i="24" s="1"/>
  <c r="V89" i="24"/>
  <c r="AB89" i="24" s="1"/>
  <c r="V90" i="24"/>
  <c r="AB90" i="24" s="1"/>
  <c r="V95" i="24"/>
  <c r="AB95" i="24" s="1"/>
  <c r="V102" i="24"/>
  <c r="AB102" i="24" s="1"/>
  <c r="V105" i="24"/>
  <c r="AB105" i="24" s="1"/>
  <c r="V111" i="24"/>
  <c r="AB111" i="24" s="1"/>
  <c r="V118" i="24"/>
  <c r="AB118" i="24" s="1"/>
  <c r="V122" i="24"/>
  <c r="AB122" i="24" s="1"/>
  <c r="V123" i="24"/>
  <c r="AB123" i="24" s="1"/>
  <c r="V10" i="24"/>
  <c r="AB10" i="24" s="1"/>
  <c r="J108" i="24"/>
  <c r="Y108" i="24" s="1"/>
  <c r="J111" i="24"/>
  <c r="Y111" i="24" s="1"/>
  <c r="J113" i="24"/>
  <c r="Y113" i="24" s="1"/>
  <c r="J122" i="24"/>
  <c r="Y122" i="24" s="1"/>
  <c r="J16" i="24"/>
  <c r="Y16" i="24" s="1"/>
  <c r="J20" i="24"/>
  <c r="Y20" i="24" s="1"/>
  <c r="J23" i="24"/>
  <c r="Y23" i="24" s="1"/>
  <c r="J27" i="24"/>
  <c r="Y27" i="24" s="1"/>
  <c r="J29" i="24"/>
  <c r="Y29" i="24" s="1"/>
  <c r="J31" i="24"/>
  <c r="Y31" i="24" s="1"/>
  <c r="J33" i="24"/>
  <c r="Y33" i="24" s="1"/>
  <c r="J35" i="24"/>
  <c r="Y35" i="24" s="1"/>
  <c r="J36" i="24"/>
  <c r="Y36" i="24" s="1"/>
  <c r="J38" i="24"/>
  <c r="Y38" i="24" s="1"/>
  <c r="J40" i="24"/>
  <c r="Y40" i="24" s="1"/>
  <c r="J41" i="24"/>
  <c r="Y41" i="24" s="1"/>
  <c r="J44" i="24"/>
  <c r="Y44" i="24" s="1"/>
  <c r="J46" i="24"/>
  <c r="Y46" i="24" s="1"/>
  <c r="J56" i="24"/>
  <c r="Y56" i="24" s="1"/>
  <c r="J59" i="24"/>
  <c r="Y59" i="24" s="1"/>
  <c r="J68" i="24"/>
  <c r="Y68" i="24" s="1"/>
  <c r="J77" i="24"/>
  <c r="Y77" i="24" s="1"/>
  <c r="J87" i="24"/>
  <c r="Y87" i="24" s="1"/>
  <c r="J89" i="24"/>
  <c r="Y89" i="24" s="1"/>
  <c r="J92" i="24"/>
  <c r="Y92" i="24" s="1"/>
  <c r="J93" i="24"/>
  <c r="Y93" i="24" s="1"/>
  <c r="J97" i="24"/>
  <c r="Y97" i="24" s="1"/>
  <c r="J54" i="24"/>
  <c r="Y54" i="24" s="1"/>
  <c r="J50" i="24"/>
  <c r="Y50" i="24" s="1"/>
  <c r="J22" i="24"/>
  <c r="Y22" i="24" s="1"/>
  <c r="J99" i="24"/>
  <c r="Y99" i="24" s="1"/>
  <c r="J101" i="24"/>
  <c r="Y101" i="24" s="1"/>
  <c r="J103" i="24"/>
  <c r="Y103" i="24" s="1"/>
  <c r="J105" i="24"/>
  <c r="Y105" i="24" s="1"/>
  <c r="J106" i="24"/>
  <c r="Y106" i="24" s="1"/>
  <c r="J30" i="24"/>
  <c r="Y30" i="24" s="1"/>
  <c r="J47" i="24"/>
  <c r="Y47" i="24" s="1"/>
  <c r="J18" i="24"/>
  <c r="Y18" i="24" s="1"/>
  <c r="J102" i="24"/>
  <c r="Y102" i="24" s="1"/>
  <c r="J70" i="24"/>
  <c r="Y70" i="24" s="1"/>
  <c r="J75" i="24"/>
  <c r="Y75" i="24" s="1"/>
  <c r="J78" i="24"/>
  <c r="Y78" i="24" s="1"/>
  <c r="J86" i="24"/>
  <c r="Y86" i="24" s="1"/>
  <c r="J94" i="24"/>
  <c r="Y94" i="24" s="1"/>
  <c r="J96" i="24"/>
  <c r="Y96" i="24" s="1"/>
  <c r="J98" i="24"/>
  <c r="Y98" i="24" s="1"/>
  <c r="J100" i="24"/>
  <c r="Y100" i="24" s="1"/>
  <c r="J107" i="24"/>
  <c r="Y107" i="24" s="1"/>
  <c r="J5" i="24"/>
  <c r="Y5" i="24" s="1"/>
  <c r="J48" i="24"/>
  <c r="Y48" i="24" s="1"/>
  <c r="J61" i="24"/>
  <c r="Y61" i="24" s="1"/>
  <c r="J24" i="24"/>
  <c r="Y24" i="24" s="1"/>
  <c r="J39" i="24"/>
  <c r="Y39" i="24" s="1"/>
  <c r="J66" i="24"/>
  <c r="Y66" i="24" s="1"/>
  <c r="J53" i="24"/>
  <c r="Y53" i="24" s="1"/>
  <c r="J69" i="24"/>
  <c r="Y69" i="24" s="1"/>
  <c r="J117" i="24"/>
  <c r="Y117" i="24" s="1"/>
  <c r="J10" i="24"/>
  <c r="Y10" i="24" s="1"/>
  <c r="J72" i="24"/>
  <c r="Y72" i="24" s="1"/>
  <c r="J109" i="24"/>
  <c r="Y109" i="24" s="1"/>
  <c r="J120" i="24"/>
  <c r="Y120" i="24" s="1"/>
  <c r="J12" i="24"/>
  <c r="Y12" i="24" s="1"/>
  <c r="J76" i="24"/>
  <c r="Y76" i="24" s="1"/>
  <c r="J88" i="24"/>
  <c r="Y88" i="24" s="1"/>
  <c r="J95" i="24"/>
  <c r="Y95" i="24" s="1"/>
  <c r="J104" i="24"/>
  <c r="Y104" i="24" s="1"/>
  <c r="J110" i="24"/>
  <c r="Y110" i="24" s="1"/>
  <c r="J116" i="24"/>
  <c r="Y116" i="24" s="1"/>
  <c r="J119" i="24"/>
  <c r="Y119" i="24" s="1"/>
  <c r="J121" i="24"/>
  <c r="Y121" i="24" s="1"/>
  <c r="J124" i="24"/>
  <c r="Y124" i="24" s="1"/>
  <c r="J79" i="24"/>
  <c r="Y79" i="24" s="1"/>
  <c r="J84" i="24"/>
  <c r="Y84" i="24" s="1"/>
  <c r="J90" i="24"/>
  <c r="Y90" i="24" s="1"/>
  <c r="J91" i="24"/>
  <c r="Y91" i="24" s="1"/>
  <c r="J112" i="24"/>
  <c r="Y112" i="24" s="1"/>
  <c r="J118" i="24"/>
  <c r="Y118" i="24" s="1"/>
  <c r="J123" i="24"/>
  <c r="Y123" i="24" s="1"/>
  <c r="J125" i="24"/>
  <c r="Y125" i="24" s="1"/>
  <c r="V18" i="24"/>
  <c r="AB18" i="24" s="1"/>
  <c r="V19" i="24"/>
  <c r="AB19" i="24" s="1"/>
  <c r="V20" i="24"/>
  <c r="AB20" i="24" s="1"/>
  <c r="V21" i="24"/>
  <c r="AB21" i="24" s="1"/>
  <c r="V27" i="24"/>
  <c r="AB27" i="24" s="1"/>
  <c r="V30" i="24"/>
  <c r="AB30" i="24" s="1"/>
  <c r="V31" i="24"/>
  <c r="AB31" i="24" s="1"/>
  <c r="V32" i="24"/>
  <c r="AB32" i="24" s="1"/>
  <c r="V33" i="24"/>
  <c r="AB33" i="24" s="1"/>
  <c r="V34" i="24"/>
  <c r="AB34" i="24" s="1"/>
  <c r="V38" i="24"/>
  <c r="AB38" i="24" s="1"/>
  <c r="V45" i="24"/>
  <c r="AB45" i="24" s="1"/>
  <c r="V57" i="24"/>
  <c r="AB57" i="24" s="1"/>
  <c r="V58" i="24"/>
  <c r="AB58" i="24" s="1"/>
  <c r="V59" i="24"/>
  <c r="AB59" i="24" s="1"/>
  <c r="V60" i="24"/>
  <c r="AB60" i="24" s="1"/>
  <c r="V71" i="24"/>
  <c r="AB71" i="24" s="1"/>
  <c r="V82" i="24"/>
  <c r="AB82" i="24" s="1"/>
  <c r="V83" i="24"/>
  <c r="AB83" i="24" s="1"/>
  <c r="V94" i="24"/>
  <c r="AB94" i="24" s="1"/>
  <c r="V97" i="24"/>
  <c r="AB97" i="24" s="1"/>
  <c r="V98" i="24"/>
  <c r="AB98" i="24" s="1"/>
  <c r="V99" i="24"/>
  <c r="AB99" i="24" s="1"/>
  <c r="V107" i="24"/>
  <c r="AB107" i="24" s="1"/>
  <c r="V108" i="24"/>
  <c r="AB108" i="24" s="1"/>
  <c r="V112" i="24"/>
  <c r="AB112" i="24" s="1"/>
  <c r="V113" i="24"/>
  <c r="AB113" i="24" s="1"/>
  <c r="V116" i="24"/>
  <c r="AB116" i="24" s="1"/>
  <c r="V119" i="24"/>
  <c r="AB119" i="24" s="1"/>
  <c r="V12" i="24"/>
  <c r="AB12" i="24" s="1"/>
  <c r="V66" i="24"/>
  <c r="AB66" i="24" s="1"/>
  <c r="V22" i="24"/>
  <c r="AB22" i="24" s="1"/>
  <c r="V24" i="24"/>
  <c r="AB24" i="24" s="1"/>
  <c r="V28" i="24"/>
  <c r="AB28" i="24" s="1"/>
  <c r="V35" i="24"/>
  <c r="AB35" i="24" s="1"/>
  <c r="V37" i="24"/>
  <c r="AB37" i="24" s="1"/>
  <c r="V39" i="24"/>
  <c r="AB39" i="24" s="1"/>
  <c r="V42" i="24"/>
  <c r="AB42" i="24" s="1"/>
  <c r="V44" i="24"/>
  <c r="AB44" i="24" s="1"/>
  <c r="V47" i="24"/>
  <c r="AB47" i="24" s="1"/>
  <c r="V55" i="24"/>
  <c r="AB55" i="24" s="1"/>
  <c r="V61" i="24"/>
  <c r="AB61" i="24" s="1"/>
  <c r="AB67" i="24"/>
  <c r="V69" i="24"/>
  <c r="AB69" i="24" s="1"/>
  <c r="V75" i="24"/>
  <c r="AB75" i="24" s="1"/>
  <c r="V76" i="24"/>
  <c r="AB76" i="24" s="1"/>
  <c r="V78" i="24"/>
  <c r="AB78" i="24" s="1"/>
  <c r="V79" i="24"/>
  <c r="AB79" i="24" s="1"/>
  <c r="V86" i="24"/>
  <c r="AB86" i="24" s="1"/>
  <c r="V88" i="24"/>
  <c r="AB88" i="24" s="1"/>
  <c r="V91" i="24"/>
  <c r="AB91" i="24" s="1"/>
  <c r="V101" i="24"/>
  <c r="AB101" i="24" s="1"/>
  <c r="V104" i="24"/>
  <c r="AB104" i="24" s="1"/>
  <c r="V117" i="24"/>
  <c r="AB117" i="24" s="1"/>
  <c r="V125" i="24"/>
  <c r="AB125" i="24" s="1"/>
  <c r="V15" i="24"/>
  <c r="AB15" i="24" s="1"/>
  <c r="V23" i="24"/>
  <c r="AB23" i="24" s="1"/>
  <c r="V26" i="24"/>
  <c r="AB26" i="24" s="1"/>
  <c r="V36" i="24"/>
  <c r="AB36" i="24" s="1"/>
  <c r="V41" i="24"/>
  <c r="AB41" i="24" s="1"/>
  <c r="V43" i="24"/>
  <c r="AB43" i="24" s="1"/>
  <c r="V46" i="24"/>
  <c r="AB46" i="24" s="1"/>
  <c r="V48" i="24"/>
  <c r="AB48" i="24" s="1"/>
  <c r="V53" i="24"/>
  <c r="AB53" i="24" s="1"/>
  <c r="V54" i="24"/>
  <c r="AB54" i="24" s="1"/>
  <c r="V65" i="24"/>
  <c r="AB65" i="24" s="1"/>
  <c r="V68" i="24"/>
  <c r="AB68" i="24" s="1"/>
  <c r="V70" i="24"/>
  <c r="AB70" i="24" s="1"/>
  <c r="V74" i="24"/>
  <c r="AB74" i="24" s="1"/>
  <c r="V77" i="24"/>
  <c r="AB77" i="24" s="1"/>
  <c r="V85" i="24"/>
  <c r="AB85" i="24" s="1"/>
  <c r="V93" i="24"/>
  <c r="AB93" i="24" s="1"/>
  <c r="V96" i="24"/>
  <c r="AB96" i="24" s="1"/>
  <c r="V100" i="24"/>
  <c r="AB100" i="24" s="1"/>
  <c r="V106" i="24"/>
  <c r="AB106" i="24" s="1"/>
  <c r="V121" i="24"/>
  <c r="AB121" i="24" s="1"/>
  <c r="V103" i="24"/>
  <c r="AB103" i="24" s="1"/>
  <c r="V110" i="24"/>
  <c r="AB110" i="24" s="1"/>
  <c r="V124" i="24"/>
  <c r="AB124" i="24" s="1"/>
  <c r="I66" i="24"/>
  <c r="D131" i="24"/>
  <c r="E66" i="24"/>
  <c r="E57" i="24"/>
  <c r="E23" i="24"/>
  <c r="E92" i="24"/>
  <c r="D130" i="24"/>
  <c r="F5" i="24" s="1"/>
  <c r="E40" i="24"/>
  <c r="E75" i="24"/>
  <c r="E108" i="24"/>
  <c r="E14" i="24"/>
  <c r="E32" i="24"/>
  <c r="E49" i="24"/>
  <c r="E65" i="24"/>
  <c r="E84" i="24"/>
  <c r="E100" i="24"/>
  <c r="E119" i="24"/>
  <c r="E10" i="24"/>
  <c r="E19" i="24"/>
  <c r="E27" i="24"/>
  <c r="E36" i="24"/>
  <c r="E44" i="24"/>
  <c r="E53" i="24"/>
  <c r="E61" i="24"/>
  <c r="E71" i="24"/>
  <c r="E79" i="24"/>
  <c r="E88" i="24"/>
  <c r="E96" i="24"/>
  <c r="E104" i="24"/>
  <c r="E112" i="24"/>
  <c r="E123" i="24"/>
  <c r="E8" i="24"/>
  <c r="E12" i="24"/>
  <c r="E17" i="24"/>
  <c r="E21" i="24"/>
  <c r="E25" i="24"/>
  <c r="E30" i="24"/>
  <c r="E34" i="24"/>
  <c r="E38" i="24"/>
  <c r="E42" i="24"/>
  <c r="E46" i="24"/>
  <c r="E51" i="24"/>
  <c r="E55" i="24"/>
  <c r="E59" i="24"/>
  <c r="E63" i="24"/>
  <c r="E69" i="24"/>
  <c r="E73" i="24"/>
  <c r="E77" i="24"/>
  <c r="E81" i="24"/>
  <c r="E86" i="24"/>
  <c r="E90" i="24"/>
  <c r="E94" i="24"/>
  <c r="E98" i="24"/>
  <c r="E102" i="24"/>
  <c r="E106" i="24"/>
  <c r="E110" i="24"/>
  <c r="E117" i="24"/>
  <c r="E121" i="24"/>
  <c r="E125" i="24"/>
  <c r="E7" i="24"/>
  <c r="E9" i="24"/>
  <c r="E11" i="24"/>
  <c r="E13" i="24"/>
  <c r="E15" i="24"/>
  <c r="E18" i="24"/>
  <c r="E20" i="24"/>
  <c r="E22" i="24"/>
  <c r="E24" i="24"/>
  <c r="E26" i="24"/>
  <c r="E28" i="24"/>
  <c r="E31" i="24"/>
  <c r="E33" i="24"/>
  <c r="E35" i="24"/>
  <c r="E37" i="24"/>
  <c r="E39" i="24"/>
  <c r="E41" i="24"/>
  <c r="E43" i="24"/>
  <c r="E45" i="24"/>
  <c r="E48" i="24"/>
  <c r="E50" i="24"/>
  <c r="E52" i="24"/>
  <c r="E54" i="24"/>
  <c r="E56" i="24"/>
  <c r="E58" i="24"/>
  <c r="E60" i="24"/>
  <c r="E62" i="24"/>
  <c r="E64" i="24"/>
  <c r="E67" i="24"/>
  <c r="E70" i="24"/>
  <c r="E72" i="24"/>
  <c r="E74" i="24"/>
  <c r="E76" i="24"/>
  <c r="E78" i="24"/>
  <c r="E80" i="24"/>
  <c r="E82" i="24"/>
  <c r="E85" i="24"/>
  <c r="E87" i="24"/>
  <c r="E89" i="24"/>
  <c r="E91" i="24"/>
  <c r="E93" i="24"/>
  <c r="E95" i="24"/>
  <c r="E97" i="24"/>
  <c r="E99" i="24"/>
  <c r="E101" i="24"/>
  <c r="E103" i="24"/>
  <c r="E105" i="24"/>
  <c r="E107" i="24"/>
  <c r="E109" i="24"/>
  <c r="E111" i="24"/>
  <c r="E113" i="24"/>
  <c r="E118" i="24"/>
  <c r="E120" i="24"/>
  <c r="E122" i="24"/>
  <c r="E124" i="24"/>
  <c r="D128" i="24"/>
  <c r="I125" i="24"/>
  <c r="I123" i="24"/>
  <c r="I121" i="24"/>
  <c r="I119" i="24"/>
  <c r="I117" i="24"/>
  <c r="I112" i="24"/>
  <c r="I110" i="24"/>
  <c r="I108" i="24"/>
  <c r="I106" i="24"/>
  <c r="I104" i="24"/>
  <c r="I102" i="24"/>
  <c r="I100" i="24"/>
  <c r="I98" i="24"/>
  <c r="I96" i="24"/>
  <c r="I94" i="24"/>
  <c r="I92" i="24"/>
  <c r="I90" i="24"/>
  <c r="I88" i="24"/>
  <c r="I86" i="24"/>
  <c r="I84" i="24"/>
  <c r="I81" i="24"/>
  <c r="I79" i="24"/>
  <c r="I77" i="24"/>
  <c r="I75" i="24"/>
  <c r="I73" i="24"/>
  <c r="I71" i="24"/>
  <c r="I69" i="24"/>
  <c r="I65" i="24"/>
  <c r="I63" i="24"/>
  <c r="I61" i="24"/>
  <c r="I59" i="24"/>
  <c r="I57" i="24"/>
  <c r="I55" i="24"/>
  <c r="I53" i="24"/>
  <c r="I51" i="24"/>
  <c r="I49" i="24"/>
  <c r="I46" i="24"/>
  <c r="I44" i="24"/>
  <c r="I42" i="24"/>
  <c r="I40" i="24"/>
  <c r="I38" i="24"/>
  <c r="I36" i="24"/>
  <c r="I34" i="24"/>
  <c r="I32" i="24"/>
  <c r="I30" i="24"/>
  <c r="I27" i="24"/>
  <c r="I25" i="24"/>
  <c r="I23" i="24"/>
  <c r="I21" i="24"/>
  <c r="I19" i="24"/>
  <c r="I17" i="24"/>
  <c r="I14" i="24"/>
  <c r="I12" i="24"/>
  <c r="I10" i="24"/>
  <c r="I8" i="24"/>
  <c r="M106" i="24"/>
  <c r="M98" i="24"/>
  <c r="M90" i="24"/>
  <c r="M86" i="24"/>
  <c r="M82" i="24"/>
  <c r="M80" i="24"/>
  <c r="M78" i="24"/>
  <c r="M76" i="24"/>
  <c r="M74" i="24"/>
  <c r="M72" i="24"/>
  <c r="M70" i="24"/>
  <c r="M67" i="24"/>
  <c r="M64" i="24"/>
  <c r="M62" i="24"/>
  <c r="M60" i="24"/>
  <c r="M58" i="24"/>
  <c r="M56" i="24"/>
  <c r="M54" i="24"/>
  <c r="M52" i="24"/>
  <c r="M50" i="24"/>
  <c r="M48" i="24"/>
  <c r="M45" i="24"/>
  <c r="M43" i="24"/>
  <c r="M41" i="24"/>
  <c r="M39" i="24"/>
  <c r="M37" i="24"/>
  <c r="M35" i="24"/>
  <c r="M33" i="24"/>
  <c r="M31" i="24"/>
  <c r="M28" i="24"/>
  <c r="M26" i="24"/>
  <c r="M24" i="24"/>
  <c r="M22" i="24"/>
  <c r="M20" i="24"/>
  <c r="M18" i="24"/>
  <c r="M15" i="24"/>
  <c r="M13" i="24"/>
  <c r="M11" i="24"/>
  <c r="M9" i="24"/>
  <c r="M7" i="24"/>
  <c r="Q60" i="24"/>
  <c r="Q52" i="24"/>
  <c r="Q43" i="24"/>
  <c r="Q35" i="24"/>
  <c r="Q26" i="24"/>
  <c r="Q18" i="24"/>
  <c r="Q9" i="24"/>
  <c r="U124" i="24"/>
  <c r="U122" i="24"/>
  <c r="U120" i="24"/>
  <c r="U118" i="24"/>
  <c r="U113" i="24"/>
  <c r="U111" i="24"/>
  <c r="U109" i="24"/>
  <c r="U107" i="24"/>
  <c r="U105" i="24"/>
  <c r="U103" i="24"/>
  <c r="U101" i="24"/>
  <c r="U99" i="24"/>
  <c r="U97" i="24"/>
  <c r="U95" i="24"/>
  <c r="U93" i="24"/>
  <c r="U91" i="24"/>
  <c r="U89" i="24"/>
  <c r="U87" i="24"/>
  <c r="U85" i="24"/>
  <c r="U82" i="24"/>
  <c r="U80" i="24"/>
  <c r="U78" i="24"/>
  <c r="U76" i="24"/>
  <c r="U74" i="24"/>
  <c r="U72" i="24"/>
  <c r="U70" i="24"/>
  <c r="U67" i="24"/>
  <c r="U64" i="24"/>
  <c r="U62" i="24"/>
  <c r="U60" i="24"/>
  <c r="U58" i="24"/>
  <c r="U56" i="24"/>
  <c r="U54" i="24"/>
  <c r="U52" i="24"/>
  <c r="U50" i="24"/>
  <c r="U48" i="24"/>
  <c r="U45" i="24"/>
  <c r="U43" i="24"/>
  <c r="U41" i="24"/>
  <c r="U39" i="24"/>
  <c r="U37" i="24"/>
  <c r="U35" i="24"/>
  <c r="U33" i="24"/>
  <c r="U31" i="24"/>
  <c r="U28" i="24"/>
  <c r="U26" i="24"/>
  <c r="U24" i="24"/>
  <c r="U22" i="24"/>
  <c r="U20" i="24"/>
  <c r="U18" i="24"/>
  <c r="U15" i="24"/>
  <c r="U13" i="24"/>
  <c r="U11" i="24"/>
  <c r="U9" i="24"/>
  <c r="U7" i="24"/>
  <c r="M117" i="24" l="1"/>
  <c r="M125" i="24"/>
  <c r="X5" i="24"/>
  <c r="AC5" i="24" s="1"/>
  <c r="W5" i="24" s="1"/>
  <c r="F115" i="24"/>
  <c r="X115" i="24" s="1"/>
  <c r="AC115" i="24" s="1"/>
  <c r="W115" i="24" s="1"/>
  <c r="M8" i="24"/>
  <c r="M10" i="24"/>
  <c r="M12" i="24"/>
  <c r="M14" i="24"/>
  <c r="M17" i="24"/>
  <c r="M19" i="24"/>
  <c r="M21" i="24"/>
  <c r="M23" i="24"/>
  <c r="M25" i="24"/>
  <c r="M27" i="24"/>
  <c r="M30" i="24"/>
  <c r="M32" i="24"/>
  <c r="M34" i="24"/>
  <c r="M36" i="24"/>
  <c r="M38" i="24"/>
  <c r="M40" i="24"/>
  <c r="M42" i="24"/>
  <c r="M44" i="24"/>
  <c r="M46" i="24"/>
  <c r="M49" i="24"/>
  <c r="M51" i="24"/>
  <c r="M53" i="24"/>
  <c r="M55" i="24"/>
  <c r="M57" i="24"/>
  <c r="M59" i="24"/>
  <c r="M61" i="24"/>
  <c r="M63" i="24"/>
  <c r="M65" i="24"/>
  <c r="M69" i="24"/>
  <c r="M71" i="24"/>
  <c r="M73" i="24"/>
  <c r="M75" i="24"/>
  <c r="M77" i="24"/>
  <c r="M79" i="24"/>
  <c r="M81" i="24"/>
  <c r="M84" i="24"/>
  <c r="M88" i="24"/>
  <c r="M94" i="24"/>
  <c r="M102" i="24"/>
  <c r="M110" i="24"/>
  <c r="M121" i="24"/>
  <c r="U115" i="24"/>
  <c r="U114" i="24"/>
  <c r="Q114" i="24"/>
  <c r="M115" i="24"/>
  <c r="M114" i="24"/>
  <c r="I114" i="24"/>
  <c r="I115" i="24"/>
  <c r="F65" i="24"/>
  <c r="X65" i="24" s="1"/>
  <c r="U8" i="24"/>
  <c r="U10" i="24"/>
  <c r="U12" i="24"/>
  <c r="U14" i="24"/>
  <c r="U17" i="24"/>
  <c r="U19" i="24"/>
  <c r="U21" i="24"/>
  <c r="U23" i="24"/>
  <c r="U25" i="24"/>
  <c r="U27" i="24"/>
  <c r="U30" i="24"/>
  <c r="U32" i="24"/>
  <c r="U34" i="24"/>
  <c r="U36" i="24"/>
  <c r="U38" i="24"/>
  <c r="U40" i="24"/>
  <c r="U42" i="24"/>
  <c r="U44" i="24"/>
  <c r="U46" i="24"/>
  <c r="U49" i="24"/>
  <c r="U51" i="24"/>
  <c r="U53" i="24"/>
  <c r="U55" i="24"/>
  <c r="U57" i="24"/>
  <c r="U59" i="24"/>
  <c r="U61" i="24"/>
  <c r="U63" i="24"/>
  <c r="U65" i="24"/>
  <c r="U69" i="24"/>
  <c r="U71" i="24"/>
  <c r="U73" i="24"/>
  <c r="U75" i="24"/>
  <c r="U77" i="24"/>
  <c r="U79" i="24"/>
  <c r="U81" i="24"/>
  <c r="U84" i="24"/>
  <c r="U86" i="24"/>
  <c r="U88" i="24"/>
  <c r="U90" i="24"/>
  <c r="U92" i="24"/>
  <c r="U94" i="24"/>
  <c r="U96" i="24"/>
  <c r="U98" i="24"/>
  <c r="U100" i="24"/>
  <c r="U102" i="24"/>
  <c r="U104" i="24"/>
  <c r="U106" i="24"/>
  <c r="U108" i="24"/>
  <c r="U110" i="24"/>
  <c r="U112" i="24"/>
  <c r="U117" i="24"/>
  <c r="U119" i="24"/>
  <c r="U121" i="24"/>
  <c r="U123" i="24"/>
  <c r="U125" i="24"/>
  <c r="AC65" i="24"/>
  <c r="W65" i="24" s="1"/>
  <c r="Q13" i="24"/>
  <c r="Q22" i="24"/>
  <c r="Q31" i="24"/>
  <c r="Q39" i="24"/>
  <c r="Q48" i="24"/>
  <c r="Q56" i="24"/>
  <c r="M85" i="24"/>
  <c r="M87" i="24"/>
  <c r="M89" i="24"/>
  <c r="M92" i="24"/>
  <c r="M96" i="24"/>
  <c r="M100" i="24"/>
  <c r="M104" i="24"/>
  <c r="M108" i="24"/>
  <c r="M112" i="24"/>
  <c r="M119" i="24"/>
  <c r="M123" i="24"/>
  <c r="F98" i="24"/>
  <c r="X98" i="24" s="1"/>
  <c r="AC98" i="24" s="1"/>
  <c r="W98" i="24" s="1"/>
  <c r="F33" i="24"/>
  <c r="X33" i="24" s="1"/>
  <c r="AC33" i="24" s="1"/>
  <c r="W33" i="24" s="1"/>
  <c r="F116" i="24"/>
  <c r="X116" i="24" s="1"/>
  <c r="F82" i="24"/>
  <c r="X82" i="24" s="1"/>
  <c r="AC82" i="24" s="1"/>
  <c r="W82" i="24" s="1"/>
  <c r="F49" i="24"/>
  <c r="X49" i="24" s="1"/>
  <c r="AC49" i="24" s="1"/>
  <c r="W49" i="24" s="1"/>
  <c r="F17" i="24"/>
  <c r="X17" i="24" s="1"/>
  <c r="AC17" i="24" s="1"/>
  <c r="W17" i="24" s="1"/>
  <c r="F124" i="24"/>
  <c r="X124" i="24" s="1"/>
  <c r="AC124" i="24" s="1"/>
  <c r="W124" i="24" s="1"/>
  <c r="F106" i="24"/>
  <c r="X106" i="24" s="1"/>
  <c r="AC106" i="24" s="1"/>
  <c r="W106" i="24" s="1"/>
  <c r="F90" i="24"/>
  <c r="X90" i="24" s="1"/>
  <c r="AC90" i="24" s="1"/>
  <c r="W90" i="24" s="1"/>
  <c r="F74" i="24"/>
  <c r="X74" i="24" s="1"/>
  <c r="AC74" i="24" s="1"/>
  <c r="W74" i="24" s="1"/>
  <c r="F57" i="24"/>
  <c r="X57" i="24" s="1"/>
  <c r="AC57" i="24" s="1"/>
  <c r="W57" i="24" s="1"/>
  <c r="F41" i="24"/>
  <c r="X41" i="24" s="1"/>
  <c r="AC41" i="24" s="1"/>
  <c r="W41" i="24" s="1"/>
  <c r="F25" i="24"/>
  <c r="X25" i="24" s="1"/>
  <c r="AC25" i="24" s="1"/>
  <c r="W25" i="24" s="1"/>
  <c r="F9" i="24"/>
  <c r="X9" i="24" s="1"/>
  <c r="F120" i="24"/>
  <c r="X120" i="24" s="1"/>
  <c r="F110" i="24"/>
  <c r="X110" i="24" s="1"/>
  <c r="AC110" i="24" s="1"/>
  <c r="W110" i="24" s="1"/>
  <c r="F102" i="24"/>
  <c r="X102" i="24" s="1"/>
  <c r="AC102" i="24" s="1"/>
  <c r="W102" i="24" s="1"/>
  <c r="F94" i="24"/>
  <c r="X94" i="24" s="1"/>
  <c r="AC94" i="24" s="1"/>
  <c r="W94" i="24" s="1"/>
  <c r="F86" i="24"/>
  <c r="X86" i="24" s="1"/>
  <c r="AC86" i="24" s="1"/>
  <c r="W86" i="24" s="1"/>
  <c r="F78" i="24"/>
  <c r="X78" i="24" s="1"/>
  <c r="AC78" i="24" s="1"/>
  <c r="W78" i="24" s="1"/>
  <c r="F70" i="24"/>
  <c r="X70" i="24" s="1"/>
  <c r="AC70" i="24" s="1"/>
  <c r="W70" i="24" s="1"/>
  <c r="F61" i="24"/>
  <c r="X61" i="24" s="1"/>
  <c r="AC61" i="24" s="1"/>
  <c r="W61" i="24" s="1"/>
  <c r="F53" i="24"/>
  <c r="X53" i="24" s="1"/>
  <c r="AC53" i="24" s="1"/>
  <c r="W53" i="24" s="1"/>
  <c r="F45" i="24"/>
  <c r="X45" i="24" s="1"/>
  <c r="AC45" i="24" s="1"/>
  <c r="W45" i="24" s="1"/>
  <c r="F37" i="24"/>
  <c r="X37" i="24" s="1"/>
  <c r="AC37" i="24" s="1"/>
  <c r="W37" i="24" s="1"/>
  <c r="F29" i="24"/>
  <c r="X29" i="24" s="1"/>
  <c r="AC29" i="24" s="1"/>
  <c r="W29" i="24" s="1"/>
  <c r="F21" i="24"/>
  <c r="X21" i="24" s="1"/>
  <c r="AC21" i="24" s="1"/>
  <c r="W21" i="24" s="1"/>
  <c r="F13" i="24"/>
  <c r="X13" i="24" s="1"/>
  <c r="AC13" i="24" s="1"/>
  <c r="W13" i="24" s="1"/>
  <c r="AC120" i="24"/>
  <c r="W120" i="24" s="1"/>
  <c r="AC9" i="24"/>
  <c r="W9" i="24" s="1"/>
  <c r="AC116" i="24"/>
  <c r="W116" i="24" s="1"/>
  <c r="Q7" i="24"/>
  <c r="Q11" i="24"/>
  <c r="Q15" i="24"/>
  <c r="Q20" i="24"/>
  <c r="Q24" i="24"/>
  <c r="Q28" i="24"/>
  <c r="Q33" i="24"/>
  <c r="Q37" i="24"/>
  <c r="Q41" i="24"/>
  <c r="Q45" i="24"/>
  <c r="Q50" i="24"/>
  <c r="Q54" i="24"/>
  <c r="Q58" i="24"/>
  <c r="Q62" i="24"/>
  <c r="Q64" i="24"/>
  <c r="Q67" i="24"/>
  <c r="Q70" i="24"/>
  <c r="Q72" i="24"/>
  <c r="Q74" i="24"/>
  <c r="Q76" i="24"/>
  <c r="Q78" i="24"/>
  <c r="Q80" i="24"/>
  <c r="Q82" i="24"/>
  <c r="Q85" i="24"/>
  <c r="Q87" i="24"/>
  <c r="Q89" i="24"/>
  <c r="Q91" i="24"/>
  <c r="Q93" i="24"/>
  <c r="Q95" i="24"/>
  <c r="Q97" i="24"/>
  <c r="Q99" i="24"/>
  <c r="Q101" i="24"/>
  <c r="Q103" i="24"/>
  <c r="Q105" i="24"/>
  <c r="Q107" i="24"/>
  <c r="Q109" i="24"/>
  <c r="Q111" i="24"/>
  <c r="Q113" i="24"/>
  <c r="Q118" i="24"/>
  <c r="Q120" i="24"/>
  <c r="Q122" i="24"/>
  <c r="Q124" i="24"/>
  <c r="Q66" i="24"/>
  <c r="Q8" i="24"/>
  <c r="Q10" i="24"/>
  <c r="Q12" i="24"/>
  <c r="Q14" i="24"/>
  <c r="Q17" i="24"/>
  <c r="Q19" i="24"/>
  <c r="Q21" i="24"/>
  <c r="Q23" i="24"/>
  <c r="Q25" i="24"/>
  <c r="Q27" i="24"/>
  <c r="Q30" i="24"/>
  <c r="Q32" i="24"/>
  <c r="Q34" i="24"/>
  <c r="Q36" i="24"/>
  <c r="Q38" i="24"/>
  <c r="Q40" i="24"/>
  <c r="Q42" i="24"/>
  <c r="Q44" i="24"/>
  <c r="Q46" i="24"/>
  <c r="Q49" i="24"/>
  <c r="Q51" i="24"/>
  <c r="Q53" i="24"/>
  <c r="Q55" i="24"/>
  <c r="Q57" i="24"/>
  <c r="Q59" i="24"/>
  <c r="Q61" i="24"/>
  <c r="Q63" i="24"/>
  <c r="Q65" i="24"/>
  <c r="Q69" i="24"/>
  <c r="Q71" i="24"/>
  <c r="Q73" i="24"/>
  <c r="Q75" i="24"/>
  <c r="Q77" i="24"/>
  <c r="Q79" i="24"/>
  <c r="Q81" i="24"/>
  <c r="Q84" i="24"/>
  <c r="Q86" i="24"/>
  <c r="Q88" i="24"/>
  <c r="Q90" i="24"/>
  <c r="Q92" i="24"/>
  <c r="Q94" i="24"/>
  <c r="Q96" i="24"/>
  <c r="Q98" i="24"/>
  <c r="Q100" i="24"/>
  <c r="Q102" i="24"/>
  <c r="Q104" i="24"/>
  <c r="Q106" i="24"/>
  <c r="Q108" i="24"/>
  <c r="Q110" i="24"/>
  <c r="Q112" i="24"/>
  <c r="Q117" i="24"/>
  <c r="Q119" i="24"/>
  <c r="Q121" i="24"/>
  <c r="Q123" i="24"/>
  <c r="F67" i="24"/>
  <c r="X67" i="24" s="1"/>
  <c r="AC67" i="24" s="1"/>
  <c r="W67" i="24" s="1"/>
  <c r="M91" i="24"/>
  <c r="M93" i="24"/>
  <c r="M95" i="24"/>
  <c r="M97" i="24"/>
  <c r="M99" i="24"/>
  <c r="M101" i="24"/>
  <c r="M103" i="24"/>
  <c r="M105" i="24"/>
  <c r="M107" i="24"/>
  <c r="M109" i="24"/>
  <c r="M111" i="24"/>
  <c r="M113" i="24"/>
  <c r="M118" i="24"/>
  <c r="M120" i="24"/>
  <c r="M122" i="24"/>
  <c r="M124" i="24"/>
  <c r="I7" i="24"/>
  <c r="I9" i="24"/>
  <c r="I11" i="24"/>
  <c r="I13" i="24"/>
  <c r="I15" i="24"/>
  <c r="I18" i="24"/>
  <c r="I20" i="24"/>
  <c r="I22" i="24"/>
  <c r="I24" i="24"/>
  <c r="I26" i="24"/>
  <c r="I28" i="24"/>
  <c r="I31" i="24"/>
  <c r="I33" i="24"/>
  <c r="I35" i="24"/>
  <c r="I37" i="24"/>
  <c r="I39" i="24"/>
  <c r="I41" i="24"/>
  <c r="I43" i="24"/>
  <c r="I45" i="24"/>
  <c r="I48" i="24"/>
  <c r="I50" i="24"/>
  <c r="I52" i="24"/>
  <c r="I54" i="24"/>
  <c r="I56" i="24"/>
  <c r="I58" i="24"/>
  <c r="I60" i="24"/>
  <c r="I62" i="24"/>
  <c r="I64" i="24"/>
  <c r="I67" i="24"/>
  <c r="I70" i="24"/>
  <c r="I72" i="24"/>
  <c r="I74" i="24"/>
  <c r="I76" i="24"/>
  <c r="I78" i="24"/>
  <c r="I80" i="24"/>
  <c r="I82" i="24"/>
  <c r="I85" i="24"/>
  <c r="I87" i="24"/>
  <c r="I89" i="24"/>
  <c r="I91" i="24"/>
  <c r="I93" i="24"/>
  <c r="I95" i="24"/>
  <c r="I97" i="24"/>
  <c r="I99" i="24"/>
  <c r="I101" i="24"/>
  <c r="I103" i="24"/>
  <c r="I105" i="24"/>
  <c r="I107" i="24"/>
  <c r="I109" i="24"/>
  <c r="I111" i="24"/>
  <c r="I113" i="24"/>
  <c r="I118" i="24"/>
  <c r="I120" i="24"/>
  <c r="I122" i="24"/>
  <c r="I124" i="24"/>
  <c r="F6" i="24"/>
  <c r="X6" i="24" s="1"/>
  <c r="AC6" i="24" s="1"/>
  <c r="W6" i="24" s="1"/>
  <c r="F66" i="24"/>
  <c r="X66" i="24" s="1"/>
  <c r="AC66" i="24" s="1"/>
  <c r="W66" i="24" s="1"/>
  <c r="F122" i="24"/>
  <c r="X122" i="24" s="1"/>
  <c r="AC122" i="24" s="1"/>
  <c r="W122" i="24" s="1"/>
  <c r="F118" i="24"/>
  <c r="X118" i="24" s="1"/>
  <c r="AC118" i="24" s="1"/>
  <c r="W118" i="24" s="1"/>
  <c r="F112" i="24"/>
  <c r="X112" i="24" s="1"/>
  <c r="AC112" i="24" s="1"/>
  <c r="W112" i="24" s="1"/>
  <c r="F108" i="24"/>
  <c r="X108" i="24" s="1"/>
  <c r="AC108" i="24" s="1"/>
  <c r="W108" i="24" s="1"/>
  <c r="F104" i="24"/>
  <c r="X104" i="24" s="1"/>
  <c r="AC104" i="24" s="1"/>
  <c r="W104" i="24" s="1"/>
  <c r="F100" i="24"/>
  <c r="X100" i="24" s="1"/>
  <c r="AC100" i="24" s="1"/>
  <c r="W100" i="24" s="1"/>
  <c r="F96" i="24"/>
  <c r="X96" i="24" s="1"/>
  <c r="AC96" i="24" s="1"/>
  <c r="W96" i="24" s="1"/>
  <c r="F92" i="24"/>
  <c r="X92" i="24" s="1"/>
  <c r="AC92" i="24" s="1"/>
  <c r="W92" i="24" s="1"/>
  <c r="F88" i="24"/>
  <c r="X88" i="24" s="1"/>
  <c r="AC88" i="24" s="1"/>
  <c r="W88" i="24" s="1"/>
  <c r="F84" i="24"/>
  <c r="X84" i="24" s="1"/>
  <c r="AC84" i="24" s="1"/>
  <c r="W84" i="24" s="1"/>
  <c r="F80" i="24"/>
  <c r="X80" i="24" s="1"/>
  <c r="AC80" i="24" s="1"/>
  <c r="W80" i="24" s="1"/>
  <c r="F76" i="24"/>
  <c r="X76" i="24" s="1"/>
  <c r="AC76" i="24" s="1"/>
  <c r="W76" i="24" s="1"/>
  <c r="F72" i="24"/>
  <c r="X72" i="24" s="1"/>
  <c r="AC72" i="24" s="1"/>
  <c r="W72" i="24" s="1"/>
  <c r="F68" i="24"/>
  <c r="X68" i="24" s="1"/>
  <c r="AC68" i="24" s="1"/>
  <c r="W68" i="24" s="1"/>
  <c r="F63" i="24"/>
  <c r="X63" i="24" s="1"/>
  <c r="AC63" i="24" s="1"/>
  <c r="W63" i="24" s="1"/>
  <c r="F59" i="24"/>
  <c r="X59" i="24" s="1"/>
  <c r="AC59" i="24" s="1"/>
  <c r="W59" i="24" s="1"/>
  <c r="F55" i="24"/>
  <c r="X55" i="24" s="1"/>
  <c r="AC55" i="24" s="1"/>
  <c r="W55" i="24" s="1"/>
  <c r="F51" i="24"/>
  <c r="X51" i="24" s="1"/>
  <c r="AC51" i="24" s="1"/>
  <c r="W51" i="24" s="1"/>
  <c r="F47" i="24"/>
  <c r="X47" i="24" s="1"/>
  <c r="AC47" i="24" s="1"/>
  <c r="W47" i="24" s="1"/>
  <c r="F43" i="24"/>
  <c r="X43" i="24" s="1"/>
  <c r="AC43" i="24" s="1"/>
  <c r="W43" i="24" s="1"/>
  <c r="F39" i="24"/>
  <c r="X39" i="24" s="1"/>
  <c r="AC39" i="24" s="1"/>
  <c r="W39" i="24" s="1"/>
  <c r="F35" i="24"/>
  <c r="X35" i="24" s="1"/>
  <c r="AC35" i="24" s="1"/>
  <c r="W35" i="24" s="1"/>
  <c r="F31" i="24"/>
  <c r="X31" i="24" s="1"/>
  <c r="AC31" i="24" s="1"/>
  <c r="W31" i="24" s="1"/>
  <c r="F27" i="24"/>
  <c r="X27" i="24" s="1"/>
  <c r="AC27" i="24" s="1"/>
  <c r="W27" i="24" s="1"/>
  <c r="F23" i="24"/>
  <c r="X23" i="24" s="1"/>
  <c r="AC23" i="24" s="1"/>
  <c r="W23" i="24" s="1"/>
  <c r="F19" i="24"/>
  <c r="X19" i="24" s="1"/>
  <c r="AC19" i="24" s="1"/>
  <c r="W19" i="24" s="1"/>
  <c r="F15" i="24"/>
  <c r="X15" i="24" s="1"/>
  <c r="AC15" i="24" s="1"/>
  <c r="W15" i="24" s="1"/>
  <c r="F11" i="24"/>
  <c r="X11" i="24" s="1"/>
  <c r="AC11" i="24" s="1"/>
  <c r="W11" i="24" s="1"/>
  <c r="F7" i="24"/>
  <c r="X7" i="24" s="1"/>
  <c r="AC7" i="24" s="1"/>
  <c r="W7" i="24" s="1"/>
  <c r="F125" i="24"/>
  <c r="X125" i="24" s="1"/>
  <c r="AC125" i="24" s="1"/>
  <c r="W125" i="24" s="1"/>
  <c r="F123" i="24"/>
  <c r="X123" i="24" s="1"/>
  <c r="AC123" i="24" s="1"/>
  <c r="W123" i="24" s="1"/>
  <c r="F121" i="24"/>
  <c r="X121" i="24" s="1"/>
  <c r="AC121" i="24" s="1"/>
  <c r="W121" i="24" s="1"/>
  <c r="F119" i="24"/>
  <c r="X119" i="24" s="1"/>
  <c r="AC119" i="24" s="1"/>
  <c r="W119" i="24" s="1"/>
  <c r="F117" i="24"/>
  <c r="X117" i="24" s="1"/>
  <c r="AC117" i="24" s="1"/>
  <c r="W117" i="24" s="1"/>
  <c r="F113" i="24"/>
  <c r="X113" i="24" s="1"/>
  <c r="AC113" i="24" s="1"/>
  <c r="W113" i="24" s="1"/>
  <c r="F111" i="24"/>
  <c r="X111" i="24" s="1"/>
  <c r="AC111" i="24" s="1"/>
  <c r="W111" i="24" s="1"/>
  <c r="F109" i="24"/>
  <c r="X109" i="24" s="1"/>
  <c r="AC109" i="24" s="1"/>
  <c r="W109" i="24" s="1"/>
  <c r="F107" i="24"/>
  <c r="X107" i="24" s="1"/>
  <c r="AC107" i="24" s="1"/>
  <c r="W107" i="24" s="1"/>
  <c r="F105" i="24"/>
  <c r="X105" i="24" s="1"/>
  <c r="AC105" i="24" s="1"/>
  <c r="W105" i="24" s="1"/>
  <c r="F103" i="24"/>
  <c r="X103" i="24" s="1"/>
  <c r="AC103" i="24" s="1"/>
  <c r="W103" i="24" s="1"/>
  <c r="F101" i="24"/>
  <c r="X101" i="24" s="1"/>
  <c r="AC101" i="24" s="1"/>
  <c r="W101" i="24" s="1"/>
  <c r="F99" i="24"/>
  <c r="X99" i="24" s="1"/>
  <c r="AC99" i="24" s="1"/>
  <c r="W99" i="24" s="1"/>
  <c r="F97" i="24"/>
  <c r="X97" i="24" s="1"/>
  <c r="AC97" i="24" s="1"/>
  <c r="W97" i="24" s="1"/>
  <c r="F95" i="24"/>
  <c r="X95" i="24" s="1"/>
  <c r="AC95" i="24" s="1"/>
  <c r="W95" i="24" s="1"/>
  <c r="F93" i="24"/>
  <c r="X93" i="24" s="1"/>
  <c r="AC93" i="24" s="1"/>
  <c r="W93" i="24" s="1"/>
  <c r="F91" i="24"/>
  <c r="X91" i="24" s="1"/>
  <c r="AC91" i="24" s="1"/>
  <c r="W91" i="24" s="1"/>
  <c r="F89" i="24"/>
  <c r="X89" i="24" s="1"/>
  <c r="AC89" i="24" s="1"/>
  <c r="W89" i="24" s="1"/>
  <c r="F87" i="24"/>
  <c r="X87" i="24" s="1"/>
  <c r="AC87" i="24" s="1"/>
  <c r="W87" i="24" s="1"/>
  <c r="F85" i="24"/>
  <c r="X85" i="24" s="1"/>
  <c r="AC85" i="24" s="1"/>
  <c r="W85" i="24" s="1"/>
  <c r="F83" i="24"/>
  <c r="X83" i="24" s="1"/>
  <c r="AC83" i="24" s="1"/>
  <c r="W83" i="24" s="1"/>
  <c r="F81" i="24"/>
  <c r="X81" i="24" s="1"/>
  <c r="AC81" i="24" s="1"/>
  <c r="W81" i="24" s="1"/>
  <c r="F79" i="24"/>
  <c r="X79" i="24" s="1"/>
  <c r="AC79" i="24" s="1"/>
  <c r="W79" i="24" s="1"/>
  <c r="F77" i="24"/>
  <c r="X77" i="24" s="1"/>
  <c r="AC77" i="24" s="1"/>
  <c r="W77" i="24" s="1"/>
  <c r="F75" i="24"/>
  <c r="X75" i="24" s="1"/>
  <c r="AC75" i="24" s="1"/>
  <c r="W75" i="24" s="1"/>
  <c r="F73" i="24"/>
  <c r="X73" i="24" s="1"/>
  <c r="AC73" i="24" s="1"/>
  <c r="W73" i="24" s="1"/>
  <c r="F71" i="24"/>
  <c r="X71" i="24" s="1"/>
  <c r="AC71" i="24" s="1"/>
  <c r="W71" i="24" s="1"/>
  <c r="F69" i="24"/>
  <c r="X69" i="24" s="1"/>
  <c r="AC69" i="24" s="1"/>
  <c r="W69" i="24" s="1"/>
  <c r="F64" i="24"/>
  <c r="X64" i="24" s="1"/>
  <c r="AC64" i="24" s="1"/>
  <c r="W64" i="24" s="1"/>
  <c r="F62" i="24"/>
  <c r="X62" i="24" s="1"/>
  <c r="AC62" i="24" s="1"/>
  <c r="W62" i="24" s="1"/>
  <c r="F60" i="24"/>
  <c r="X60" i="24" s="1"/>
  <c r="AC60" i="24" s="1"/>
  <c r="W60" i="24" s="1"/>
  <c r="F58" i="24"/>
  <c r="X58" i="24" s="1"/>
  <c r="AC58" i="24" s="1"/>
  <c r="W58" i="24" s="1"/>
  <c r="F56" i="24"/>
  <c r="X56" i="24" s="1"/>
  <c r="AC56" i="24" s="1"/>
  <c r="W56" i="24" s="1"/>
  <c r="F54" i="24"/>
  <c r="X54" i="24" s="1"/>
  <c r="AC54" i="24" s="1"/>
  <c r="W54" i="24" s="1"/>
  <c r="F52" i="24"/>
  <c r="X52" i="24" s="1"/>
  <c r="AC52" i="24" s="1"/>
  <c r="W52" i="24" s="1"/>
  <c r="F50" i="24"/>
  <c r="X50" i="24" s="1"/>
  <c r="AC50" i="24" s="1"/>
  <c r="W50" i="24" s="1"/>
  <c r="F48" i="24"/>
  <c r="X48" i="24" s="1"/>
  <c r="AC48" i="24" s="1"/>
  <c r="W48" i="24" s="1"/>
  <c r="F46" i="24"/>
  <c r="X46" i="24" s="1"/>
  <c r="AC46" i="24" s="1"/>
  <c r="W46" i="24" s="1"/>
  <c r="F44" i="24"/>
  <c r="X44" i="24" s="1"/>
  <c r="AC44" i="24" s="1"/>
  <c r="W44" i="24" s="1"/>
  <c r="F42" i="24"/>
  <c r="X42" i="24" s="1"/>
  <c r="AC42" i="24" s="1"/>
  <c r="W42" i="24" s="1"/>
  <c r="F40" i="24"/>
  <c r="X40" i="24" s="1"/>
  <c r="AC40" i="24" s="1"/>
  <c r="W40" i="24" s="1"/>
  <c r="F38" i="24"/>
  <c r="X38" i="24" s="1"/>
  <c r="AC38" i="24" s="1"/>
  <c r="W38" i="24" s="1"/>
  <c r="F36" i="24"/>
  <c r="X36" i="24" s="1"/>
  <c r="AC36" i="24" s="1"/>
  <c r="W36" i="24" s="1"/>
  <c r="F34" i="24"/>
  <c r="X34" i="24" s="1"/>
  <c r="AC34" i="24" s="1"/>
  <c r="W34" i="24" s="1"/>
  <c r="F32" i="24"/>
  <c r="X32" i="24" s="1"/>
  <c r="AC32" i="24" s="1"/>
  <c r="W32" i="24" s="1"/>
  <c r="F30" i="24"/>
  <c r="X30" i="24" s="1"/>
  <c r="AC30" i="24" s="1"/>
  <c r="W30" i="24" s="1"/>
  <c r="F28" i="24"/>
  <c r="X28" i="24" s="1"/>
  <c r="AC28" i="24" s="1"/>
  <c r="W28" i="24" s="1"/>
  <c r="F26" i="24"/>
  <c r="X26" i="24" s="1"/>
  <c r="AC26" i="24" s="1"/>
  <c r="W26" i="24" s="1"/>
  <c r="F24" i="24"/>
  <c r="X24" i="24" s="1"/>
  <c r="AC24" i="24" s="1"/>
  <c r="W24" i="24" s="1"/>
  <c r="F22" i="24"/>
  <c r="X22" i="24" s="1"/>
  <c r="AC22" i="24" s="1"/>
  <c r="W22" i="24" s="1"/>
  <c r="F20" i="24"/>
  <c r="X20" i="24" s="1"/>
  <c r="AC20" i="24" s="1"/>
  <c r="W20" i="24" s="1"/>
  <c r="F18" i="24"/>
  <c r="X18" i="24" s="1"/>
  <c r="AC18" i="24" s="1"/>
  <c r="W18" i="24" s="1"/>
  <c r="F16" i="24"/>
  <c r="X16" i="24" s="1"/>
  <c r="AC16" i="24" s="1"/>
  <c r="W16" i="24" s="1"/>
  <c r="F14" i="24"/>
  <c r="X14" i="24" s="1"/>
  <c r="AC14" i="24" s="1"/>
  <c r="W14" i="24" s="1"/>
  <c r="F12" i="24"/>
  <c r="X12" i="24" s="1"/>
  <c r="AC12" i="24" s="1"/>
  <c r="W12" i="24" s="1"/>
  <c r="F10" i="24"/>
  <c r="X10" i="24" s="1"/>
  <c r="AC10" i="24" s="1"/>
  <c r="W10" i="24" s="1"/>
  <c r="F8" i="24"/>
  <c r="X8" i="24" s="1"/>
  <c r="AC8" i="24" s="1"/>
  <c r="W8" i="24" s="1"/>
</calcChain>
</file>

<file path=xl/sharedStrings.xml><?xml version="1.0" encoding="utf-8"?>
<sst xmlns="http://schemas.openxmlformats.org/spreadsheetml/2006/main" count="1984" uniqueCount="252">
  <si>
    <t>Железнодорожный район</t>
  </si>
  <si>
    <t>МБОУ СШ № 13</t>
  </si>
  <si>
    <t>Кировский район</t>
  </si>
  <si>
    <t>МБОУ СШ № 94</t>
  </si>
  <si>
    <t>МБОУ СШ № 95</t>
  </si>
  <si>
    <t>Ленинский район</t>
  </si>
  <si>
    <t>МБОУ СШ № 31</t>
  </si>
  <si>
    <t>МБОУ СШ № 44</t>
  </si>
  <si>
    <t>МБОУ СШ № 51</t>
  </si>
  <si>
    <t>МБОУ СШ № 56</t>
  </si>
  <si>
    <t>МБОУ СШ № 62</t>
  </si>
  <si>
    <t>МБОУ СШ № 64</t>
  </si>
  <si>
    <t>МБОУ СШ № 79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</si>
  <si>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</si>
  <si>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</si>
  <si>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</si>
  <si>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</si>
  <si>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</si>
  <si>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</si>
  <si>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73</t>
  </si>
  <si>
    <t>МБОУ СШ № 84</t>
  </si>
  <si>
    <t>МБОУ СШ № 99</t>
  </si>
  <si>
    <t>МБОУ СШ № 133</t>
  </si>
  <si>
    <t>Свердловский район</t>
  </si>
  <si>
    <t>Советский район</t>
  </si>
  <si>
    <t>МБОУ СШ № 2</t>
  </si>
  <si>
    <t>МБОУ СШ № 4</t>
  </si>
  <si>
    <t>МБОУ СШ № 27</t>
  </si>
  <si>
    <t>МАОУ СШ № 151</t>
  </si>
  <si>
    <t>Центральный район</t>
  </si>
  <si>
    <t>№</t>
  </si>
  <si>
    <t>Остаточная балансовая стоимость недвижимого имущества</t>
  </si>
  <si>
    <t>Стоимость основных средств</t>
  </si>
  <si>
    <t>Кол-во работников</t>
  </si>
  <si>
    <t>Примечение</t>
  </si>
  <si>
    <t>Наименование ОУ (кратко)</t>
  </si>
  <si>
    <t>Код ОУ по КИАСУО</t>
  </si>
  <si>
    <t>Субсидии на выполнение МЗ</t>
  </si>
  <si>
    <t>Стоимость материальных запасов</t>
  </si>
  <si>
    <t>Заработная плата и начисления на выплаты по оплате труда</t>
  </si>
  <si>
    <t>Общее          кол-во обучающихся</t>
  </si>
  <si>
    <t>МАОУ СШ № 32</t>
  </si>
  <si>
    <t>МБОУ Прогимназия  № 131</t>
  </si>
  <si>
    <t>МАОУ Лицей № 7</t>
  </si>
  <si>
    <t>МАОУ Гимназия №  9</t>
  </si>
  <si>
    <t>МАОУ Гимназия № 4</t>
  </si>
  <si>
    <t>МАОУ Гимназия № 6</t>
  </si>
  <si>
    <t>МАОУ Лицей № 11</t>
  </si>
  <si>
    <t>МАОУ СШ № 55</t>
  </si>
  <si>
    <t>МАОУ Гимназия № 10</t>
  </si>
  <si>
    <t>МБОУ Гимназия № 7</t>
  </si>
  <si>
    <t>МАОУ Гимназия № 15</t>
  </si>
  <si>
    <t>МАОУ Лицей № 12</t>
  </si>
  <si>
    <t>МАОУ СШ № 148</t>
  </si>
  <si>
    <t>МАОУ Лицей № 6 "Перспектива"</t>
  </si>
  <si>
    <t>МАОУ «КУГ № 1 – Универс»</t>
  </si>
  <si>
    <t>МАОУ Лицей № 1</t>
  </si>
  <si>
    <t>МБОУ Лицей № 8</t>
  </si>
  <si>
    <t>МБОУ Лицей № 10</t>
  </si>
  <si>
    <t>МАОУ Гимназия № 13 "Академ"</t>
  </si>
  <si>
    <t>МАОУ СШ № 23</t>
  </si>
  <si>
    <t>МАОУ СШ № 137</t>
  </si>
  <si>
    <t>МАОУ Лицей № 9 "Лидер"</t>
  </si>
  <si>
    <t>МАОУ Гимназия № 14</t>
  </si>
  <si>
    <t>МАОУ Гимназия № 2</t>
  </si>
  <si>
    <t>МБОУ Лицей № 2</t>
  </si>
  <si>
    <t>МБОУ  Гимназия № 16</t>
  </si>
  <si>
    <t>Среднее значение по городу</t>
  </si>
  <si>
    <t>Максимальное значение по городу</t>
  </si>
  <si>
    <t>Минимальное значение по городу</t>
  </si>
  <si>
    <t>A</t>
  </si>
  <si>
    <t>B</t>
  </si>
  <si>
    <t>C</t>
  </si>
  <si>
    <t>D</t>
  </si>
  <si>
    <t>Значение границы C-D</t>
  </si>
  <si>
    <t>Значение границы A-B</t>
  </si>
  <si>
    <t>Итог</t>
  </si>
  <si>
    <t>ИНФРАСТУКТУРНОЕ ОБЕСПЕЧЕНИЕ ОБЩЕОБРАЗОВАТЕЛЬНЫХ УЧРЕЖДЕНИЙ</t>
  </si>
  <si>
    <t>Движимое имущество на 1 уч-ся</t>
  </si>
  <si>
    <t>Субсидии муницип. задания на 1 уч-ся</t>
  </si>
  <si>
    <t>Стоимость увеличения мат.запаса на 1 уч-ся</t>
  </si>
  <si>
    <t>Размер оплаты труда на 1 сотрудника</t>
  </si>
  <si>
    <t>МАОУ СШ № 143</t>
  </si>
  <si>
    <t>МАОУ СШ № 145</t>
  </si>
  <si>
    <t>МАОУ СШ № 149</t>
  </si>
  <si>
    <t>МАОУ СШ № 150</t>
  </si>
  <si>
    <t>по городу Красноярску</t>
  </si>
  <si>
    <t>Среднее значение</t>
  </si>
  <si>
    <r>
      <rPr>
        <b/>
        <sz val="10"/>
        <color theme="1"/>
        <rFont val="Calibri"/>
        <family val="2"/>
        <charset val="204"/>
        <scheme val="minor"/>
      </rPr>
      <t>Коэффиицент обеспечения муниципального задания</t>
    </r>
    <r>
      <rPr>
        <b/>
        <sz val="12"/>
        <color theme="1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color theme="1"/>
        <rFont val="Calibri"/>
        <family val="2"/>
        <charset val="204"/>
        <scheme val="minor"/>
      </rPr>
      <t>мз</t>
    </r>
  </si>
  <si>
    <r>
      <rPr>
        <b/>
        <sz val="10"/>
        <color theme="1"/>
        <rFont val="Calibri"/>
        <family val="2"/>
        <charset val="204"/>
        <scheme val="minor"/>
      </rPr>
      <t>Коэффициент оснащенности на 1 учащегося</t>
    </r>
    <r>
      <rPr>
        <b/>
        <sz val="12"/>
        <color theme="1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color theme="1"/>
        <rFont val="Calibri"/>
        <family val="2"/>
        <charset val="204"/>
        <scheme val="minor"/>
      </rPr>
      <t>о</t>
    </r>
  </si>
  <si>
    <r>
      <rPr>
        <b/>
        <sz val="10"/>
        <color theme="1"/>
        <rFont val="Calibri"/>
        <family val="2"/>
        <charset val="204"/>
        <scheme val="minor"/>
      </rPr>
      <t>Коэффициент состояния основных фондов</t>
    </r>
    <r>
      <rPr>
        <b/>
        <sz val="12"/>
        <color theme="1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color theme="1"/>
        <rFont val="Calibri"/>
        <family val="2"/>
        <charset val="204"/>
        <scheme val="minor"/>
      </rPr>
      <t xml:space="preserve">ф </t>
    </r>
  </si>
  <si>
    <r>
      <rPr>
        <b/>
        <sz val="10"/>
        <color theme="1"/>
        <rFont val="Calibri"/>
        <family val="2"/>
        <charset val="204"/>
        <scheme val="minor"/>
      </rPr>
      <t xml:space="preserve">Коэффициент увеличения материальных запасов и основных средств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vertAlign val="subscript"/>
        <sz val="14"/>
        <color theme="1"/>
        <rFont val="Calibri"/>
        <family val="2"/>
        <charset val="204"/>
        <scheme val="minor"/>
      </rPr>
      <t>умо</t>
    </r>
  </si>
  <si>
    <r>
      <rPr>
        <b/>
        <sz val="10"/>
        <color theme="1"/>
        <rFont val="Calibri"/>
        <family val="2"/>
        <charset val="204"/>
        <scheme val="minor"/>
      </rPr>
      <t xml:space="preserve">Коэффициент обеспеченности оплатой труда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vertAlign val="subscript"/>
        <sz val="14"/>
        <color theme="1"/>
        <rFont val="Calibri"/>
        <family val="2"/>
        <charset val="204"/>
        <scheme val="minor"/>
      </rPr>
      <t>от</t>
    </r>
  </si>
  <si>
    <t>Среднее по городу</t>
  </si>
  <si>
    <t>Cреднее по городу</t>
  </si>
  <si>
    <r>
      <t xml:space="preserve">Индекс обеспечения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1"/>
        <color theme="1"/>
        <rFont val="Calibri"/>
        <family val="2"/>
        <charset val="204"/>
        <scheme val="minor"/>
      </rPr>
      <t>мз</t>
    </r>
  </si>
  <si>
    <r>
      <t xml:space="preserve">Индекс увеличения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1"/>
        <color theme="1"/>
        <rFont val="Calibri"/>
        <family val="2"/>
        <charset val="204"/>
        <scheme val="minor"/>
      </rPr>
      <t>умо</t>
    </r>
  </si>
  <si>
    <r>
      <t xml:space="preserve">Индекс оплаты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1"/>
        <color theme="1"/>
        <rFont val="Calibri"/>
        <family val="2"/>
        <charset val="204"/>
        <scheme val="minor"/>
      </rPr>
      <t>умо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</si>
  <si>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от оплаты труда (отношение к max)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</si>
  <si>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умо увеличения (отношение к max)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</si>
  <si>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мз обеспечения  (отношение к max)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</si>
  <si>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о оснащения (отношение к max)</t>
    </r>
  </si>
  <si>
    <r>
      <t>Индекс оснащения</t>
    </r>
    <r>
      <rPr>
        <b/>
        <sz val="12"/>
        <color theme="1"/>
        <rFont val="Calibri"/>
        <family val="2"/>
        <charset val="204"/>
        <scheme val="minor"/>
      </rPr>
      <t xml:space="preserve"> I</t>
    </r>
    <r>
      <rPr>
        <b/>
        <sz val="11"/>
        <color theme="1"/>
        <rFont val="Calibri"/>
        <family val="2"/>
        <charset val="204"/>
        <scheme val="minor"/>
      </rPr>
      <t>о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</si>
  <si>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ф состояния основных фондов</t>
    </r>
  </si>
  <si>
    <r>
      <t>Индекс состояния</t>
    </r>
    <r>
      <rPr>
        <b/>
        <sz val="12"/>
        <color theme="1"/>
        <rFont val="Calibri"/>
        <family val="2"/>
        <charset val="204"/>
        <scheme val="minor"/>
      </rPr>
      <t xml:space="preserve"> I</t>
    </r>
    <r>
      <rPr>
        <b/>
        <sz val="10"/>
        <color theme="1"/>
        <rFont val="Calibri"/>
        <family val="2"/>
        <charset val="204"/>
        <scheme val="minor"/>
      </rPr>
      <t>ф</t>
    </r>
  </si>
  <si>
    <t xml:space="preserve"> - верхняя половина интервала между средним значением и максимальным</t>
  </si>
  <si>
    <t xml:space="preserve"> - нижняя половина интервала между средним значением и максимальным</t>
  </si>
  <si>
    <t xml:space="preserve"> - верхняя половина интервала между средним значением и минимальным</t>
  </si>
  <si>
    <t xml:space="preserve"> - нижняя половина интервала между средним значением и минимальным</t>
  </si>
  <si>
    <t>отлично</t>
  </si>
  <si>
    <r>
      <rPr>
        <b/>
        <sz val="11"/>
        <color rgb="FF000000"/>
        <rFont val="Calibri"/>
        <family val="2"/>
        <charset val="204"/>
        <scheme val="minor"/>
      </rPr>
      <t>хорошо</t>
    </r>
    <r>
      <rPr>
        <sz val="11"/>
        <color rgb="FF000000"/>
        <rFont val="Calibri"/>
        <family val="2"/>
        <scheme val="minor"/>
      </rPr>
      <t xml:space="preserve"> </t>
    </r>
  </si>
  <si>
    <t>нормально</t>
  </si>
  <si>
    <t>критично</t>
  </si>
  <si>
    <t xml:space="preserve">МАОУ СШ № 152 </t>
  </si>
  <si>
    <t xml:space="preserve">МАОУ Гимназия № 11 </t>
  </si>
  <si>
    <t xml:space="preserve">МБОУ СШ № 72 </t>
  </si>
  <si>
    <t>Вспомогательные значения</t>
  </si>
  <si>
    <t>Цифра 1</t>
  </si>
  <si>
    <t>Цифра 2</t>
  </si>
  <si>
    <t>Цифра 3</t>
  </si>
  <si>
    <t>Цифра 4</t>
  </si>
  <si>
    <t>Цифра 5</t>
  </si>
  <si>
    <t xml:space="preserve">Среднее значение 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</si>
  <si>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</si>
  <si>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</si>
  <si>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</si>
  <si>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</si>
  <si>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</si>
  <si>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</si>
  <si>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</si>
  <si>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МАОУ СШ "Комплекс "Покровский"</t>
  </si>
  <si>
    <t xml:space="preserve">МБОУ СШ № 86 </t>
  </si>
  <si>
    <t>МАОУ СШ № 90</t>
  </si>
  <si>
    <t>МАОУ СШ № 93</t>
  </si>
  <si>
    <t>МАОУ СШ № 158</t>
  </si>
  <si>
    <t>Инфраструктурное обеспечение</t>
  </si>
  <si>
    <r>
      <t>Оснащенность на 1 учащегося К</t>
    </r>
    <r>
      <rPr>
        <b/>
        <vertAlign val="subscript"/>
        <sz val="10"/>
        <color theme="1"/>
        <rFont val="Calibri"/>
        <family val="2"/>
        <charset val="204"/>
        <scheme val="minor"/>
      </rPr>
      <t>о</t>
    </r>
  </si>
  <si>
    <r>
      <t>Состояние основных фондов К</t>
    </r>
    <r>
      <rPr>
        <b/>
        <vertAlign val="subscript"/>
        <sz val="10"/>
        <color theme="1"/>
        <rFont val="Calibri"/>
        <family val="2"/>
        <charset val="204"/>
        <scheme val="minor"/>
      </rPr>
      <t xml:space="preserve">ф </t>
    </r>
  </si>
  <si>
    <r>
      <t>Обеспечение МЗ К</t>
    </r>
    <r>
      <rPr>
        <b/>
        <vertAlign val="subscript"/>
        <sz val="10"/>
        <color theme="1"/>
        <rFont val="Calibri"/>
        <family val="2"/>
        <charset val="204"/>
        <scheme val="minor"/>
      </rPr>
      <t>мз</t>
    </r>
  </si>
  <si>
    <r>
      <t>Обеспечение оплатой труда К</t>
    </r>
    <r>
      <rPr>
        <b/>
        <vertAlign val="subscript"/>
        <sz val="10"/>
        <color theme="1"/>
        <rFont val="Calibri"/>
        <family val="2"/>
        <charset val="204"/>
        <scheme val="minor"/>
      </rPr>
      <t>от</t>
    </r>
  </si>
  <si>
    <r>
      <t>Увеличение мат.запасов и средств К</t>
    </r>
    <r>
      <rPr>
        <b/>
        <vertAlign val="subscript"/>
        <sz val="10"/>
        <color theme="1"/>
        <rFont val="Calibri"/>
        <family val="2"/>
        <charset val="204"/>
        <scheme val="minor"/>
      </rPr>
      <t>умо</t>
    </r>
  </si>
  <si>
    <t>Сумма мест</t>
  </si>
  <si>
    <r>
      <t>Состояние основных фондов К</t>
    </r>
    <r>
      <rPr>
        <b/>
        <vertAlign val="subscript"/>
        <sz val="10"/>
        <color theme="1"/>
        <rFont val="Calibri"/>
        <family val="2"/>
        <scheme val="minor"/>
      </rPr>
      <t>ф (значение / место в рейтинге)</t>
    </r>
  </si>
  <si>
    <r>
      <t>Обеспечение муниципального задания К</t>
    </r>
    <r>
      <rPr>
        <b/>
        <vertAlign val="subscript"/>
        <sz val="10"/>
        <color theme="1"/>
        <rFont val="Calibri"/>
        <family val="2"/>
        <scheme val="minor"/>
      </rPr>
      <t>мз (значение / место в рейтинге)</t>
    </r>
  </si>
  <si>
    <r>
      <t>Увеличение матзапасов и основных средств К</t>
    </r>
    <r>
      <rPr>
        <b/>
        <vertAlign val="subscript"/>
        <sz val="10"/>
        <color theme="1"/>
        <rFont val="Calibri"/>
        <family val="2"/>
        <scheme val="minor"/>
      </rPr>
      <t>умо (значение / место в рейтинге)</t>
    </r>
  </si>
  <si>
    <r>
      <t>Оснащенность на 1 учащегося К</t>
    </r>
    <r>
      <rPr>
        <b/>
        <vertAlign val="subscript"/>
        <sz val="10"/>
        <color theme="1"/>
        <rFont val="Calibri"/>
        <family val="2"/>
        <scheme val="minor"/>
      </rPr>
      <t>о                                                                  (значение / место в рейтинге)</t>
    </r>
  </si>
  <si>
    <r>
      <t>Обеспеченность оплатой труда К</t>
    </r>
    <r>
      <rPr>
        <b/>
        <vertAlign val="subscript"/>
        <sz val="10"/>
        <color theme="1"/>
        <rFont val="Calibri"/>
        <family val="2"/>
        <scheme val="minor"/>
      </rPr>
      <t>от                                                                   (значение / место в рейтинге)</t>
    </r>
  </si>
  <si>
    <r>
      <t>Состояние основных фондов К</t>
    </r>
    <r>
      <rPr>
        <b/>
        <vertAlign val="subscript"/>
        <sz val="10"/>
        <color theme="1"/>
        <rFont val="Calibri"/>
        <family val="2"/>
        <scheme val="minor"/>
      </rPr>
      <t>ф  (значение / место в рейтинге)</t>
    </r>
  </si>
  <si>
    <r>
      <t>Обеспечение муниципального задания К</t>
    </r>
    <r>
      <rPr>
        <b/>
        <vertAlign val="subscript"/>
        <sz val="10"/>
        <color theme="1"/>
        <rFont val="Calibri"/>
        <family val="2"/>
        <scheme val="minor"/>
      </rPr>
      <t>мз  (значение / место в рейтинге)</t>
    </r>
  </si>
  <si>
    <r>
      <t>Увеличение матзапасов и основных средств К</t>
    </r>
    <r>
      <rPr>
        <b/>
        <vertAlign val="subscript"/>
        <sz val="10"/>
        <color theme="1"/>
        <rFont val="Calibri"/>
        <family val="2"/>
        <scheme val="minor"/>
      </rPr>
      <t>умо  (значение / место в рейтинге)</t>
    </r>
  </si>
  <si>
    <r>
      <t>Оснащенность на 1 учащегося К</t>
    </r>
    <r>
      <rPr>
        <b/>
        <vertAlign val="subscript"/>
        <sz val="10"/>
        <color theme="1"/>
        <rFont val="Calibri"/>
        <family val="2"/>
        <scheme val="minor"/>
      </rPr>
      <t>о                                  (значение / место в рейтинге)</t>
    </r>
  </si>
  <si>
    <r>
      <t>Обеспеченность оплатой труда К</t>
    </r>
    <r>
      <rPr>
        <b/>
        <vertAlign val="subscript"/>
        <sz val="10"/>
        <color theme="1"/>
        <rFont val="Calibri"/>
        <family val="2"/>
        <scheme val="minor"/>
      </rPr>
      <t>от                           (значение / место в рейтинге)</t>
    </r>
  </si>
  <si>
    <r>
      <rPr>
        <b/>
        <sz val="10"/>
        <rFont val="Calibri"/>
        <family val="2"/>
        <charset val="204"/>
        <scheme val="minor"/>
      </rPr>
      <t>Коэффициент оснащенности на 1 учащегося</t>
    </r>
    <r>
      <rPr>
        <b/>
        <sz val="12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rFont val="Calibri"/>
        <family val="2"/>
        <charset val="204"/>
        <scheme val="minor"/>
      </rPr>
      <t>о</t>
    </r>
  </si>
  <si>
    <t>Район</t>
  </si>
  <si>
    <t>МАОУ Гимназия № 8</t>
  </si>
  <si>
    <t>МАОУ СШ  № 12</t>
  </si>
  <si>
    <t>МАОУ СШ № 19</t>
  </si>
  <si>
    <t>МАОУ СШ № 8 "Созидание"</t>
  </si>
  <si>
    <t>МАОУ СШ № 81</t>
  </si>
  <si>
    <t>МАОУ Лицей № 3</t>
  </si>
  <si>
    <t>МАОУ СШ № 53</t>
  </si>
  <si>
    <t>МАОУ СШ № 89</t>
  </si>
  <si>
    <t>МБОУ Гимназия № 3</t>
  </si>
  <si>
    <t>МАОУ Школа-интернат № 1</t>
  </si>
  <si>
    <t>МАОУ СШ № 3</t>
  </si>
  <si>
    <t xml:space="preserve">МАОУ СШ № 72 </t>
  </si>
  <si>
    <t>МАОУ СШ № 82</t>
  </si>
  <si>
    <t>МАОУ СШ № 6</t>
  </si>
  <si>
    <t>МАОУ СШ № 17</t>
  </si>
  <si>
    <t>МАОУ СШ № 34</t>
  </si>
  <si>
    <t>МАОУ СШ № 42</t>
  </si>
  <si>
    <t>МАОУ СШ № 45</t>
  </si>
  <si>
    <t>МАОУ СШ № 76</t>
  </si>
  <si>
    <t>МАОУ СШ № 1</t>
  </si>
  <si>
    <t>МАОУ СШ № 5</t>
  </si>
  <si>
    <t>МАОУ СШ № 7</t>
  </si>
  <si>
    <t>МАОУ СШ № 24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</si>
  <si>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</si>
  <si>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</si>
  <si>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</si>
  <si>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</si>
  <si>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</si>
  <si>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</si>
  <si>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</si>
  <si>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</si>
  <si>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МАОУ СШ № 154</t>
  </si>
  <si>
    <t>МАОУ СШ № 156</t>
  </si>
  <si>
    <t>МАОУ СШ № 157</t>
  </si>
  <si>
    <r>
      <rPr>
        <b/>
        <sz val="10"/>
        <color theme="1"/>
        <rFont val="Calibri"/>
        <family val="2"/>
        <charset val="204"/>
        <scheme val="minor"/>
      </rPr>
      <t>Коэффиицент обеспечения муниципального  задания</t>
    </r>
    <r>
      <rPr>
        <b/>
        <sz val="12"/>
        <color theme="1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color theme="1"/>
        <rFont val="Calibri"/>
        <family val="2"/>
        <charset val="204"/>
        <scheme val="minor"/>
      </rPr>
      <t xml:space="preserve">мз </t>
    </r>
  </si>
  <si>
    <t>МАОУ СШ № 46</t>
  </si>
  <si>
    <t>МАОУ СШ № 135</t>
  </si>
  <si>
    <t>МАОУ СШ № 16</t>
  </si>
  <si>
    <t>МАОУ СШ № 50</t>
  </si>
  <si>
    <t>МАОУ СШ № 65</t>
  </si>
  <si>
    <t>МАОУ СШ № 78</t>
  </si>
  <si>
    <t>МАОУ СШ № 18</t>
  </si>
  <si>
    <t>МАОУ СШ № 66</t>
  </si>
  <si>
    <t>МАОУ СШ № 69</t>
  </si>
  <si>
    <t xml:space="preserve">МБОУ СОШ № 10 </t>
  </si>
  <si>
    <t>МБОУ Лицей № 28</t>
  </si>
  <si>
    <t>МАОУ СШ № 158 "Грани"</t>
  </si>
  <si>
    <t>МАОУ СШ № 155</t>
  </si>
  <si>
    <t>Общая балансовая стоимость движимого имущества на 31.03.2022 г.</t>
  </si>
  <si>
    <t>МАОУ СШ № 63</t>
  </si>
  <si>
    <t>МАОУ СШ № 91</t>
  </si>
  <si>
    <t>МАОУ СШ № 98</t>
  </si>
  <si>
    <t>МАОУ СШ № 147</t>
  </si>
  <si>
    <t>МАОУ СШ № 129</t>
  </si>
  <si>
    <t>МАОУ СШ № 27</t>
  </si>
  <si>
    <t>МАОУ СШ № 159</t>
  </si>
  <si>
    <t>на 01 января 2025 года</t>
  </si>
  <si>
    <t>МАОУ Лицей № 28</t>
  </si>
  <si>
    <t>План ФХД на 01.01.2025 г. Публикация от 10.01.2025 г.</t>
  </si>
  <si>
    <t>План ФХД на 01.01.2025 г. Публикация от 29.12.2024 г.</t>
  </si>
  <si>
    <t>План ФХД на 01.01.2025 г. Публикация от 15.01.2025 г.</t>
  </si>
  <si>
    <t>План ФХД на 01.01.2025 г. Публикация от 28.12.2024 г.</t>
  </si>
  <si>
    <t>План ФХД на 01.01.2025 г. Публикация от 13.01.2025 г.</t>
  </si>
  <si>
    <t>План ФХД на 01.01.2025 г. Публикация от 23.01.2025 г.</t>
  </si>
  <si>
    <t>План ФХД на 01.01.2025 г. Публикация от 14.01.2025 г.</t>
  </si>
  <si>
    <t>План ФХД на 01.01.2025 г. Публикация от 29.01.2025 г.</t>
  </si>
  <si>
    <t>План ФХД на 01.01.2025 г. Публикация от 16.01.2025 г.</t>
  </si>
  <si>
    <t>План ФХД на 01.01.2025 г. Публикация от 30.01.2025 г.</t>
  </si>
  <si>
    <t>План ФХД на 01.01.2025 г. Публикация от 11.01.2025 г.</t>
  </si>
  <si>
    <t>МАОУ СШ № 160</t>
  </si>
  <si>
    <t>МАОУ СШ № 161</t>
  </si>
  <si>
    <t>План ФХД на 01.01.2025 г. Публикация от 06.02.2025 г.</t>
  </si>
  <si>
    <t>План ФХД на 01.01.2025 г. Публикация от 09.01.2025 г.</t>
  </si>
  <si>
    <t>План ФХД на 01.01.2025 г. Публикация от 07.02.2025 г.</t>
  </si>
  <si>
    <t>План ФХД на 01.01.2025 г. Публикация от 17.01.2025 г.</t>
  </si>
  <si>
    <t>План ФХД на 01.01.2025 г. Публикация от 02.01.2025 г.</t>
  </si>
  <si>
    <t>План ФХД на 01.01.2025 г. Публикация от 22.01.2025 г.</t>
  </si>
  <si>
    <t>План ФХД на 01.01.2025 г. Публикация от 03.02.2025 г.</t>
  </si>
  <si>
    <t>План ФХД на 01.01.2025 г. Публикация от 31.01.2025 г.</t>
  </si>
  <si>
    <t>План ФХД на 01.01.2025 г. Публикация от 05.02.2025 г.</t>
  </si>
  <si>
    <t>Общая балансовая стоимость недвижимого имущества на 01.01.2025 г.</t>
  </si>
  <si>
    <t>План ФХД на 01.01.2025 г. Публикация от 20.01.2025 г.</t>
  </si>
  <si>
    <t>План ФХД на 01.01.2025 г. Публикация от 05.01.2025 г.</t>
  </si>
  <si>
    <t>План ФХД на 01.01.2025 г. Публикация от 04.01.2025 г.</t>
  </si>
  <si>
    <t>План ФХД на 01.01.2025 г. Публикация от 06.01.2025 г.</t>
  </si>
  <si>
    <t>План ФХД на 01.01.2025 г. Публикация от 12.01.2025 г.</t>
  </si>
  <si>
    <t>План ФХД на 01.01.2025 г. Публикация от 28.01.2025 г.</t>
  </si>
  <si>
    <t>План ФХД на 01.01.2025 г. Публикация от 03.01.2025 г.</t>
  </si>
  <si>
    <t xml:space="preserve">Общая балансовая стоимость недвижимого имущества </t>
  </si>
  <si>
    <t>План ФХД на 01.01.2025 г. Публикация от 19.01.2025 г.</t>
  </si>
  <si>
    <t>113\</t>
  </si>
  <si>
    <t>Ж</t>
  </si>
  <si>
    <t>К</t>
  </si>
  <si>
    <t>Л</t>
  </si>
  <si>
    <t>О</t>
  </si>
  <si>
    <t>Св</t>
  </si>
  <si>
    <t>Сов</t>
  </si>
  <si>
    <t>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</si>
</sst>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_₽"/>
  </numFmts>
  <fonts count="4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vertAlign val="subscript"/>
      <sz val="14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3"/>
      <color rgb="FF000000"/>
      <name val="Symbol"/>
      <family val="1"/>
      <charset val="2"/>
    </font>
    <font>
      <sz val="8"/>
      <color theme="1"/>
      <name val="Calibri"/>
      <family val="2"/>
      <scheme val="minor"/>
    </font>
    <font>
      <i/>
      <sz val="8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b/>
      <i/>
      <sz val="8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b/>
      <i/>
      <sz val="12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  <font>
      <b/>
      <vertAlign val="subscript"/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vertAlign val="subscript"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Calibri"/>
      <family val="2"/>
      <charset val="204"/>
      <scheme val="minor"/>
    </font>
    <font>
      <b/>
      <vertAlign val="subscript"/>
      <sz val="14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0"/>
        <bgColor rgb="FF000000"/>
      </patternFill>
    </fill>
  </fills>
  <borders count="8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4">
    <xf numFmtId="0" fontId="0" fillId="0" borderId="0"/>
    <xf numFmtId="0" fontId="10" fillId="0" borderId="0"/>
    <xf numFmtId="0" fontId="10" fillId="0" borderId="0"/>
    <xf numFmtId="0" fontId="23" fillId="0" borderId="0" applyNumberFormat="0" applyFill="0" applyBorder="0" applyAlignment="0" applyProtection="0"/>
  </cellStyleXfs>
  <cellXfs count="727">
    <xf numFmtId="0" fontId="0" fillId="0" borderId="0" xfId="0"/>
    <xf numFmtId="0" fontId="0" fillId="0" borderId="0" xfId="0" applyFill="1" applyBorder="1" applyAlignment="1">
      <alignment horizontal="left"/>
    </xf>
    <xf numFmtId="0" fontId="4" fillId="0" borderId="3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right"/>
    </xf>
    <xf numFmtId="0" fontId="4" fillId="0" borderId="21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wrapText="1"/>
    </xf>
    <xf numFmtId="0" fontId="7" fillId="2" borderId="24" xfId="0" applyFont="1" applyFill="1" applyBorder="1" applyAlignment="1">
      <alignment horizontal="center" wrapText="1"/>
    </xf>
    <xf numFmtId="0" fontId="7" fillId="2" borderId="14" xfId="0" applyFont="1" applyFill="1" applyBorder="1" applyAlignment="1">
      <alignment horizontal="center" wrapText="1"/>
    </xf>
    <xf numFmtId="0" fontId="7" fillId="2" borderId="17" xfId="0" applyFont="1" applyFill="1" applyBorder="1" applyAlignment="1">
      <alignment horizontal="center" wrapText="1"/>
    </xf>
    <xf numFmtId="0" fontId="3" fillId="0" borderId="0" xfId="0" applyFont="1"/>
    <xf numFmtId="0" fontId="7" fillId="3" borderId="0" xfId="0" applyFont="1" applyFill="1" applyBorder="1" applyAlignment="1">
      <alignment horizontal="right" wrapText="1"/>
    </xf>
    <xf numFmtId="0" fontId="0" fillId="0" borderId="0" xfId="0" applyBorder="1"/>
    <xf numFmtId="2" fontId="0" fillId="0" borderId="1" xfId="0" applyNumberFormat="1" applyBorder="1"/>
    <xf numFmtId="2" fontId="0" fillId="0" borderId="17" xfId="0" applyNumberFormat="1" applyBorder="1"/>
    <xf numFmtId="0" fontId="8" fillId="0" borderId="0" xfId="0" applyFont="1"/>
    <xf numFmtId="0" fontId="0" fillId="0" borderId="0" xfId="0" applyAlignment="1">
      <alignment horizontal="right"/>
    </xf>
    <xf numFmtId="2" fontId="0" fillId="0" borderId="0" xfId="0" applyNumberFormat="1" applyBorder="1"/>
    <xf numFmtId="4" fontId="4" fillId="0" borderId="46" xfId="0" applyNumberFormat="1" applyFont="1" applyBorder="1"/>
    <xf numFmtId="2" fontId="4" fillId="0" borderId="10" xfId="0" applyNumberFormat="1" applyFont="1" applyBorder="1" applyAlignment="1">
      <alignment horizontal="center" vertical="center"/>
    </xf>
    <xf numFmtId="2" fontId="4" fillId="0" borderId="18" xfId="0" applyNumberFormat="1" applyFont="1" applyBorder="1" applyAlignment="1">
      <alignment horizontal="center" vertical="center"/>
    </xf>
    <xf numFmtId="2" fontId="4" fillId="0" borderId="40" xfId="0" applyNumberFormat="1" applyFont="1" applyBorder="1" applyAlignment="1">
      <alignment horizontal="center" vertical="center"/>
    </xf>
    <xf numFmtId="2" fontId="4" fillId="0" borderId="0" xfId="0" applyNumberFormat="1" applyFont="1" applyBorder="1"/>
    <xf numFmtId="4" fontId="4" fillId="0" borderId="0" xfId="0" applyNumberFormat="1" applyFont="1" applyBorder="1"/>
    <xf numFmtId="2" fontId="4" fillId="0" borderId="25" xfId="0" applyNumberFormat="1" applyFont="1" applyBorder="1" applyAlignment="1">
      <alignment horizontal="center" vertical="center"/>
    </xf>
    <xf numFmtId="4" fontId="4" fillId="0" borderId="0" xfId="0" applyNumberFormat="1" applyFont="1" applyBorder="1" applyAlignment="1">
      <alignment horizontal="right"/>
    </xf>
    <xf numFmtId="4" fontId="4" fillId="0" borderId="46" xfId="0" applyNumberFormat="1" applyFont="1" applyBorder="1" applyAlignment="1">
      <alignment horizontal="right"/>
    </xf>
    <xf numFmtId="0" fontId="7" fillId="0" borderId="0" xfId="0" applyFont="1"/>
    <xf numFmtId="2" fontId="4" fillId="0" borderId="20" xfId="0" applyNumberFormat="1" applyFont="1" applyBorder="1" applyAlignment="1">
      <alignment horizontal="left" vertical="center"/>
    </xf>
    <xf numFmtId="2" fontId="4" fillId="0" borderId="4" xfId="0" applyNumberFormat="1" applyFont="1" applyBorder="1" applyAlignment="1">
      <alignment horizontal="center" vertical="center"/>
    </xf>
    <xf numFmtId="2" fontId="4" fillId="0" borderId="5" xfId="0" applyNumberFormat="1" applyFont="1" applyBorder="1" applyAlignment="1">
      <alignment horizontal="center" vertical="center"/>
    </xf>
    <xf numFmtId="2" fontId="4" fillId="0" borderId="7" xfId="0" applyNumberFormat="1" applyFont="1" applyBorder="1" applyAlignment="1">
      <alignment horizontal="center" vertical="center"/>
    </xf>
    <xf numFmtId="4" fontId="4" fillId="0" borderId="3" xfId="0" applyNumberFormat="1" applyFont="1" applyBorder="1" applyAlignment="1">
      <alignment horizontal="left"/>
    </xf>
    <xf numFmtId="2" fontId="4" fillId="0" borderId="21" xfId="0" applyNumberFormat="1" applyFont="1" applyBorder="1" applyAlignment="1">
      <alignment horizontal="left" vertical="center"/>
    </xf>
    <xf numFmtId="2" fontId="4" fillId="0" borderId="27" xfId="0" applyNumberFormat="1" applyFont="1" applyBorder="1" applyAlignment="1">
      <alignment horizontal="center" vertical="center"/>
    </xf>
    <xf numFmtId="2" fontId="4" fillId="0" borderId="26" xfId="0" applyNumberFormat="1" applyFont="1" applyBorder="1" applyAlignment="1">
      <alignment horizontal="center" vertical="center"/>
    </xf>
    <xf numFmtId="2" fontId="4" fillId="0" borderId="39" xfId="0" applyNumberFormat="1" applyFont="1" applyBorder="1" applyAlignment="1">
      <alignment horizontal="center" vertical="center"/>
    </xf>
    <xf numFmtId="4" fontId="4" fillId="0" borderId="13" xfId="0" applyNumberFormat="1" applyFont="1" applyBorder="1" applyAlignment="1">
      <alignment horizontal="left"/>
    </xf>
    <xf numFmtId="2" fontId="4" fillId="0" borderId="0" xfId="0" applyNumberFormat="1" applyFont="1" applyBorder="1" applyAlignment="1">
      <alignment horizontal="center" vertical="center"/>
    </xf>
    <xf numFmtId="2" fontId="4" fillId="0" borderId="48" xfId="0" applyNumberFormat="1" applyFont="1" applyBorder="1" applyAlignment="1">
      <alignment horizontal="center" vertical="center"/>
    </xf>
    <xf numFmtId="2" fontId="4" fillId="0" borderId="49" xfId="0" applyNumberFormat="1" applyFont="1" applyBorder="1" applyAlignment="1">
      <alignment horizontal="center" vertical="center"/>
    </xf>
    <xf numFmtId="2" fontId="4" fillId="0" borderId="15" xfId="0" applyNumberFormat="1" applyFont="1" applyBorder="1" applyAlignment="1">
      <alignment horizontal="center" vertical="center"/>
    </xf>
    <xf numFmtId="0" fontId="5" fillId="0" borderId="28" xfId="0" applyFont="1" applyBorder="1" applyAlignment="1"/>
    <xf numFmtId="2" fontId="4" fillId="0" borderId="13" xfId="0" applyNumberFormat="1" applyFont="1" applyBorder="1" applyAlignment="1">
      <alignment horizontal="left"/>
    </xf>
    <xf numFmtId="2" fontId="4" fillId="0" borderId="52" xfId="0" applyNumberFormat="1" applyFont="1" applyBorder="1" applyAlignment="1">
      <alignment horizontal="center" vertical="center"/>
    </xf>
    <xf numFmtId="2" fontId="4" fillId="0" borderId="23" xfId="0" applyNumberFormat="1" applyFont="1" applyBorder="1" applyAlignment="1">
      <alignment horizontal="center" vertical="center"/>
    </xf>
    <xf numFmtId="0" fontId="4" fillId="0" borderId="28" xfId="0" applyFont="1" applyBorder="1" applyAlignment="1"/>
    <xf numFmtId="0" fontId="4" fillId="0" borderId="13" xfId="0" applyFont="1" applyFill="1" applyBorder="1" applyAlignment="1">
      <alignment horizontal="left"/>
    </xf>
    <xf numFmtId="0" fontId="11" fillId="4" borderId="0" xfId="0" applyFont="1" applyFill="1" applyAlignment="1">
      <alignment horizontal="center"/>
    </xf>
    <xf numFmtId="0" fontId="11" fillId="5" borderId="0" xfId="0" applyFont="1" applyFill="1" applyAlignment="1">
      <alignment horizontal="center"/>
    </xf>
    <xf numFmtId="0" fontId="11" fillId="6" borderId="0" xfId="0" applyFont="1" applyFill="1" applyAlignment="1">
      <alignment horizontal="center"/>
    </xf>
    <xf numFmtId="0" fontId="11" fillId="7" borderId="0" xfId="0" applyFont="1" applyFill="1" applyAlignment="1">
      <alignment horizontal="center"/>
    </xf>
    <xf numFmtId="2" fontId="4" fillId="8" borderId="23" xfId="0" applyNumberFormat="1" applyFont="1" applyFill="1" applyBorder="1" applyAlignment="1">
      <alignment horizontal="center" vertical="center"/>
    </xf>
    <xf numFmtId="4" fontId="0" fillId="0" borderId="0" xfId="0" applyNumberFormat="1"/>
    <xf numFmtId="2" fontId="0" fillId="0" borderId="0" xfId="0" applyNumberFormat="1"/>
    <xf numFmtId="0" fontId="0" fillId="0" borderId="16" xfId="0" applyBorder="1"/>
    <xf numFmtId="0" fontId="4" fillId="0" borderId="21" xfId="0" applyFont="1" applyBorder="1" applyAlignment="1"/>
    <xf numFmtId="0" fontId="4" fillId="0" borderId="21" xfId="0" applyFont="1" applyFill="1" applyBorder="1" applyAlignment="1"/>
    <xf numFmtId="0" fontId="4" fillId="0" borderId="38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38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42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0" borderId="43" xfId="0" applyFont="1" applyFill="1" applyBorder="1" applyAlignment="1">
      <alignment horizontal="center" vertical="center" wrapText="1"/>
    </xf>
    <xf numFmtId="0" fontId="11" fillId="0" borderId="0" xfId="0" applyFont="1"/>
    <xf numFmtId="0" fontId="7" fillId="0" borderId="12" xfId="0" applyFont="1" applyBorder="1" applyAlignment="1">
      <alignment horizontal="right"/>
    </xf>
    <xf numFmtId="0" fontId="4" fillId="0" borderId="46" xfId="0" applyFont="1" applyFill="1" applyBorder="1" applyAlignment="1">
      <alignment horizontal="left"/>
    </xf>
    <xf numFmtId="2" fontId="4" fillId="0" borderId="35" xfId="0" applyNumberFormat="1" applyFont="1" applyBorder="1" applyAlignment="1">
      <alignment horizontal="center" vertical="center"/>
    </xf>
    <xf numFmtId="2" fontId="4" fillId="0" borderId="59" xfId="0" applyNumberFormat="1" applyFont="1" applyBorder="1" applyAlignment="1">
      <alignment horizontal="center" vertical="center"/>
    </xf>
    <xf numFmtId="2" fontId="4" fillId="0" borderId="60" xfId="0" applyNumberFormat="1" applyFont="1" applyBorder="1" applyAlignment="1">
      <alignment horizontal="center" vertical="center"/>
    </xf>
    <xf numFmtId="2" fontId="4" fillId="0" borderId="44" xfId="0" applyNumberFormat="1" applyFont="1" applyBorder="1" applyAlignment="1">
      <alignment horizontal="center" vertical="center"/>
    </xf>
    <xf numFmtId="2" fontId="4" fillId="0" borderId="28" xfId="0" applyNumberFormat="1" applyFont="1" applyBorder="1" applyAlignment="1">
      <alignment horizontal="center" vertical="center"/>
    </xf>
    <xf numFmtId="2" fontId="4" fillId="0" borderId="64" xfId="0" applyNumberFormat="1" applyFont="1" applyBorder="1" applyAlignment="1">
      <alignment horizontal="center" vertical="center"/>
    </xf>
    <xf numFmtId="2" fontId="4" fillId="0" borderId="63" xfId="0" applyNumberFormat="1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4" fontId="4" fillId="0" borderId="2" xfId="0" applyNumberFormat="1" applyFont="1" applyBorder="1"/>
    <xf numFmtId="4" fontId="4" fillId="0" borderId="2" xfId="0" applyNumberFormat="1" applyFont="1" applyBorder="1" applyAlignment="1">
      <alignment horizontal="right"/>
    </xf>
    <xf numFmtId="2" fontId="4" fillId="2" borderId="56" xfId="0" applyNumberFormat="1" applyFont="1" applyFill="1" applyBorder="1" applyAlignment="1">
      <alignment horizontal="center" vertical="center"/>
    </xf>
    <xf numFmtId="2" fontId="20" fillId="0" borderId="1" xfId="0" applyNumberFormat="1" applyFont="1" applyBorder="1"/>
    <xf numFmtId="2" fontId="20" fillId="0" borderId="17" xfId="0" applyNumberFormat="1" applyFont="1" applyBorder="1"/>
    <xf numFmtId="2" fontId="20" fillId="0" borderId="24" xfId="0" applyNumberFormat="1" applyFont="1" applyBorder="1"/>
    <xf numFmtId="0" fontId="5" fillId="0" borderId="13" xfId="0" applyFont="1" applyFill="1" applyBorder="1" applyAlignment="1">
      <alignment horizontal="center" vertical="center" wrapText="1"/>
    </xf>
    <xf numFmtId="2" fontId="4" fillId="2" borderId="0" xfId="0" applyNumberFormat="1" applyFont="1" applyFill="1" applyBorder="1" applyAlignment="1">
      <alignment horizontal="center" vertical="center"/>
    </xf>
    <xf numFmtId="2" fontId="4" fillId="2" borderId="16" xfId="0" applyNumberFormat="1" applyFont="1" applyFill="1" applyBorder="1" applyAlignment="1">
      <alignment horizontal="left" vertical="center"/>
    </xf>
    <xf numFmtId="2" fontId="4" fillId="2" borderId="48" xfId="0" applyNumberFormat="1" applyFont="1" applyFill="1" applyBorder="1" applyAlignment="1">
      <alignment horizontal="center" vertical="center"/>
    </xf>
    <xf numFmtId="2" fontId="4" fillId="2" borderId="30" xfId="0" applyNumberFormat="1" applyFont="1" applyFill="1" applyBorder="1" applyAlignment="1">
      <alignment horizontal="center" vertical="center"/>
    </xf>
    <xf numFmtId="2" fontId="11" fillId="10" borderId="48" xfId="0" applyNumberFormat="1" applyFont="1" applyFill="1" applyBorder="1" applyAlignment="1">
      <alignment horizontal="center" vertical="center"/>
    </xf>
    <xf numFmtId="2" fontId="11" fillId="10" borderId="4" xfId="0" applyNumberFormat="1" applyFont="1" applyFill="1" applyBorder="1" applyAlignment="1">
      <alignment horizontal="center" vertical="center"/>
    </xf>
    <xf numFmtId="2" fontId="4" fillId="2" borderId="49" xfId="0" applyNumberFormat="1" applyFont="1" applyFill="1" applyBorder="1" applyAlignment="1">
      <alignment horizontal="center" vertical="center"/>
    </xf>
    <xf numFmtId="2" fontId="4" fillId="2" borderId="13" xfId="0" applyNumberFormat="1" applyFont="1" applyFill="1" applyBorder="1" applyAlignment="1">
      <alignment horizontal="left" vertical="center"/>
    </xf>
    <xf numFmtId="2" fontId="4" fillId="2" borderId="59" xfId="0" applyNumberFormat="1" applyFont="1" applyFill="1" applyBorder="1" applyAlignment="1">
      <alignment horizontal="center" vertical="center"/>
    </xf>
    <xf numFmtId="2" fontId="4" fillId="2" borderId="28" xfId="0" applyNumberFormat="1" applyFont="1" applyFill="1" applyBorder="1" applyAlignment="1">
      <alignment horizontal="center" vertical="center"/>
    </xf>
    <xf numFmtId="2" fontId="20" fillId="0" borderId="11" xfId="0" applyNumberFormat="1" applyFont="1" applyBorder="1"/>
    <xf numFmtId="2" fontId="18" fillId="0" borderId="25" xfId="0" applyNumberFormat="1" applyFont="1" applyBorder="1"/>
    <xf numFmtId="2" fontId="20" fillId="0" borderId="12" xfId="0" applyNumberFormat="1" applyFont="1" applyBorder="1"/>
    <xf numFmtId="2" fontId="18" fillId="0" borderId="18" xfId="0" applyNumberFormat="1" applyFont="1" applyBorder="1"/>
    <xf numFmtId="2" fontId="20" fillId="0" borderId="9" xfId="0" applyNumberFormat="1" applyFont="1" applyBorder="1"/>
    <xf numFmtId="2" fontId="18" fillId="0" borderId="10" xfId="0" applyNumberFormat="1" applyFont="1" applyBorder="1"/>
    <xf numFmtId="2" fontId="20" fillId="0" borderId="61" xfId="0" applyNumberFormat="1" applyFont="1" applyBorder="1"/>
    <xf numFmtId="2" fontId="20" fillId="0" borderId="62" xfId="0" applyNumberFormat="1" applyFont="1" applyBorder="1"/>
    <xf numFmtId="2" fontId="18" fillId="0" borderId="52" xfId="0" applyNumberFormat="1" applyFont="1" applyBorder="1"/>
    <xf numFmtId="2" fontId="20" fillId="0" borderId="31" xfId="0" applyNumberFormat="1" applyFont="1" applyBorder="1"/>
    <xf numFmtId="0" fontId="19" fillId="0" borderId="3" xfId="0" applyFont="1" applyBorder="1" applyAlignment="1">
      <alignment textRotation="90"/>
    </xf>
    <xf numFmtId="0" fontId="19" fillId="0" borderId="19" xfId="0" applyFont="1" applyBorder="1" applyAlignment="1">
      <alignment textRotation="90"/>
    </xf>
    <xf numFmtId="0" fontId="19" fillId="0" borderId="20" xfId="0" applyFont="1" applyBorder="1" applyAlignment="1">
      <alignment textRotation="90" wrapText="1"/>
    </xf>
    <xf numFmtId="2" fontId="0" fillId="0" borderId="1" xfId="0" applyNumberFormat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13" fillId="0" borderId="0" xfId="0" applyFont="1" applyBorder="1" applyAlignment="1"/>
    <xf numFmtId="0" fontId="4" fillId="0" borderId="0" xfId="0" applyFont="1" applyAlignment="1">
      <alignment horizontal="center"/>
    </xf>
    <xf numFmtId="2" fontId="4" fillId="0" borderId="41" xfId="0" applyNumberFormat="1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 wrapText="1"/>
    </xf>
    <xf numFmtId="0" fontId="14" fillId="0" borderId="38" xfId="0" applyFont="1" applyFill="1" applyBorder="1" applyAlignment="1">
      <alignment horizontal="center" vertical="center" wrapText="1"/>
    </xf>
    <xf numFmtId="0" fontId="14" fillId="0" borderId="19" xfId="0" applyFont="1" applyFill="1" applyBorder="1" applyAlignment="1">
      <alignment horizontal="center" vertical="center" wrapText="1"/>
    </xf>
    <xf numFmtId="0" fontId="14" fillId="0" borderId="20" xfId="0" applyFont="1" applyFill="1" applyBorder="1" applyAlignment="1">
      <alignment horizontal="center" vertical="center" wrapText="1"/>
    </xf>
    <xf numFmtId="0" fontId="7" fillId="0" borderId="55" xfId="0" applyFont="1" applyBorder="1" applyAlignment="1">
      <alignment horizontal="right"/>
    </xf>
    <xf numFmtId="2" fontId="14" fillId="0" borderId="13" xfId="0" applyNumberFormat="1" applyFont="1" applyBorder="1" applyAlignment="1">
      <alignment horizontal="center" vertical="center" wrapText="1"/>
    </xf>
    <xf numFmtId="2" fontId="14" fillId="0" borderId="3" xfId="0" applyNumberFormat="1" applyFont="1" applyFill="1" applyBorder="1" applyAlignment="1">
      <alignment horizontal="center" vertical="center" wrapText="1"/>
    </xf>
    <xf numFmtId="2" fontId="14" fillId="0" borderId="38" xfId="0" applyNumberFormat="1" applyFont="1" applyFill="1" applyBorder="1" applyAlignment="1">
      <alignment horizontal="center" vertical="center" wrapText="1"/>
    </xf>
    <xf numFmtId="2" fontId="14" fillId="0" borderId="19" xfId="0" applyNumberFormat="1" applyFont="1" applyFill="1" applyBorder="1" applyAlignment="1">
      <alignment horizontal="center" vertical="center" wrapText="1"/>
    </xf>
    <xf numFmtId="2" fontId="14" fillId="0" borderId="6" xfId="0" applyNumberFormat="1" applyFont="1" applyFill="1" applyBorder="1" applyAlignment="1">
      <alignment horizontal="center" vertical="center" wrapText="1"/>
    </xf>
    <xf numFmtId="2" fontId="14" fillId="0" borderId="13" xfId="0" applyNumberFormat="1" applyFont="1" applyFill="1" applyBorder="1" applyAlignment="1">
      <alignment horizontal="center" vertical="center" wrapText="1"/>
    </xf>
    <xf numFmtId="2" fontId="14" fillId="0" borderId="16" xfId="0" applyNumberFormat="1" applyFont="1" applyFill="1" applyBorder="1" applyAlignment="1">
      <alignment horizontal="center" vertical="center" wrapText="1"/>
    </xf>
    <xf numFmtId="2" fontId="4" fillId="0" borderId="20" xfId="0" applyNumberFormat="1" applyFont="1" applyBorder="1" applyAlignment="1">
      <alignment horizontal="center" vertical="center"/>
    </xf>
    <xf numFmtId="2" fontId="21" fillId="0" borderId="3" xfId="0" applyNumberFormat="1" applyFont="1" applyBorder="1" applyAlignment="1">
      <alignment horizontal="center"/>
    </xf>
    <xf numFmtId="2" fontId="21" fillId="0" borderId="19" xfId="0" applyNumberFormat="1" applyFont="1" applyBorder="1" applyAlignment="1">
      <alignment horizontal="center"/>
    </xf>
    <xf numFmtId="2" fontId="21" fillId="0" borderId="20" xfId="0" applyNumberFormat="1" applyFont="1" applyBorder="1" applyAlignment="1">
      <alignment horizontal="center" wrapText="1"/>
    </xf>
    <xf numFmtId="4" fontId="4" fillId="0" borderId="19" xfId="0" applyNumberFormat="1" applyFont="1" applyBorder="1" applyAlignment="1">
      <alignment horizontal="left"/>
    </xf>
    <xf numFmtId="4" fontId="4" fillId="0" borderId="6" xfId="0" applyNumberFormat="1" applyFont="1" applyBorder="1" applyAlignment="1">
      <alignment horizontal="left"/>
    </xf>
    <xf numFmtId="0" fontId="14" fillId="0" borderId="2" xfId="0" applyFont="1" applyFill="1" applyBorder="1" applyAlignment="1">
      <alignment horizontal="center" vertical="center" wrapText="1"/>
    </xf>
    <xf numFmtId="2" fontId="20" fillId="0" borderId="3" xfId="0" applyNumberFormat="1" applyFont="1" applyBorder="1" applyAlignment="1">
      <alignment horizontal="center"/>
    </xf>
    <xf numFmtId="2" fontId="20" fillId="0" borderId="19" xfId="0" applyNumberFormat="1" applyFont="1" applyBorder="1" applyAlignment="1">
      <alignment horizontal="center"/>
    </xf>
    <xf numFmtId="2" fontId="18" fillId="0" borderId="20" xfId="0" applyNumberFormat="1" applyFont="1" applyBorder="1" applyAlignment="1">
      <alignment horizontal="center"/>
    </xf>
    <xf numFmtId="2" fontId="4" fillId="2" borderId="10" xfId="0" applyNumberFormat="1" applyFont="1" applyFill="1" applyBorder="1" applyAlignment="1">
      <alignment horizontal="center" vertical="center"/>
    </xf>
    <xf numFmtId="2" fontId="4" fillId="2" borderId="20" xfId="0" applyNumberFormat="1" applyFont="1" applyFill="1" applyBorder="1" applyAlignment="1">
      <alignment horizontal="left" vertical="center"/>
    </xf>
    <xf numFmtId="2" fontId="11" fillId="10" borderId="10" xfId="0" applyNumberFormat="1" applyFont="1" applyFill="1" applyBorder="1" applyAlignment="1">
      <alignment horizontal="center" vertical="center"/>
    </xf>
    <xf numFmtId="2" fontId="4" fillId="2" borderId="18" xfId="0" applyNumberFormat="1" applyFont="1" applyFill="1" applyBorder="1" applyAlignment="1">
      <alignment horizontal="center" vertical="center"/>
    </xf>
    <xf numFmtId="2" fontId="11" fillId="10" borderId="20" xfId="0" applyNumberFormat="1" applyFont="1" applyFill="1" applyBorder="1" applyAlignment="1">
      <alignment horizontal="left" vertical="center"/>
    </xf>
    <xf numFmtId="0" fontId="14" fillId="2" borderId="20" xfId="0" applyFont="1" applyFill="1" applyBorder="1" applyAlignment="1">
      <alignment horizontal="center" vertical="center" wrapText="1"/>
    </xf>
    <xf numFmtId="2" fontId="4" fillId="2" borderId="23" xfId="0" applyNumberFormat="1" applyFont="1" applyFill="1" applyBorder="1" applyAlignment="1">
      <alignment horizontal="center" vertical="center"/>
    </xf>
    <xf numFmtId="2" fontId="11" fillId="10" borderId="49" xfId="0" applyNumberFormat="1" applyFont="1" applyFill="1" applyBorder="1" applyAlignment="1">
      <alignment horizontal="center" vertical="center"/>
    </xf>
    <xf numFmtId="0" fontId="9" fillId="2" borderId="14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3" fontId="9" fillId="0" borderId="24" xfId="0" applyNumberFormat="1" applyFont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3" fontId="9" fillId="0" borderId="14" xfId="0" applyNumberFormat="1" applyFont="1" applyBorder="1" applyAlignment="1">
      <alignment horizontal="center" vertical="center"/>
    </xf>
    <xf numFmtId="2" fontId="4" fillId="2" borderId="13" xfId="0" applyNumberFormat="1" applyFont="1" applyFill="1" applyBorder="1" applyAlignment="1">
      <alignment horizontal="left"/>
    </xf>
    <xf numFmtId="0" fontId="0" fillId="0" borderId="0" xfId="0"/>
    <xf numFmtId="0" fontId="8" fillId="3" borderId="60" xfId="0" applyFont="1" applyFill="1" applyBorder="1" applyAlignment="1">
      <alignment wrapText="1"/>
    </xf>
    <xf numFmtId="0" fontId="8" fillId="3" borderId="23" xfId="0" applyFont="1" applyFill="1" applyBorder="1" applyAlignment="1">
      <alignment wrapText="1"/>
    </xf>
    <xf numFmtId="0" fontId="8" fillId="3" borderId="10" xfId="0" applyFont="1" applyFill="1" applyBorder="1" applyAlignment="1">
      <alignment wrapText="1"/>
    </xf>
    <xf numFmtId="0" fontId="8" fillId="3" borderId="25" xfId="0" applyFont="1" applyFill="1" applyBorder="1" applyAlignment="1">
      <alignment wrapText="1"/>
    </xf>
    <xf numFmtId="0" fontId="8" fillId="3" borderId="35" xfId="0" applyFont="1" applyFill="1" applyBorder="1" applyAlignment="1">
      <alignment wrapText="1"/>
    </xf>
    <xf numFmtId="0" fontId="8" fillId="3" borderId="68" xfId="0" applyFont="1" applyFill="1" applyBorder="1" applyAlignment="1">
      <alignment wrapText="1"/>
    </xf>
    <xf numFmtId="0" fontId="8" fillId="3" borderId="18" xfId="0" applyFont="1" applyFill="1" applyBorder="1" applyAlignment="1">
      <alignment wrapText="1"/>
    </xf>
    <xf numFmtId="0" fontId="8" fillId="3" borderId="40" xfId="0" applyFont="1" applyFill="1" applyBorder="1" applyAlignment="1">
      <alignment vertical="center" wrapText="1"/>
    </xf>
    <xf numFmtId="0" fontId="8" fillId="3" borderId="23" xfId="0" applyFont="1" applyFill="1" applyBorder="1" applyAlignment="1">
      <alignment vertical="center" wrapText="1"/>
    </xf>
    <xf numFmtId="0" fontId="7" fillId="2" borderId="31" xfId="0" applyFont="1" applyFill="1" applyBorder="1" applyAlignment="1">
      <alignment horizontal="center" wrapText="1"/>
    </xf>
    <xf numFmtId="0" fontId="15" fillId="0" borderId="16" xfId="0" applyFont="1" applyBorder="1" applyAlignment="1">
      <alignment horizontal="right"/>
    </xf>
    <xf numFmtId="2" fontId="4" fillId="0" borderId="2" xfId="0" applyNumberFormat="1" applyFont="1" applyBorder="1"/>
    <xf numFmtId="2" fontId="9" fillId="0" borderId="25" xfId="0" applyNumberFormat="1" applyFont="1" applyBorder="1" applyAlignment="1">
      <alignment vertical="center"/>
    </xf>
    <xf numFmtId="2" fontId="9" fillId="0" borderId="68" xfId="0" applyNumberFormat="1" applyFont="1" applyBorder="1" applyAlignment="1">
      <alignment horizontal="right" vertical="center"/>
    </xf>
    <xf numFmtId="4" fontId="24" fillId="0" borderId="6" xfId="0" applyNumberFormat="1" applyFont="1" applyFill="1" applyBorder="1" applyAlignment="1">
      <alignment horizontal="center" vertical="center" wrapText="1"/>
    </xf>
    <xf numFmtId="4" fontId="24" fillId="0" borderId="6" xfId="0" applyNumberFormat="1" applyFont="1" applyBorder="1" applyAlignment="1">
      <alignment horizontal="center" vertical="center" wrapText="1"/>
    </xf>
    <xf numFmtId="4" fontId="24" fillId="0" borderId="20" xfId="0" applyNumberFormat="1" applyFont="1" applyFill="1" applyBorder="1" applyAlignment="1">
      <alignment horizontal="center" vertical="center" wrapText="1"/>
    </xf>
    <xf numFmtId="0" fontId="25" fillId="0" borderId="20" xfId="0" applyFont="1" applyFill="1" applyBorder="1" applyAlignment="1">
      <alignment horizontal="center" vertical="center" wrapText="1"/>
    </xf>
    <xf numFmtId="2" fontId="9" fillId="0" borderId="25" xfId="0" applyNumberFormat="1" applyFont="1" applyBorder="1" applyAlignment="1">
      <alignment horizontal="right" vertical="center"/>
    </xf>
    <xf numFmtId="4" fontId="9" fillId="0" borderId="11" xfId="0" applyNumberFormat="1" applyFont="1" applyBorder="1" applyAlignment="1">
      <alignment horizontal="center" vertical="center"/>
    </xf>
    <xf numFmtId="4" fontId="9" fillId="0" borderId="24" xfId="0" applyNumberFormat="1" applyFont="1" applyBorder="1" applyAlignment="1">
      <alignment horizontal="center" vertical="center"/>
    </xf>
    <xf numFmtId="4" fontId="9" fillId="0" borderId="67" xfId="0" applyNumberFormat="1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4" fontId="9" fillId="0" borderId="9" xfId="0" applyNumberFormat="1" applyFont="1" applyBorder="1" applyAlignment="1">
      <alignment horizontal="center" vertical="center"/>
    </xf>
    <xf numFmtId="3" fontId="9" fillId="0" borderId="1" xfId="0" applyNumberFormat="1" applyFont="1" applyBorder="1" applyAlignment="1">
      <alignment horizontal="center" vertical="center"/>
    </xf>
    <xf numFmtId="2" fontId="9" fillId="0" borderId="10" xfId="0" applyNumberFormat="1" applyFont="1" applyBorder="1" applyAlignment="1">
      <alignment horizontal="right" vertical="center"/>
    </xf>
    <xf numFmtId="2" fontId="9" fillId="0" borderId="10" xfId="0" applyNumberFormat="1" applyFont="1" applyBorder="1" applyAlignment="1">
      <alignment vertical="center"/>
    </xf>
    <xf numFmtId="4" fontId="9" fillId="0" borderId="1" xfId="0" applyNumberFormat="1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16" xfId="0" applyFont="1" applyFill="1" applyBorder="1" applyAlignment="1">
      <alignment horizontal="center" vertical="center" wrapText="1"/>
    </xf>
    <xf numFmtId="0" fontId="12" fillId="0" borderId="21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2" fontId="28" fillId="0" borderId="58" xfId="0" applyNumberFormat="1" applyFont="1" applyBorder="1" applyAlignment="1">
      <alignment vertical="center"/>
    </xf>
    <xf numFmtId="2" fontId="28" fillId="0" borderId="30" xfId="0" applyNumberFormat="1" applyFont="1" applyBorder="1" applyAlignment="1">
      <alignment vertical="center"/>
    </xf>
    <xf numFmtId="2" fontId="28" fillId="0" borderId="23" xfId="0" applyNumberFormat="1" applyFont="1" applyBorder="1" applyAlignment="1">
      <alignment vertical="center"/>
    </xf>
    <xf numFmtId="2" fontId="28" fillId="0" borderId="18" xfId="0" applyNumberFormat="1" applyFont="1" applyBorder="1" applyAlignment="1">
      <alignment vertical="center"/>
    </xf>
    <xf numFmtId="2" fontId="28" fillId="0" borderId="10" xfId="0" applyNumberFormat="1" applyFont="1" applyBorder="1" applyAlignment="1">
      <alignment horizontal="right" vertical="center"/>
    </xf>
    <xf numFmtId="2" fontId="28" fillId="0" borderId="4" xfId="0" applyNumberFormat="1" applyFont="1" applyBorder="1" applyAlignment="1">
      <alignment vertical="center"/>
    </xf>
    <xf numFmtId="2" fontId="28" fillId="0" borderId="10" xfId="0" applyNumberFormat="1" applyFont="1" applyBorder="1" applyAlignment="1">
      <alignment vertical="center"/>
    </xf>
    <xf numFmtId="2" fontId="28" fillId="0" borderId="23" xfId="0" applyNumberFormat="1" applyFont="1" applyBorder="1" applyAlignment="1">
      <alignment horizontal="right" vertical="center"/>
    </xf>
    <xf numFmtId="0" fontId="29" fillId="0" borderId="0" xfId="0" applyFont="1"/>
    <xf numFmtId="0" fontId="30" fillId="0" borderId="0" xfId="0" applyFont="1" applyAlignment="1">
      <alignment horizontal="center"/>
    </xf>
    <xf numFmtId="0" fontId="30" fillId="0" borderId="28" xfId="0" applyFont="1" applyBorder="1" applyAlignment="1"/>
    <xf numFmtId="0" fontId="30" fillId="0" borderId="0" xfId="0" applyFont="1" applyBorder="1" applyAlignment="1"/>
    <xf numFmtId="0" fontId="30" fillId="0" borderId="3" xfId="0" applyFont="1" applyBorder="1" applyAlignment="1">
      <alignment horizontal="center" vertical="center" wrapText="1"/>
    </xf>
    <xf numFmtId="0" fontId="30" fillId="0" borderId="6" xfId="0" applyFont="1" applyBorder="1" applyAlignment="1">
      <alignment horizontal="center" vertical="center" wrapText="1"/>
    </xf>
    <xf numFmtId="0" fontId="34" fillId="3" borderId="10" xfId="0" applyFont="1" applyFill="1" applyBorder="1" applyAlignment="1">
      <alignment vertical="center" wrapText="1"/>
    </xf>
    <xf numFmtId="0" fontId="34" fillId="3" borderId="23" xfId="0" applyFont="1" applyFill="1" applyBorder="1" applyAlignment="1">
      <alignment vertical="center" wrapText="1"/>
    </xf>
    <xf numFmtId="0" fontId="30" fillId="0" borderId="2" xfId="0" applyFont="1" applyFill="1" applyBorder="1" applyAlignment="1">
      <alignment horizontal="left"/>
    </xf>
    <xf numFmtId="0" fontId="35" fillId="0" borderId="13" xfId="0" applyFont="1" applyBorder="1" applyAlignment="1">
      <alignment horizontal="right"/>
    </xf>
    <xf numFmtId="0" fontId="30" fillId="0" borderId="0" xfId="0" applyFont="1" applyFill="1" applyBorder="1" applyAlignment="1">
      <alignment vertical="center" wrapText="1"/>
    </xf>
    <xf numFmtId="0" fontId="12" fillId="0" borderId="0" xfId="0" applyFont="1"/>
    <xf numFmtId="0" fontId="30" fillId="0" borderId="76" xfId="0" applyFont="1" applyFill="1" applyBorder="1" applyAlignment="1">
      <alignment horizontal="center" vertical="center" wrapText="1"/>
    </xf>
    <xf numFmtId="0" fontId="0" fillId="0" borderId="2" xfId="0" applyBorder="1"/>
    <xf numFmtId="0" fontId="30" fillId="0" borderId="71" xfId="0" applyFont="1" applyFill="1" applyBorder="1" applyAlignment="1">
      <alignment horizontal="center" vertical="center" wrapText="1"/>
    </xf>
    <xf numFmtId="0" fontId="4" fillId="0" borderId="42" xfId="0" applyFont="1" applyBorder="1" applyAlignment="1">
      <alignment horizontal="center" vertical="center" wrapText="1"/>
    </xf>
    <xf numFmtId="0" fontId="4" fillId="0" borderId="77" xfId="0" applyFont="1" applyBorder="1" applyAlignment="1">
      <alignment horizontal="center" vertical="center" wrapText="1"/>
    </xf>
    <xf numFmtId="0" fontId="4" fillId="0" borderId="43" xfId="0" applyFont="1" applyBorder="1" applyAlignment="1">
      <alignment horizontal="center" vertical="center" wrapText="1"/>
    </xf>
    <xf numFmtId="2" fontId="9" fillId="0" borderId="35" xfId="0" applyNumberFormat="1" applyFont="1" applyBorder="1" applyAlignment="1">
      <alignment vertical="center"/>
    </xf>
    <xf numFmtId="0" fontId="22" fillId="0" borderId="3" xfId="0" applyFont="1" applyBorder="1" applyAlignment="1">
      <alignment horizontal="center" vertical="center" wrapText="1"/>
    </xf>
    <xf numFmtId="0" fontId="22" fillId="0" borderId="19" xfId="0" applyFont="1" applyFill="1" applyBorder="1" applyAlignment="1">
      <alignment horizontal="center" vertical="center" wrapText="1"/>
    </xf>
    <xf numFmtId="0" fontId="4" fillId="0" borderId="77" xfId="0" applyFont="1" applyFill="1" applyBorder="1" applyAlignment="1">
      <alignment horizontal="center" vertical="center" wrapText="1"/>
    </xf>
    <xf numFmtId="0" fontId="5" fillId="0" borderId="78" xfId="0" applyFont="1" applyFill="1" applyBorder="1" applyAlignment="1">
      <alignment horizontal="center" vertical="center" wrapText="1"/>
    </xf>
    <xf numFmtId="0" fontId="5" fillId="0" borderId="0" xfId="0" applyFont="1"/>
    <xf numFmtId="0" fontId="30" fillId="0" borderId="21" xfId="0" applyFont="1" applyBorder="1" applyAlignment="1">
      <alignment horizontal="center" vertical="center" wrapText="1"/>
    </xf>
    <xf numFmtId="0" fontId="28" fillId="3" borderId="4" xfId="0" applyFont="1" applyFill="1" applyBorder="1" applyAlignment="1">
      <alignment vertical="center" wrapText="1"/>
    </xf>
    <xf numFmtId="0" fontId="28" fillId="3" borderId="30" xfId="0" applyFont="1" applyFill="1" applyBorder="1" applyAlignment="1">
      <alignment vertical="center" wrapText="1"/>
    </xf>
    <xf numFmtId="0" fontId="28" fillId="3" borderId="10" xfId="0" applyFont="1" applyFill="1" applyBorder="1" applyAlignment="1">
      <alignment vertical="center" wrapText="1"/>
    </xf>
    <xf numFmtId="0" fontId="28" fillId="3" borderId="5" xfId="0" applyFont="1" applyFill="1" applyBorder="1" applyAlignment="1">
      <alignment vertical="center" wrapText="1"/>
    </xf>
    <xf numFmtId="0" fontId="28" fillId="3" borderId="23" xfId="0" applyFont="1" applyFill="1" applyBorder="1" applyAlignment="1">
      <alignment vertical="center" wrapText="1"/>
    </xf>
    <xf numFmtId="0" fontId="28" fillId="3" borderId="72" xfId="0" applyFont="1" applyFill="1" applyBorder="1" applyAlignment="1">
      <alignment vertical="center" wrapText="1"/>
    </xf>
    <xf numFmtId="0" fontId="28" fillId="3" borderId="18" xfId="0" applyFont="1" applyFill="1" applyBorder="1" applyAlignment="1">
      <alignment vertical="center" wrapText="1"/>
    </xf>
    <xf numFmtId="0" fontId="28" fillId="3" borderId="56" xfId="0" applyFont="1" applyFill="1" applyBorder="1" applyAlignment="1">
      <alignment vertical="center" wrapText="1"/>
    </xf>
    <xf numFmtId="0" fontId="28" fillId="3" borderId="68" xfId="0" applyFont="1" applyFill="1" applyBorder="1" applyAlignment="1">
      <alignment vertical="center" wrapText="1"/>
    </xf>
    <xf numFmtId="0" fontId="28" fillId="3" borderId="25" xfId="0" applyFont="1" applyFill="1" applyBorder="1" applyAlignment="1">
      <alignment vertical="center" wrapText="1"/>
    </xf>
    <xf numFmtId="0" fontId="28" fillId="3" borderId="73" xfId="0" applyFont="1" applyFill="1" applyBorder="1" applyAlignment="1">
      <alignment vertical="center" wrapText="1"/>
    </xf>
    <xf numFmtId="0" fontId="28" fillId="3" borderId="70" xfId="0" applyFont="1" applyFill="1" applyBorder="1" applyAlignment="1">
      <alignment vertical="center" wrapText="1"/>
    </xf>
    <xf numFmtId="0" fontId="28" fillId="3" borderId="27" xfId="0" applyFont="1" applyFill="1" applyBorder="1" applyAlignment="1">
      <alignment vertical="center" wrapText="1"/>
    </xf>
    <xf numFmtId="0" fontId="28" fillId="3" borderId="26" xfId="0" applyFont="1" applyFill="1" applyBorder="1" applyAlignment="1">
      <alignment vertical="center" wrapText="1"/>
    </xf>
    <xf numFmtId="0" fontId="28" fillId="3" borderId="74" xfId="0" applyFont="1" applyFill="1" applyBorder="1" applyAlignment="1">
      <alignment vertical="center" wrapText="1"/>
    </xf>
    <xf numFmtId="0" fontId="9" fillId="2" borderId="8" xfId="0" applyFont="1" applyFill="1" applyBorder="1" applyAlignment="1">
      <alignment horizontal="center" vertical="center" wrapText="1"/>
    </xf>
    <xf numFmtId="4" fontId="9" fillId="0" borderId="34" xfId="0" applyNumberFormat="1" applyFont="1" applyBorder="1" applyAlignment="1">
      <alignment horizontal="center" vertical="center"/>
    </xf>
    <xf numFmtId="4" fontId="9" fillId="0" borderId="8" xfId="0" applyNumberFormat="1" applyFont="1" applyBorder="1" applyAlignment="1">
      <alignment horizontal="center" vertical="center"/>
    </xf>
    <xf numFmtId="0" fontId="9" fillId="0" borderId="9" xfId="0" applyFont="1" applyBorder="1" applyAlignment="1">
      <alignment horizontal="right" vertical="center"/>
    </xf>
    <xf numFmtId="0" fontId="9" fillId="3" borderId="10" xfId="0" applyFont="1" applyFill="1" applyBorder="1" applyAlignment="1">
      <alignment vertical="center" wrapText="1"/>
    </xf>
    <xf numFmtId="4" fontId="9" fillId="0" borderId="14" xfId="0" applyNumberFormat="1" applyFont="1" applyBorder="1" applyAlignment="1">
      <alignment horizontal="center" vertical="center"/>
    </xf>
    <xf numFmtId="0" fontId="9" fillId="0" borderId="34" xfId="0" applyFont="1" applyFill="1" applyBorder="1" applyAlignment="1">
      <alignment horizontal="right" vertical="center"/>
    </xf>
    <xf numFmtId="0" fontId="9" fillId="0" borderId="1" xfId="0" applyFont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2" fontId="9" fillId="0" borderId="68" xfId="0" applyNumberFormat="1" applyFont="1" applyBorder="1" applyAlignment="1">
      <alignment vertical="center"/>
    </xf>
    <xf numFmtId="0" fontId="9" fillId="0" borderId="9" xfId="0" applyFont="1" applyFill="1" applyBorder="1" applyAlignment="1">
      <alignment horizontal="right" vertical="center"/>
    </xf>
    <xf numFmtId="3" fontId="9" fillId="0" borderId="8" xfId="0" applyNumberFormat="1" applyFont="1" applyBorder="1" applyAlignment="1">
      <alignment horizontal="center" vertical="center"/>
    </xf>
    <xf numFmtId="164" fontId="9" fillId="0" borderId="9" xfId="0" applyNumberFormat="1" applyFont="1" applyBorder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4" fontId="9" fillId="0" borderId="1" xfId="0" applyNumberFormat="1" applyFont="1" applyFill="1" applyBorder="1" applyAlignment="1">
      <alignment horizontal="center" vertical="center"/>
    </xf>
    <xf numFmtId="0" fontId="9" fillId="0" borderId="34" xfId="0" applyFont="1" applyBorder="1" applyAlignment="1">
      <alignment horizontal="right" vertical="center"/>
    </xf>
    <xf numFmtId="2" fontId="9" fillId="0" borderId="35" xfId="0" applyNumberFormat="1" applyFont="1" applyBorder="1" applyAlignment="1">
      <alignment horizontal="right" vertical="center"/>
    </xf>
    <xf numFmtId="0" fontId="28" fillId="0" borderId="9" xfId="0" applyFont="1" applyBorder="1" applyAlignment="1">
      <alignment horizontal="right" vertical="center"/>
    </xf>
    <xf numFmtId="0" fontId="28" fillId="0" borderId="12" xfId="0" applyFont="1" applyBorder="1" applyAlignment="1">
      <alignment horizontal="right" vertical="center"/>
    </xf>
    <xf numFmtId="0" fontId="28" fillId="0" borderId="67" xfId="0" applyFont="1" applyBorder="1" applyAlignment="1">
      <alignment horizontal="right" vertical="center"/>
    </xf>
    <xf numFmtId="0" fontId="28" fillId="0" borderId="55" xfId="0" applyFont="1" applyBorder="1" applyAlignment="1">
      <alignment horizontal="right" vertical="center"/>
    </xf>
    <xf numFmtId="0" fontId="28" fillId="0" borderId="53" xfId="0" applyFont="1" applyBorder="1" applyAlignment="1">
      <alignment vertical="center"/>
    </xf>
    <xf numFmtId="2" fontId="28" fillId="0" borderId="71" xfId="0" applyNumberFormat="1" applyFont="1" applyBorder="1" applyAlignment="1">
      <alignment vertical="center"/>
    </xf>
    <xf numFmtId="0" fontId="28" fillId="3" borderId="54" xfId="0" applyFont="1" applyFill="1" applyBorder="1" applyAlignment="1">
      <alignment vertical="center" wrapText="1"/>
    </xf>
    <xf numFmtId="2" fontId="28" fillId="0" borderId="41" xfId="0" applyNumberFormat="1" applyFont="1" applyBorder="1" applyAlignment="1">
      <alignment vertical="center"/>
    </xf>
    <xf numFmtId="2" fontId="28" fillId="0" borderId="54" xfId="0" applyNumberFormat="1" applyFont="1" applyBorder="1" applyAlignment="1">
      <alignment vertical="center"/>
    </xf>
    <xf numFmtId="2" fontId="28" fillId="0" borderId="56" xfId="0" applyNumberFormat="1" applyFont="1" applyBorder="1" applyAlignment="1">
      <alignment vertical="center"/>
    </xf>
    <xf numFmtId="0" fontId="28" fillId="0" borderId="23" xfId="0" applyFont="1" applyBorder="1" applyAlignment="1">
      <alignment vertical="center"/>
    </xf>
    <xf numFmtId="0" fontId="28" fillId="3" borderId="32" xfId="0" applyFont="1" applyFill="1" applyBorder="1" applyAlignment="1">
      <alignment vertical="center" wrapText="1"/>
    </xf>
    <xf numFmtId="2" fontId="28" fillId="0" borderId="29" xfId="0" applyNumberFormat="1" applyFont="1" applyBorder="1" applyAlignment="1">
      <alignment vertical="center"/>
    </xf>
    <xf numFmtId="2" fontId="28" fillId="0" borderId="72" xfId="0" applyNumberFormat="1" applyFont="1" applyBorder="1" applyAlignment="1">
      <alignment vertical="center"/>
    </xf>
    <xf numFmtId="2" fontId="28" fillId="0" borderId="27" xfId="0" applyNumberFormat="1" applyFont="1" applyBorder="1" applyAlignment="1">
      <alignment vertical="center"/>
    </xf>
    <xf numFmtId="2" fontId="28" fillId="0" borderId="27" xfId="0" applyNumberFormat="1" applyFont="1" applyBorder="1" applyAlignment="1">
      <alignment horizontal="right" vertical="center"/>
    </xf>
    <xf numFmtId="0" fontId="28" fillId="0" borderId="10" xfId="0" applyFont="1" applyBorder="1" applyAlignment="1">
      <alignment vertical="center"/>
    </xf>
    <xf numFmtId="0" fontId="28" fillId="3" borderId="45" xfId="0" applyFont="1" applyFill="1" applyBorder="1" applyAlignment="1">
      <alignment vertical="center" wrapText="1"/>
    </xf>
    <xf numFmtId="2" fontId="28" fillId="0" borderId="69" xfId="0" applyNumberFormat="1" applyFont="1" applyBorder="1" applyAlignment="1">
      <alignment vertical="center"/>
    </xf>
    <xf numFmtId="0" fontId="28" fillId="3" borderId="69" xfId="0" applyFont="1" applyFill="1" applyBorder="1" applyAlignment="1">
      <alignment vertical="center" wrapText="1"/>
    </xf>
    <xf numFmtId="2" fontId="28" fillId="0" borderId="70" xfId="0" applyNumberFormat="1" applyFont="1" applyBorder="1" applyAlignment="1">
      <alignment vertical="center"/>
    </xf>
    <xf numFmtId="2" fontId="28" fillId="0" borderId="73" xfId="0" applyNumberFormat="1" applyFont="1" applyBorder="1" applyAlignment="1">
      <alignment vertical="center"/>
    </xf>
    <xf numFmtId="2" fontId="28" fillId="0" borderId="73" xfId="0" applyNumberFormat="1" applyFont="1" applyBorder="1" applyAlignment="1">
      <alignment horizontal="right" vertical="center"/>
    </xf>
    <xf numFmtId="2" fontId="28" fillId="0" borderId="7" xfId="0" applyNumberFormat="1" applyFont="1" applyBorder="1" applyAlignment="1">
      <alignment vertical="center"/>
    </xf>
    <xf numFmtId="2" fontId="28" fillId="0" borderId="18" xfId="0" applyNumberFormat="1" applyFont="1" applyBorder="1" applyAlignment="1">
      <alignment horizontal="right" vertical="center"/>
    </xf>
    <xf numFmtId="2" fontId="28" fillId="0" borderId="45" xfId="0" applyNumberFormat="1" applyFont="1" applyBorder="1" applyAlignment="1">
      <alignment vertical="center"/>
    </xf>
    <xf numFmtId="2" fontId="28" fillId="0" borderId="68" xfId="0" applyNumberFormat="1" applyFont="1" applyBorder="1" applyAlignment="1">
      <alignment vertical="center"/>
    </xf>
    <xf numFmtId="2" fontId="28" fillId="0" borderId="68" xfId="0" applyNumberFormat="1" applyFont="1" applyBorder="1" applyAlignment="1">
      <alignment horizontal="right" vertical="center"/>
    </xf>
    <xf numFmtId="2" fontId="28" fillId="0" borderId="25" xfId="0" applyNumberFormat="1" applyFont="1" applyBorder="1" applyAlignment="1">
      <alignment horizontal="right" vertical="center"/>
    </xf>
    <xf numFmtId="2" fontId="28" fillId="0" borderId="5" xfId="0" applyNumberFormat="1" applyFont="1" applyBorder="1" applyAlignment="1">
      <alignment vertical="center"/>
    </xf>
    <xf numFmtId="2" fontId="28" fillId="0" borderId="25" xfId="0" applyNumberFormat="1" applyFont="1" applyBorder="1" applyAlignment="1">
      <alignment vertical="center"/>
    </xf>
    <xf numFmtId="2" fontId="28" fillId="0" borderId="26" xfId="0" applyNumberFormat="1" applyFont="1" applyBorder="1" applyAlignment="1">
      <alignment vertical="center"/>
    </xf>
    <xf numFmtId="0" fontId="28" fillId="0" borderId="18" xfId="0" applyFont="1" applyBorder="1" applyAlignment="1">
      <alignment vertical="center"/>
    </xf>
    <xf numFmtId="0" fontId="28" fillId="0" borderId="56" xfId="0" applyFont="1" applyBorder="1" applyAlignment="1">
      <alignment vertical="center"/>
    </xf>
    <xf numFmtId="2" fontId="28" fillId="0" borderId="39" xfId="0" applyNumberFormat="1" applyFont="1" applyBorder="1" applyAlignment="1">
      <alignment vertical="center"/>
    </xf>
    <xf numFmtId="2" fontId="28" fillId="0" borderId="40" xfId="0" applyNumberFormat="1" applyFont="1" applyBorder="1" applyAlignment="1">
      <alignment vertical="center"/>
    </xf>
    <xf numFmtId="2" fontId="28" fillId="0" borderId="40" xfId="0" applyNumberFormat="1" applyFont="1" applyBorder="1" applyAlignment="1">
      <alignment horizontal="right" vertical="center"/>
    </xf>
    <xf numFmtId="0" fontId="32" fillId="3" borderId="4" xfId="0" applyFont="1" applyFill="1" applyBorder="1" applyAlignment="1">
      <alignment vertical="center" wrapText="1"/>
    </xf>
    <xf numFmtId="0" fontId="32" fillId="3" borderId="44" xfId="0" applyFont="1" applyFill="1" applyBorder="1" applyAlignment="1">
      <alignment vertical="center" wrapText="1"/>
    </xf>
    <xf numFmtId="0" fontId="32" fillId="3" borderId="45" xfId="0" applyFont="1" applyFill="1" applyBorder="1" applyAlignment="1">
      <alignment vertical="center" wrapText="1"/>
    </xf>
    <xf numFmtId="0" fontId="32" fillId="3" borderId="5" xfId="0" applyFont="1" applyFill="1" applyBorder="1" applyAlignment="1">
      <alignment vertical="center" wrapText="1"/>
    </xf>
    <xf numFmtId="0" fontId="32" fillId="0" borderId="4" xfId="0" applyFont="1" applyBorder="1" applyAlignment="1">
      <alignment vertical="center"/>
    </xf>
    <xf numFmtId="0" fontId="32" fillId="3" borderId="7" xfId="0" applyFont="1" applyFill="1" applyBorder="1" applyAlignment="1">
      <alignment vertical="center" wrapText="1"/>
    </xf>
    <xf numFmtId="0" fontId="41" fillId="0" borderId="28" xfId="0" applyFont="1" applyBorder="1" applyAlignment="1">
      <alignment horizontal="center" vertical="center"/>
    </xf>
    <xf numFmtId="0" fontId="2" fillId="0" borderId="0" xfId="0" applyFont="1"/>
    <xf numFmtId="0" fontId="17" fillId="0" borderId="13" xfId="0" applyFont="1" applyBorder="1" applyAlignment="1">
      <alignment vertical="center"/>
    </xf>
    <xf numFmtId="0" fontId="2" fillId="0" borderId="13" xfId="0" applyFont="1" applyBorder="1" applyAlignment="1">
      <alignment horizontal="right" vertical="center"/>
    </xf>
    <xf numFmtId="0" fontId="0" fillId="0" borderId="16" xfId="0" applyBorder="1" applyAlignment="1">
      <alignment vertical="center"/>
    </xf>
    <xf numFmtId="4" fontId="22" fillId="0" borderId="3" xfId="0" applyNumberFormat="1" applyFont="1" applyBorder="1" applyAlignment="1">
      <alignment horizontal="center" vertical="center"/>
    </xf>
    <xf numFmtId="4" fontId="22" fillId="0" borderId="19" xfId="0" applyNumberFormat="1" applyFont="1" applyBorder="1" applyAlignment="1">
      <alignment horizontal="center" vertical="center"/>
    </xf>
    <xf numFmtId="0" fontId="22" fillId="0" borderId="19" xfId="0" applyFont="1" applyBorder="1" applyAlignment="1">
      <alignment horizontal="center" vertical="center"/>
    </xf>
    <xf numFmtId="2" fontId="22" fillId="0" borderId="6" xfId="0" applyNumberFormat="1" applyFont="1" applyBorder="1" applyAlignment="1">
      <alignment horizontal="center" vertical="center"/>
    </xf>
    <xf numFmtId="2" fontId="22" fillId="0" borderId="20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right" vertical="center"/>
    </xf>
    <xf numFmtId="0" fontId="7" fillId="3" borderId="17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right" vertical="center"/>
    </xf>
    <xf numFmtId="0" fontId="2" fillId="0" borderId="13" xfId="0" applyFont="1" applyBorder="1" applyAlignment="1">
      <alignment vertical="center"/>
    </xf>
    <xf numFmtId="3" fontId="22" fillId="0" borderId="19" xfId="0" applyNumberFormat="1" applyFont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 wrapText="1"/>
    </xf>
    <xf numFmtId="0" fontId="2" fillId="0" borderId="55" xfId="0" applyFont="1" applyFill="1" applyBorder="1" applyAlignment="1">
      <alignment horizontal="right" vertical="center"/>
    </xf>
    <xf numFmtId="0" fontId="7" fillId="2" borderId="17" xfId="0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right" vertical="center"/>
    </xf>
    <xf numFmtId="0" fontId="7" fillId="0" borderId="12" xfId="0" applyFont="1" applyBorder="1" applyAlignment="1">
      <alignment horizontal="right" vertical="center"/>
    </xf>
    <xf numFmtId="0" fontId="4" fillId="0" borderId="13" xfId="0" applyFont="1" applyFill="1" applyBorder="1" applyAlignment="1">
      <alignment horizontal="right" vertical="center"/>
    </xf>
    <xf numFmtId="0" fontId="2" fillId="0" borderId="12" xfId="0" applyFont="1" applyFill="1" applyBorder="1" applyAlignment="1">
      <alignment horizontal="right" vertical="center"/>
    </xf>
    <xf numFmtId="0" fontId="2" fillId="0" borderId="9" xfId="0" applyFont="1" applyFill="1" applyBorder="1" applyAlignment="1">
      <alignment horizontal="right" vertical="center"/>
    </xf>
    <xf numFmtId="0" fontId="2" fillId="0" borderId="11" xfId="0" applyFont="1" applyFill="1" applyBorder="1" applyAlignment="1">
      <alignment horizontal="right" vertical="center"/>
    </xf>
    <xf numFmtId="0" fontId="2" fillId="0" borderId="17" xfId="0" applyFont="1" applyBorder="1" applyAlignment="1">
      <alignment horizontal="center" vertical="center"/>
    </xf>
    <xf numFmtId="0" fontId="2" fillId="0" borderId="32" xfId="0" applyFont="1" applyFill="1" applyBorder="1" applyAlignment="1">
      <alignment horizontal="right" vertical="center"/>
    </xf>
    <xf numFmtId="1" fontId="22" fillId="0" borderId="19" xfId="0" applyNumberFormat="1" applyFont="1" applyBorder="1" applyAlignment="1">
      <alignment horizontal="center" vertical="center"/>
    </xf>
    <xf numFmtId="0" fontId="2" fillId="0" borderId="50" xfId="0" applyFont="1" applyBorder="1" applyAlignment="1">
      <alignment horizontal="right" vertical="center"/>
    </xf>
    <xf numFmtId="0" fontId="4" fillId="0" borderId="2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4" fontId="2" fillId="0" borderId="31" xfId="0" applyNumberFormat="1" applyFont="1" applyBorder="1"/>
    <xf numFmtId="4" fontId="2" fillId="0" borderId="0" xfId="0" applyNumberFormat="1" applyFont="1" applyBorder="1"/>
    <xf numFmtId="4" fontId="2" fillId="0" borderId="50" xfId="0" applyNumberFormat="1" applyFont="1" applyBorder="1"/>
    <xf numFmtId="4" fontId="2" fillId="0" borderId="39" xfId="0" applyNumberFormat="1" applyFont="1" applyBorder="1"/>
    <xf numFmtId="4" fontId="2" fillId="0" borderId="47" xfId="0" applyNumberFormat="1" applyFont="1" applyBorder="1"/>
    <xf numFmtId="4" fontId="2" fillId="0" borderId="50" xfId="0" applyNumberFormat="1" applyFont="1" applyBorder="1" applyAlignment="1">
      <alignment horizontal="right"/>
    </xf>
    <xf numFmtId="4" fontId="2" fillId="0" borderId="31" xfId="0" applyNumberFormat="1" applyFont="1" applyBorder="1" applyAlignment="1">
      <alignment horizontal="right"/>
    </xf>
    <xf numFmtId="0" fontId="2" fillId="0" borderId="13" xfId="0" applyFont="1" applyBorder="1" applyAlignment="1">
      <alignment horizontal="right"/>
    </xf>
    <xf numFmtId="4" fontId="2" fillId="0" borderId="19" xfId="0" applyNumberFormat="1" applyFont="1" applyBorder="1" applyAlignment="1">
      <alignment horizontal="left"/>
    </xf>
    <xf numFmtId="4" fontId="2" fillId="0" borderId="19" xfId="0" applyNumberFormat="1" applyFont="1" applyBorder="1" applyAlignment="1">
      <alignment horizontal="right"/>
    </xf>
    <xf numFmtId="2" fontId="2" fillId="0" borderId="30" xfId="0" applyNumberFormat="1" applyFont="1" applyBorder="1"/>
    <xf numFmtId="4" fontId="2" fillId="0" borderId="1" xfId="0" applyNumberFormat="1" applyFont="1" applyBorder="1"/>
    <xf numFmtId="4" fontId="2" fillId="0" borderId="49" xfId="0" applyNumberFormat="1" applyFont="1" applyBorder="1"/>
    <xf numFmtId="4" fontId="2" fillId="0" borderId="30" xfId="0" applyNumberFormat="1" applyFont="1" applyBorder="1"/>
    <xf numFmtId="4" fontId="2" fillId="0" borderId="4" xfId="0" applyNumberFormat="1" applyFont="1" applyBorder="1"/>
    <xf numFmtId="4" fontId="2" fillId="0" borderId="33" xfId="0" applyNumberFormat="1" applyFont="1" applyBorder="1"/>
    <xf numFmtId="4" fontId="2" fillId="8" borderId="30" xfId="0" applyNumberFormat="1" applyFont="1" applyFill="1" applyBorder="1" applyAlignment="1">
      <alignment horizontal="right"/>
    </xf>
    <xf numFmtId="4" fontId="2" fillId="0" borderId="1" xfId="0" applyNumberFormat="1" applyFont="1" applyBorder="1" applyAlignment="1">
      <alignment horizontal="right"/>
    </xf>
    <xf numFmtId="4" fontId="2" fillId="0" borderId="30" xfId="0" applyNumberFormat="1" applyFont="1" applyBorder="1" applyAlignment="1">
      <alignment horizontal="right"/>
    </xf>
    <xf numFmtId="2" fontId="2" fillId="0" borderId="29" xfId="0" applyNumberFormat="1" applyFont="1" applyBorder="1"/>
    <xf numFmtId="4" fontId="2" fillId="0" borderId="17" xfId="0" applyNumberFormat="1" applyFont="1" applyBorder="1"/>
    <xf numFmtId="4" fontId="2" fillId="0" borderId="48" xfId="0" applyNumberFormat="1" applyFont="1" applyBorder="1"/>
    <xf numFmtId="4" fontId="2" fillId="0" borderId="29" xfId="0" applyNumberFormat="1" applyFont="1" applyBorder="1"/>
    <xf numFmtId="4" fontId="2" fillId="0" borderId="7" xfId="0" applyNumberFormat="1" applyFont="1" applyBorder="1"/>
    <xf numFmtId="4" fontId="2" fillId="0" borderId="36" xfId="0" applyNumberFormat="1" applyFont="1" applyBorder="1"/>
    <xf numFmtId="4" fontId="2" fillId="0" borderId="29" xfId="0" applyNumberFormat="1" applyFont="1" applyBorder="1" applyAlignment="1">
      <alignment horizontal="right"/>
    </xf>
    <xf numFmtId="4" fontId="2" fillId="0" borderId="17" xfId="0" applyNumberFormat="1" applyFont="1" applyBorder="1" applyAlignment="1">
      <alignment horizontal="right"/>
    </xf>
    <xf numFmtId="0" fontId="2" fillId="0" borderId="13" xfId="0" applyFont="1" applyBorder="1"/>
    <xf numFmtId="2" fontId="2" fillId="2" borderId="30" xfId="0" applyNumberFormat="1" applyFont="1" applyFill="1" applyBorder="1"/>
    <xf numFmtId="0" fontId="2" fillId="0" borderId="9" xfId="0" applyFont="1" applyBorder="1" applyAlignment="1">
      <alignment horizontal="right"/>
    </xf>
    <xf numFmtId="2" fontId="2" fillId="0" borderId="32" xfId="0" applyNumberFormat="1" applyFont="1" applyBorder="1"/>
    <xf numFmtId="4" fontId="2" fillId="0" borderId="24" xfId="0" applyNumberFormat="1" applyFont="1" applyBorder="1"/>
    <xf numFmtId="4" fontId="2" fillId="0" borderId="15" xfId="0" applyNumberFormat="1" applyFont="1" applyBorder="1"/>
    <xf numFmtId="4" fontId="2" fillId="0" borderId="32" xfId="0" applyNumberFormat="1" applyFont="1" applyBorder="1"/>
    <xf numFmtId="4" fontId="2" fillId="0" borderId="5" xfId="0" applyNumberFormat="1" applyFont="1" applyBorder="1"/>
    <xf numFmtId="4" fontId="2" fillId="0" borderId="37" xfId="0" applyNumberFormat="1" applyFont="1" applyBorder="1"/>
    <xf numFmtId="4" fontId="2" fillId="0" borderId="32" xfId="0" applyNumberFormat="1" applyFont="1" applyBorder="1" applyAlignment="1">
      <alignment horizontal="right"/>
    </xf>
    <xf numFmtId="4" fontId="2" fillId="0" borderId="24" xfId="0" applyNumberFormat="1" applyFont="1" applyBorder="1" applyAlignment="1">
      <alignment horizontal="right"/>
    </xf>
    <xf numFmtId="4" fontId="2" fillId="0" borderId="19" xfId="0" applyNumberFormat="1" applyFont="1" applyBorder="1"/>
    <xf numFmtId="0" fontId="2" fillId="0" borderId="9" xfId="0" applyFont="1" applyFill="1" applyBorder="1" applyAlignment="1">
      <alignment horizontal="right"/>
    </xf>
    <xf numFmtId="0" fontId="2" fillId="0" borderId="11" xfId="0" applyFont="1" applyFill="1" applyBorder="1" applyAlignment="1">
      <alignment horizontal="right"/>
    </xf>
    <xf numFmtId="0" fontId="2" fillId="0" borderId="17" xfId="0" applyFont="1" applyBorder="1" applyAlignment="1">
      <alignment horizontal="center"/>
    </xf>
    <xf numFmtId="4" fontId="2" fillId="9" borderId="49" xfId="0" applyNumberFormat="1" applyFont="1" applyFill="1" applyBorder="1"/>
    <xf numFmtId="0" fontId="2" fillId="0" borderId="30" xfId="0" applyFont="1" applyFill="1" applyBorder="1" applyAlignment="1">
      <alignment horizontal="right"/>
    </xf>
    <xf numFmtId="2" fontId="2" fillId="0" borderId="30" xfId="0" applyNumberFormat="1" applyFont="1" applyBorder="1" applyAlignment="1">
      <alignment horizontal="right"/>
    </xf>
    <xf numFmtId="0" fontId="2" fillId="0" borderId="50" xfId="0" applyFont="1" applyFill="1" applyBorder="1" applyAlignment="1">
      <alignment horizontal="right"/>
    </xf>
    <xf numFmtId="2" fontId="2" fillId="8" borderId="50" xfId="0" applyNumberFormat="1" applyFont="1" applyFill="1" applyBorder="1" applyAlignment="1">
      <alignment horizontal="right"/>
    </xf>
    <xf numFmtId="0" fontId="2" fillId="0" borderId="34" xfId="0" applyFont="1" applyBorder="1" applyAlignment="1">
      <alignment horizontal="right"/>
    </xf>
    <xf numFmtId="2" fontId="2" fillId="0" borderId="58" xfId="0" applyNumberFormat="1" applyFont="1" applyBorder="1"/>
    <xf numFmtId="4" fontId="2" fillId="0" borderId="8" xfId="0" applyNumberFormat="1" applyFont="1" applyBorder="1"/>
    <xf numFmtId="4" fontId="2" fillId="0" borderId="58" xfId="0" applyNumberFormat="1" applyFont="1" applyBorder="1"/>
    <xf numFmtId="4" fontId="2" fillId="0" borderId="44" xfId="0" applyNumberFormat="1" applyFont="1" applyBorder="1"/>
    <xf numFmtId="4" fontId="2" fillId="0" borderId="57" xfId="0" applyNumberFormat="1" applyFont="1" applyBorder="1"/>
    <xf numFmtId="4" fontId="2" fillId="0" borderId="58" xfId="0" applyNumberFormat="1" applyFont="1" applyBorder="1" applyAlignment="1">
      <alignment horizontal="right"/>
    </xf>
    <xf numFmtId="4" fontId="2" fillId="0" borderId="8" xfId="0" applyNumberFormat="1" applyFont="1" applyBorder="1" applyAlignment="1">
      <alignment horizontal="right"/>
    </xf>
    <xf numFmtId="0" fontId="2" fillId="0" borderId="12" xfId="0" applyFont="1" applyBorder="1" applyAlignment="1">
      <alignment horizontal="right"/>
    </xf>
    <xf numFmtId="0" fontId="2" fillId="0" borderId="61" xfId="0" applyFont="1" applyFill="1" applyBorder="1" applyAlignment="1">
      <alignment horizontal="right"/>
    </xf>
    <xf numFmtId="2" fontId="2" fillId="2" borderId="50" xfId="0" applyNumberFormat="1" applyFont="1" applyFill="1" applyBorder="1" applyAlignment="1">
      <alignment horizontal="right"/>
    </xf>
    <xf numFmtId="4" fontId="2" fillId="0" borderId="62" xfId="0" applyNumberFormat="1" applyFont="1" applyBorder="1"/>
    <xf numFmtId="4" fontId="2" fillId="0" borderId="28" xfId="0" applyNumberFormat="1" applyFont="1" applyBorder="1"/>
    <xf numFmtId="4" fontId="2" fillId="0" borderId="51" xfId="0" applyNumberFormat="1" applyFont="1" applyBorder="1"/>
    <xf numFmtId="4" fontId="2" fillId="0" borderId="63" xfId="0" applyNumberFormat="1" applyFont="1" applyBorder="1"/>
    <xf numFmtId="4" fontId="2" fillId="0" borderId="65" xfId="0" applyNumberFormat="1" applyFont="1" applyBorder="1"/>
    <xf numFmtId="4" fontId="2" fillId="0" borderId="51" xfId="0" applyNumberFormat="1" applyFont="1" applyBorder="1" applyAlignment="1">
      <alignment horizontal="right"/>
    </xf>
    <xf numFmtId="4" fontId="2" fillId="0" borderId="62" xfId="0" applyNumberFormat="1" applyFont="1" applyBorder="1" applyAlignment="1">
      <alignment horizontal="right"/>
    </xf>
    <xf numFmtId="0" fontId="0" fillId="2" borderId="0" xfId="0" applyFill="1" applyAlignment="1">
      <alignment horizontal="center"/>
    </xf>
    <xf numFmtId="0" fontId="9" fillId="0" borderId="58" xfId="0" applyFont="1" applyFill="1" applyBorder="1" applyAlignment="1">
      <alignment horizontal="right" vertical="center"/>
    </xf>
    <xf numFmtId="0" fontId="9" fillId="0" borderId="30" xfId="0" applyFont="1" applyBorder="1" applyAlignment="1">
      <alignment horizontal="right" vertical="center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5" fillId="0" borderId="20" xfId="0" applyFont="1" applyBorder="1" applyAlignment="1">
      <alignment horizontal="center" vertical="center" wrapText="1"/>
    </xf>
    <xf numFmtId="2" fontId="1" fillId="0" borderId="10" xfId="0" applyNumberFormat="1" applyFont="1" applyBorder="1"/>
    <xf numFmtId="0" fontId="1" fillId="0" borderId="9" xfId="0" applyFont="1" applyFill="1" applyBorder="1" applyAlignment="1">
      <alignment horizontal="left"/>
    </xf>
    <xf numFmtId="0" fontId="1" fillId="0" borderId="9" xfId="0" applyFont="1" applyBorder="1"/>
    <xf numFmtId="0" fontId="1" fillId="0" borderId="67" xfId="0" applyFont="1" applyBorder="1"/>
    <xf numFmtId="2" fontId="1" fillId="0" borderId="9" xfId="0" applyNumberFormat="1" applyFont="1" applyBorder="1" applyAlignment="1">
      <alignment horizontal="center"/>
    </xf>
    <xf numFmtId="0" fontId="9" fillId="3" borderId="35" xfId="0" applyFont="1" applyFill="1" applyBorder="1" applyAlignment="1">
      <alignment vertical="center" wrapText="1"/>
    </xf>
    <xf numFmtId="0" fontId="1" fillId="0" borderId="10" xfId="0" applyFont="1" applyBorder="1"/>
    <xf numFmtId="0" fontId="9" fillId="3" borderId="68" xfId="0" applyFont="1" applyFill="1" applyBorder="1" applyAlignment="1">
      <alignment vertical="center" wrapText="1"/>
    </xf>
    <xf numFmtId="0" fontId="9" fillId="0" borderId="11" xfId="0" applyFont="1" applyFill="1" applyBorder="1" applyAlignment="1">
      <alignment horizontal="right" vertical="center"/>
    </xf>
    <xf numFmtId="0" fontId="9" fillId="2" borderId="2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9" fillId="0" borderId="42" xfId="0" applyFont="1" applyBorder="1" applyAlignment="1">
      <alignment horizontal="right" vertical="center"/>
    </xf>
    <xf numFmtId="2" fontId="1" fillId="0" borderId="10" xfId="0" applyNumberFormat="1" applyFont="1" applyBorder="1" applyAlignment="1">
      <alignment horizontal="right"/>
    </xf>
    <xf numFmtId="0" fontId="9" fillId="3" borderId="25" xfId="0" applyFont="1" applyFill="1" applyBorder="1" applyAlignment="1">
      <alignment vertical="center" wrapText="1"/>
    </xf>
    <xf numFmtId="0" fontId="9" fillId="0" borderId="10" xfId="0" applyFont="1" applyBorder="1" applyAlignment="1">
      <alignment vertical="center"/>
    </xf>
    <xf numFmtId="0" fontId="9" fillId="0" borderId="11" xfId="0" applyFont="1" applyBorder="1" applyAlignment="1">
      <alignment horizontal="right" vertical="center"/>
    </xf>
    <xf numFmtId="0" fontId="0" fillId="0" borderId="1" xfId="0" applyFont="1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2" fontId="0" fillId="0" borderId="9" xfId="0" applyNumberFormat="1" applyFont="1" applyBorder="1" applyAlignment="1">
      <alignment horizontal="center"/>
    </xf>
    <xf numFmtId="2" fontId="0" fillId="0" borderId="10" xfId="0" applyNumberFormat="1" applyFont="1" applyBorder="1"/>
    <xf numFmtId="0" fontId="0" fillId="0" borderId="10" xfId="0" applyFont="1" applyBorder="1"/>
    <xf numFmtId="0" fontId="0" fillId="0" borderId="9" xfId="0" applyFill="1" applyBorder="1" applyAlignment="1">
      <alignment horizontal="left"/>
    </xf>
    <xf numFmtId="0" fontId="0" fillId="0" borderId="9" xfId="0" applyBorder="1"/>
    <xf numFmtId="0" fontId="0" fillId="0" borderId="67" xfId="0" applyBorder="1"/>
    <xf numFmtId="0" fontId="0" fillId="0" borderId="9" xfId="0" applyFont="1" applyBorder="1" applyAlignment="1">
      <alignment horizontal="center"/>
    </xf>
    <xf numFmtId="1" fontId="0" fillId="0" borderId="1" xfId="0" applyNumberFormat="1" applyFont="1" applyBorder="1" applyAlignment="1">
      <alignment horizontal="center"/>
    </xf>
    <xf numFmtId="0" fontId="0" fillId="0" borderId="9" xfId="0" applyFont="1" applyFill="1" applyBorder="1" applyAlignment="1">
      <alignment horizontal="left"/>
    </xf>
    <xf numFmtId="0" fontId="0" fillId="0" borderId="9" xfId="0" applyFont="1" applyBorder="1"/>
    <xf numFmtId="0" fontId="0" fillId="0" borderId="67" xfId="0" applyFont="1" applyBorder="1"/>
    <xf numFmtId="0" fontId="28" fillId="0" borderId="42" xfId="0" applyFont="1" applyFill="1" applyBorder="1" applyAlignment="1">
      <alignment horizontal="right" vertical="center"/>
    </xf>
    <xf numFmtId="0" fontId="28" fillId="3" borderId="66" xfId="0" applyFont="1" applyFill="1" applyBorder="1" applyAlignment="1">
      <alignment vertical="center" wrapText="1"/>
    </xf>
    <xf numFmtId="0" fontId="28" fillId="3" borderId="76" xfId="0" applyFont="1" applyFill="1" applyBorder="1" applyAlignment="1">
      <alignment vertical="center" wrapText="1"/>
    </xf>
    <xf numFmtId="2" fontId="28" fillId="0" borderId="54" xfId="0" applyNumberFormat="1" applyFont="1" applyBorder="1" applyAlignment="1">
      <alignment horizontal="right" vertical="center"/>
    </xf>
    <xf numFmtId="0" fontId="28" fillId="0" borderId="61" xfId="0" applyFont="1" applyBorder="1" applyAlignment="1">
      <alignment horizontal="right" vertical="center"/>
    </xf>
    <xf numFmtId="0" fontId="34" fillId="3" borderId="18" xfId="0" applyFont="1" applyFill="1" applyBorder="1" applyAlignment="1">
      <alignment vertical="center" wrapText="1"/>
    </xf>
    <xf numFmtId="0" fontId="34" fillId="3" borderId="25" xfId="0" applyFont="1" applyFill="1" applyBorder="1" applyAlignment="1">
      <alignment vertical="center" wrapText="1"/>
    </xf>
    <xf numFmtId="0" fontId="11" fillId="3" borderId="20" xfId="0" applyFont="1" applyFill="1" applyBorder="1" applyAlignment="1">
      <alignment vertical="center" wrapText="1"/>
    </xf>
    <xf numFmtId="0" fontId="29" fillId="0" borderId="13" xfId="0" applyFont="1" applyBorder="1" applyAlignment="1">
      <alignment horizontal="right" vertical="center"/>
    </xf>
    <xf numFmtId="0" fontId="42" fillId="0" borderId="21" xfId="0" applyFont="1" applyBorder="1" applyAlignment="1">
      <alignment vertical="center"/>
    </xf>
    <xf numFmtId="1" fontId="0" fillId="0" borderId="2" xfId="0" applyNumberFormat="1" applyBorder="1" applyAlignment="1">
      <alignment vertical="center"/>
    </xf>
    <xf numFmtId="0" fontId="29" fillId="0" borderId="12" xfId="0" applyFont="1" applyBorder="1" applyAlignment="1">
      <alignment horizontal="right" vertical="center"/>
    </xf>
    <xf numFmtId="1" fontId="0" fillId="0" borderId="72" xfId="0" applyNumberFormat="1" applyBorder="1" applyAlignment="1">
      <alignment vertical="center"/>
    </xf>
    <xf numFmtId="0" fontId="29" fillId="0" borderId="9" xfId="0" applyFont="1" applyBorder="1" applyAlignment="1">
      <alignment horizontal="right" vertical="center"/>
    </xf>
    <xf numFmtId="1" fontId="0" fillId="0" borderId="56" xfId="0" applyNumberFormat="1" applyBorder="1" applyAlignment="1">
      <alignment vertical="center"/>
    </xf>
    <xf numFmtId="1" fontId="32" fillId="0" borderId="27" xfId="0" applyNumberFormat="1" applyFont="1" applyBorder="1" applyAlignment="1">
      <alignment vertical="center"/>
    </xf>
    <xf numFmtId="0" fontId="29" fillId="0" borderId="11" xfId="0" applyFont="1" applyBorder="1" applyAlignment="1">
      <alignment horizontal="right" vertical="center"/>
    </xf>
    <xf numFmtId="1" fontId="0" fillId="0" borderId="74" xfId="0" applyNumberFormat="1" applyBorder="1" applyAlignment="1">
      <alignment vertical="center"/>
    </xf>
    <xf numFmtId="0" fontId="29" fillId="0" borderId="13" xfId="0" applyFont="1" applyBorder="1" applyAlignment="1">
      <alignment vertical="center"/>
    </xf>
    <xf numFmtId="0" fontId="34" fillId="3" borderId="35" xfId="0" applyFont="1" applyFill="1" applyBorder="1" applyAlignment="1">
      <alignment vertical="center" wrapText="1"/>
    </xf>
    <xf numFmtId="0" fontId="34" fillId="3" borderId="10" xfId="0" applyFont="1" applyFill="1" applyBorder="1" applyAlignment="1">
      <alignment horizontal="left" vertical="center" wrapText="1"/>
    </xf>
    <xf numFmtId="0" fontId="32" fillId="3" borderId="10" xfId="0" applyFont="1" applyFill="1" applyBorder="1" applyAlignment="1">
      <alignment vertical="center" wrapText="1"/>
    </xf>
    <xf numFmtId="0" fontId="29" fillId="0" borderId="55" xfId="0" applyFont="1" applyFill="1" applyBorder="1" applyAlignment="1">
      <alignment horizontal="right" vertical="center"/>
    </xf>
    <xf numFmtId="0" fontId="34" fillId="3" borderId="68" xfId="0" applyFont="1" applyFill="1" applyBorder="1" applyAlignment="1">
      <alignment vertical="center" wrapText="1"/>
    </xf>
    <xf numFmtId="0" fontId="34" fillId="0" borderId="9" xfId="0" applyFont="1" applyBorder="1" applyAlignment="1">
      <alignment horizontal="right" vertical="center"/>
    </xf>
    <xf numFmtId="0" fontId="34" fillId="0" borderId="12" xfId="0" applyFont="1" applyBorder="1" applyAlignment="1">
      <alignment horizontal="right" vertical="center"/>
    </xf>
    <xf numFmtId="0" fontId="30" fillId="0" borderId="13" xfId="0" applyFont="1" applyFill="1" applyBorder="1" applyAlignment="1">
      <alignment horizontal="right" vertical="center"/>
    </xf>
    <xf numFmtId="0" fontId="42" fillId="0" borderId="21" xfId="0" applyFont="1" applyFill="1" applyBorder="1" applyAlignment="1">
      <alignment vertical="center"/>
    </xf>
    <xf numFmtId="0" fontId="29" fillId="0" borderId="12" xfId="0" applyFont="1" applyFill="1" applyBorder="1" applyAlignment="1">
      <alignment horizontal="right" vertical="center"/>
    </xf>
    <xf numFmtId="0" fontId="29" fillId="0" borderId="9" xfId="0" applyFont="1" applyFill="1" applyBorder="1" applyAlignment="1">
      <alignment horizontal="right" vertical="center"/>
    </xf>
    <xf numFmtId="0" fontId="29" fillId="0" borderId="11" xfId="0" applyFont="1" applyFill="1" applyBorder="1" applyAlignment="1">
      <alignment horizontal="right" vertical="center"/>
    </xf>
    <xf numFmtId="0" fontId="32" fillId="3" borderId="18" xfId="0" applyFont="1" applyFill="1" applyBorder="1" applyAlignment="1">
      <alignment vertical="center" wrapText="1"/>
    </xf>
    <xf numFmtId="0" fontId="12" fillId="0" borderId="3" xfId="0" applyFont="1" applyFill="1" applyBorder="1" applyAlignment="1">
      <alignment horizontal="right" vertical="center"/>
    </xf>
    <xf numFmtId="1" fontId="4" fillId="0" borderId="2" xfId="0" applyNumberFormat="1" applyFont="1" applyBorder="1" applyAlignment="1">
      <alignment vertical="center"/>
    </xf>
    <xf numFmtId="0" fontId="29" fillId="0" borderId="13" xfId="0" applyFont="1" applyFill="1" applyBorder="1" applyAlignment="1">
      <alignment horizontal="right" vertical="center"/>
    </xf>
    <xf numFmtId="0" fontId="34" fillId="3" borderId="27" xfId="0" applyFont="1" applyFill="1" applyBorder="1" applyAlignment="1">
      <alignment vertical="center" wrapText="1"/>
    </xf>
    <xf numFmtId="1" fontId="32" fillId="0" borderId="48" xfId="0" applyNumberFormat="1" applyFont="1" applyBorder="1" applyAlignment="1">
      <alignment vertical="center"/>
    </xf>
    <xf numFmtId="1" fontId="32" fillId="0" borderId="49" xfId="0" applyNumberFormat="1" applyFont="1" applyBorder="1" applyAlignment="1">
      <alignment vertical="center"/>
    </xf>
    <xf numFmtId="1" fontId="32" fillId="0" borderId="15" xfId="0" applyNumberFormat="1" applyFont="1" applyBorder="1" applyAlignment="1">
      <alignment vertical="center"/>
    </xf>
    <xf numFmtId="1" fontId="32" fillId="0" borderId="16" xfId="0" applyNumberFormat="1" applyFont="1" applyBorder="1" applyAlignment="1">
      <alignment vertical="center"/>
    </xf>
    <xf numFmtId="1" fontId="28" fillId="0" borderId="48" xfId="0" applyNumberFormat="1" applyFont="1" applyBorder="1" applyAlignment="1">
      <alignment horizontal="right" vertical="center"/>
    </xf>
    <xf numFmtId="0" fontId="29" fillId="0" borderId="34" xfId="0" applyFont="1" applyBorder="1" applyAlignment="1">
      <alignment horizontal="right" vertical="center"/>
    </xf>
    <xf numFmtId="0" fontId="41" fillId="0" borderId="35" xfId="0" applyFont="1" applyFill="1" applyBorder="1" applyAlignment="1">
      <alignment vertical="center"/>
    </xf>
    <xf numFmtId="0" fontId="41" fillId="0" borderId="12" xfId="0" applyFont="1" applyFill="1" applyBorder="1" applyAlignment="1">
      <alignment horizontal="right" vertical="center"/>
    </xf>
    <xf numFmtId="0" fontId="43" fillId="3" borderId="18" xfId="0" applyFont="1" applyFill="1" applyBorder="1" applyAlignment="1">
      <alignment vertical="center" wrapText="1"/>
    </xf>
    <xf numFmtId="0" fontId="41" fillId="0" borderId="9" xfId="0" applyFont="1" applyBorder="1" applyAlignment="1">
      <alignment vertical="center"/>
    </xf>
    <xf numFmtId="0" fontId="41" fillId="0" borderId="10" xfId="0" applyFont="1" applyBorder="1" applyAlignment="1">
      <alignment vertical="center"/>
    </xf>
    <xf numFmtId="0" fontId="29" fillId="0" borderId="67" xfId="0" applyFont="1" applyBorder="1" applyAlignment="1">
      <alignment horizontal="right" vertical="center"/>
    </xf>
    <xf numFmtId="0" fontId="34" fillId="3" borderId="73" xfId="0" applyFont="1" applyFill="1" applyBorder="1" applyAlignment="1">
      <alignment vertical="center" wrapText="1"/>
    </xf>
    <xf numFmtId="1" fontId="29" fillId="0" borderId="48" xfId="0" applyNumberFormat="1" applyFont="1" applyBorder="1" applyAlignment="1">
      <alignment vertical="center"/>
    </xf>
    <xf numFmtId="1" fontId="29" fillId="0" borderId="49" xfId="0" applyNumberFormat="1" applyFont="1" applyBorder="1" applyAlignment="1">
      <alignment vertical="center"/>
    </xf>
    <xf numFmtId="1" fontId="29" fillId="0" borderId="15" xfId="0" applyNumberFormat="1" applyFont="1" applyBorder="1" applyAlignment="1">
      <alignment vertical="center"/>
    </xf>
    <xf numFmtId="1" fontId="29" fillId="0" borderId="16" xfId="0" applyNumberFormat="1" applyFont="1" applyBorder="1" applyAlignment="1">
      <alignment vertical="center"/>
    </xf>
    <xf numFmtId="2" fontId="32" fillId="0" borderId="72" xfId="0" applyNumberFormat="1" applyFont="1" applyBorder="1" applyAlignment="1">
      <alignment horizontal="right" vertical="center"/>
    </xf>
    <xf numFmtId="2" fontId="32" fillId="0" borderId="56" xfId="0" applyNumberFormat="1" applyFont="1" applyBorder="1" applyAlignment="1">
      <alignment horizontal="right" vertical="center"/>
    </xf>
    <xf numFmtId="2" fontId="32" fillId="0" borderId="74" xfId="0" applyNumberFormat="1" applyFont="1" applyBorder="1" applyAlignment="1">
      <alignment horizontal="right" vertical="center"/>
    </xf>
    <xf numFmtId="2" fontId="32" fillId="0" borderId="70" xfId="0" applyNumberFormat="1" applyFont="1" applyBorder="1" applyAlignment="1">
      <alignment horizontal="right" vertical="center"/>
    </xf>
    <xf numFmtId="1" fontId="0" fillId="0" borderId="70" xfId="0" applyNumberFormat="1" applyBorder="1" applyAlignment="1">
      <alignment vertical="center"/>
    </xf>
    <xf numFmtId="1" fontId="41" fillId="0" borderId="48" xfId="0" applyNumberFormat="1" applyFont="1" applyBorder="1" applyAlignment="1">
      <alignment horizontal="right" vertical="center"/>
    </xf>
    <xf numFmtId="1" fontId="1" fillId="0" borderId="71" xfId="0" applyNumberFormat="1" applyFont="1" applyBorder="1" applyAlignment="1">
      <alignment horizontal="right" vertical="center"/>
    </xf>
    <xf numFmtId="1" fontId="0" fillId="0" borderId="72" xfId="0" applyNumberFormat="1" applyBorder="1" applyAlignment="1">
      <alignment horizontal="right" vertical="center"/>
    </xf>
    <xf numFmtId="1" fontId="28" fillId="0" borderId="49" xfId="0" applyNumberFormat="1" applyFont="1" applyBorder="1" applyAlignment="1">
      <alignment horizontal="right" vertical="center"/>
    </xf>
    <xf numFmtId="1" fontId="41" fillId="0" borderId="49" xfId="0" applyNumberFormat="1" applyFont="1" applyBorder="1" applyAlignment="1">
      <alignment horizontal="right" vertical="center"/>
    </xf>
    <xf numFmtId="1" fontId="0" fillId="0" borderId="56" xfId="0" applyNumberFormat="1" applyBorder="1" applyAlignment="1">
      <alignment horizontal="right" vertical="center"/>
    </xf>
    <xf numFmtId="2" fontId="32" fillId="0" borderId="71" xfId="0" applyNumberFormat="1" applyFont="1" applyBorder="1" applyAlignment="1">
      <alignment horizontal="right" vertical="center"/>
    </xf>
    <xf numFmtId="0" fontId="29" fillId="0" borderId="4" xfId="0" applyFont="1" applyBorder="1"/>
    <xf numFmtId="0" fontId="32" fillId="3" borderId="63" xfId="0" applyFont="1" applyFill="1" applyBorder="1" applyAlignment="1">
      <alignment vertical="center" wrapText="1"/>
    </xf>
    <xf numFmtId="2" fontId="32" fillId="0" borderId="46" xfId="0" applyNumberFormat="1" applyFont="1" applyBorder="1" applyAlignment="1">
      <alignment horizontal="right" vertical="center"/>
    </xf>
    <xf numFmtId="0" fontId="32" fillId="0" borderId="34" xfId="0" applyFont="1" applyBorder="1" applyAlignment="1">
      <alignment horizontal="center" vertical="center"/>
    </xf>
    <xf numFmtId="0" fontId="32" fillId="0" borderId="9" xfId="0" applyFont="1" applyBorder="1" applyAlignment="1">
      <alignment horizontal="center" vertical="center"/>
    </xf>
    <xf numFmtId="0" fontId="32" fillId="0" borderId="9" xfId="0" applyFont="1" applyFill="1" applyBorder="1" applyAlignment="1">
      <alignment horizontal="center" vertical="center"/>
    </xf>
    <xf numFmtId="0" fontId="32" fillId="0" borderId="34" xfId="0" applyFont="1" applyFill="1" applyBorder="1" applyAlignment="1">
      <alignment horizontal="center" vertical="center"/>
    </xf>
    <xf numFmtId="0" fontId="32" fillId="0" borderId="12" xfId="0" applyFont="1" applyFill="1" applyBorder="1" applyAlignment="1">
      <alignment horizontal="center" vertical="center"/>
    </xf>
    <xf numFmtId="0" fontId="32" fillId="0" borderId="67" xfId="0" applyFont="1" applyBorder="1" applyAlignment="1">
      <alignment horizontal="center" vertical="center"/>
    </xf>
    <xf numFmtId="0" fontId="32" fillId="0" borderId="67" xfId="0" applyFont="1" applyFill="1" applyBorder="1" applyAlignment="1">
      <alignment horizontal="center" vertical="center"/>
    </xf>
    <xf numFmtId="0" fontId="32" fillId="0" borderId="12" xfId="0" applyFont="1" applyBorder="1" applyAlignment="1">
      <alignment horizontal="center" vertical="center"/>
    </xf>
    <xf numFmtId="0" fontId="32" fillId="0" borderId="11" xfId="0" applyFont="1" applyFill="1" applyBorder="1" applyAlignment="1">
      <alignment horizontal="center" vertical="center"/>
    </xf>
    <xf numFmtId="0" fontId="29" fillId="0" borderId="9" xfId="0" applyFont="1" applyFill="1" applyBorder="1" applyAlignment="1">
      <alignment horizontal="center"/>
    </xf>
    <xf numFmtId="0" fontId="29" fillId="0" borderId="9" xfId="0" applyFont="1" applyBorder="1" applyAlignment="1">
      <alignment horizontal="center"/>
    </xf>
    <xf numFmtId="0" fontId="32" fillId="0" borderId="61" xfId="0" applyFont="1" applyBorder="1" applyAlignment="1">
      <alignment horizontal="center" vertical="center"/>
    </xf>
    <xf numFmtId="3" fontId="9" fillId="0" borderId="4" xfId="0" applyNumberFormat="1" applyFont="1" applyBorder="1" applyAlignment="1">
      <alignment horizontal="center"/>
    </xf>
    <xf numFmtId="3" fontId="9" fillId="0" borderId="5" xfId="0" applyNumberFormat="1" applyFont="1" applyBorder="1" applyAlignment="1">
      <alignment horizontal="center"/>
    </xf>
    <xf numFmtId="3" fontId="9" fillId="0" borderId="1" xfId="0" applyNumberFormat="1" applyFont="1" applyBorder="1" applyAlignment="1">
      <alignment horizontal="center"/>
    </xf>
    <xf numFmtId="3" fontId="9" fillId="0" borderId="24" xfId="0" applyNumberFormat="1" applyFont="1" applyBorder="1" applyAlignment="1">
      <alignment horizontal="center"/>
    </xf>
    <xf numFmtId="3" fontId="9" fillId="0" borderId="63" xfId="0" applyNumberFormat="1" applyFont="1" applyBorder="1" applyAlignment="1">
      <alignment horizontal="center"/>
    </xf>
    <xf numFmtId="3" fontId="9" fillId="0" borderId="39" xfId="0" applyNumberFormat="1" applyFont="1" applyBorder="1" applyAlignment="1">
      <alignment horizontal="center"/>
    </xf>
    <xf numFmtId="3" fontId="9" fillId="0" borderId="7" xfId="0" applyNumberFormat="1" applyFont="1" applyBorder="1" applyAlignment="1">
      <alignment horizontal="center"/>
    </xf>
    <xf numFmtId="3" fontId="9" fillId="0" borderId="17" xfId="0" applyNumberFormat="1" applyFont="1" applyBorder="1" applyAlignment="1">
      <alignment horizontal="center"/>
    </xf>
    <xf numFmtId="3" fontId="9" fillId="0" borderId="0" xfId="0" applyNumberFormat="1" applyFont="1" applyBorder="1" applyAlignment="1">
      <alignment horizontal="center"/>
    </xf>
    <xf numFmtId="3" fontId="9" fillId="0" borderId="31" xfId="0" applyNumberFormat="1" applyFont="1" applyBorder="1" applyAlignment="1">
      <alignment horizontal="center"/>
    </xf>
    <xf numFmtId="3" fontId="9" fillId="0" borderId="62" xfId="0" applyNumberFormat="1" applyFont="1" applyBorder="1" applyAlignment="1">
      <alignment horizontal="center"/>
    </xf>
    <xf numFmtId="0" fontId="1" fillId="0" borderId="11" xfId="0" applyFont="1" applyBorder="1"/>
    <xf numFmtId="0" fontId="0" fillId="0" borderId="11" xfId="0" applyBorder="1"/>
    <xf numFmtId="0" fontId="0" fillId="0" borderId="11" xfId="0" applyFont="1" applyBorder="1"/>
    <xf numFmtId="0" fontId="28" fillId="3" borderId="64" xfId="0" applyFont="1" applyFill="1" applyBorder="1" applyAlignment="1">
      <alignment vertical="center" wrapText="1"/>
    </xf>
    <xf numFmtId="0" fontId="32" fillId="3" borderId="4" xfId="0" applyFont="1" applyFill="1" applyBorder="1" applyAlignment="1">
      <alignment horizontal="left" vertical="center" wrapText="1"/>
    </xf>
    <xf numFmtId="0" fontId="26" fillId="0" borderId="21" xfId="0" applyFont="1" applyBorder="1" applyAlignment="1">
      <alignment horizontal="right" vertical="center" wrapText="1"/>
    </xf>
    <xf numFmtId="3" fontId="26" fillId="0" borderId="19" xfId="0" applyNumberFormat="1" applyFont="1" applyFill="1" applyBorder="1" applyAlignment="1">
      <alignment horizontal="center" vertical="center" wrapText="1"/>
    </xf>
    <xf numFmtId="3" fontId="26" fillId="0" borderId="19" xfId="0" applyNumberFormat="1" applyFont="1" applyFill="1" applyBorder="1" applyAlignment="1">
      <alignment horizontal="center" wrapText="1"/>
    </xf>
    <xf numFmtId="0" fontId="22" fillId="0" borderId="21" xfId="0" applyFont="1" applyFill="1" applyBorder="1" applyAlignment="1">
      <alignment horizontal="center" vertical="center" wrapText="1"/>
    </xf>
    <xf numFmtId="0" fontId="22" fillId="0" borderId="21" xfId="0" applyFont="1" applyBorder="1" applyAlignment="1">
      <alignment vertical="center"/>
    </xf>
    <xf numFmtId="0" fontId="44" fillId="0" borderId="21" xfId="0" applyFont="1" applyBorder="1" applyAlignment="1">
      <alignment vertical="center" wrapText="1"/>
    </xf>
    <xf numFmtId="2" fontId="9" fillId="0" borderId="4" xfId="0" applyNumberFormat="1" applyFont="1" applyBorder="1" applyAlignment="1">
      <alignment vertical="center"/>
    </xf>
    <xf numFmtId="3" fontId="9" fillId="0" borderId="8" xfId="0" applyNumberFormat="1" applyFont="1" applyBorder="1" applyAlignment="1">
      <alignment horizontal="center"/>
    </xf>
    <xf numFmtId="2" fontId="9" fillId="0" borderId="49" xfId="0" applyNumberFormat="1" applyFont="1" applyBorder="1" applyAlignment="1">
      <alignment vertical="center"/>
    </xf>
    <xf numFmtId="2" fontId="9" fillId="0" borderId="48" xfId="0" applyNumberFormat="1" applyFont="1" applyBorder="1" applyAlignment="1">
      <alignment vertical="center"/>
    </xf>
    <xf numFmtId="3" fontId="9" fillId="0" borderId="36" xfId="0" applyNumberFormat="1" applyFont="1" applyBorder="1" applyAlignment="1">
      <alignment horizontal="center" vertical="center"/>
    </xf>
    <xf numFmtId="2" fontId="9" fillId="0" borderId="27" xfId="0" applyNumberFormat="1" applyFont="1" applyBorder="1" applyAlignment="1">
      <alignment vertical="center"/>
    </xf>
    <xf numFmtId="2" fontId="9" fillId="0" borderId="27" xfId="0" applyNumberFormat="1" applyFont="1" applyBorder="1" applyAlignment="1">
      <alignment horizontal="right" vertical="center"/>
    </xf>
    <xf numFmtId="3" fontId="9" fillId="0" borderId="14" xfId="0" applyNumberFormat="1" applyFont="1" applyBorder="1" applyAlignment="1">
      <alignment horizontal="center"/>
    </xf>
    <xf numFmtId="2" fontId="9" fillId="0" borderId="7" xfId="0" applyNumberFormat="1" applyFont="1" applyBorder="1" applyAlignment="1">
      <alignment vertical="center"/>
    </xf>
    <xf numFmtId="2" fontId="9" fillId="0" borderId="18" xfId="0" applyNumberFormat="1" applyFont="1" applyBorder="1" applyAlignment="1">
      <alignment vertical="center"/>
    </xf>
    <xf numFmtId="2" fontId="9" fillId="0" borderId="18" xfId="0" applyNumberFormat="1" applyFont="1" applyBorder="1" applyAlignment="1">
      <alignment horizontal="right" vertical="center"/>
    </xf>
    <xf numFmtId="2" fontId="9" fillId="0" borderId="5" xfId="0" applyNumberFormat="1" applyFont="1" applyBorder="1" applyAlignment="1">
      <alignment vertical="center"/>
    </xf>
    <xf numFmtId="0" fontId="22" fillId="0" borderId="21" xfId="0" applyFont="1" applyFill="1" applyBorder="1" applyAlignment="1">
      <alignment vertical="center"/>
    </xf>
    <xf numFmtId="0" fontId="9" fillId="3" borderId="18" xfId="0" applyFont="1" applyFill="1" applyBorder="1" applyAlignment="1">
      <alignment vertical="center" wrapText="1"/>
    </xf>
    <xf numFmtId="2" fontId="9" fillId="0" borderId="39" xfId="0" applyNumberFormat="1" applyFont="1" applyBorder="1" applyAlignment="1">
      <alignment vertical="center"/>
    </xf>
    <xf numFmtId="2" fontId="9" fillId="0" borderId="40" xfId="0" applyNumberFormat="1" applyFont="1" applyBorder="1" applyAlignment="1">
      <alignment vertical="center"/>
    </xf>
    <xf numFmtId="2" fontId="9" fillId="0" borderId="40" xfId="0" applyNumberFormat="1" applyFont="1" applyBorder="1" applyAlignment="1">
      <alignment horizontal="right" vertical="center"/>
    </xf>
    <xf numFmtId="0" fontId="9" fillId="3" borderId="60" xfId="0" applyFont="1" applyFill="1" applyBorder="1" applyAlignment="1">
      <alignment vertical="center" wrapText="1"/>
    </xf>
    <xf numFmtId="0" fontId="9" fillId="3" borderId="23" xfId="0" applyFont="1" applyFill="1" applyBorder="1" applyAlignment="1">
      <alignment vertical="center" wrapText="1"/>
    </xf>
    <xf numFmtId="0" fontId="9" fillId="3" borderId="40" xfId="0" applyFont="1" applyFill="1" applyBorder="1" applyAlignment="1">
      <alignment vertical="center" wrapText="1"/>
    </xf>
    <xf numFmtId="4" fontId="9" fillId="0" borderId="3" xfId="0" applyNumberFormat="1" applyFont="1" applyBorder="1" applyAlignment="1">
      <alignment horizontal="center" vertical="center"/>
    </xf>
    <xf numFmtId="4" fontId="9" fillId="0" borderId="19" xfId="0" applyNumberFormat="1" applyFont="1" applyBorder="1" applyAlignment="1">
      <alignment horizontal="center" vertical="center"/>
    </xf>
    <xf numFmtId="2" fontId="22" fillId="0" borderId="6" xfId="0" applyNumberFormat="1" applyFont="1" applyBorder="1" applyAlignment="1">
      <alignment vertical="center"/>
    </xf>
    <xf numFmtId="3" fontId="9" fillId="0" borderId="19" xfId="0" applyNumberFormat="1" applyFont="1" applyBorder="1" applyAlignment="1">
      <alignment vertical="center"/>
    </xf>
    <xf numFmtId="0" fontId="22" fillId="0" borderId="3" xfId="0" applyFont="1" applyBorder="1" applyAlignment="1">
      <alignment vertical="center"/>
    </xf>
    <xf numFmtId="0" fontId="22" fillId="0" borderId="19" xfId="0" applyFont="1" applyBorder="1" applyAlignment="1">
      <alignment vertical="center"/>
    </xf>
    <xf numFmtId="2" fontId="22" fillId="0" borderId="20" xfId="0" applyNumberFormat="1" applyFont="1" applyBorder="1" applyAlignment="1">
      <alignment vertical="center"/>
    </xf>
    <xf numFmtId="2" fontId="22" fillId="0" borderId="20" xfId="0" applyNumberFormat="1" applyFont="1" applyBorder="1" applyAlignment="1">
      <alignment horizontal="right" vertical="center"/>
    </xf>
    <xf numFmtId="0" fontId="25" fillId="0" borderId="16" xfId="0" applyFont="1" applyBorder="1" applyAlignment="1">
      <alignment horizontal="right" vertical="center"/>
    </xf>
    <xf numFmtId="4" fontId="45" fillId="0" borderId="9" xfId="0" applyNumberFormat="1" applyFont="1" applyBorder="1" applyAlignment="1">
      <alignment horizontal="center" vertical="center"/>
    </xf>
    <xf numFmtId="4" fontId="45" fillId="0" borderId="1" xfId="0" applyNumberFormat="1" applyFont="1" applyBorder="1" applyAlignment="1">
      <alignment horizontal="center" vertical="center"/>
    </xf>
    <xf numFmtId="4" fontId="26" fillId="0" borderId="3" xfId="0" applyNumberFormat="1" applyFont="1" applyBorder="1" applyAlignment="1">
      <alignment horizontal="center" vertical="center" wrapText="1"/>
    </xf>
    <xf numFmtId="4" fontId="26" fillId="0" borderId="19" xfId="0" applyNumberFormat="1" applyFont="1" applyBorder="1" applyAlignment="1">
      <alignment horizontal="center" vertical="center" wrapText="1"/>
    </xf>
    <xf numFmtId="4" fontId="26" fillId="0" borderId="3" xfId="0" applyNumberFormat="1" applyFont="1" applyFill="1" applyBorder="1" applyAlignment="1">
      <alignment horizontal="center" vertical="center" wrapText="1"/>
    </xf>
    <xf numFmtId="4" fontId="26" fillId="0" borderId="19" xfId="0" applyNumberFormat="1" applyFont="1" applyFill="1" applyBorder="1" applyAlignment="1">
      <alignment horizontal="center" vertical="center" wrapText="1"/>
    </xf>
    <xf numFmtId="4" fontId="26" fillId="0" borderId="3" xfId="0" applyNumberFormat="1" applyFont="1" applyFill="1" applyBorder="1" applyAlignment="1">
      <alignment horizontal="center" wrapText="1"/>
    </xf>
    <xf numFmtId="0" fontId="36" fillId="3" borderId="10" xfId="0" applyFont="1" applyFill="1" applyBorder="1" applyAlignment="1">
      <alignment wrapText="1"/>
    </xf>
    <xf numFmtId="1" fontId="32" fillId="0" borderId="15" xfId="0" applyNumberFormat="1" applyFont="1" applyBorder="1" applyAlignment="1">
      <alignment horizontal="right" vertical="center"/>
    </xf>
    <xf numFmtId="1" fontId="32" fillId="0" borderId="59" xfId="0" applyNumberFormat="1" applyFont="1" applyBorder="1" applyAlignment="1">
      <alignment horizontal="right" vertical="center"/>
    </xf>
    <xf numFmtId="1" fontId="32" fillId="0" borderId="60" xfId="0" applyNumberFormat="1" applyFont="1" applyBorder="1" applyAlignment="1">
      <alignment horizontal="right" vertical="center"/>
    </xf>
    <xf numFmtId="1" fontId="36" fillId="0" borderId="71" xfId="0" applyNumberFormat="1" applyFont="1" applyBorder="1" applyAlignment="1">
      <alignment horizontal="right" vertical="center"/>
    </xf>
    <xf numFmtId="1" fontId="32" fillId="0" borderId="49" xfId="0" applyNumberFormat="1" applyFont="1" applyBorder="1" applyAlignment="1">
      <alignment horizontal="right" vertical="center"/>
    </xf>
    <xf numFmtId="1" fontId="36" fillId="0" borderId="72" xfId="0" applyNumberFormat="1" applyFont="1" applyBorder="1" applyAlignment="1">
      <alignment horizontal="right" vertical="center"/>
    </xf>
    <xf numFmtId="1" fontId="36" fillId="0" borderId="56" xfId="0" applyNumberFormat="1" applyFont="1" applyBorder="1" applyAlignment="1">
      <alignment horizontal="right" vertical="center"/>
    </xf>
    <xf numFmtId="1" fontId="32" fillId="0" borderId="28" xfId="0" applyNumberFormat="1" applyFont="1" applyBorder="1" applyAlignment="1">
      <alignment horizontal="right" vertical="center"/>
    </xf>
    <xf numFmtId="1" fontId="36" fillId="0" borderId="46" xfId="0" applyNumberFormat="1" applyFont="1" applyBorder="1" applyAlignment="1">
      <alignment horizontal="right" vertical="center"/>
    </xf>
    <xf numFmtId="1" fontId="32" fillId="0" borderId="48" xfId="0" applyNumberFormat="1" applyFont="1" applyBorder="1" applyAlignment="1">
      <alignment horizontal="right" vertical="center"/>
    </xf>
    <xf numFmtId="1" fontId="32" fillId="0" borderId="75" xfId="0" applyNumberFormat="1" applyFont="1" applyBorder="1" applyAlignment="1">
      <alignment horizontal="right" vertical="center"/>
    </xf>
    <xf numFmtId="1" fontId="36" fillId="0" borderId="70" xfId="0" applyNumberFormat="1" applyFont="1" applyBorder="1" applyAlignment="1">
      <alignment horizontal="right" vertical="center"/>
    </xf>
    <xf numFmtId="1" fontId="36" fillId="0" borderId="74" xfId="0" applyNumberFormat="1" applyFont="1" applyBorder="1" applyAlignment="1">
      <alignment horizontal="right" vertical="center"/>
    </xf>
    <xf numFmtId="2" fontId="0" fillId="0" borderId="56" xfId="0" applyNumberFormat="1" applyBorder="1" applyAlignment="1">
      <alignment horizontal="right"/>
    </xf>
    <xf numFmtId="0" fontId="0" fillId="0" borderId="49" xfId="0" applyBorder="1" applyAlignment="1">
      <alignment horizontal="right"/>
    </xf>
    <xf numFmtId="0" fontId="0" fillId="0" borderId="56" xfId="0" applyBorder="1" applyAlignment="1">
      <alignment horizontal="right"/>
    </xf>
    <xf numFmtId="1" fontId="33" fillId="0" borderId="21" xfId="0" applyNumberFormat="1" applyFont="1" applyBorder="1" applyAlignment="1">
      <alignment horizontal="center" vertical="center"/>
    </xf>
    <xf numFmtId="1" fontId="32" fillId="0" borderId="23" xfId="0" applyNumberFormat="1" applyFont="1" applyBorder="1" applyAlignment="1">
      <alignment vertical="center"/>
    </xf>
    <xf numFmtId="1" fontId="32" fillId="0" borderId="26" xfId="0" applyNumberFormat="1" applyFont="1" applyBorder="1" applyAlignment="1">
      <alignment vertical="center"/>
    </xf>
    <xf numFmtId="1" fontId="37" fillId="0" borderId="21" xfId="0" applyNumberFormat="1" applyFont="1" applyBorder="1" applyAlignment="1">
      <alignment vertical="center"/>
    </xf>
    <xf numFmtId="1" fontId="39" fillId="0" borderId="21" xfId="0" applyNumberFormat="1" applyFont="1" applyBorder="1"/>
    <xf numFmtId="0" fontId="33" fillId="0" borderId="3" xfId="0" applyFont="1" applyBorder="1" applyAlignment="1">
      <alignment horizontal="center" vertical="center"/>
    </xf>
    <xf numFmtId="2" fontId="32" fillId="0" borderId="9" xfId="0" applyNumberFormat="1" applyFont="1" applyBorder="1" applyAlignment="1">
      <alignment vertical="center"/>
    </xf>
    <xf numFmtId="2" fontId="32" fillId="0" borderId="12" xfId="0" applyNumberFormat="1" applyFont="1" applyBorder="1" applyAlignment="1">
      <alignment vertical="center"/>
    </xf>
    <xf numFmtId="2" fontId="33" fillId="0" borderId="3" xfId="0" applyNumberFormat="1" applyFont="1" applyBorder="1" applyAlignment="1">
      <alignment horizontal="center" vertical="center"/>
    </xf>
    <xf numFmtId="2" fontId="32" fillId="0" borderId="11" xfId="0" applyNumberFormat="1" applyFont="1" applyBorder="1" applyAlignment="1">
      <alignment vertical="center"/>
    </xf>
    <xf numFmtId="2" fontId="37" fillId="0" borderId="3" xfId="0" applyNumberFormat="1" applyFont="1" applyBorder="1" applyAlignment="1">
      <alignment vertical="center"/>
    </xf>
    <xf numFmtId="2" fontId="28" fillId="0" borderId="34" xfId="0" applyNumberFormat="1" applyFont="1" applyBorder="1" applyAlignment="1">
      <alignment horizontal="right" vertical="center"/>
    </xf>
    <xf numFmtId="2" fontId="32" fillId="0" borderId="3" xfId="0" applyNumberFormat="1" applyFont="1" applyBorder="1" applyAlignment="1">
      <alignment vertical="center"/>
    </xf>
    <xf numFmtId="2" fontId="28" fillId="0" borderId="12" xfId="0" applyNumberFormat="1" applyFont="1" applyBorder="1" applyAlignment="1">
      <alignment horizontal="right" vertical="center"/>
    </xf>
    <xf numFmtId="2" fontId="28" fillId="0" borderId="9" xfId="0" applyNumberFormat="1" applyFont="1" applyBorder="1" applyAlignment="1">
      <alignment horizontal="right" vertical="center"/>
    </xf>
    <xf numFmtId="2" fontId="32" fillId="0" borderId="67" xfId="0" applyNumberFormat="1" applyFont="1" applyBorder="1" applyAlignment="1">
      <alignment vertical="center"/>
    </xf>
    <xf numFmtId="2" fontId="39" fillId="0" borderId="3" xfId="0" applyNumberFormat="1" applyFont="1" applyBorder="1"/>
    <xf numFmtId="1" fontId="37" fillId="0" borderId="21" xfId="0" applyNumberFormat="1" applyFont="1" applyBorder="1" applyAlignment="1">
      <alignment horizontal="right" vertical="center"/>
    </xf>
    <xf numFmtId="2" fontId="37" fillId="0" borderId="3" xfId="0" applyNumberFormat="1" applyFont="1" applyBorder="1" applyAlignment="1">
      <alignment horizontal="right" vertical="center"/>
    </xf>
    <xf numFmtId="2" fontId="32" fillId="0" borderId="34" xfId="0" applyNumberFormat="1" applyFont="1" applyBorder="1" applyAlignment="1">
      <alignment vertical="center"/>
    </xf>
    <xf numFmtId="1" fontId="12" fillId="0" borderId="16" xfId="0" applyNumberFormat="1" applyFont="1" applyBorder="1" applyAlignment="1">
      <alignment vertical="center"/>
    </xf>
    <xf numFmtId="1" fontId="29" fillId="0" borderId="16" xfId="0" applyNumberFormat="1" applyFont="1" applyBorder="1"/>
    <xf numFmtId="2" fontId="32" fillId="0" borderId="9" xfId="0" applyNumberFormat="1" applyFont="1" applyBorder="1" applyAlignment="1">
      <alignment horizontal="right" vertical="center"/>
    </xf>
    <xf numFmtId="2" fontId="32" fillId="0" borderId="12" xfId="0" applyNumberFormat="1" applyFont="1" applyBorder="1" applyAlignment="1">
      <alignment horizontal="right" vertical="center"/>
    </xf>
    <xf numFmtId="2" fontId="32" fillId="0" borderId="11" xfId="0" applyNumberFormat="1" applyFont="1" applyBorder="1" applyAlignment="1">
      <alignment horizontal="right" vertical="center"/>
    </xf>
    <xf numFmtId="2" fontId="32" fillId="0" borderId="3" xfId="0" applyNumberFormat="1" applyFont="1" applyBorder="1" applyAlignment="1">
      <alignment horizontal="right" vertical="center"/>
    </xf>
    <xf numFmtId="2" fontId="32" fillId="0" borderId="67" xfId="0" applyNumberFormat="1" applyFont="1" applyBorder="1" applyAlignment="1">
      <alignment horizontal="right" vertical="center"/>
    </xf>
    <xf numFmtId="2" fontId="39" fillId="0" borderId="3" xfId="0" applyNumberFormat="1" applyFont="1" applyBorder="1" applyAlignment="1">
      <alignment horizontal="right"/>
    </xf>
    <xf numFmtId="4" fontId="45" fillId="0" borderId="33" xfId="0" applyNumberFormat="1" applyFont="1" applyBorder="1" applyAlignment="1">
      <alignment horizontal="center" vertical="center"/>
    </xf>
    <xf numFmtId="4" fontId="45" fillId="0" borderId="34" xfId="0" applyNumberFormat="1" applyFont="1" applyBorder="1" applyAlignment="1">
      <alignment horizontal="center" vertical="center"/>
    </xf>
    <xf numFmtId="4" fontId="45" fillId="0" borderId="8" xfId="0" applyNumberFormat="1" applyFont="1" applyBorder="1" applyAlignment="1">
      <alignment horizontal="center" vertical="center"/>
    </xf>
    <xf numFmtId="4" fontId="22" fillId="0" borderId="6" xfId="0" applyNumberFormat="1" applyFont="1" applyBorder="1" applyAlignment="1">
      <alignment horizontal="center" vertical="center"/>
    </xf>
    <xf numFmtId="4" fontId="22" fillId="0" borderId="20" xfId="0" applyNumberFormat="1" applyFont="1" applyBorder="1" applyAlignment="1">
      <alignment horizontal="center" vertical="center"/>
    </xf>
    <xf numFmtId="3" fontId="22" fillId="0" borderId="16" xfId="0" applyNumberFormat="1" applyFont="1" applyBorder="1" applyAlignment="1">
      <alignment horizontal="center" vertical="center"/>
    </xf>
    <xf numFmtId="0" fontId="44" fillId="0" borderId="27" xfId="0" applyFont="1" applyBorder="1" applyAlignment="1">
      <alignment vertical="center" wrapText="1"/>
    </xf>
    <xf numFmtId="4" fontId="9" fillId="0" borderId="33" xfId="0" applyNumberFormat="1" applyFont="1" applyBorder="1" applyAlignment="1">
      <alignment horizontal="center" vertical="center"/>
    </xf>
    <xf numFmtId="4" fontId="9" fillId="0" borderId="12" xfId="0" applyNumberFormat="1" applyFont="1" applyBorder="1" applyAlignment="1">
      <alignment horizontal="center" vertical="center"/>
    </xf>
    <xf numFmtId="4" fontId="9" fillId="0" borderId="17" xfId="0" applyNumberFormat="1" applyFont="1" applyBorder="1" applyAlignment="1">
      <alignment horizontal="center" vertical="center"/>
    </xf>
    <xf numFmtId="4" fontId="22" fillId="0" borderId="38" xfId="0" applyNumberFormat="1" applyFont="1" applyBorder="1" applyAlignment="1">
      <alignment horizontal="center" vertical="center"/>
    </xf>
    <xf numFmtId="4" fontId="9" fillId="0" borderId="36" xfId="0" applyNumberFormat="1" applyFont="1" applyBorder="1" applyAlignment="1">
      <alignment horizontal="center" vertical="center"/>
    </xf>
    <xf numFmtId="4" fontId="9" fillId="0" borderId="0" xfId="0" applyNumberFormat="1" applyFont="1" applyBorder="1" applyAlignment="1">
      <alignment horizontal="center" vertical="center"/>
    </xf>
    <xf numFmtId="0" fontId="44" fillId="0" borderId="56" xfId="0" applyFont="1" applyBorder="1" applyAlignment="1">
      <alignment vertical="center" wrapText="1"/>
    </xf>
    <xf numFmtId="2" fontId="9" fillId="0" borderId="5" xfId="0" applyNumberFormat="1" applyFont="1" applyBorder="1" applyAlignment="1">
      <alignment horizontal="right" vertical="center"/>
    </xf>
    <xf numFmtId="0" fontId="2" fillId="0" borderId="1" xfId="0" applyFont="1" applyFill="1" applyBorder="1" applyAlignment="1">
      <alignment horizontal="right" vertical="center"/>
    </xf>
    <xf numFmtId="0" fontId="2" fillId="0" borderId="24" xfId="0" applyFont="1" applyFill="1" applyBorder="1" applyAlignment="1">
      <alignment horizontal="right" vertical="center"/>
    </xf>
    <xf numFmtId="0" fontId="9" fillId="3" borderId="4" xfId="0" applyFont="1" applyFill="1" applyBorder="1" applyAlignment="1">
      <alignment vertical="center" wrapText="1"/>
    </xf>
    <xf numFmtId="0" fontId="9" fillId="3" borderId="5" xfId="0" applyFont="1" applyFill="1" applyBorder="1" applyAlignment="1">
      <alignment vertical="center" wrapText="1"/>
    </xf>
    <xf numFmtId="2" fontId="9" fillId="0" borderId="4" xfId="0" applyNumberFormat="1" applyFont="1" applyBorder="1" applyAlignment="1">
      <alignment horizontal="right" vertical="center"/>
    </xf>
    <xf numFmtId="3" fontId="9" fillId="0" borderId="44" xfId="0" applyNumberFormat="1" applyFont="1" applyBorder="1" applyAlignment="1">
      <alignment horizontal="center"/>
    </xf>
    <xf numFmtId="0" fontId="46" fillId="0" borderId="33" xfId="0" applyFont="1" applyBorder="1" applyAlignment="1">
      <alignment vertical="center" wrapText="1"/>
    </xf>
    <xf numFmtId="0" fontId="44" fillId="0" borderId="37" xfId="0" applyFont="1" applyBorder="1" applyAlignment="1">
      <alignment vertical="center" wrapText="1"/>
    </xf>
    <xf numFmtId="4" fontId="9" fillId="0" borderId="37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right"/>
    </xf>
    <xf numFmtId="0" fontId="8" fillId="3" borderId="4" xfId="0" applyFont="1" applyFill="1" applyBorder="1" applyAlignment="1">
      <alignment vertical="center" wrapText="1"/>
    </xf>
    <xf numFmtId="0" fontId="8" fillId="3" borderId="5" xfId="0" applyFont="1" applyFill="1" applyBorder="1" applyAlignment="1">
      <alignment vertical="center" wrapText="1"/>
    </xf>
    <xf numFmtId="2" fontId="2" fillId="8" borderId="9" xfId="0" applyNumberFormat="1" applyFont="1" applyFill="1" applyBorder="1" applyAlignment="1">
      <alignment horizontal="right"/>
    </xf>
    <xf numFmtId="4" fontId="2" fillId="0" borderId="14" xfId="0" applyNumberFormat="1" applyFont="1" applyBorder="1"/>
    <xf numFmtId="2" fontId="4" fillId="0" borderId="68" xfId="0" applyNumberFormat="1" applyFont="1" applyBorder="1" applyAlignment="1">
      <alignment horizontal="center" vertical="center"/>
    </xf>
    <xf numFmtId="0" fontId="2" fillId="0" borderId="24" xfId="0" applyFont="1" applyFill="1" applyBorder="1" applyAlignment="1">
      <alignment horizontal="right"/>
    </xf>
    <xf numFmtId="2" fontId="2" fillId="8" borderId="11" xfId="0" applyNumberFormat="1" applyFont="1" applyFill="1" applyBorder="1" applyAlignment="1">
      <alignment horizontal="right"/>
    </xf>
    <xf numFmtId="2" fontId="20" fillId="0" borderId="18" xfId="0" applyNumberFormat="1" applyFont="1" applyBorder="1"/>
    <xf numFmtId="2" fontId="20" fillId="0" borderId="10" xfId="0" applyNumberFormat="1" applyFont="1" applyBorder="1"/>
    <xf numFmtId="2" fontId="20" fillId="0" borderId="40" xfId="0" applyNumberFormat="1" applyFont="1" applyBorder="1"/>
    <xf numFmtId="4" fontId="2" fillId="0" borderId="9" xfId="0" applyNumberFormat="1" applyFont="1" applyBorder="1" applyAlignment="1">
      <alignment horizontal="right"/>
    </xf>
    <xf numFmtId="4" fontId="2" fillId="0" borderId="67" xfId="0" applyNumberFormat="1" applyFont="1" applyBorder="1" applyAlignment="1">
      <alignment horizontal="right"/>
    </xf>
    <xf numFmtId="4" fontId="2" fillId="0" borderId="14" xfId="0" applyNumberFormat="1" applyFont="1" applyBorder="1" applyAlignment="1">
      <alignment horizontal="right"/>
    </xf>
    <xf numFmtId="2" fontId="4" fillId="0" borderId="16" xfId="0" applyNumberFormat="1" applyFont="1" applyBorder="1" applyAlignment="1">
      <alignment horizontal="left" vertical="center"/>
    </xf>
    <xf numFmtId="4" fontId="4" fillId="0" borderId="38" xfId="0" applyNumberFormat="1" applyFont="1" applyBorder="1" applyAlignment="1">
      <alignment horizontal="left"/>
    </xf>
    <xf numFmtId="4" fontId="2" fillId="0" borderId="9" xfId="0" applyNumberFormat="1" applyFont="1" applyBorder="1"/>
    <xf numFmtId="4" fontId="2" fillId="0" borderId="67" xfId="0" applyNumberFormat="1" applyFont="1" applyBorder="1"/>
    <xf numFmtId="0" fontId="44" fillId="0" borderId="23" xfId="0" applyFont="1" applyBorder="1" applyAlignment="1">
      <alignment vertical="center" wrapText="1"/>
    </xf>
    <xf numFmtId="4" fontId="9" fillId="0" borderId="55" xfId="0" applyNumberFormat="1" applyFont="1" applyBorder="1" applyAlignment="1">
      <alignment horizontal="center" vertical="center"/>
    </xf>
    <xf numFmtId="4" fontId="9" fillId="0" borderId="31" xfId="0" applyNumberFormat="1" applyFont="1" applyBorder="1" applyAlignment="1">
      <alignment horizontal="center" vertical="center"/>
    </xf>
    <xf numFmtId="4" fontId="9" fillId="0" borderId="47" xfId="0" applyNumberFormat="1" applyFont="1" applyBorder="1" applyAlignment="1">
      <alignment horizontal="center" vertical="center"/>
    </xf>
    <xf numFmtId="0" fontId="44" fillId="0" borderId="41" xfId="0" applyFont="1" applyBorder="1" applyAlignment="1">
      <alignment vertical="center" wrapText="1"/>
    </xf>
    <xf numFmtId="14" fontId="0" fillId="0" borderId="0" xfId="0" applyNumberFormat="1"/>
    <xf numFmtId="4" fontId="9" fillId="2" borderId="9" xfId="0" applyNumberFormat="1" applyFont="1" applyFill="1" applyBorder="1" applyAlignment="1">
      <alignment horizontal="center" vertical="center"/>
    </xf>
    <xf numFmtId="2" fontId="20" fillId="0" borderId="38" xfId="0" applyNumberFormat="1" applyFont="1" applyBorder="1" applyAlignment="1">
      <alignment horizontal="center"/>
    </xf>
    <xf numFmtId="2" fontId="20" fillId="0" borderId="36" xfId="0" applyNumberFormat="1" applyFont="1" applyBorder="1"/>
    <xf numFmtId="2" fontId="20" fillId="0" borderId="33" xfId="0" applyNumberFormat="1" applyFont="1" applyBorder="1"/>
    <xf numFmtId="2" fontId="20" fillId="0" borderId="47" xfId="0" applyNumberFormat="1" applyFont="1" applyBorder="1"/>
    <xf numFmtId="2" fontId="20" fillId="0" borderId="37" xfId="0" applyNumberFormat="1" applyFont="1" applyBorder="1"/>
    <xf numFmtId="2" fontId="4" fillId="2" borderId="2" xfId="0" applyNumberFormat="1" applyFont="1" applyFill="1" applyBorder="1" applyAlignment="1">
      <alignment horizontal="left" vertical="center"/>
    </xf>
    <xf numFmtId="2" fontId="4" fillId="2" borderId="72" xfId="0" applyNumberFormat="1" applyFont="1" applyFill="1" applyBorder="1" applyAlignment="1">
      <alignment horizontal="center" vertical="center"/>
    </xf>
    <xf numFmtId="2" fontId="11" fillId="10" borderId="56" xfId="0" applyNumberFormat="1" applyFont="1" applyFill="1" applyBorder="1" applyAlignment="1">
      <alignment horizontal="center" vertical="center"/>
    </xf>
    <xf numFmtId="2" fontId="11" fillId="10" borderId="72" xfId="0" applyNumberFormat="1" applyFont="1" applyFill="1" applyBorder="1" applyAlignment="1">
      <alignment horizontal="center" vertical="center"/>
    </xf>
    <xf numFmtId="2" fontId="4" fillId="2" borderId="79" xfId="0" applyNumberFormat="1" applyFont="1" applyFill="1" applyBorder="1" applyAlignment="1">
      <alignment horizontal="center" vertical="center"/>
    </xf>
    <xf numFmtId="2" fontId="4" fillId="2" borderId="70" xfId="0" applyNumberFormat="1" applyFont="1" applyFill="1" applyBorder="1" applyAlignment="1">
      <alignment horizontal="center" vertical="center"/>
    </xf>
    <xf numFmtId="0" fontId="32" fillId="0" borderId="55" xfId="0" applyFont="1" applyBorder="1" applyAlignment="1">
      <alignment horizontal="center" vertical="center"/>
    </xf>
    <xf numFmtId="0" fontId="32" fillId="3" borderId="39" xfId="0" applyFont="1" applyFill="1" applyBorder="1" applyAlignment="1">
      <alignment vertical="center" wrapText="1"/>
    </xf>
    <xf numFmtId="2" fontId="32" fillId="0" borderId="79" xfId="0" applyNumberFormat="1" applyFont="1" applyBorder="1" applyAlignment="1">
      <alignment horizontal="right" vertical="center"/>
    </xf>
    <xf numFmtId="1" fontId="32" fillId="0" borderId="0" xfId="0" applyNumberFormat="1" applyFont="1" applyBorder="1" applyAlignment="1">
      <alignment horizontal="right" vertical="center"/>
    </xf>
    <xf numFmtId="1" fontId="36" fillId="0" borderId="79" xfId="0" applyNumberFormat="1" applyFont="1" applyBorder="1" applyAlignment="1">
      <alignment horizontal="right" vertical="center"/>
    </xf>
    <xf numFmtId="0" fontId="9" fillId="0" borderId="8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/>
    </xf>
    <xf numFmtId="0" fontId="1" fillId="0" borderId="25" xfId="0" applyFont="1" applyBorder="1"/>
    <xf numFmtId="2" fontId="1" fillId="0" borderId="11" xfId="0" applyNumberFormat="1" applyFont="1" applyBorder="1" applyAlignment="1">
      <alignment horizontal="center"/>
    </xf>
    <xf numFmtId="2" fontId="1" fillId="0" borderId="24" xfId="0" applyNumberFormat="1" applyFont="1" applyBorder="1" applyAlignment="1">
      <alignment horizontal="center"/>
    </xf>
    <xf numFmtId="2" fontId="1" fillId="0" borderId="25" xfId="0" applyNumberFormat="1" applyFont="1" applyBorder="1"/>
    <xf numFmtId="0" fontId="9" fillId="2" borderId="22" xfId="0" applyFont="1" applyFill="1" applyBorder="1" applyAlignment="1">
      <alignment horizontal="center" vertical="center" wrapText="1"/>
    </xf>
    <xf numFmtId="0" fontId="9" fillId="3" borderId="54" xfId="0" applyFont="1" applyFill="1" applyBorder="1" applyAlignment="1">
      <alignment vertical="center" wrapText="1"/>
    </xf>
    <xf numFmtId="4" fontId="9" fillId="0" borderId="42" xfId="0" applyNumberFormat="1" applyFont="1" applyBorder="1" applyAlignment="1">
      <alignment horizontal="center" vertical="center"/>
    </xf>
    <xf numFmtId="3" fontId="9" fillId="0" borderId="77" xfId="0" applyNumberFormat="1" applyFont="1" applyBorder="1" applyAlignment="1">
      <alignment horizontal="center" vertical="center"/>
    </xf>
    <xf numFmtId="2" fontId="9" fillId="0" borderId="78" xfId="0" applyNumberFormat="1" applyFont="1" applyBorder="1" applyAlignment="1">
      <alignment vertical="center"/>
    </xf>
    <xf numFmtId="0" fontId="1" fillId="0" borderId="61" xfId="0" applyFont="1" applyBorder="1"/>
    <xf numFmtId="0" fontId="9" fillId="2" borderId="31" xfId="0" applyFont="1" applyFill="1" applyBorder="1" applyAlignment="1">
      <alignment horizontal="center" vertical="center" wrapText="1"/>
    </xf>
    <xf numFmtId="0" fontId="9" fillId="2" borderId="62" xfId="0" applyFont="1" applyFill="1" applyBorder="1" applyAlignment="1">
      <alignment horizontal="center" vertical="center" wrapText="1"/>
    </xf>
    <xf numFmtId="0" fontId="9" fillId="3" borderId="52" xfId="0" applyFont="1" applyFill="1" applyBorder="1" applyAlignment="1">
      <alignment vertical="center" wrapText="1"/>
    </xf>
    <xf numFmtId="4" fontId="9" fillId="0" borderId="61" xfId="0" applyNumberFormat="1" applyFont="1" applyBorder="1" applyAlignment="1">
      <alignment horizontal="center" vertical="center"/>
    </xf>
    <xf numFmtId="0" fontId="1" fillId="0" borderId="55" xfId="0" applyFont="1" applyBorder="1"/>
    <xf numFmtId="3" fontId="9" fillId="0" borderId="31" xfId="0" applyNumberFormat="1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25" xfId="0" applyFont="1" applyBorder="1" applyAlignment="1">
      <alignment vertical="center"/>
    </xf>
    <xf numFmtId="0" fontId="9" fillId="2" borderId="24" xfId="0" applyFont="1" applyFill="1" applyBorder="1" applyAlignment="1">
      <alignment horizontal="center" vertical="center"/>
    </xf>
    <xf numFmtId="0" fontId="18" fillId="0" borderId="53" xfId="0" applyFont="1" applyBorder="1" applyAlignment="1">
      <alignment horizontal="center"/>
    </xf>
    <xf numFmtId="0" fontId="18" fillId="0" borderId="66" xfId="0" applyFont="1" applyBorder="1" applyAlignment="1">
      <alignment horizontal="center"/>
    </xf>
    <xf numFmtId="0" fontId="18" fillId="0" borderId="54" xfId="0" applyFont="1" applyBorder="1" applyAlignment="1">
      <alignment horizontal="center"/>
    </xf>
    <xf numFmtId="0" fontId="16" fillId="0" borderId="0" xfId="0" applyFont="1" applyAlignment="1">
      <alignment horizontal="center"/>
    </xf>
    <xf numFmtId="0" fontId="40" fillId="0" borderId="28" xfId="0" applyFont="1" applyBorder="1" applyAlignment="1">
      <alignment horizontal="center" vertical="center"/>
    </xf>
    <xf numFmtId="0" fontId="30" fillId="0" borderId="13" xfId="0" applyFont="1" applyBorder="1" applyAlignment="1">
      <alignment horizontal="center" vertical="center" wrapText="1"/>
    </xf>
    <xf numFmtId="0" fontId="30" fillId="0" borderId="21" xfId="0" applyFont="1" applyBorder="1" applyAlignment="1">
      <alignment horizontal="center" vertical="center" wrapText="1"/>
    </xf>
    <xf numFmtId="0" fontId="30" fillId="0" borderId="13" xfId="0" applyFont="1" applyFill="1" applyBorder="1" applyAlignment="1">
      <alignment horizontal="center" vertical="center" wrapText="1"/>
    </xf>
    <xf numFmtId="0" fontId="30" fillId="0" borderId="21" xfId="0" applyFont="1" applyFill="1" applyBorder="1" applyAlignment="1">
      <alignment horizontal="center" vertical="center" wrapText="1"/>
    </xf>
    <xf numFmtId="0" fontId="30" fillId="0" borderId="16" xfId="0" applyFont="1" applyFill="1" applyBorder="1" applyAlignment="1">
      <alignment horizontal="center" vertical="center" wrapText="1"/>
    </xf>
    <xf numFmtId="0" fontId="30" fillId="0" borderId="53" xfId="0" applyFont="1" applyBorder="1" applyAlignment="1">
      <alignment horizontal="center" vertical="center" wrapText="1"/>
    </xf>
    <xf numFmtId="0" fontId="30" fillId="0" borderId="54" xfId="0" applyFont="1" applyBorder="1" applyAlignment="1">
      <alignment horizontal="center" vertical="center" wrapText="1"/>
    </xf>
    <xf numFmtId="0" fontId="30" fillId="0" borderId="66" xfId="0" applyFont="1" applyFill="1" applyBorder="1" applyAlignment="1">
      <alignment horizontal="center" vertical="center" wrapText="1"/>
    </xf>
    <xf numFmtId="0" fontId="30" fillId="0" borderId="54" xfId="0" applyFont="1" applyFill="1" applyBorder="1" applyAlignment="1">
      <alignment horizontal="center" vertical="center" wrapText="1"/>
    </xf>
    <xf numFmtId="0" fontId="30" fillId="0" borderId="53" xfId="0" applyFont="1" applyFill="1" applyBorder="1" applyAlignment="1">
      <alignment horizontal="center" vertical="center" wrapText="1"/>
    </xf>
    <xf numFmtId="0" fontId="29" fillId="0" borderId="34" xfId="0" applyFont="1" applyBorder="1" applyAlignment="1">
      <alignment horizontal="center"/>
    </xf>
    <xf numFmtId="0" fontId="29" fillId="0" borderId="44" xfId="0" applyFont="1" applyBorder="1"/>
    <xf numFmtId="2" fontId="0" fillId="0" borderId="71" xfId="0" applyNumberFormat="1" applyBorder="1" applyAlignment="1">
      <alignment horizontal="right"/>
    </xf>
    <xf numFmtId="0" fontId="0" fillId="0" borderId="59" xfId="0" applyBorder="1" applyAlignment="1">
      <alignment horizontal="right"/>
    </xf>
    <xf numFmtId="0" fontId="0" fillId="0" borderId="71" xfId="0" applyBorder="1" applyAlignment="1">
      <alignment horizontal="right"/>
    </xf>
    <xf numFmtId="0" fontId="29" fillId="0" borderId="12" xfId="0" applyFont="1" applyBorder="1" applyAlignment="1">
      <alignment horizontal="center"/>
    </xf>
    <xf numFmtId="0" fontId="29" fillId="0" borderId="7" xfId="0" applyFont="1" applyBorder="1"/>
    <xf numFmtId="2" fontId="0" fillId="0" borderId="72" xfId="0" applyNumberFormat="1" applyBorder="1" applyAlignment="1">
      <alignment horizontal="right"/>
    </xf>
    <xf numFmtId="0" fontId="0" fillId="0" borderId="48" xfId="0" applyBorder="1" applyAlignment="1">
      <alignment horizontal="right"/>
    </xf>
    <xf numFmtId="0" fontId="0" fillId="0" borderId="72" xfId="0" applyBorder="1" applyAlignment="1">
      <alignment horizontal="right"/>
    </xf>
  </cellXfs>
  <cellStyles count="4">
    <cellStyle name="Excel Built-in Normal" xfId="1"/>
    <cellStyle name="Excel Built-in Normal 2" xfId="2"/>
    <cellStyle name="Обычный" xfId="0" builtinId="0"/>
    <cellStyle name="Обычный 2" xfId="3"/>
  </cellStyles>
  <dxfs count="25"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</dxfs>
  <tableStyles count="0" defaultTableStyle="TableStyleMedium2" defaultPivotStyle="PivotStyleMedium9"/>
  <colors>
    <mruColors>
      <color rgb="FF0066FF"/>
      <color rgb="FFCCFF99"/>
      <color rgb="FFFFCCCC"/>
      <color rgb="FFFFFF66"/>
      <color rgb="FFCCFFCC"/>
      <color rgb="FFFF99FF"/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оснащённости ОУ (общая</a:t>
            </a:r>
            <a:r>
              <a:rPr lang="ru-RU" b="1" baseline="0"/>
              <a:t> балансовая стоимость движимого муниципального имущества на 1 обучающегося) относительно максимального значения</a:t>
            </a:r>
            <a:endParaRPr lang="ru-RU" b="1"/>
          </a:p>
        </c:rich>
      </c:tx>
      <c:layout>
        <c:manualLayout>
          <c:xMode val="edge"/>
          <c:yMode val="edge"/>
          <c:x val="0.13575328119757527"/>
          <c:y val="1.0112759638962103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423199153018808E-2"/>
          <c:y val="0.12140258263488202"/>
          <c:w val="0.97623076954213905"/>
          <c:h val="0.50273842452092177"/>
        </c:manualLayout>
      </c:layout>
      <c:lineChart>
        <c:grouping val="standard"/>
        <c:varyColors val="0"/>
        <c:ser>
          <c:idx val="0"/>
          <c:order val="0"/>
          <c:tx>
            <c:v>Коэфициент оснащённости ОУ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'2024-2025 свод'!$C$6:$C$125</c:f>
              <c:strCache>
                <c:ptCount val="120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МАОУ СШ № 160</c:v>
                </c:pt>
                <c:pt idx="109">
                  <c:v>МАОУ СШ № 161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СОШ № 10 </c:v>
                </c:pt>
                <c:pt idx="116">
                  <c:v>МАОУ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'2024-2025 свод'!$H$6:$H$125</c:f>
              <c:numCache>
                <c:formatCode>#,##0.00</c:formatCode>
                <c:ptCount val="120"/>
                <c:pt idx="0">
                  <c:v>0.17092691345010605</c:v>
                </c:pt>
                <c:pt idx="1">
                  <c:v>0.22220449589424981</c:v>
                </c:pt>
                <c:pt idx="2">
                  <c:v>0.11900025536753417</c:v>
                </c:pt>
                <c:pt idx="3">
                  <c:v>0.16753173502577587</c:v>
                </c:pt>
                <c:pt idx="4">
                  <c:v>0.13875667012479617</c:v>
                </c:pt>
                <c:pt idx="5">
                  <c:v>7.8155339762997086E-2</c:v>
                </c:pt>
                <c:pt idx="6">
                  <c:v>0.14500133331891096</c:v>
                </c:pt>
                <c:pt idx="7">
                  <c:v>0.11291730695774256</c:v>
                </c:pt>
                <c:pt idx="8">
                  <c:v>0.10289946654940368</c:v>
                </c:pt>
                <c:pt idx="9">
                  <c:v>0.45187561804954424</c:v>
                </c:pt>
                <c:pt idx="10">
                  <c:v>0.12718254205157239</c:v>
                </c:pt>
                <c:pt idx="11">
                  <c:v>0.13904522178216192</c:v>
                </c:pt>
                <c:pt idx="12">
                  <c:v>0.16067021427632805</c:v>
                </c:pt>
                <c:pt idx="13">
                  <c:v>0.10044744238506109</c:v>
                </c:pt>
                <c:pt idx="14">
                  <c:v>0.11269324108687397</c:v>
                </c:pt>
                <c:pt idx="15">
                  <c:v>0.16061659865671027</c:v>
                </c:pt>
                <c:pt idx="16">
                  <c:v>0.14673172304274704</c:v>
                </c:pt>
                <c:pt idx="17">
                  <c:v>0.10813599092892971</c:v>
                </c:pt>
                <c:pt idx="18">
                  <c:v>0.11809316900761035</c:v>
                </c:pt>
                <c:pt idx="19">
                  <c:v>0.12962464562889545</c:v>
                </c:pt>
                <c:pt idx="20">
                  <c:v>0.11777611855253758</c:v>
                </c:pt>
                <c:pt idx="21">
                  <c:v>0.12418213122794763</c:v>
                </c:pt>
                <c:pt idx="22">
                  <c:v>0.10817400804306547</c:v>
                </c:pt>
                <c:pt idx="23">
                  <c:v>0.10826024508951271</c:v>
                </c:pt>
                <c:pt idx="24">
                  <c:v>0.15862598018865065</c:v>
                </c:pt>
                <c:pt idx="25">
                  <c:v>0.14911409432202327</c:v>
                </c:pt>
                <c:pt idx="26">
                  <c:v>0.11036082716486136</c:v>
                </c:pt>
                <c:pt idx="27">
                  <c:v>0.13675582917377224</c:v>
                </c:pt>
                <c:pt idx="28">
                  <c:v>0.10547789321280789</c:v>
                </c:pt>
                <c:pt idx="29">
                  <c:v>6.3613917929088978E-2</c:v>
                </c:pt>
                <c:pt idx="30">
                  <c:v>9.3511366892340464E-2</c:v>
                </c:pt>
                <c:pt idx="31">
                  <c:v>0.10806733785343249</c:v>
                </c:pt>
                <c:pt idx="32">
                  <c:v>8.857519979651686E-2</c:v>
                </c:pt>
                <c:pt idx="33">
                  <c:v>0.20272590381535879</c:v>
                </c:pt>
                <c:pt idx="34">
                  <c:v>8.8775789085883752E-2</c:v>
                </c:pt>
                <c:pt idx="35">
                  <c:v>0.10680562424055834</c:v>
                </c:pt>
                <c:pt idx="36">
                  <c:v>9.9311927577370826E-2</c:v>
                </c:pt>
                <c:pt idx="37">
                  <c:v>3.5600521570732846E-2</c:v>
                </c:pt>
                <c:pt idx="38">
                  <c:v>8.3500591844331812E-2</c:v>
                </c:pt>
                <c:pt idx="39">
                  <c:v>0.10617961073217623</c:v>
                </c:pt>
                <c:pt idx="40">
                  <c:v>0.10342175112180896</c:v>
                </c:pt>
                <c:pt idx="41">
                  <c:v>0.142047625847389</c:v>
                </c:pt>
                <c:pt idx="42">
                  <c:v>0.21968547070035291</c:v>
                </c:pt>
                <c:pt idx="43">
                  <c:v>8.8239977554377944E-2</c:v>
                </c:pt>
                <c:pt idx="44">
                  <c:v>0.20971288618538877</c:v>
                </c:pt>
                <c:pt idx="45">
                  <c:v>0.10596513545658118</c:v>
                </c:pt>
                <c:pt idx="46">
                  <c:v>8.0640542860566225E-2</c:v>
                </c:pt>
                <c:pt idx="47">
                  <c:v>0.18076059365384292</c:v>
                </c:pt>
                <c:pt idx="48">
                  <c:v>0.6594535441536955</c:v>
                </c:pt>
                <c:pt idx="49">
                  <c:v>4.8978477528214936E-2</c:v>
                </c:pt>
                <c:pt idx="50">
                  <c:v>8.9723397694178655E-2</c:v>
                </c:pt>
                <c:pt idx="51">
                  <c:v>7.7381769919419113E-2</c:v>
                </c:pt>
                <c:pt idx="52">
                  <c:v>5.162713024607167E-2</c:v>
                </c:pt>
                <c:pt idx="53">
                  <c:v>0.2377915541561742</c:v>
                </c:pt>
                <c:pt idx="54">
                  <c:v>0.10229812944041071</c:v>
                </c:pt>
                <c:pt idx="55">
                  <c:v>9.3697863639254669E-2</c:v>
                </c:pt>
                <c:pt idx="56">
                  <c:v>9.7964505508410349E-2</c:v>
                </c:pt>
                <c:pt idx="57">
                  <c:v>6.3169005056465999E-2</c:v>
                </c:pt>
                <c:pt idx="58">
                  <c:v>7.0172066004681732E-2</c:v>
                </c:pt>
                <c:pt idx="59">
                  <c:v>0.11113951726677009</c:v>
                </c:pt>
                <c:pt idx="60">
                  <c:v>0.10344794628754879</c:v>
                </c:pt>
                <c:pt idx="61">
                  <c:v>0.14910300363537432</c:v>
                </c:pt>
                <c:pt idx="62">
                  <c:v>0.20812505481055446</c:v>
                </c:pt>
                <c:pt idx="63">
                  <c:v>0.16129427024321957</c:v>
                </c:pt>
                <c:pt idx="64">
                  <c:v>0.20235439321655335</c:v>
                </c:pt>
                <c:pt idx="65">
                  <c:v>8.781191115368199E-2</c:v>
                </c:pt>
                <c:pt idx="66">
                  <c:v>0.13901381444831568</c:v>
                </c:pt>
                <c:pt idx="67">
                  <c:v>9.230622406646298E-2</c:v>
                </c:pt>
                <c:pt idx="68">
                  <c:v>8.4552377654517355E-2</c:v>
                </c:pt>
                <c:pt idx="69">
                  <c:v>4.9967846786374531E-2</c:v>
                </c:pt>
                <c:pt idx="70">
                  <c:v>0.20281618790205586</c:v>
                </c:pt>
                <c:pt idx="71">
                  <c:v>0.12160967431275317</c:v>
                </c:pt>
                <c:pt idx="72">
                  <c:v>0.10618908519013653</c:v>
                </c:pt>
                <c:pt idx="73">
                  <c:v>1</c:v>
                </c:pt>
                <c:pt idx="74">
                  <c:v>7.311567361072302E-2</c:v>
                </c:pt>
                <c:pt idx="75">
                  <c:v>0.13820998285629518</c:v>
                </c:pt>
                <c:pt idx="76">
                  <c:v>0.4545093259066727</c:v>
                </c:pt>
                <c:pt idx="77">
                  <c:v>0.12038041109960526</c:v>
                </c:pt>
                <c:pt idx="78">
                  <c:v>0.20457571569493802</c:v>
                </c:pt>
                <c:pt idx="79">
                  <c:v>0.10576797718812544</c:v>
                </c:pt>
                <c:pt idx="80">
                  <c:v>0.10032288530117026</c:v>
                </c:pt>
                <c:pt idx="81">
                  <c:v>0.11328393317209144</c:v>
                </c:pt>
                <c:pt idx="82">
                  <c:v>0.19326930704111195</c:v>
                </c:pt>
                <c:pt idx="83">
                  <c:v>8.1487702107405677E-2</c:v>
                </c:pt>
                <c:pt idx="84">
                  <c:v>0.15140698395895111</c:v>
                </c:pt>
                <c:pt idx="85">
                  <c:v>0.20096937473483545</c:v>
                </c:pt>
                <c:pt idx="86">
                  <c:v>8.4771093441255121E-2</c:v>
                </c:pt>
                <c:pt idx="87">
                  <c:v>9.9074421793678077E-2</c:v>
                </c:pt>
                <c:pt idx="88">
                  <c:v>0.11627066108723935</c:v>
                </c:pt>
                <c:pt idx="89">
                  <c:v>0.19498026174532643</c:v>
                </c:pt>
                <c:pt idx="90">
                  <c:v>1.6734772895092322E-2</c:v>
                </c:pt>
                <c:pt idx="91">
                  <c:v>0.10860802964225266</c:v>
                </c:pt>
                <c:pt idx="92">
                  <c:v>2.7616561327281255E-2</c:v>
                </c:pt>
                <c:pt idx="93">
                  <c:v>0.12337014281300544</c:v>
                </c:pt>
                <c:pt idx="94">
                  <c:v>1.7537889804101908E-2</c:v>
                </c:pt>
                <c:pt idx="95">
                  <c:v>0.10915838298392432</c:v>
                </c:pt>
                <c:pt idx="96">
                  <c:v>0.13785526054076472</c:v>
                </c:pt>
                <c:pt idx="97">
                  <c:v>0.10312553654770212</c:v>
                </c:pt>
                <c:pt idx="98">
                  <c:v>0.16179632585100556</c:v>
                </c:pt>
                <c:pt idx="99">
                  <c:v>3.6371762155147279E-2</c:v>
                </c:pt>
                <c:pt idx="100">
                  <c:v>0.10513277061653635</c:v>
                </c:pt>
                <c:pt idx="101">
                  <c:v>0.12138388649051764</c:v>
                </c:pt>
                <c:pt idx="102">
                  <c:v>0.1078346422389574</c:v>
                </c:pt>
                <c:pt idx="103">
                  <c:v>0.17102881344733731</c:v>
                </c:pt>
                <c:pt idx="104">
                  <c:v>0.17696449660281405</c:v>
                </c:pt>
                <c:pt idx="105">
                  <c:v>0.25959346141454021</c:v>
                </c:pt>
                <c:pt idx="106">
                  <c:v>0.12081148180596368</c:v>
                </c:pt>
                <c:pt idx="107">
                  <c:v>6.0307798545085986E-2</c:v>
                </c:pt>
                <c:pt idx="109">
                  <c:v>0.95366030642390898</c:v>
                </c:pt>
                <c:pt idx="110">
                  <c:v>0.18327611806845787</c:v>
                </c:pt>
                <c:pt idx="111">
                  <c:v>0.15526463341977506</c:v>
                </c:pt>
                <c:pt idx="112">
                  <c:v>0.25723156477571463</c:v>
                </c:pt>
                <c:pt idx="113">
                  <c:v>0.18455041183055679</c:v>
                </c:pt>
                <c:pt idx="114">
                  <c:v>0.14965059079383622</c:v>
                </c:pt>
                <c:pt idx="115">
                  <c:v>0.16776618460227222</c:v>
                </c:pt>
                <c:pt idx="116">
                  <c:v>0.11226689382384855</c:v>
                </c:pt>
                <c:pt idx="117">
                  <c:v>0.17026564047871262</c:v>
                </c:pt>
                <c:pt idx="118">
                  <c:v>0.30278998531988544</c:v>
                </c:pt>
                <c:pt idx="119">
                  <c:v>0.14969915757151947</c:v>
                </c:pt>
              </c:numCache>
            </c:numRef>
          </c:val>
          <c:smooth val="0"/>
        </c:ser>
        <c:ser>
          <c:idx val="1"/>
          <c:order val="1"/>
          <c:tx>
            <c:v>Средний коэффициент оснащённости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'2024-2025 свод'!$C$6:$C$125</c:f>
              <c:strCache>
                <c:ptCount val="120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МАОУ СШ № 160</c:v>
                </c:pt>
                <c:pt idx="109">
                  <c:v>МАОУ СШ № 161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СОШ № 10 </c:v>
                </c:pt>
                <c:pt idx="116">
                  <c:v>МАОУ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'2024-2025 свод'!$I$6:$I$125</c:f>
              <c:numCache>
                <c:formatCode>#,##0.00</c:formatCode>
                <c:ptCount val="120"/>
                <c:pt idx="1">
                  <c:v>0.15066265962960063</c:v>
                </c:pt>
                <c:pt idx="2">
                  <c:v>0.15066265962960063</c:v>
                </c:pt>
                <c:pt idx="3">
                  <c:v>0.15066265962960063</c:v>
                </c:pt>
                <c:pt idx="4">
                  <c:v>0.15066265962960063</c:v>
                </c:pt>
                <c:pt idx="5">
                  <c:v>0.15066265962960063</c:v>
                </c:pt>
                <c:pt idx="6">
                  <c:v>0.15066265962960063</c:v>
                </c:pt>
                <c:pt idx="7">
                  <c:v>0.15066265962960063</c:v>
                </c:pt>
                <c:pt idx="8">
                  <c:v>0.15066265962960063</c:v>
                </c:pt>
                <c:pt idx="9">
                  <c:v>0.15066265962960063</c:v>
                </c:pt>
                <c:pt idx="11">
                  <c:v>0.15066265962960063</c:v>
                </c:pt>
                <c:pt idx="12">
                  <c:v>0.15066265962960063</c:v>
                </c:pt>
                <c:pt idx="13">
                  <c:v>0.15066265962960063</c:v>
                </c:pt>
                <c:pt idx="14">
                  <c:v>0.15066265962960063</c:v>
                </c:pt>
                <c:pt idx="15">
                  <c:v>0.15066265962960063</c:v>
                </c:pt>
                <c:pt idx="16">
                  <c:v>0.15066265962960063</c:v>
                </c:pt>
                <c:pt idx="17">
                  <c:v>0.15066265962960063</c:v>
                </c:pt>
                <c:pt idx="18">
                  <c:v>0.15066265962960063</c:v>
                </c:pt>
                <c:pt idx="19">
                  <c:v>0.15066265962960063</c:v>
                </c:pt>
                <c:pt idx="20">
                  <c:v>0.15066265962960063</c:v>
                </c:pt>
                <c:pt idx="21">
                  <c:v>0.15066265962960063</c:v>
                </c:pt>
                <c:pt idx="22">
                  <c:v>0.15066265962960063</c:v>
                </c:pt>
                <c:pt idx="24">
                  <c:v>0.15066265962960063</c:v>
                </c:pt>
                <c:pt idx="25">
                  <c:v>0.15066265962960063</c:v>
                </c:pt>
                <c:pt idx="26">
                  <c:v>0.15066265962960063</c:v>
                </c:pt>
                <c:pt idx="27">
                  <c:v>0.15066265962960063</c:v>
                </c:pt>
                <c:pt idx="28">
                  <c:v>0.15066265962960063</c:v>
                </c:pt>
                <c:pt idx="29">
                  <c:v>0.15066265962960063</c:v>
                </c:pt>
                <c:pt idx="30">
                  <c:v>0.15066265962960063</c:v>
                </c:pt>
                <c:pt idx="31">
                  <c:v>0.15066265962960063</c:v>
                </c:pt>
                <c:pt idx="32">
                  <c:v>0.15066265962960063</c:v>
                </c:pt>
                <c:pt idx="33">
                  <c:v>0.15066265962960063</c:v>
                </c:pt>
                <c:pt idx="34">
                  <c:v>0.15066265962960063</c:v>
                </c:pt>
                <c:pt idx="35">
                  <c:v>0.15066265962960063</c:v>
                </c:pt>
                <c:pt idx="36">
                  <c:v>0.15066265962960063</c:v>
                </c:pt>
                <c:pt idx="37">
                  <c:v>0.15066265962960063</c:v>
                </c:pt>
                <c:pt idx="38">
                  <c:v>0.15066265962960063</c:v>
                </c:pt>
                <c:pt idx="39">
                  <c:v>0.15066265962960063</c:v>
                </c:pt>
                <c:pt idx="40">
                  <c:v>0.15066265962960063</c:v>
                </c:pt>
                <c:pt idx="42">
                  <c:v>0.15066265962960063</c:v>
                </c:pt>
                <c:pt idx="43">
                  <c:v>0.15066265962960063</c:v>
                </c:pt>
                <c:pt idx="44">
                  <c:v>0.15066265962960063</c:v>
                </c:pt>
                <c:pt idx="45">
                  <c:v>0.15066265962960063</c:v>
                </c:pt>
                <c:pt idx="46">
                  <c:v>0.15066265962960063</c:v>
                </c:pt>
                <c:pt idx="47">
                  <c:v>0.15066265962960063</c:v>
                </c:pt>
                <c:pt idx="48">
                  <c:v>0.15066265962960063</c:v>
                </c:pt>
                <c:pt idx="49">
                  <c:v>0.15066265962960063</c:v>
                </c:pt>
                <c:pt idx="50">
                  <c:v>0.15066265962960063</c:v>
                </c:pt>
                <c:pt idx="51">
                  <c:v>0.15066265962960063</c:v>
                </c:pt>
                <c:pt idx="52">
                  <c:v>0.15066265962960063</c:v>
                </c:pt>
                <c:pt idx="53">
                  <c:v>0.15066265962960063</c:v>
                </c:pt>
                <c:pt idx="54">
                  <c:v>0.15066265962960063</c:v>
                </c:pt>
                <c:pt idx="55">
                  <c:v>0.15066265962960063</c:v>
                </c:pt>
                <c:pt idx="56">
                  <c:v>0.15066265962960063</c:v>
                </c:pt>
                <c:pt idx="57">
                  <c:v>0.15066265962960063</c:v>
                </c:pt>
                <c:pt idx="58">
                  <c:v>0.15066265962960063</c:v>
                </c:pt>
                <c:pt idx="59">
                  <c:v>0.15066265962960063</c:v>
                </c:pt>
                <c:pt idx="60">
                  <c:v>0.15066265962960063</c:v>
                </c:pt>
                <c:pt idx="61">
                  <c:v>0.15066265962960063</c:v>
                </c:pt>
                <c:pt idx="63">
                  <c:v>0.15066265962960063</c:v>
                </c:pt>
                <c:pt idx="64">
                  <c:v>0.15066265962960063</c:v>
                </c:pt>
                <c:pt idx="65">
                  <c:v>0.15066265962960063</c:v>
                </c:pt>
                <c:pt idx="66">
                  <c:v>0.15066265962960063</c:v>
                </c:pt>
                <c:pt idx="67">
                  <c:v>0.15066265962960063</c:v>
                </c:pt>
                <c:pt idx="68">
                  <c:v>0.15066265962960063</c:v>
                </c:pt>
                <c:pt idx="69">
                  <c:v>0.15066265962960063</c:v>
                </c:pt>
                <c:pt idx="70">
                  <c:v>0.15066265962960063</c:v>
                </c:pt>
                <c:pt idx="71">
                  <c:v>0.15066265962960063</c:v>
                </c:pt>
                <c:pt idx="72">
                  <c:v>0.15066265962960063</c:v>
                </c:pt>
                <c:pt idx="73">
                  <c:v>0.15066265962960063</c:v>
                </c:pt>
                <c:pt idx="74">
                  <c:v>0.15066265962960063</c:v>
                </c:pt>
                <c:pt idx="75">
                  <c:v>0.15066265962960063</c:v>
                </c:pt>
                <c:pt idx="76">
                  <c:v>0.15066265962960063</c:v>
                </c:pt>
                <c:pt idx="78">
                  <c:v>0.15066265962960063</c:v>
                </c:pt>
                <c:pt idx="79">
                  <c:v>0.15066265962960063</c:v>
                </c:pt>
                <c:pt idx="80">
                  <c:v>0.15066265962960063</c:v>
                </c:pt>
                <c:pt idx="81">
                  <c:v>0.15066265962960063</c:v>
                </c:pt>
                <c:pt idx="82">
                  <c:v>0.15066265962960063</c:v>
                </c:pt>
                <c:pt idx="83">
                  <c:v>0.15066265962960063</c:v>
                </c:pt>
                <c:pt idx="84">
                  <c:v>0.15066265962960063</c:v>
                </c:pt>
                <c:pt idx="85">
                  <c:v>0.15066265962960063</c:v>
                </c:pt>
                <c:pt idx="86">
                  <c:v>0.15066265962960063</c:v>
                </c:pt>
                <c:pt idx="87">
                  <c:v>0.15066265962960063</c:v>
                </c:pt>
                <c:pt idx="88">
                  <c:v>0.15066265962960063</c:v>
                </c:pt>
                <c:pt idx="89">
                  <c:v>0.15066265962960063</c:v>
                </c:pt>
                <c:pt idx="90">
                  <c:v>0.15066265962960063</c:v>
                </c:pt>
                <c:pt idx="91">
                  <c:v>0.15066265962960063</c:v>
                </c:pt>
                <c:pt idx="92">
                  <c:v>0.15066265962960063</c:v>
                </c:pt>
                <c:pt idx="93">
                  <c:v>0.15066265962960063</c:v>
                </c:pt>
                <c:pt idx="94">
                  <c:v>0.15066265962960063</c:v>
                </c:pt>
                <c:pt idx="95">
                  <c:v>0.15066265962960063</c:v>
                </c:pt>
                <c:pt idx="96">
                  <c:v>0.15066265962960063</c:v>
                </c:pt>
                <c:pt idx="97">
                  <c:v>0.15066265962960063</c:v>
                </c:pt>
                <c:pt idx="98">
                  <c:v>0.15066265962960063</c:v>
                </c:pt>
                <c:pt idx="99">
                  <c:v>0.15066265962960063</c:v>
                </c:pt>
                <c:pt idx="100">
                  <c:v>0.15066265962960063</c:v>
                </c:pt>
                <c:pt idx="101">
                  <c:v>0.15066265962960063</c:v>
                </c:pt>
                <c:pt idx="102">
                  <c:v>0.15066265962960063</c:v>
                </c:pt>
                <c:pt idx="103">
                  <c:v>0.15066265962960063</c:v>
                </c:pt>
                <c:pt idx="104">
                  <c:v>0.15066265962960063</c:v>
                </c:pt>
                <c:pt idx="105">
                  <c:v>0.15066265962960063</c:v>
                </c:pt>
                <c:pt idx="106">
                  <c:v>0.15066265962960063</c:v>
                </c:pt>
                <c:pt idx="107">
                  <c:v>0.15066265962960063</c:v>
                </c:pt>
                <c:pt idx="108">
                  <c:v>0.15066265962960063</c:v>
                </c:pt>
                <c:pt idx="109">
                  <c:v>0.15066265962960063</c:v>
                </c:pt>
                <c:pt idx="111">
                  <c:v>0.15066265962960063</c:v>
                </c:pt>
                <c:pt idx="112">
                  <c:v>0.15066265962960063</c:v>
                </c:pt>
                <c:pt idx="113">
                  <c:v>0.15066265962960063</c:v>
                </c:pt>
                <c:pt idx="114">
                  <c:v>0.15066265962960063</c:v>
                </c:pt>
                <c:pt idx="115">
                  <c:v>0.15066265962960063</c:v>
                </c:pt>
                <c:pt idx="116">
                  <c:v>0.15066265962960063</c:v>
                </c:pt>
                <c:pt idx="117">
                  <c:v>0.15066265962960063</c:v>
                </c:pt>
                <c:pt idx="118">
                  <c:v>0.15066265962960063</c:v>
                </c:pt>
                <c:pt idx="119">
                  <c:v>0.15066265962960063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579264"/>
        <c:axId val="109585536"/>
      </c:lineChart>
      <c:catAx>
        <c:axId val="10957926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9585536"/>
        <c:crosses val="autoZero"/>
        <c:auto val="1"/>
        <c:lblAlgn val="ctr"/>
        <c:lblOffset val="100"/>
        <c:noMultiLvlLbl val="0"/>
      </c:catAx>
      <c:valAx>
        <c:axId val="109585536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9579264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036448255979735"/>
          <c:y val="7.1809130141120711E-2"/>
          <c:w val="0.2992710348804053"/>
          <c:h val="4.47319140836004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Состояние основных фондов ОУ (отношение остаточной к общей балансовой стоимости недвижимого муниципального имущества)</a:t>
            </a:r>
          </a:p>
        </c:rich>
      </c:tx>
      <c:layout>
        <c:manualLayout>
          <c:xMode val="edge"/>
          <c:yMode val="edge"/>
          <c:x val="0.20559565903318688"/>
          <c:y val="5.1183621241202813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8504459852526453E-2"/>
          <c:y val="0.11154081149692353"/>
          <c:w val="0.97926702930114784"/>
          <c:h val="0.54315352657420557"/>
        </c:manualLayout>
      </c:layout>
      <c:lineChart>
        <c:grouping val="standard"/>
        <c:varyColors val="0"/>
        <c:ser>
          <c:idx val="0"/>
          <c:order val="0"/>
          <c:tx>
            <c:v>Коэффициент состояния основных фондов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'2024-2025 свод'!$C$6:$C$125</c:f>
              <c:strCache>
                <c:ptCount val="120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МАОУ СШ № 160</c:v>
                </c:pt>
                <c:pt idx="109">
                  <c:v>МАОУ СШ № 161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СОШ № 10 </c:v>
                </c:pt>
                <c:pt idx="116">
                  <c:v>МАОУ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'2024-2025 свод'!$D$6:$D$125</c:f>
              <c:numCache>
                <c:formatCode>0.00</c:formatCode>
                <c:ptCount val="120"/>
                <c:pt idx="0">
                  <c:v>0.37258910778217025</c:v>
                </c:pt>
                <c:pt idx="1">
                  <c:v>0.40588270585996594</c:v>
                </c:pt>
                <c:pt idx="2">
                  <c:v>0.40942404747727545</c:v>
                </c:pt>
                <c:pt idx="3">
                  <c:v>0.65372117650356676</c:v>
                </c:pt>
                <c:pt idx="4">
                  <c:v>0.28097508006444599</c:v>
                </c:pt>
                <c:pt idx="5">
                  <c:v>4.4059806693513483E-2</c:v>
                </c:pt>
                <c:pt idx="6">
                  <c:v>0.31479517866316992</c:v>
                </c:pt>
                <c:pt idx="7">
                  <c:v>0.25777195454898033</c:v>
                </c:pt>
                <c:pt idx="8">
                  <c:v>0.26814354801023665</c:v>
                </c:pt>
                <c:pt idx="9">
                  <c:v>0.71852847221837812</c:v>
                </c:pt>
                <c:pt idx="10">
                  <c:v>0.24930372244000076</c:v>
                </c:pt>
                <c:pt idx="11">
                  <c:v>0.26680217348244289</c:v>
                </c:pt>
                <c:pt idx="12">
                  <c:v>9.4211393695536202E-2</c:v>
                </c:pt>
                <c:pt idx="13">
                  <c:v>0.37879799538822112</c:v>
                </c:pt>
                <c:pt idx="14">
                  <c:v>0.41568594605398518</c:v>
                </c:pt>
                <c:pt idx="15">
                  <c:v>0.1960654102917011</c:v>
                </c:pt>
                <c:pt idx="16">
                  <c:v>0.24641762019142388</c:v>
                </c:pt>
                <c:pt idx="17">
                  <c:v>0.25007044815873825</c:v>
                </c:pt>
                <c:pt idx="18">
                  <c:v>0.293664717215952</c:v>
                </c:pt>
                <c:pt idx="19">
                  <c:v>0.2270861279813445</c:v>
                </c:pt>
                <c:pt idx="20">
                  <c:v>0.10139422387401488</c:v>
                </c:pt>
                <c:pt idx="21">
                  <c:v>0.18925836655560982</c:v>
                </c:pt>
                <c:pt idx="22">
                  <c:v>0.33219024639103906</c:v>
                </c:pt>
                <c:pt idx="23">
                  <c:v>0.37395195407248089</c:v>
                </c:pt>
                <c:pt idx="24">
                  <c:v>0.20514884879918308</c:v>
                </c:pt>
                <c:pt idx="25">
                  <c:v>0.39510496979924142</c:v>
                </c:pt>
                <c:pt idx="26">
                  <c:v>0.40148806349079891</c:v>
                </c:pt>
                <c:pt idx="27">
                  <c:v>0.2229596106434496</c:v>
                </c:pt>
                <c:pt idx="28">
                  <c:v>0.30152100369530738</c:v>
                </c:pt>
                <c:pt idx="29">
                  <c:v>0.31076880815972896</c:v>
                </c:pt>
                <c:pt idx="30">
                  <c:v>0.81695162298793123</c:v>
                </c:pt>
                <c:pt idx="31">
                  <c:v>0.33641487980383955</c:v>
                </c:pt>
                <c:pt idx="32">
                  <c:v>0.39293626961865036</c:v>
                </c:pt>
                <c:pt idx="33">
                  <c:v>0.78531854892971531</c:v>
                </c:pt>
                <c:pt idx="34">
                  <c:v>0.29713636009368666</c:v>
                </c:pt>
                <c:pt idx="35">
                  <c:v>0.21350906572646955</c:v>
                </c:pt>
                <c:pt idx="36">
                  <c:v>0.27991803177334196</c:v>
                </c:pt>
                <c:pt idx="37">
                  <c:v>0.23920568140628859</c:v>
                </c:pt>
                <c:pt idx="38">
                  <c:v>0.40702885479926021</c:v>
                </c:pt>
                <c:pt idx="39">
                  <c:v>0.28264813298628066</c:v>
                </c:pt>
                <c:pt idx="40">
                  <c:v>0.46912446651900158</c:v>
                </c:pt>
                <c:pt idx="41">
                  <c:v>0.34170963007732602</c:v>
                </c:pt>
                <c:pt idx="42">
                  <c:v>0.32545865001451779</c:v>
                </c:pt>
                <c:pt idx="43">
                  <c:v>8.9468846771710159E-2</c:v>
                </c:pt>
                <c:pt idx="44">
                  <c:v>0.45177550710037973</c:v>
                </c:pt>
                <c:pt idx="45">
                  <c:v>0.3873930072410996</c:v>
                </c:pt>
                <c:pt idx="46">
                  <c:v>0.10419049701597637</c:v>
                </c:pt>
                <c:pt idx="47">
                  <c:v>0.28242902749182736</c:v>
                </c:pt>
                <c:pt idx="48">
                  <c:v>0.45145462184135982</c:v>
                </c:pt>
                <c:pt idx="49">
                  <c:v>0.15046227418924832</c:v>
                </c:pt>
                <c:pt idx="50">
                  <c:v>0.84175623137700939</c:v>
                </c:pt>
                <c:pt idx="51">
                  <c:v>0.44417690992739745</c:v>
                </c:pt>
                <c:pt idx="52">
                  <c:v>0.90070037229163868</c:v>
                </c:pt>
                <c:pt idx="53">
                  <c:v>0.19013292847116342</c:v>
                </c:pt>
                <c:pt idx="54">
                  <c:v>0.11019413667749722</c:v>
                </c:pt>
                <c:pt idx="55">
                  <c:v>0.17454215050528882</c:v>
                </c:pt>
                <c:pt idx="56">
                  <c:v>0.10116756592402619</c:v>
                </c:pt>
                <c:pt idx="57">
                  <c:v>0.21994007868250964</c:v>
                </c:pt>
                <c:pt idx="58">
                  <c:v>0.20986728945341956</c:v>
                </c:pt>
                <c:pt idx="59">
                  <c:v>0.22691707322836541</c:v>
                </c:pt>
                <c:pt idx="60">
                  <c:v>0.27206063154483229</c:v>
                </c:pt>
                <c:pt idx="61">
                  <c:v>0.90010480179725361</c:v>
                </c:pt>
                <c:pt idx="62">
                  <c:v>0.26547981689592698</c:v>
                </c:pt>
                <c:pt idx="63">
                  <c:v>0.1486164935533735</c:v>
                </c:pt>
                <c:pt idx="64">
                  <c:v>0.30967876211851014</c:v>
                </c:pt>
                <c:pt idx="65">
                  <c:v>0.2312628918789181</c:v>
                </c:pt>
                <c:pt idx="66">
                  <c:v>0.18120764944974521</c:v>
                </c:pt>
                <c:pt idx="67">
                  <c:v>0.1276128142803207</c:v>
                </c:pt>
                <c:pt idx="68">
                  <c:v>0.1383986787163301</c:v>
                </c:pt>
                <c:pt idx="69">
                  <c:v>9.8455671790037294E-2</c:v>
                </c:pt>
                <c:pt idx="70">
                  <c:v>0.39918842354082962</c:v>
                </c:pt>
                <c:pt idx="71">
                  <c:v>0.11832246570885593</c:v>
                </c:pt>
                <c:pt idx="72">
                  <c:v>0.24755438420253703</c:v>
                </c:pt>
                <c:pt idx="73">
                  <c:v>0.34909258374600788</c:v>
                </c:pt>
                <c:pt idx="74">
                  <c:v>0.22845370498359169</c:v>
                </c:pt>
                <c:pt idx="75">
                  <c:v>0.36000082026559366</c:v>
                </c:pt>
                <c:pt idx="76">
                  <c:v>0.77887209230832688</c:v>
                </c:pt>
                <c:pt idx="77">
                  <c:v>0.44719043457958524</c:v>
                </c:pt>
                <c:pt idx="78">
                  <c:v>0.3449504684509791</c:v>
                </c:pt>
                <c:pt idx="79">
                  <c:v>9.606081172071973E-2</c:v>
                </c:pt>
                <c:pt idx="80">
                  <c:v>0.40721749524177736</c:v>
                </c:pt>
                <c:pt idx="81">
                  <c:v>0.21681439782979248</c:v>
                </c:pt>
                <c:pt idx="82">
                  <c:v>0.53794016997955929</c:v>
                </c:pt>
                <c:pt idx="83">
                  <c:v>0.54385402474573863</c:v>
                </c:pt>
                <c:pt idx="84">
                  <c:v>0.21074693141296905</c:v>
                </c:pt>
                <c:pt idx="85">
                  <c:v>0.22732451300349693</c:v>
                </c:pt>
                <c:pt idx="86">
                  <c:v>0.57445555306031071</c:v>
                </c:pt>
                <c:pt idx="87">
                  <c:v>0.31827159958557677</c:v>
                </c:pt>
                <c:pt idx="88">
                  <c:v>0.34823921142987896</c:v>
                </c:pt>
                <c:pt idx="89">
                  <c:v>0.25421925438847287</c:v>
                </c:pt>
                <c:pt idx="90">
                  <c:v>0.37879502203100351</c:v>
                </c:pt>
                <c:pt idx="91">
                  <c:v>0.50431014330077018</c:v>
                </c:pt>
                <c:pt idx="92">
                  <c:v>0.45287475567260249</c:v>
                </c:pt>
                <c:pt idx="93">
                  <c:v>0.3305942089646895</c:v>
                </c:pt>
                <c:pt idx="94">
                  <c:v>0.21725957359105411</c:v>
                </c:pt>
                <c:pt idx="95">
                  <c:v>0.29269696635449166</c:v>
                </c:pt>
                <c:pt idx="96">
                  <c:v>0.29084739057039632</c:v>
                </c:pt>
                <c:pt idx="97">
                  <c:v>0.35388399565532874</c:v>
                </c:pt>
                <c:pt idx="98">
                  <c:v>0.22309952583337728</c:v>
                </c:pt>
                <c:pt idx="99">
                  <c:v>0.67550204266187863</c:v>
                </c:pt>
                <c:pt idx="100">
                  <c:v>0.37720127910674095</c:v>
                </c:pt>
                <c:pt idx="101">
                  <c:v>0.51639747071406439</c:v>
                </c:pt>
                <c:pt idx="102">
                  <c:v>0.71435134394286937</c:v>
                </c:pt>
                <c:pt idx="103">
                  <c:v>0.77933870257578575</c:v>
                </c:pt>
                <c:pt idx="104">
                  <c:v>0.71495562433794324</c:v>
                </c:pt>
                <c:pt idx="105">
                  <c:v>0.8109389213597703</c:v>
                </c:pt>
                <c:pt idx="106">
                  <c:v>0.85998381369766908</c:v>
                </c:pt>
                <c:pt idx="107">
                  <c:v>0.84258782616784988</c:v>
                </c:pt>
                <c:pt idx="109">
                  <c:v>0.9472044296543084</c:v>
                </c:pt>
                <c:pt idx="110">
                  <c:v>0.34405354847236053</c:v>
                </c:pt>
                <c:pt idx="111">
                  <c:v>0.2761998003498371</c:v>
                </c:pt>
                <c:pt idx="112">
                  <c:v>0.28668861494019876</c:v>
                </c:pt>
                <c:pt idx="113">
                  <c:v>0.1332182039285712</c:v>
                </c:pt>
                <c:pt idx="114">
                  <c:v>0.32633637153564443</c:v>
                </c:pt>
                <c:pt idx="115">
                  <c:v>0.1751854196308984</c:v>
                </c:pt>
                <c:pt idx="116">
                  <c:v>0.48555990915089831</c:v>
                </c:pt>
                <c:pt idx="117">
                  <c:v>7.3130494650865865E-2</c:v>
                </c:pt>
                <c:pt idx="118">
                  <c:v>0.59381489903022588</c:v>
                </c:pt>
                <c:pt idx="119">
                  <c:v>0.74634822303410475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'2024-2025 свод'!$C$6:$C$125</c:f>
              <c:strCache>
                <c:ptCount val="120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МАОУ СШ № 160</c:v>
                </c:pt>
                <c:pt idx="109">
                  <c:v>МАОУ СШ № 161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СОШ № 10 </c:v>
                </c:pt>
                <c:pt idx="116">
                  <c:v>МАОУ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'2024-2025 свод'!$E$6:$E$125</c:f>
              <c:numCache>
                <c:formatCode>#,##0.00</c:formatCode>
                <c:ptCount val="120"/>
                <c:pt idx="1">
                  <c:v>0.36350392232084233</c:v>
                </c:pt>
                <c:pt idx="2">
                  <c:v>0.36350392232084233</c:v>
                </c:pt>
                <c:pt idx="3">
                  <c:v>0.36350392232084233</c:v>
                </c:pt>
                <c:pt idx="4">
                  <c:v>0.36350392232084233</c:v>
                </c:pt>
                <c:pt idx="5">
                  <c:v>0.36350392232084233</c:v>
                </c:pt>
                <c:pt idx="6">
                  <c:v>0.36350392232084233</c:v>
                </c:pt>
                <c:pt idx="7">
                  <c:v>0.36350392232084233</c:v>
                </c:pt>
                <c:pt idx="8">
                  <c:v>0.36350392232084233</c:v>
                </c:pt>
                <c:pt idx="9">
                  <c:v>0.36350392232084233</c:v>
                </c:pt>
                <c:pt idx="11">
                  <c:v>0.36350392232084233</c:v>
                </c:pt>
                <c:pt idx="12">
                  <c:v>0.36350392232084233</c:v>
                </c:pt>
                <c:pt idx="13">
                  <c:v>0.36350392232084233</c:v>
                </c:pt>
                <c:pt idx="14">
                  <c:v>0.36350392232084233</c:v>
                </c:pt>
                <c:pt idx="15">
                  <c:v>0.36350392232084233</c:v>
                </c:pt>
                <c:pt idx="16">
                  <c:v>0.36350392232084233</c:v>
                </c:pt>
                <c:pt idx="17">
                  <c:v>0.36350392232084233</c:v>
                </c:pt>
                <c:pt idx="18">
                  <c:v>0.36350392232084233</c:v>
                </c:pt>
                <c:pt idx="19">
                  <c:v>0.36350392232084233</c:v>
                </c:pt>
                <c:pt idx="20">
                  <c:v>0.36350392232084233</c:v>
                </c:pt>
                <c:pt idx="21">
                  <c:v>0.36350392232084233</c:v>
                </c:pt>
                <c:pt idx="22">
                  <c:v>0.36350392232084233</c:v>
                </c:pt>
                <c:pt idx="24">
                  <c:v>0.36350392232084233</c:v>
                </c:pt>
                <c:pt idx="25">
                  <c:v>0.36350392232084233</c:v>
                </c:pt>
                <c:pt idx="26">
                  <c:v>0.36350392232084233</c:v>
                </c:pt>
                <c:pt idx="27">
                  <c:v>0.36350392232084233</c:v>
                </c:pt>
                <c:pt idx="28">
                  <c:v>0.36350392232084233</c:v>
                </c:pt>
                <c:pt idx="29">
                  <c:v>0.36350392232084233</c:v>
                </c:pt>
                <c:pt idx="30">
                  <c:v>0.36350392232084233</c:v>
                </c:pt>
                <c:pt idx="31">
                  <c:v>0.36350392232084233</c:v>
                </c:pt>
                <c:pt idx="32">
                  <c:v>0.36350392232084233</c:v>
                </c:pt>
                <c:pt idx="33">
                  <c:v>0.36350392232084233</c:v>
                </c:pt>
                <c:pt idx="34">
                  <c:v>0.36350392232084233</c:v>
                </c:pt>
                <c:pt idx="35">
                  <c:v>0.36350392232084233</c:v>
                </c:pt>
                <c:pt idx="36">
                  <c:v>0.36350392232084233</c:v>
                </c:pt>
                <c:pt idx="37">
                  <c:v>0.36350392232084233</c:v>
                </c:pt>
                <c:pt idx="38">
                  <c:v>0.36350392232084233</c:v>
                </c:pt>
                <c:pt idx="39">
                  <c:v>0.36350392232084233</c:v>
                </c:pt>
                <c:pt idx="40">
                  <c:v>0.36350392232084233</c:v>
                </c:pt>
                <c:pt idx="42">
                  <c:v>0.36350392232084233</c:v>
                </c:pt>
                <c:pt idx="43">
                  <c:v>0.36350392232084233</c:v>
                </c:pt>
                <c:pt idx="44">
                  <c:v>0.36350392232084233</c:v>
                </c:pt>
                <c:pt idx="45">
                  <c:v>0.36350392232084233</c:v>
                </c:pt>
                <c:pt idx="46">
                  <c:v>0.36350392232084233</c:v>
                </c:pt>
                <c:pt idx="47">
                  <c:v>0.36350392232084233</c:v>
                </c:pt>
                <c:pt idx="48">
                  <c:v>0.36350392232084233</c:v>
                </c:pt>
                <c:pt idx="49">
                  <c:v>0.36350392232084233</c:v>
                </c:pt>
                <c:pt idx="50">
                  <c:v>0.36350392232084233</c:v>
                </c:pt>
                <c:pt idx="51">
                  <c:v>0.36350392232084233</c:v>
                </c:pt>
                <c:pt idx="52">
                  <c:v>0.36350392232084233</c:v>
                </c:pt>
                <c:pt idx="53">
                  <c:v>0.36350392232084233</c:v>
                </c:pt>
                <c:pt idx="54">
                  <c:v>0.36350392232084233</c:v>
                </c:pt>
                <c:pt idx="55">
                  <c:v>0.36350392232084233</c:v>
                </c:pt>
                <c:pt idx="56">
                  <c:v>0.36350392232084233</c:v>
                </c:pt>
                <c:pt idx="57">
                  <c:v>0.36350392232084233</c:v>
                </c:pt>
                <c:pt idx="58">
                  <c:v>0.36350392232084233</c:v>
                </c:pt>
                <c:pt idx="59">
                  <c:v>0.36350392232084233</c:v>
                </c:pt>
                <c:pt idx="60">
                  <c:v>0.36350392232084233</c:v>
                </c:pt>
                <c:pt idx="61">
                  <c:v>0.36350392232084233</c:v>
                </c:pt>
                <c:pt idx="63">
                  <c:v>0.36350392232084233</c:v>
                </c:pt>
                <c:pt idx="64">
                  <c:v>0.36350392232084233</c:v>
                </c:pt>
                <c:pt idx="65">
                  <c:v>0.36350392232084233</c:v>
                </c:pt>
                <c:pt idx="66">
                  <c:v>0.36350392232084233</c:v>
                </c:pt>
                <c:pt idx="67">
                  <c:v>0.36350392232084233</c:v>
                </c:pt>
                <c:pt idx="68">
                  <c:v>0.36350392232084233</c:v>
                </c:pt>
                <c:pt idx="69">
                  <c:v>0.36350392232084233</c:v>
                </c:pt>
                <c:pt idx="70">
                  <c:v>0.36350392232084233</c:v>
                </c:pt>
                <c:pt idx="71">
                  <c:v>0.36350392232084233</c:v>
                </c:pt>
                <c:pt idx="72">
                  <c:v>0.36350392232084233</c:v>
                </c:pt>
                <c:pt idx="73">
                  <c:v>0.36350392232084233</c:v>
                </c:pt>
                <c:pt idx="74">
                  <c:v>0.36350392232084233</c:v>
                </c:pt>
                <c:pt idx="75">
                  <c:v>0.36350392232084233</c:v>
                </c:pt>
                <c:pt idx="76">
                  <c:v>0.36350392232084233</c:v>
                </c:pt>
                <c:pt idx="78">
                  <c:v>0.36350392232084233</c:v>
                </c:pt>
                <c:pt idx="79">
                  <c:v>0.36350392232084233</c:v>
                </c:pt>
                <c:pt idx="80">
                  <c:v>0.36350392232084233</c:v>
                </c:pt>
                <c:pt idx="81">
                  <c:v>0.36350392232084233</c:v>
                </c:pt>
                <c:pt idx="82">
                  <c:v>0.36350392232084233</c:v>
                </c:pt>
                <c:pt idx="83">
                  <c:v>0.36350392232084233</c:v>
                </c:pt>
                <c:pt idx="84">
                  <c:v>0.36350392232084233</c:v>
                </c:pt>
                <c:pt idx="85">
                  <c:v>0.36350392232084233</c:v>
                </c:pt>
                <c:pt idx="86">
                  <c:v>0.36350392232084233</c:v>
                </c:pt>
                <c:pt idx="87">
                  <c:v>0.36350392232084233</c:v>
                </c:pt>
                <c:pt idx="88">
                  <c:v>0.36350392232084233</c:v>
                </c:pt>
                <c:pt idx="89">
                  <c:v>0.36350392232084233</c:v>
                </c:pt>
                <c:pt idx="90">
                  <c:v>0.36350392232084233</c:v>
                </c:pt>
                <c:pt idx="91">
                  <c:v>0.36350392232084233</c:v>
                </c:pt>
                <c:pt idx="92">
                  <c:v>0.36350392232084233</c:v>
                </c:pt>
                <c:pt idx="93">
                  <c:v>0.36350392232084233</c:v>
                </c:pt>
                <c:pt idx="94">
                  <c:v>0.36350392232084233</c:v>
                </c:pt>
                <c:pt idx="95">
                  <c:v>0.36350392232084233</c:v>
                </c:pt>
                <c:pt idx="96">
                  <c:v>0.36350392232084233</c:v>
                </c:pt>
                <c:pt idx="97">
                  <c:v>0.36350392232084233</c:v>
                </c:pt>
                <c:pt idx="98">
                  <c:v>0.36350392232084233</c:v>
                </c:pt>
                <c:pt idx="99">
                  <c:v>0.36350392232084233</c:v>
                </c:pt>
                <c:pt idx="100">
                  <c:v>0.36350392232084233</c:v>
                </c:pt>
                <c:pt idx="101">
                  <c:v>0.36350392232084233</c:v>
                </c:pt>
                <c:pt idx="102">
                  <c:v>0.36350392232084233</c:v>
                </c:pt>
                <c:pt idx="103">
                  <c:v>0.36350392232084233</c:v>
                </c:pt>
                <c:pt idx="104">
                  <c:v>0.36350392232084233</c:v>
                </c:pt>
                <c:pt idx="105">
                  <c:v>0.36350392232084233</c:v>
                </c:pt>
                <c:pt idx="106">
                  <c:v>0.36350392232084233</c:v>
                </c:pt>
                <c:pt idx="107">
                  <c:v>0.36350392232084233</c:v>
                </c:pt>
                <c:pt idx="108">
                  <c:v>0.36350392232084233</c:v>
                </c:pt>
                <c:pt idx="109">
                  <c:v>0.36350392232084233</c:v>
                </c:pt>
                <c:pt idx="111">
                  <c:v>0.36350392232084233</c:v>
                </c:pt>
                <c:pt idx="112">
                  <c:v>0.36350392232084233</c:v>
                </c:pt>
                <c:pt idx="113">
                  <c:v>0.36350392232084233</c:v>
                </c:pt>
                <c:pt idx="114">
                  <c:v>0.36350392232084233</c:v>
                </c:pt>
                <c:pt idx="115">
                  <c:v>0.36350392232084233</c:v>
                </c:pt>
                <c:pt idx="116">
                  <c:v>0.36350392232084233</c:v>
                </c:pt>
                <c:pt idx="117">
                  <c:v>0.36350392232084233</c:v>
                </c:pt>
                <c:pt idx="118">
                  <c:v>0.36350392232084233</c:v>
                </c:pt>
                <c:pt idx="119">
                  <c:v>0.36350392232084233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639168"/>
        <c:axId val="109641088"/>
      </c:lineChart>
      <c:catAx>
        <c:axId val="10963916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9641088"/>
        <c:crosses val="autoZero"/>
        <c:auto val="1"/>
        <c:lblAlgn val="ctr"/>
        <c:lblOffset val="100"/>
        <c:noMultiLvlLbl val="0"/>
      </c:catAx>
      <c:valAx>
        <c:axId val="109641088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9639168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3544976932067894"/>
          <c:y val="6.0005067672551857E-2"/>
          <c:w val="0.3267956989247312"/>
          <c:h val="4.098389340676677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обеспечения муниципальным заданием ОУ на 1 обучающегося (размер субсидий на выполнение муниципального задания к общему количеству обучающихся) </a:t>
            </a:r>
            <a:br>
              <a:rPr lang="ru-RU" b="1"/>
            </a:br>
            <a:r>
              <a:rPr lang="ru-RU" b="1"/>
              <a:t>относительно максимального значения</a:t>
            </a:r>
          </a:p>
        </c:rich>
      </c:tx>
      <c:layout>
        <c:manualLayout>
          <c:xMode val="edge"/>
          <c:yMode val="edge"/>
          <c:x val="0.11004490351468586"/>
          <c:y val="0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074901044409054E-2"/>
          <c:y val="0.13487960346420111"/>
          <c:w val="0.97766876744653874"/>
          <c:h val="0.52720659917510315"/>
        </c:manualLayout>
      </c:layout>
      <c:lineChart>
        <c:grouping val="standard"/>
        <c:varyColors val="0"/>
        <c:ser>
          <c:idx val="0"/>
          <c:order val="0"/>
          <c:tx>
            <c:v>Коэффициент обеспечения муниципальным заданием на 1 обучающегося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'2024-2025 свод'!$C$6:$C$125</c:f>
              <c:strCache>
                <c:ptCount val="120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МАОУ СШ № 160</c:v>
                </c:pt>
                <c:pt idx="109">
                  <c:v>МАОУ СШ № 161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СОШ № 10 </c:v>
                </c:pt>
                <c:pt idx="116">
                  <c:v>МАОУ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'2024-2025 свод'!$L$6:$L$125</c:f>
              <c:numCache>
                <c:formatCode>#,##0.00</c:formatCode>
                <c:ptCount val="120"/>
                <c:pt idx="0">
                  <c:v>0.28263264111735409</c:v>
                </c:pt>
                <c:pt idx="1">
                  <c:v>0.70092639714641936</c:v>
                </c:pt>
                <c:pt idx="2">
                  <c:v>0.23627525876869276</c:v>
                </c:pt>
                <c:pt idx="3">
                  <c:v>0.2177263197690919</c:v>
                </c:pt>
                <c:pt idx="4">
                  <c:v>0.25416566660544321</c:v>
                </c:pt>
                <c:pt idx="5">
                  <c:v>0.21225628522323914</c:v>
                </c:pt>
                <c:pt idx="6">
                  <c:v>0.24439942240870838</c:v>
                </c:pt>
                <c:pt idx="7">
                  <c:v>0.21986083111593793</c:v>
                </c:pt>
                <c:pt idx="8">
                  <c:v>0.22180016998052363</c:v>
                </c:pt>
                <c:pt idx="9">
                  <c:v>0.23628341903813049</c:v>
                </c:pt>
                <c:pt idx="10">
                  <c:v>0.28015356281286369</c:v>
                </c:pt>
                <c:pt idx="11">
                  <c:v>0.22900461237521316</c:v>
                </c:pt>
                <c:pt idx="12">
                  <c:v>0.25183891044242251</c:v>
                </c:pt>
                <c:pt idx="13">
                  <c:v>0.22882745371691582</c:v>
                </c:pt>
                <c:pt idx="14">
                  <c:v>0.29593709534171803</c:v>
                </c:pt>
                <c:pt idx="15">
                  <c:v>0.26579023898106224</c:v>
                </c:pt>
                <c:pt idx="16">
                  <c:v>0.26546665070021308</c:v>
                </c:pt>
                <c:pt idx="17">
                  <c:v>0.22517016102992038</c:v>
                </c:pt>
                <c:pt idx="18">
                  <c:v>0.62163963400572919</c:v>
                </c:pt>
                <c:pt idx="19">
                  <c:v>0.23271126895360245</c:v>
                </c:pt>
                <c:pt idx="20">
                  <c:v>0.29446445882138578</c:v>
                </c:pt>
                <c:pt idx="21">
                  <c:v>0.21021003344220918</c:v>
                </c:pt>
                <c:pt idx="22">
                  <c:v>0.24078223594397236</c:v>
                </c:pt>
                <c:pt idx="23">
                  <c:v>0.28590515512195797</c:v>
                </c:pt>
                <c:pt idx="24">
                  <c:v>0.2251936240635912</c:v>
                </c:pt>
                <c:pt idx="25">
                  <c:v>0.23623973557225886</c:v>
                </c:pt>
                <c:pt idx="26">
                  <c:v>0.21421298352255461</c:v>
                </c:pt>
                <c:pt idx="27">
                  <c:v>0.23666134745715772</c:v>
                </c:pt>
                <c:pt idx="28">
                  <c:v>0.22882738021724983</c:v>
                </c:pt>
                <c:pt idx="29">
                  <c:v>0.35045812287617467</c:v>
                </c:pt>
                <c:pt idx="30">
                  <c:v>0.23653407289036402</c:v>
                </c:pt>
                <c:pt idx="31">
                  <c:v>0.24697062091018854</c:v>
                </c:pt>
                <c:pt idx="32">
                  <c:v>0.24584124607423735</c:v>
                </c:pt>
                <c:pt idx="33">
                  <c:v>0.81692519067747615</c:v>
                </c:pt>
                <c:pt idx="34">
                  <c:v>0.22436166017499817</c:v>
                </c:pt>
                <c:pt idx="35">
                  <c:v>0.2120125088239718</c:v>
                </c:pt>
                <c:pt idx="36">
                  <c:v>0.30157161692875634</c:v>
                </c:pt>
                <c:pt idx="37">
                  <c:v>0.23480566850121232</c:v>
                </c:pt>
                <c:pt idx="38">
                  <c:v>0.24850948205908721</c:v>
                </c:pt>
                <c:pt idx="39">
                  <c:v>0.21027283876379252</c:v>
                </c:pt>
                <c:pt idx="40">
                  <c:v>0.39098953756021387</c:v>
                </c:pt>
                <c:pt idx="41">
                  <c:v>0.2955830817957591</c:v>
                </c:pt>
                <c:pt idx="42">
                  <c:v>0.33651939019593069</c:v>
                </c:pt>
                <c:pt idx="43">
                  <c:v>0.21714405268744158</c:v>
                </c:pt>
                <c:pt idx="44">
                  <c:v>0.23763159582976137</c:v>
                </c:pt>
                <c:pt idx="45">
                  <c:v>0.20964184396037375</c:v>
                </c:pt>
                <c:pt idx="46">
                  <c:v>0.20838724210681259</c:v>
                </c:pt>
                <c:pt idx="47">
                  <c:v>0.48388460373893233</c:v>
                </c:pt>
                <c:pt idx="48">
                  <c:v>1</c:v>
                </c:pt>
                <c:pt idx="49">
                  <c:v>0.20147745253390237</c:v>
                </c:pt>
                <c:pt idx="50">
                  <c:v>0.26352263592688946</c:v>
                </c:pt>
                <c:pt idx="51">
                  <c:v>0.25320448659354688</c:v>
                </c:pt>
                <c:pt idx="52">
                  <c:v>0.24671123603786219</c:v>
                </c:pt>
                <c:pt idx="53">
                  <c:v>0.29214824141685075</c:v>
                </c:pt>
                <c:pt idx="54">
                  <c:v>0.2096573102926905</c:v>
                </c:pt>
                <c:pt idx="55">
                  <c:v>0.28325723372708117</c:v>
                </c:pt>
                <c:pt idx="56">
                  <c:v>0.19859197462685715</c:v>
                </c:pt>
                <c:pt idx="57">
                  <c:v>0.22325040676624133</c:v>
                </c:pt>
                <c:pt idx="58">
                  <c:v>0.22901249510699401</c:v>
                </c:pt>
                <c:pt idx="59">
                  <c:v>0.21978119970678026</c:v>
                </c:pt>
                <c:pt idx="60">
                  <c:v>0.36566415962372212</c:v>
                </c:pt>
                <c:pt idx="61">
                  <c:v>0.2321740750365128</c:v>
                </c:pt>
                <c:pt idx="62">
                  <c:v>0.25137123871207878</c:v>
                </c:pt>
                <c:pt idx="63">
                  <c:v>0.28332431261347463</c:v>
                </c:pt>
                <c:pt idx="64">
                  <c:v>0.37171733901778287</c:v>
                </c:pt>
                <c:pt idx="65">
                  <c:v>0.23024449086719884</c:v>
                </c:pt>
                <c:pt idx="66">
                  <c:v>0.23834197094575435</c:v>
                </c:pt>
                <c:pt idx="67">
                  <c:v>0.21284351177899061</c:v>
                </c:pt>
                <c:pt idx="68">
                  <c:v>0.22338490346912154</c:v>
                </c:pt>
                <c:pt idx="69">
                  <c:v>0.2059116208343624</c:v>
                </c:pt>
                <c:pt idx="70">
                  <c:v>0.20941130778463368</c:v>
                </c:pt>
                <c:pt idx="71">
                  <c:v>0.25309941421264648</c:v>
                </c:pt>
                <c:pt idx="72">
                  <c:v>0.21543040533046293</c:v>
                </c:pt>
                <c:pt idx="73">
                  <c:v>0.23737447480175886</c:v>
                </c:pt>
                <c:pt idx="74">
                  <c:v>0.30970748809064474</c:v>
                </c:pt>
                <c:pt idx="75">
                  <c:v>0.2347035464914673</c:v>
                </c:pt>
                <c:pt idx="76">
                  <c:v>0.29370255573080384</c:v>
                </c:pt>
                <c:pt idx="77">
                  <c:v>0.23196030911097837</c:v>
                </c:pt>
                <c:pt idx="78">
                  <c:v>0.22990933475415568</c:v>
                </c:pt>
                <c:pt idx="79">
                  <c:v>0.25621600891011709</c:v>
                </c:pt>
                <c:pt idx="80">
                  <c:v>0.22159871244981549</c:v>
                </c:pt>
                <c:pt idx="81">
                  <c:v>0.2298388267359297</c:v>
                </c:pt>
                <c:pt idx="82">
                  <c:v>0.20936322661625154</c:v>
                </c:pt>
                <c:pt idx="83">
                  <c:v>0.19693898638987697</c:v>
                </c:pt>
                <c:pt idx="84">
                  <c:v>0.25249090447254513</c:v>
                </c:pt>
                <c:pt idx="85">
                  <c:v>0.23185276719010384</c:v>
                </c:pt>
                <c:pt idx="86">
                  <c:v>0.22094614651538219</c:v>
                </c:pt>
                <c:pt idx="87">
                  <c:v>0.22443118053853453</c:v>
                </c:pt>
                <c:pt idx="88">
                  <c:v>0.24460818346347493</c:v>
                </c:pt>
                <c:pt idx="89">
                  <c:v>0.24352797058981862</c:v>
                </c:pt>
                <c:pt idx="90">
                  <c:v>0.21857418370616388</c:v>
                </c:pt>
                <c:pt idx="91">
                  <c:v>0.23514224916845614</c:v>
                </c:pt>
                <c:pt idx="92">
                  <c:v>0.23788786376438215</c:v>
                </c:pt>
                <c:pt idx="93">
                  <c:v>0.26237128583321562</c:v>
                </c:pt>
                <c:pt idx="94">
                  <c:v>0.22682063774617747</c:v>
                </c:pt>
                <c:pt idx="95">
                  <c:v>0.23992999324168909</c:v>
                </c:pt>
                <c:pt idx="96">
                  <c:v>0.22635601974058744</c:v>
                </c:pt>
                <c:pt idx="97">
                  <c:v>0.27880257879685094</c:v>
                </c:pt>
                <c:pt idx="98">
                  <c:v>0.20224543169879505</c:v>
                </c:pt>
                <c:pt idx="99">
                  <c:v>0.21326241147038855</c:v>
                </c:pt>
                <c:pt idx="100">
                  <c:v>0.23139421226085929</c:v>
                </c:pt>
                <c:pt idx="101">
                  <c:v>0.19493291147579386</c:v>
                </c:pt>
                <c:pt idx="102">
                  <c:v>0.18727411545441214</c:v>
                </c:pt>
                <c:pt idx="103">
                  <c:v>0.23024019320020131</c:v>
                </c:pt>
                <c:pt idx="104">
                  <c:v>0.24429451184456216</c:v>
                </c:pt>
                <c:pt idx="105">
                  <c:v>0.25825019348431977</c:v>
                </c:pt>
                <c:pt idx="106">
                  <c:v>0.21234353523169031</c:v>
                </c:pt>
                <c:pt idx="107">
                  <c:v>0.29696469658479913</c:v>
                </c:pt>
                <c:pt idx="109">
                  <c:v>0.43782541987432438</c:v>
                </c:pt>
                <c:pt idx="110">
                  <c:v>0.25878303478657499</c:v>
                </c:pt>
                <c:pt idx="111">
                  <c:v>0.22214520199041318</c:v>
                </c:pt>
                <c:pt idx="112">
                  <c:v>0.23533055533307323</c:v>
                </c:pt>
                <c:pt idx="113">
                  <c:v>0.24114636359746539</c:v>
                </c:pt>
                <c:pt idx="114">
                  <c:v>0.24511524595282186</c:v>
                </c:pt>
                <c:pt idx="115">
                  <c:v>0.23360534377272243</c:v>
                </c:pt>
                <c:pt idx="116">
                  <c:v>0.24798036431944859</c:v>
                </c:pt>
                <c:pt idx="117">
                  <c:v>0.28698918957587438</c:v>
                </c:pt>
                <c:pt idx="118">
                  <c:v>0.41517493027253027</c:v>
                </c:pt>
                <c:pt idx="119">
                  <c:v>0.20156011826482606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обеспечения мунициальым заданием ОУ на 1 обучающегося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'2024-2025 свод'!$C$6:$C$125</c:f>
              <c:strCache>
                <c:ptCount val="120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МАОУ СШ № 160</c:v>
                </c:pt>
                <c:pt idx="109">
                  <c:v>МАОУ СШ № 161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СОШ № 10 </c:v>
                </c:pt>
                <c:pt idx="116">
                  <c:v>МАОУ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'2024-2025 свод'!$M$6:$M$125</c:f>
              <c:numCache>
                <c:formatCode>#,##0.00</c:formatCode>
                <c:ptCount val="120"/>
                <c:pt idx="1">
                  <c:v>0.26716486736652645</c:v>
                </c:pt>
                <c:pt idx="2">
                  <c:v>0.26716486736652645</c:v>
                </c:pt>
                <c:pt idx="3">
                  <c:v>0.26716486736652645</c:v>
                </c:pt>
                <c:pt idx="4">
                  <c:v>0.26716486736652645</c:v>
                </c:pt>
                <c:pt idx="5">
                  <c:v>0.26716486736652645</c:v>
                </c:pt>
                <c:pt idx="6">
                  <c:v>0.26716486736652645</c:v>
                </c:pt>
                <c:pt idx="7">
                  <c:v>0.26716486736652645</c:v>
                </c:pt>
                <c:pt idx="8">
                  <c:v>0.26716486736652645</c:v>
                </c:pt>
                <c:pt idx="9">
                  <c:v>0.26716486736652645</c:v>
                </c:pt>
                <c:pt idx="11">
                  <c:v>0.26716486736652645</c:v>
                </c:pt>
                <c:pt idx="12">
                  <c:v>0.26716486736652645</c:v>
                </c:pt>
                <c:pt idx="13">
                  <c:v>0.26716486736652645</c:v>
                </c:pt>
                <c:pt idx="14">
                  <c:v>0.26716486736652645</c:v>
                </c:pt>
                <c:pt idx="15">
                  <c:v>0.26716486736652645</c:v>
                </c:pt>
                <c:pt idx="16">
                  <c:v>0.26716486736652645</c:v>
                </c:pt>
                <c:pt idx="17">
                  <c:v>0.26716486736652645</c:v>
                </c:pt>
                <c:pt idx="18">
                  <c:v>0.26716486736652645</c:v>
                </c:pt>
                <c:pt idx="19">
                  <c:v>0.26716486736652645</c:v>
                </c:pt>
                <c:pt idx="20">
                  <c:v>0.26716486736652645</c:v>
                </c:pt>
                <c:pt idx="21">
                  <c:v>0.26716486736652645</c:v>
                </c:pt>
                <c:pt idx="22">
                  <c:v>0.26716486736652645</c:v>
                </c:pt>
                <c:pt idx="24">
                  <c:v>0.26716486736652645</c:v>
                </c:pt>
                <c:pt idx="25">
                  <c:v>0.26716486736652645</c:v>
                </c:pt>
                <c:pt idx="26">
                  <c:v>0.26716486736652645</c:v>
                </c:pt>
                <c:pt idx="27">
                  <c:v>0.26716486736652645</c:v>
                </c:pt>
                <c:pt idx="28">
                  <c:v>0.26716486736652645</c:v>
                </c:pt>
                <c:pt idx="29">
                  <c:v>0.26716486736652645</c:v>
                </c:pt>
                <c:pt idx="30">
                  <c:v>0.26716486736652645</c:v>
                </c:pt>
                <c:pt idx="31">
                  <c:v>0.26716486736652645</c:v>
                </c:pt>
                <c:pt idx="32">
                  <c:v>0.26716486736652645</c:v>
                </c:pt>
                <c:pt idx="33">
                  <c:v>0.26716486736652645</c:v>
                </c:pt>
                <c:pt idx="34">
                  <c:v>0.26716486736652645</c:v>
                </c:pt>
                <c:pt idx="35">
                  <c:v>0.26716486736652645</c:v>
                </c:pt>
                <c:pt idx="36">
                  <c:v>0.26716486736652645</c:v>
                </c:pt>
                <c:pt idx="37">
                  <c:v>0.26716486736652645</c:v>
                </c:pt>
                <c:pt idx="38">
                  <c:v>0.26716486736652645</c:v>
                </c:pt>
                <c:pt idx="39">
                  <c:v>0.26716486736652645</c:v>
                </c:pt>
                <c:pt idx="40">
                  <c:v>0.26716486736652645</c:v>
                </c:pt>
                <c:pt idx="42">
                  <c:v>0.26716486736652645</c:v>
                </c:pt>
                <c:pt idx="43">
                  <c:v>0.26716486736652645</c:v>
                </c:pt>
                <c:pt idx="44">
                  <c:v>0.26716486736652645</c:v>
                </c:pt>
                <c:pt idx="45">
                  <c:v>0.26716486736652645</c:v>
                </c:pt>
                <c:pt idx="46">
                  <c:v>0.26716486736652645</c:v>
                </c:pt>
                <c:pt idx="47">
                  <c:v>0.26716486736652645</c:v>
                </c:pt>
                <c:pt idx="48">
                  <c:v>0.26716486736652645</c:v>
                </c:pt>
                <c:pt idx="49">
                  <c:v>0.26716486736652645</c:v>
                </c:pt>
                <c:pt idx="50">
                  <c:v>0.26716486736652645</c:v>
                </c:pt>
                <c:pt idx="51">
                  <c:v>0.26716486736652645</c:v>
                </c:pt>
                <c:pt idx="52">
                  <c:v>0.26716486736652645</c:v>
                </c:pt>
                <c:pt idx="53">
                  <c:v>0.26716486736652645</c:v>
                </c:pt>
                <c:pt idx="54">
                  <c:v>0.26716486736652645</c:v>
                </c:pt>
                <c:pt idx="55">
                  <c:v>0.26716486736652645</c:v>
                </c:pt>
                <c:pt idx="56">
                  <c:v>0.26716486736652645</c:v>
                </c:pt>
                <c:pt idx="57">
                  <c:v>0.26716486736652645</c:v>
                </c:pt>
                <c:pt idx="58">
                  <c:v>0.26716486736652645</c:v>
                </c:pt>
                <c:pt idx="59">
                  <c:v>0.26716486736652645</c:v>
                </c:pt>
                <c:pt idx="60">
                  <c:v>0.26716486736652645</c:v>
                </c:pt>
                <c:pt idx="61">
                  <c:v>0.26716486736652645</c:v>
                </c:pt>
                <c:pt idx="63">
                  <c:v>0.26716486736652645</c:v>
                </c:pt>
                <c:pt idx="64">
                  <c:v>0.26716486736652645</c:v>
                </c:pt>
                <c:pt idx="65">
                  <c:v>0.26716486736652645</c:v>
                </c:pt>
                <c:pt idx="66">
                  <c:v>0.26716486736652645</c:v>
                </c:pt>
                <c:pt idx="67">
                  <c:v>0.26716486736652645</c:v>
                </c:pt>
                <c:pt idx="68">
                  <c:v>0.26716486736652645</c:v>
                </c:pt>
                <c:pt idx="69">
                  <c:v>0.26716486736652645</c:v>
                </c:pt>
                <c:pt idx="70">
                  <c:v>0.26716486736652645</c:v>
                </c:pt>
                <c:pt idx="71">
                  <c:v>0.26716486736652645</c:v>
                </c:pt>
                <c:pt idx="72">
                  <c:v>0.26716486736652645</c:v>
                </c:pt>
                <c:pt idx="73">
                  <c:v>0.26716486736652645</c:v>
                </c:pt>
                <c:pt idx="74">
                  <c:v>0.26716486736652645</c:v>
                </c:pt>
                <c:pt idx="75">
                  <c:v>0.26716486736652645</c:v>
                </c:pt>
                <c:pt idx="76">
                  <c:v>0.26716486736652645</c:v>
                </c:pt>
                <c:pt idx="78">
                  <c:v>0.26716486736652645</c:v>
                </c:pt>
                <c:pt idx="79">
                  <c:v>0.26716486736652645</c:v>
                </c:pt>
                <c:pt idx="80">
                  <c:v>0.26716486736652645</c:v>
                </c:pt>
                <c:pt idx="81">
                  <c:v>0.26716486736652645</c:v>
                </c:pt>
                <c:pt idx="82">
                  <c:v>0.26716486736652645</c:v>
                </c:pt>
                <c:pt idx="83">
                  <c:v>0.26716486736652645</c:v>
                </c:pt>
                <c:pt idx="84">
                  <c:v>0.26716486736652645</c:v>
                </c:pt>
                <c:pt idx="85">
                  <c:v>0.26716486736652645</c:v>
                </c:pt>
                <c:pt idx="86">
                  <c:v>0.26716486736652645</c:v>
                </c:pt>
                <c:pt idx="87">
                  <c:v>0.26716486736652645</c:v>
                </c:pt>
                <c:pt idx="88">
                  <c:v>0.26716486736652645</c:v>
                </c:pt>
                <c:pt idx="89">
                  <c:v>0.26716486736652645</c:v>
                </c:pt>
                <c:pt idx="90">
                  <c:v>0.26716486736652645</c:v>
                </c:pt>
                <c:pt idx="91">
                  <c:v>0.26716486736652645</c:v>
                </c:pt>
                <c:pt idx="92">
                  <c:v>0.26716486736652645</c:v>
                </c:pt>
                <c:pt idx="93">
                  <c:v>0.26716486736652645</c:v>
                </c:pt>
                <c:pt idx="94">
                  <c:v>0.26716486736652645</c:v>
                </c:pt>
                <c:pt idx="95">
                  <c:v>0.26716486736652645</c:v>
                </c:pt>
                <c:pt idx="96">
                  <c:v>0.26716486736652645</c:v>
                </c:pt>
                <c:pt idx="97">
                  <c:v>0.26716486736652645</c:v>
                </c:pt>
                <c:pt idx="98">
                  <c:v>0.26716486736652645</c:v>
                </c:pt>
                <c:pt idx="99">
                  <c:v>0.26716486736652645</c:v>
                </c:pt>
                <c:pt idx="100">
                  <c:v>0.26716486736652645</c:v>
                </c:pt>
                <c:pt idx="101">
                  <c:v>0.26716486736652645</c:v>
                </c:pt>
                <c:pt idx="102">
                  <c:v>0.26716486736652645</c:v>
                </c:pt>
                <c:pt idx="103">
                  <c:v>0.26716486736652645</c:v>
                </c:pt>
                <c:pt idx="104">
                  <c:v>0.26716486736652645</c:v>
                </c:pt>
                <c:pt idx="105">
                  <c:v>0.26716486736652645</c:v>
                </c:pt>
                <c:pt idx="106">
                  <c:v>0.26716486736652645</c:v>
                </c:pt>
                <c:pt idx="107">
                  <c:v>0.26716486736652645</c:v>
                </c:pt>
                <c:pt idx="108">
                  <c:v>0.26716486736652645</c:v>
                </c:pt>
                <c:pt idx="109">
                  <c:v>0.26716486736652645</c:v>
                </c:pt>
                <c:pt idx="111">
                  <c:v>0.26716486736652645</c:v>
                </c:pt>
                <c:pt idx="112">
                  <c:v>0.26716486736652645</c:v>
                </c:pt>
                <c:pt idx="113">
                  <c:v>0.26716486736652645</c:v>
                </c:pt>
                <c:pt idx="114">
                  <c:v>0.26716486736652645</c:v>
                </c:pt>
                <c:pt idx="115">
                  <c:v>0.26716486736652645</c:v>
                </c:pt>
                <c:pt idx="116">
                  <c:v>0.26716486736652645</c:v>
                </c:pt>
                <c:pt idx="117">
                  <c:v>0.26716486736652645</c:v>
                </c:pt>
                <c:pt idx="118">
                  <c:v>0.26716486736652645</c:v>
                </c:pt>
                <c:pt idx="119">
                  <c:v>0.26716486736652645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871104"/>
        <c:axId val="109873024"/>
      </c:lineChart>
      <c:catAx>
        <c:axId val="10987110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9873024"/>
        <c:crosses val="autoZero"/>
        <c:auto val="1"/>
        <c:lblAlgn val="ctr"/>
        <c:lblOffset val="100"/>
        <c:noMultiLvlLbl val="0"/>
      </c:catAx>
      <c:valAx>
        <c:axId val="109873024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9871104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</c:legendEntry>
      <c:layout>
        <c:manualLayout>
          <c:xMode val="edge"/>
          <c:yMode val="edge"/>
          <c:x val="0.19407216392048904"/>
          <c:y val="8.4591804073271326E-2"/>
          <c:w val="0.60215517241379313"/>
          <c:h val="4.616752174270898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sz="1400" b="1"/>
              <a:t>Коэффициент увеличения материальных запасов и основных средств ОУ на 1 обучающегося (размер стоимости материальных запасов и основных</a:t>
            </a:r>
            <a:r>
              <a:rPr lang="ru-RU" sz="1400" b="1" baseline="0"/>
              <a:t> средств к общему количеству обучающихся</a:t>
            </a:r>
            <a:r>
              <a:rPr lang="ru-RU" sz="1400" b="1"/>
              <a:t>) относительно максимального значения</a:t>
            </a:r>
          </a:p>
        </c:rich>
      </c:tx>
      <c:layout>
        <c:manualLayout>
          <c:xMode val="edge"/>
          <c:yMode val="edge"/>
          <c:x val="0.10597494843179238"/>
          <c:y val="5.2605665671101457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55363935427028E-2"/>
          <c:y val="0.15188783407740555"/>
          <c:w val="0.97687087549026685"/>
          <c:h val="0.53413544162545323"/>
        </c:manualLayout>
      </c:layout>
      <c:lineChart>
        <c:grouping val="standard"/>
        <c:varyColors val="0"/>
        <c:ser>
          <c:idx val="0"/>
          <c:order val="0"/>
          <c:tx>
            <c:v>Коэффициент увеличения материальных запасов и основных средств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'2024-2025 свод'!$C$6:$C$125</c:f>
              <c:strCache>
                <c:ptCount val="120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МАОУ СШ № 160</c:v>
                </c:pt>
                <c:pt idx="109">
                  <c:v>МАОУ СШ № 161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СОШ № 10 </c:v>
                </c:pt>
                <c:pt idx="116">
                  <c:v>МАОУ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'2024-2025 свод'!$P$6:$P$125</c:f>
              <c:numCache>
                <c:formatCode>#,##0.00</c:formatCode>
                <c:ptCount val="120"/>
                <c:pt idx="0">
                  <c:v>8.1824768081947608E-2</c:v>
                </c:pt>
                <c:pt idx="1">
                  <c:v>0.13702031488994634</c:v>
                </c:pt>
                <c:pt idx="2">
                  <c:v>7.0685756020075929E-2</c:v>
                </c:pt>
                <c:pt idx="3">
                  <c:v>6.7943823782619525E-2</c:v>
                </c:pt>
                <c:pt idx="4">
                  <c:v>0.10218941023121737</c:v>
                </c:pt>
                <c:pt idx="5">
                  <c:v>7.322949235696205E-2</c:v>
                </c:pt>
                <c:pt idx="6">
                  <c:v>7.8626881672181445E-2</c:v>
                </c:pt>
                <c:pt idx="7">
                  <c:v>7.3923096941344801E-2</c:v>
                </c:pt>
                <c:pt idx="8">
                  <c:v>6.3567570349976676E-2</c:v>
                </c:pt>
                <c:pt idx="9">
                  <c:v>6.9236566493204352E-2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0.16632094290891269</c:v>
                </c:pt>
                <c:pt idx="42">
                  <c:v>0</c:v>
                </c:pt>
                <c:pt idx="43">
                  <c:v>6.5833626904850479E-2</c:v>
                </c:pt>
                <c:pt idx="44">
                  <c:v>0.11178789374982037</c:v>
                </c:pt>
                <c:pt idx="45">
                  <c:v>7.4585363030456805E-2</c:v>
                </c:pt>
                <c:pt idx="46">
                  <c:v>6.0162523752194691E-2</c:v>
                </c:pt>
                <c:pt idx="47">
                  <c:v>0.21731233212720874</c:v>
                </c:pt>
                <c:pt idx="48">
                  <c:v>0.86226265557792847</c:v>
                </c:pt>
                <c:pt idx="49">
                  <c:v>7.399612267011775E-2</c:v>
                </c:pt>
                <c:pt idx="50">
                  <c:v>7.1358704007406626E-2</c:v>
                </c:pt>
                <c:pt idx="51">
                  <c:v>7.578214358455107E-2</c:v>
                </c:pt>
                <c:pt idx="52">
                  <c:v>7.5867137297286627E-2</c:v>
                </c:pt>
                <c:pt idx="53">
                  <c:v>6.9212233055019737E-2</c:v>
                </c:pt>
                <c:pt idx="54">
                  <c:v>7.6899987878470577E-2</c:v>
                </c:pt>
                <c:pt idx="55">
                  <c:v>9.6712101540361486E-2</c:v>
                </c:pt>
                <c:pt idx="56">
                  <c:v>1</c:v>
                </c:pt>
                <c:pt idx="57">
                  <c:v>7.1541773750787518E-2</c:v>
                </c:pt>
                <c:pt idx="58">
                  <c:v>7.2536099744712118E-2</c:v>
                </c:pt>
                <c:pt idx="59">
                  <c:v>6.9142400076000241E-2</c:v>
                </c:pt>
                <c:pt idx="60">
                  <c:v>0.1814257594310813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0.11292305455940504</c:v>
                </c:pt>
                <c:pt idx="78">
                  <c:v>8.6622662381690821E-2</c:v>
                </c:pt>
                <c:pt idx="79">
                  <c:v>8.5179139615390032E-2</c:v>
                </c:pt>
                <c:pt idx="80">
                  <c:v>0.17963885372657976</c:v>
                </c:pt>
                <c:pt idx="81">
                  <c:v>8.3804475350910776E-2</c:v>
                </c:pt>
                <c:pt idx="82">
                  <c:v>7.7080860805619988E-2</c:v>
                </c:pt>
                <c:pt idx="83">
                  <c:v>7.4992458813239848E-2</c:v>
                </c:pt>
                <c:pt idx="84">
                  <c:v>0.10131323484201929</c:v>
                </c:pt>
                <c:pt idx="85">
                  <c:v>0.18420610108294996</c:v>
                </c:pt>
                <c:pt idx="86">
                  <c:v>7.4586807704336691E-2</c:v>
                </c:pt>
                <c:pt idx="87">
                  <c:v>7.3664763993672625E-2</c:v>
                </c:pt>
                <c:pt idx="88">
                  <c:v>8.2789533754765235E-2</c:v>
                </c:pt>
                <c:pt idx="89">
                  <c:v>0.19551682204915632</c:v>
                </c:pt>
                <c:pt idx="90">
                  <c:v>7.2824044024450377E-2</c:v>
                </c:pt>
                <c:pt idx="91">
                  <c:v>7.2157971675368388E-2</c:v>
                </c:pt>
                <c:pt idx="92">
                  <c:v>7.2835784429494496E-2</c:v>
                </c:pt>
                <c:pt idx="93">
                  <c:v>7.006495417731759E-2</c:v>
                </c:pt>
                <c:pt idx="94">
                  <c:v>7.0555845653266488E-2</c:v>
                </c:pt>
                <c:pt idx="95">
                  <c:v>7.3794170983934856E-2</c:v>
                </c:pt>
                <c:pt idx="96">
                  <c:v>6.5888624848115696E-2</c:v>
                </c:pt>
                <c:pt idx="97">
                  <c:v>0.11589075710908608</c:v>
                </c:pt>
                <c:pt idx="98">
                  <c:v>0.18046844260390033</c:v>
                </c:pt>
                <c:pt idx="99">
                  <c:v>0.19628403737423447</c:v>
                </c:pt>
                <c:pt idx="100">
                  <c:v>7.5153195508073964E-2</c:v>
                </c:pt>
                <c:pt idx="101">
                  <c:v>7.3400785491470971E-2</c:v>
                </c:pt>
                <c:pt idx="102">
                  <c:v>7.4997584468092376E-2</c:v>
                </c:pt>
                <c:pt idx="103">
                  <c:v>0.16570437682260955</c:v>
                </c:pt>
                <c:pt idx="104">
                  <c:v>0.19252368612380227</c:v>
                </c:pt>
                <c:pt idx="105">
                  <c:v>0.20747898108841595</c:v>
                </c:pt>
                <c:pt idx="106">
                  <c:v>0.2166097796607101</c:v>
                </c:pt>
                <c:pt idx="107">
                  <c:v>9.1662900619476032E-2</c:v>
                </c:pt>
                <c:pt idx="109">
                  <c:v>0.25676973363052102</c:v>
                </c:pt>
                <c:pt idx="110">
                  <c:v>8.7078183712541432E-2</c:v>
                </c:pt>
                <c:pt idx="111">
                  <c:v>7.9495740378062646E-2</c:v>
                </c:pt>
                <c:pt idx="112">
                  <c:v>0.13690094508378445</c:v>
                </c:pt>
                <c:pt idx="113">
                  <c:v>7.8384636743589656E-2</c:v>
                </c:pt>
                <c:pt idx="114">
                  <c:v>7.1758672325291192E-2</c:v>
                </c:pt>
                <c:pt idx="115">
                  <c:v>8.4345191226635752E-2</c:v>
                </c:pt>
                <c:pt idx="116">
                  <c:v>7.3245480664553927E-2</c:v>
                </c:pt>
                <c:pt idx="117">
                  <c:v>6.9262981534865195E-2</c:v>
                </c:pt>
                <c:pt idx="118">
                  <c:v>0</c:v>
                </c:pt>
                <c:pt idx="119">
                  <c:v>0.19031000545609003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'2024-2025 свод'!$C$6:$C$125</c:f>
              <c:strCache>
                <c:ptCount val="120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МАОУ СШ № 160</c:v>
                </c:pt>
                <c:pt idx="109">
                  <c:v>МАОУ СШ № 161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СОШ № 10 </c:v>
                </c:pt>
                <c:pt idx="116">
                  <c:v>МАОУ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'2024-2025 свод'!$Q$6:$Q$125</c:f>
              <c:numCache>
                <c:formatCode>#,##0.00</c:formatCode>
                <c:ptCount val="120"/>
                <c:pt idx="1">
                  <c:v>7.5812560667333301E-2</c:v>
                </c:pt>
                <c:pt idx="2">
                  <c:v>7.5812560667333301E-2</c:v>
                </c:pt>
                <c:pt idx="3">
                  <c:v>7.5812560667333301E-2</c:v>
                </c:pt>
                <c:pt idx="4">
                  <c:v>7.5812560667333301E-2</c:v>
                </c:pt>
                <c:pt idx="5">
                  <c:v>7.5812560667333301E-2</c:v>
                </c:pt>
                <c:pt idx="6">
                  <c:v>7.5812560667333301E-2</c:v>
                </c:pt>
                <c:pt idx="7">
                  <c:v>7.5812560667333301E-2</c:v>
                </c:pt>
                <c:pt idx="8">
                  <c:v>7.5812560667333301E-2</c:v>
                </c:pt>
                <c:pt idx="9">
                  <c:v>7.5812560667333301E-2</c:v>
                </c:pt>
                <c:pt idx="11">
                  <c:v>7.5812560667333301E-2</c:v>
                </c:pt>
                <c:pt idx="12">
                  <c:v>7.5812560667333301E-2</c:v>
                </c:pt>
                <c:pt idx="13">
                  <c:v>7.5812560667333301E-2</c:v>
                </c:pt>
                <c:pt idx="14">
                  <c:v>7.5812560667333301E-2</c:v>
                </c:pt>
                <c:pt idx="15">
                  <c:v>7.5812560667333301E-2</c:v>
                </c:pt>
                <c:pt idx="16">
                  <c:v>7.5812560667333301E-2</c:v>
                </c:pt>
                <c:pt idx="17">
                  <c:v>7.5812560667333301E-2</c:v>
                </c:pt>
                <c:pt idx="18">
                  <c:v>7.5812560667333301E-2</c:v>
                </c:pt>
                <c:pt idx="19">
                  <c:v>7.5812560667333301E-2</c:v>
                </c:pt>
                <c:pt idx="20">
                  <c:v>7.5812560667333301E-2</c:v>
                </c:pt>
                <c:pt idx="21">
                  <c:v>7.5812560667333301E-2</c:v>
                </c:pt>
                <c:pt idx="22">
                  <c:v>7.5812560667333301E-2</c:v>
                </c:pt>
                <c:pt idx="24">
                  <c:v>7.5812560667333301E-2</c:v>
                </c:pt>
                <c:pt idx="25">
                  <c:v>7.5812560667333301E-2</c:v>
                </c:pt>
                <c:pt idx="26">
                  <c:v>7.5812560667333301E-2</c:v>
                </c:pt>
                <c:pt idx="27">
                  <c:v>7.5812560667333301E-2</c:v>
                </c:pt>
                <c:pt idx="28">
                  <c:v>7.5812560667333301E-2</c:v>
                </c:pt>
                <c:pt idx="29">
                  <c:v>7.5812560667333301E-2</c:v>
                </c:pt>
                <c:pt idx="30">
                  <c:v>7.5812560667333301E-2</c:v>
                </c:pt>
                <c:pt idx="31">
                  <c:v>7.5812560667333301E-2</c:v>
                </c:pt>
                <c:pt idx="32">
                  <c:v>7.5812560667333301E-2</c:v>
                </c:pt>
                <c:pt idx="33">
                  <c:v>7.5812560667333301E-2</c:v>
                </c:pt>
                <c:pt idx="34">
                  <c:v>7.5812560667333301E-2</c:v>
                </c:pt>
                <c:pt idx="35">
                  <c:v>7.5812560667333301E-2</c:v>
                </c:pt>
                <c:pt idx="36">
                  <c:v>7.5812560667333301E-2</c:v>
                </c:pt>
                <c:pt idx="37">
                  <c:v>7.5812560667333301E-2</c:v>
                </c:pt>
                <c:pt idx="38">
                  <c:v>7.5812560667333301E-2</c:v>
                </c:pt>
                <c:pt idx="39">
                  <c:v>7.5812560667333301E-2</c:v>
                </c:pt>
                <c:pt idx="40">
                  <c:v>7.5812560667333301E-2</c:v>
                </c:pt>
                <c:pt idx="42">
                  <c:v>7.5812560667333301E-2</c:v>
                </c:pt>
                <c:pt idx="43">
                  <c:v>7.5812560667333301E-2</c:v>
                </c:pt>
                <c:pt idx="44">
                  <c:v>7.5812560667333301E-2</c:v>
                </c:pt>
                <c:pt idx="45">
                  <c:v>7.5812560667333301E-2</c:v>
                </c:pt>
                <c:pt idx="46">
                  <c:v>7.5812560667333301E-2</c:v>
                </c:pt>
                <c:pt idx="47">
                  <c:v>7.5812560667333301E-2</c:v>
                </c:pt>
                <c:pt idx="48">
                  <c:v>7.5812560667333301E-2</c:v>
                </c:pt>
                <c:pt idx="49">
                  <c:v>7.5812560667333301E-2</c:v>
                </c:pt>
                <c:pt idx="50">
                  <c:v>7.5812560667333301E-2</c:v>
                </c:pt>
                <c:pt idx="51">
                  <c:v>7.5812560667333301E-2</c:v>
                </c:pt>
                <c:pt idx="52">
                  <c:v>7.5812560667333301E-2</c:v>
                </c:pt>
                <c:pt idx="53">
                  <c:v>7.5812560667333301E-2</c:v>
                </c:pt>
                <c:pt idx="54">
                  <c:v>7.5812560667333301E-2</c:v>
                </c:pt>
                <c:pt idx="55">
                  <c:v>7.5812560667333301E-2</c:v>
                </c:pt>
                <c:pt idx="56">
                  <c:v>7.5812560667333301E-2</c:v>
                </c:pt>
                <c:pt idx="57">
                  <c:v>7.5812560667333301E-2</c:v>
                </c:pt>
                <c:pt idx="58">
                  <c:v>7.5812560667333301E-2</c:v>
                </c:pt>
                <c:pt idx="59">
                  <c:v>7.5812560667333301E-2</c:v>
                </c:pt>
                <c:pt idx="60">
                  <c:v>7.5812560667333301E-2</c:v>
                </c:pt>
                <c:pt idx="61">
                  <c:v>7.5812560667333301E-2</c:v>
                </c:pt>
                <c:pt idx="63">
                  <c:v>7.5812560667333301E-2</c:v>
                </c:pt>
                <c:pt idx="64">
                  <c:v>7.5812560667333301E-2</c:v>
                </c:pt>
                <c:pt idx="65">
                  <c:v>7.5812560667333301E-2</c:v>
                </c:pt>
                <c:pt idx="66">
                  <c:v>7.5812560667333301E-2</c:v>
                </c:pt>
                <c:pt idx="67">
                  <c:v>7.5812560667333301E-2</c:v>
                </c:pt>
                <c:pt idx="68">
                  <c:v>7.5812560667333301E-2</c:v>
                </c:pt>
                <c:pt idx="69">
                  <c:v>7.5812560667333301E-2</c:v>
                </c:pt>
                <c:pt idx="70">
                  <c:v>7.5812560667333301E-2</c:v>
                </c:pt>
                <c:pt idx="71">
                  <c:v>7.5812560667333301E-2</c:v>
                </c:pt>
                <c:pt idx="72">
                  <c:v>7.5812560667333301E-2</c:v>
                </c:pt>
                <c:pt idx="73">
                  <c:v>7.5812560667333301E-2</c:v>
                </c:pt>
                <c:pt idx="74">
                  <c:v>7.5812560667333301E-2</c:v>
                </c:pt>
                <c:pt idx="75">
                  <c:v>7.5812560667333301E-2</c:v>
                </c:pt>
                <c:pt idx="76">
                  <c:v>7.5812560667333301E-2</c:v>
                </c:pt>
                <c:pt idx="78">
                  <c:v>7.5812560667333301E-2</c:v>
                </c:pt>
                <c:pt idx="79">
                  <c:v>7.5812560667333301E-2</c:v>
                </c:pt>
                <c:pt idx="80">
                  <c:v>7.5812560667333301E-2</c:v>
                </c:pt>
                <c:pt idx="81">
                  <c:v>7.5812560667333301E-2</c:v>
                </c:pt>
                <c:pt idx="82">
                  <c:v>7.5812560667333301E-2</c:v>
                </c:pt>
                <c:pt idx="83">
                  <c:v>7.5812560667333301E-2</c:v>
                </c:pt>
                <c:pt idx="84">
                  <c:v>7.5812560667333301E-2</c:v>
                </c:pt>
                <c:pt idx="85">
                  <c:v>7.5812560667333301E-2</c:v>
                </c:pt>
                <c:pt idx="86">
                  <c:v>7.5812560667333301E-2</c:v>
                </c:pt>
                <c:pt idx="87">
                  <c:v>7.5812560667333301E-2</c:v>
                </c:pt>
                <c:pt idx="88">
                  <c:v>7.5812560667333301E-2</c:v>
                </c:pt>
                <c:pt idx="89">
                  <c:v>7.5812560667333301E-2</c:v>
                </c:pt>
                <c:pt idx="90">
                  <c:v>7.5812560667333301E-2</c:v>
                </c:pt>
                <c:pt idx="91">
                  <c:v>7.5812560667333301E-2</c:v>
                </c:pt>
                <c:pt idx="92">
                  <c:v>7.5812560667333301E-2</c:v>
                </c:pt>
                <c:pt idx="93">
                  <c:v>7.5812560667333301E-2</c:v>
                </c:pt>
                <c:pt idx="94">
                  <c:v>7.5812560667333301E-2</c:v>
                </c:pt>
                <c:pt idx="95">
                  <c:v>7.5812560667333301E-2</c:v>
                </c:pt>
                <c:pt idx="96">
                  <c:v>7.5812560667333301E-2</c:v>
                </c:pt>
                <c:pt idx="97">
                  <c:v>7.5812560667333301E-2</c:v>
                </c:pt>
                <c:pt idx="98">
                  <c:v>7.5812560667333301E-2</c:v>
                </c:pt>
                <c:pt idx="99">
                  <c:v>7.5812560667333301E-2</c:v>
                </c:pt>
                <c:pt idx="100">
                  <c:v>7.5812560667333301E-2</c:v>
                </c:pt>
                <c:pt idx="101">
                  <c:v>7.5812560667333301E-2</c:v>
                </c:pt>
                <c:pt idx="102">
                  <c:v>7.5812560667333301E-2</c:v>
                </c:pt>
                <c:pt idx="103">
                  <c:v>7.5812560667333301E-2</c:v>
                </c:pt>
                <c:pt idx="104">
                  <c:v>7.5812560667333301E-2</c:v>
                </c:pt>
                <c:pt idx="105">
                  <c:v>7.5812560667333301E-2</c:v>
                </c:pt>
                <c:pt idx="106">
                  <c:v>7.5812560667333301E-2</c:v>
                </c:pt>
                <c:pt idx="107">
                  <c:v>7.5812560667333301E-2</c:v>
                </c:pt>
                <c:pt idx="108">
                  <c:v>7.5812560667333301E-2</c:v>
                </c:pt>
                <c:pt idx="109">
                  <c:v>7.5812560667333301E-2</c:v>
                </c:pt>
                <c:pt idx="111">
                  <c:v>7.5812560667333301E-2</c:v>
                </c:pt>
                <c:pt idx="112">
                  <c:v>7.5812560667333301E-2</c:v>
                </c:pt>
                <c:pt idx="113">
                  <c:v>7.5812560667333301E-2</c:v>
                </c:pt>
                <c:pt idx="114">
                  <c:v>7.5812560667333301E-2</c:v>
                </c:pt>
                <c:pt idx="115">
                  <c:v>7.5812560667333301E-2</c:v>
                </c:pt>
                <c:pt idx="116">
                  <c:v>7.5812560667333301E-2</c:v>
                </c:pt>
                <c:pt idx="117">
                  <c:v>7.5812560667333301E-2</c:v>
                </c:pt>
                <c:pt idx="118">
                  <c:v>7.5812560667333301E-2</c:v>
                </c:pt>
                <c:pt idx="119">
                  <c:v>7.5812560667333301E-2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931136"/>
        <c:axId val="109933312"/>
      </c:lineChart>
      <c:catAx>
        <c:axId val="10993113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9933312"/>
        <c:crosses val="autoZero"/>
        <c:auto val="1"/>
        <c:lblAlgn val="ctr"/>
        <c:lblOffset val="100"/>
        <c:noMultiLvlLbl val="0"/>
      </c:catAx>
      <c:valAx>
        <c:axId val="109933312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9931136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</c:legendEntry>
      <c:layout>
        <c:manualLayout>
          <c:xMode val="edge"/>
          <c:yMode val="edge"/>
          <c:x val="0.28924068476359754"/>
          <c:y val="9.0825414064621218E-2"/>
          <c:w val="0.4176682533808071"/>
          <c:h val="5.028762783962349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обеспечения оплатой труда на 1 сотрудника (размер заработной платы на 1 сотрудника) относительно максимального</a:t>
            </a:r>
            <a:r>
              <a:rPr lang="ru-RU" b="1" baseline="0"/>
              <a:t> значения</a:t>
            </a:r>
            <a:endParaRPr lang="ru-RU" b="1"/>
          </a:p>
        </c:rich>
      </c:tx>
      <c:layout>
        <c:manualLayout>
          <c:xMode val="edge"/>
          <c:yMode val="edge"/>
          <c:x val="0.18418593475492465"/>
          <c:y val="7.3937153419593345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784291592937541E-2"/>
          <c:y val="0.12197786736916666"/>
          <c:w val="0.97659557528702423"/>
          <c:h val="0.54906778057548722"/>
        </c:manualLayout>
      </c:layout>
      <c:lineChart>
        <c:grouping val="standard"/>
        <c:varyColors val="0"/>
        <c:ser>
          <c:idx val="0"/>
          <c:order val="0"/>
          <c:tx>
            <c:v>Коэффициент обеспеченнности оплатой труда на 1 работающего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'2024-2025 свод'!$C$6:$C$125</c:f>
              <c:strCache>
                <c:ptCount val="120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МАОУ СШ № 160</c:v>
                </c:pt>
                <c:pt idx="109">
                  <c:v>МАОУ СШ № 161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СОШ № 10 </c:v>
                </c:pt>
                <c:pt idx="116">
                  <c:v>МАОУ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'2024-2025 свод'!$T$6:$T$125</c:f>
              <c:numCache>
                <c:formatCode>#,##0.00</c:formatCode>
                <c:ptCount val="120"/>
                <c:pt idx="0">
                  <c:v>0.33964998935872748</c:v>
                </c:pt>
                <c:pt idx="1">
                  <c:v>0.37768390925487927</c:v>
                </c:pt>
                <c:pt idx="2">
                  <c:v>0.32205478194569492</c:v>
                </c:pt>
                <c:pt idx="3">
                  <c:v>0.34610587356185241</c:v>
                </c:pt>
                <c:pt idx="4">
                  <c:v>0.34359180134949568</c:v>
                </c:pt>
                <c:pt idx="5">
                  <c:v>0.31482242057393189</c:v>
                </c:pt>
                <c:pt idx="6">
                  <c:v>0.35225460686318083</c:v>
                </c:pt>
                <c:pt idx="7">
                  <c:v>0.31472837237775853</c:v>
                </c:pt>
                <c:pt idx="8">
                  <c:v>0.29292102321838209</c:v>
                </c:pt>
                <c:pt idx="9">
                  <c:v>0.39268711508337184</c:v>
                </c:pt>
                <c:pt idx="10">
                  <c:v>0.36128642019190133</c:v>
                </c:pt>
                <c:pt idx="11">
                  <c:v>0.33022608365480632</c:v>
                </c:pt>
                <c:pt idx="12">
                  <c:v>0.32364756503212511</c:v>
                </c:pt>
                <c:pt idx="13">
                  <c:v>0.29511769717755426</c:v>
                </c:pt>
                <c:pt idx="14">
                  <c:v>0.40660388086015142</c:v>
                </c:pt>
                <c:pt idx="15">
                  <c:v>0.37430803707421034</c:v>
                </c:pt>
                <c:pt idx="16">
                  <c:v>0.42974583713065101</c:v>
                </c:pt>
                <c:pt idx="17">
                  <c:v>0.36195348595142934</c:v>
                </c:pt>
                <c:pt idx="18">
                  <c:v>0.35395740817176569</c:v>
                </c:pt>
                <c:pt idx="19">
                  <c:v>0.33117455037705312</c:v>
                </c:pt>
                <c:pt idx="20">
                  <c:v>0.41442283569431704</c:v>
                </c:pt>
                <c:pt idx="21">
                  <c:v>0.32583069851533147</c:v>
                </c:pt>
                <c:pt idx="22">
                  <c:v>0.38844896266342105</c:v>
                </c:pt>
                <c:pt idx="23">
                  <c:v>0.39888408560710853</c:v>
                </c:pt>
                <c:pt idx="24">
                  <c:v>0.3819080215019422</c:v>
                </c:pt>
                <c:pt idx="25">
                  <c:v>0.31163126319237971</c:v>
                </c:pt>
                <c:pt idx="26">
                  <c:v>0.33742627256417429</c:v>
                </c:pt>
                <c:pt idx="27">
                  <c:v>0.30100251439926295</c:v>
                </c:pt>
                <c:pt idx="28">
                  <c:v>0.34448924535231545</c:v>
                </c:pt>
                <c:pt idx="29">
                  <c:v>0.32894381255793392</c:v>
                </c:pt>
                <c:pt idx="30">
                  <c:v>0.47679078152734705</c:v>
                </c:pt>
                <c:pt idx="31">
                  <c:v>0.30138329275243192</c:v>
                </c:pt>
                <c:pt idx="32">
                  <c:v>0.41103208227351035</c:v>
                </c:pt>
                <c:pt idx="33">
                  <c:v>1</c:v>
                </c:pt>
                <c:pt idx="34">
                  <c:v>0.34746497432749418</c:v>
                </c:pt>
                <c:pt idx="35">
                  <c:v>0.38522842653969586</c:v>
                </c:pt>
                <c:pt idx="36">
                  <c:v>0.4162393633054538</c:v>
                </c:pt>
                <c:pt idx="37">
                  <c:v>0.36593048178678439</c:v>
                </c:pt>
                <c:pt idx="38">
                  <c:v>0.3537508539809438</c:v>
                </c:pt>
                <c:pt idx="39">
                  <c:v>0.32858690961316761</c:v>
                </c:pt>
                <c:pt idx="40">
                  <c:v>0.38922115964600829</c:v>
                </c:pt>
                <c:pt idx="41">
                  <c:v>0.33863492293656827</c:v>
                </c:pt>
                <c:pt idx="42">
                  <c:v>0.3570041896116295</c:v>
                </c:pt>
                <c:pt idx="43">
                  <c:v>0.3241684606442804</c:v>
                </c:pt>
                <c:pt idx="44">
                  <c:v>0.3318655774315234</c:v>
                </c:pt>
                <c:pt idx="45">
                  <c:v>0.35074489960472566</c:v>
                </c:pt>
                <c:pt idx="46">
                  <c:v>0.30235292400089336</c:v>
                </c:pt>
                <c:pt idx="47">
                  <c:v>0.37630826095875769</c:v>
                </c:pt>
                <c:pt idx="48">
                  <c:v>0.41244307850136708</c:v>
                </c:pt>
                <c:pt idx="49">
                  <c:v>0.40057821223107604</c:v>
                </c:pt>
                <c:pt idx="50">
                  <c:v>0.28186178731293321</c:v>
                </c:pt>
                <c:pt idx="51">
                  <c:v>0.31098931395649737</c:v>
                </c:pt>
                <c:pt idx="52">
                  <c:v>0.29346161968263124</c:v>
                </c:pt>
                <c:pt idx="53">
                  <c:v>0.30401581826802482</c:v>
                </c:pt>
                <c:pt idx="54">
                  <c:v>0.32737304476967732</c:v>
                </c:pt>
                <c:pt idx="55">
                  <c:v>0.38065854923433845</c:v>
                </c:pt>
                <c:pt idx="56">
                  <c:v>0.31612227298910395</c:v>
                </c:pt>
                <c:pt idx="57">
                  <c:v>0.32895731368630726</c:v>
                </c:pt>
                <c:pt idx="58">
                  <c:v>0.34748971006151452</c:v>
                </c:pt>
                <c:pt idx="59">
                  <c:v>0.35705901884595553</c:v>
                </c:pt>
                <c:pt idx="60">
                  <c:v>0.36639946481861652</c:v>
                </c:pt>
                <c:pt idx="61">
                  <c:v>0.30284494212151125</c:v>
                </c:pt>
                <c:pt idx="62">
                  <c:v>0.36226606440037756</c:v>
                </c:pt>
                <c:pt idx="63">
                  <c:v>0.37101323769812034</c:v>
                </c:pt>
                <c:pt idx="64">
                  <c:v>0.40108919336362647</c:v>
                </c:pt>
                <c:pt idx="65">
                  <c:v>0.3299382984172714</c:v>
                </c:pt>
                <c:pt idx="66">
                  <c:v>0.26754550676315098</c:v>
                </c:pt>
                <c:pt idx="67">
                  <c:v>0.35497704932112734</c:v>
                </c:pt>
                <c:pt idx="68">
                  <c:v>0.32960771014922913</c:v>
                </c:pt>
                <c:pt idx="69">
                  <c:v>0.35860185781578674</c:v>
                </c:pt>
                <c:pt idx="70">
                  <c:v>0.37054641306206637</c:v>
                </c:pt>
                <c:pt idx="71">
                  <c:v>0.3641640900831874</c:v>
                </c:pt>
                <c:pt idx="72">
                  <c:v>0.35397544332968217</c:v>
                </c:pt>
                <c:pt idx="73">
                  <c:v>0.47273957462014354</c:v>
                </c:pt>
                <c:pt idx="74">
                  <c:v>0.36473620345500413</c:v>
                </c:pt>
                <c:pt idx="75">
                  <c:v>0.32316741909125124</c:v>
                </c:pt>
                <c:pt idx="76">
                  <c:v>0.40962290443563903</c:v>
                </c:pt>
                <c:pt idx="77">
                  <c:v>0.35490550253840003</c:v>
                </c:pt>
                <c:pt idx="78">
                  <c:v>0.33515127865466415</c:v>
                </c:pt>
                <c:pt idx="79">
                  <c:v>0.43947959302502987</c:v>
                </c:pt>
                <c:pt idx="80">
                  <c:v>0.34535946408083151</c:v>
                </c:pt>
                <c:pt idx="81">
                  <c:v>0.32555283512049393</c:v>
                </c:pt>
                <c:pt idx="82">
                  <c:v>0.38442511114763711</c:v>
                </c:pt>
                <c:pt idx="83">
                  <c:v>0.38290321127357996</c:v>
                </c:pt>
                <c:pt idx="84">
                  <c:v>0.2836506333014252</c:v>
                </c:pt>
                <c:pt idx="85">
                  <c:v>0.43489106402326211</c:v>
                </c:pt>
                <c:pt idx="86">
                  <c:v>0.35076902385223424</c:v>
                </c:pt>
                <c:pt idx="87">
                  <c:v>0.39168190554066579</c:v>
                </c:pt>
                <c:pt idx="88">
                  <c:v>0.32137076381743496</c:v>
                </c:pt>
                <c:pt idx="89">
                  <c:v>0.32272638491767847</c:v>
                </c:pt>
                <c:pt idx="90">
                  <c:v>0.36372396352065767</c:v>
                </c:pt>
                <c:pt idx="91">
                  <c:v>0.29642765887066719</c:v>
                </c:pt>
                <c:pt idx="92">
                  <c:v>0.27437529968313534</c:v>
                </c:pt>
                <c:pt idx="93">
                  <c:v>0.31742195970676412</c:v>
                </c:pt>
                <c:pt idx="94">
                  <c:v>0.35584487176448437</c:v>
                </c:pt>
                <c:pt idx="95">
                  <c:v>0.28606106466911579</c:v>
                </c:pt>
                <c:pt idx="96">
                  <c:v>0.33410172052861897</c:v>
                </c:pt>
                <c:pt idx="97">
                  <c:v>0.39758306285353212</c:v>
                </c:pt>
                <c:pt idx="98">
                  <c:v>0.43974183740538658</c:v>
                </c:pt>
                <c:pt idx="99">
                  <c:v>0.48144783569259908</c:v>
                </c:pt>
                <c:pt idx="100">
                  <c:v>0.31774109514574278</c:v>
                </c:pt>
                <c:pt idx="101">
                  <c:v>0.31440582758071034</c:v>
                </c:pt>
                <c:pt idx="102">
                  <c:v>0.34074802832741219</c:v>
                </c:pt>
                <c:pt idx="103">
                  <c:v>0.33269404127410246</c:v>
                </c:pt>
                <c:pt idx="104">
                  <c:v>0.33891605566072314</c:v>
                </c:pt>
                <c:pt idx="105">
                  <c:v>0.34086169760406099</c:v>
                </c:pt>
                <c:pt idx="106">
                  <c:v>0.34359479772655654</c:v>
                </c:pt>
                <c:pt idx="107">
                  <c:v>0.45351298938279583</c:v>
                </c:pt>
                <c:pt idx="109">
                  <c:v>0.60014424305209113</c:v>
                </c:pt>
                <c:pt idx="110">
                  <c:v>0.34938565220081791</c:v>
                </c:pt>
                <c:pt idx="111">
                  <c:v>0.35001975076496933</c:v>
                </c:pt>
                <c:pt idx="112">
                  <c:v>0.29805976719086547</c:v>
                </c:pt>
                <c:pt idx="113">
                  <c:v>0.32591281192092364</c:v>
                </c:pt>
                <c:pt idx="114">
                  <c:v>0.322274866242164</c:v>
                </c:pt>
                <c:pt idx="115">
                  <c:v>0.30842366205708782</c:v>
                </c:pt>
                <c:pt idx="116">
                  <c:v>0.31523776482456534</c:v>
                </c:pt>
                <c:pt idx="117">
                  <c:v>0.33364190301976016</c:v>
                </c:pt>
                <c:pt idx="118">
                  <c:v>0.47020668045505037</c:v>
                </c:pt>
                <c:pt idx="119">
                  <c:v>0.42069366333197561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обеспечения оплатой труда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'2024-2025 свод'!$C$6:$C$125</c:f>
              <c:strCache>
                <c:ptCount val="120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МАОУ СШ № 160</c:v>
                </c:pt>
                <c:pt idx="109">
                  <c:v>МАОУ СШ № 161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СОШ № 10 </c:v>
                </c:pt>
                <c:pt idx="116">
                  <c:v>МАОУ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'2024-2025 свод'!$U$6:$U$125</c:f>
              <c:numCache>
                <c:formatCode>#,##0.00</c:formatCode>
                <c:ptCount val="120"/>
                <c:pt idx="1">
                  <c:v>0.36079928527857424</c:v>
                </c:pt>
                <c:pt idx="2">
                  <c:v>0.36079928527857424</c:v>
                </c:pt>
                <c:pt idx="3">
                  <c:v>0.36079928527857424</c:v>
                </c:pt>
                <c:pt idx="4">
                  <c:v>0.36079928527857424</c:v>
                </c:pt>
                <c:pt idx="5">
                  <c:v>0.36079928527857424</c:v>
                </c:pt>
                <c:pt idx="6">
                  <c:v>0.36079928527857424</c:v>
                </c:pt>
                <c:pt idx="7">
                  <c:v>0.36079928527857424</c:v>
                </c:pt>
                <c:pt idx="8">
                  <c:v>0.36079928527857424</c:v>
                </c:pt>
                <c:pt idx="9">
                  <c:v>0.36079928527857424</c:v>
                </c:pt>
                <c:pt idx="11">
                  <c:v>0.36079928527857424</c:v>
                </c:pt>
                <c:pt idx="12">
                  <c:v>0.36079928527857424</c:v>
                </c:pt>
                <c:pt idx="13">
                  <c:v>0.36079928527857424</c:v>
                </c:pt>
                <c:pt idx="14">
                  <c:v>0.36079928527857424</c:v>
                </c:pt>
                <c:pt idx="15">
                  <c:v>0.36079928527857424</c:v>
                </c:pt>
                <c:pt idx="16">
                  <c:v>0.36079928527857424</c:v>
                </c:pt>
                <c:pt idx="17">
                  <c:v>0.36079928527857424</c:v>
                </c:pt>
                <c:pt idx="18">
                  <c:v>0.36079928527857424</c:v>
                </c:pt>
                <c:pt idx="19">
                  <c:v>0.36079928527857424</c:v>
                </c:pt>
                <c:pt idx="20">
                  <c:v>0.36079928527857424</c:v>
                </c:pt>
                <c:pt idx="21">
                  <c:v>0.36079928527857424</c:v>
                </c:pt>
                <c:pt idx="22">
                  <c:v>0.36079928527857424</c:v>
                </c:pt>
                <c:pt idx="24">
                  <c:v>0.36079928527857424</c:v>
                </c:pt>
                <c:pt idx="25">
                  <c:v>0.36079928527857424</c:v>
                </c:pt>
                <c:pt idx="26">
                  <c:v>0.36079928527857424</c:v>
                </c:pt>
                <c:pt idx="27">
                  <c:v>0.36079928527857424</c:v>
                </c:pt>
                <c:pt idx="28">
                  <c:v>0.36079928527857424</c:v>
                </c:pt>
                <c:pt idx="29">
                  <c:v>0.36079928527857424</c:v>
                </c:pt>
                <c:pt idx="30">
                  <c:v>0.36079928527857424</c:v>
                </c:pt>
                <c:pt idx="31">
                  <c:v>0.36079928527857424</c:v>
                </c:pt>
                <c:pt idx="32">
                  <c:v>0.36079928527857424</c:v>
                </c:pt>
                <c:pt idx="33">
                  <c:v>0.36079928527857424</c:v>
                </c:pt>
                <c:pt idx="34">
                  <c:v>0.36079928527857424</c:v>
                </c:pt>
                <c:pt idx="35">
                  <c:v>0.36079928527857424</c:v>
                </c:pt>
                <c:pt idx="36">
                  <c:v>0.36079928527857424</c:v>
                </c:pt>
                <c:pt idx="37">
                  <c:v>0.36079928527857424</c:v>
                </c:pt>
                <c:pt idx="38">
                  <c:v>0.36079928527857424</c:v>
                </c:pt>
                <c:pt idx="39">
                  <c:v>0.36079928527857424</c:v>
                </c:pt>
                <c:pt idx="40">
                  <c:v>0.36079928527857424</c:v>
                </c:pt>
                <c:pt idx="42">
                  <c:v>0.36079928527857424</c:v>
                </c:pt>
                <c:pt idx="43">
                  <c:v>0.36079928527857424</c:v>
                </c:pt>
                <c:pt idx="44">
                  <c:v>0.36079928527857424</c:v>
                </c:pt>
                <c:pt idx="45">
                  <c:v>0.36079928527857424</c:v>
                </c:pt>
                <c:pt idx="46">
                  <c:v>0.36079928527857424</c:v>
                </c:pt>
                <c:pt idx="47">
                  <c:v>0.36079928527857424</c:v>
                </c:pt>
                <c:pt idx="48">
                  <c:v>0.36079928527857424</c:v>
                </c:pt>
                <c:pt idx="49">
                  <c:v>0.36079928527857424</c:v>
                </c:pt>
                <c:pt idx="50">
                  <c:v>0.36079928527857424</c:v>
                </c:pt>
                <c:pt idx="51">
                  <c:v>0.36079928527857424</c:v>
                </c:pt>
                <c:pt idx="52">
                  <c:v>0.36079928527857424</c:v>
                </c:pt>
                <c:pt idx="53">
                  <c:v>0.36079928527857424</c:v>
                </c:pt>
                <c:pt idx="54">
                  <c:v>0.36079928527857424</c:v>
                </c:pt>
                <c:pt idx="55">
                  <c:v>0.36079928527857424</c:v>
                </c:pt>
                <c:pt idx="56">
                  <c:v>0.36079928527857424</c:v>
                </c:pt>
                <c:pt idx="57">
                  <c:v>0.36079928527857424</c:v>
                </c:pt>
                <c:pt idx="58">
                  <c:v>0.36079928527857424</c:v>
                </c:pt>
                <c:pt idx="59">
                  <c:v>0.36079928527857424</c:v>
                </c:pt>
                <c:pt idx="60">
                  <c:v>0.36079928527857424</c:v>
                </c:pt>
                <c:pt idx="61">
                  <c:v>0.36079928527857424</c:v>
                </c:pt>
                <c:pt idx="63">
                  <c:v>0.36079928527857424</c:v>
                </c:pt>
                <c:pt idx="64">
                  <c:v>0.36079928527857424</c:v>
                </c:pt>
                <c:pt idx="65">
                  <c:v>0.36079928527857424</c:v>
                </c:pt>
                <c:pt idx="66">
                  <c:v>0.36079928527857424</c:v>
                </c:pt>
                <c:pt idx="67">
                  <c:v>0.36079928527857424</c:v>
                </c:pt>
                <c:pt idx="68">
                  <c:v>0.36079928527857424</c:v>
                </c:pt>
                <c:pt idx="69">
                  <c:v>0.36079928527857424</c:v>
                </c:pt>
                <c:pt idx="70">
                  <c:v>0.36079928527857424</c:v>
                </c:pt>
                <c:pt idx="71">
                  <c:v>0.36079928527857424</c:v>
                </c:pt>
                <c:pt idx="72">
                  <c:v>0.36079928527857424</c:v>
                </c:pt>
                <c:pt idx="73">
                  <c:v>0.36079928527857424</c:v>
                </c:pt>
                <c:pt idx="74">
                  <c:v>0.36079928527857424</c:v>
                </c:pt>
                <c:pt idx="75">
                  <c:v>0.36079928527857424</c:v>
                </c:pt>
                <c:pt idx="76">
                  <c:v>0.36079928527857424</c:v>
                </c:pt>
                <c:pt idx="78">
                  <c:v>0.36079928527857424</c:v>
                </c:pt>
                <c:pt idx="79">
                  <c:v>0.36079928527857424</c:v>
                </c:pt>
                <c:pt idx="80">
                  <c:v>0.36079928527857424</c:v>
                </c:pt>
                <c:pt idx="81">
                  <c:v>0.36079928527857424</c:v>
                </c:pt>
                <c:pt idx="82">
                  <c:v>0.36079928527857424</c:v>
                </c:pt>
                <c:pt idx="83">
                  <c:v>0.36079928527857424</c:v>
                </c:pt>
                <c:pt idx="84">
                  <c:v>0.36079928527857424</c:v>
                </c:pt>
                <c:pt idx="85">
                  <c:v>0.36079928527857424</c:v>
                </c:pt>
                <c:pt idx="86">
                  <c:v>0.36079928527857424</c:v>
                </c:pt>
                <c:pt idx="87">
                  <c:v>0.36079928527857424</c:v>
                </c:pt>
                <c:pt idx="88">
                  <c:v>0.36079928527857424</c:v>
                </c:pt>
                <c:pt idx="89">
                  <c:v>0.36079928527857424</c:v>
                </c:pt>
                <c:pt idx="90">
                  <c:v>0.36079928527857424</c:v>
                </c:pt>
                <c:pt idx="91">
                  <c:v>0.36079928527857424</c:v>
                </c:pt>
                <c:pt idx="92">
                  <c:v>0.36079928527857424</c:v>
                </c:pt>
                <c:pt idx="93">
                  <c:v>0.36079928527857424</c:v>
                </c:pt>
                <c:pt idx="94">
                  <c:v>0.36079928527857424</c:v>
                </c:pt>
                <c:pt idx="95">
                  <c:v>0.36079928527857424</c:v>
                </c:pt>
                <c:pt idx="96">
                  <c:v>0.36079928527857424</c:v>
                </c:pt>
                <c:pt idx="97">
                  <c:v>0.36079928527857424</c:v>
                </c:pt>
                <c:pt idx="98">
                  <c:v>0.36079928527857424</c:v>
                </c:pt>
                <c:pt idx="99">
                  <c:v>0.36079928527857424</c:v>
                </c:pt>
                <c:pt idx="100">
                  <c:v>0.36079928527857424</c:v>
                </c:pt>
                <c:pt idx="101">
                  <c:v>0.36079928527857424</c:v>
                </c:pt>
                <c:pt idx="102">
                  <c:v>0.36079928527857424</c:v>
                </c:pt>
                <c:pt idx="103">
                  <c:v>0.36079928527857424</c:v>
                </c:pt>
                <c:pt idx="104">
                  <c:v>0.36079928527857424</c:v>
                </c:pt>
                <c:pt idx="105">
                  <c:v>0.36079928527857424</c:v>
                </c:pt>
                <c:pt idx="106">
                  <c:v>0.36079928527857424</c:v>
                </c:pt>
                <c:pt idx="107">
                  <c:v>0.36079928527857424</c:v>
                </c:pt>
                <c:pt idx="108">
                  <c:v>0.36079928527857424</c:v>
                </c:pt>
                <c:pt idx="109">
                  <c:v>0.36079928527857424</c:v>
                </c:pt>
                <c:pt idx="111">
                  <c:v>0.36079928527857424</c:v>
                </c:pt>
                <c:pt idx="112">
                  <c:v>0.36079928527857424</c:v>
                </c:pt>
                <c:pt idx="113">
                  <c:v>0.36079928527857424</c:v>
                </c:pt>
                <c:pt idx="114">
                  <c:v>0.36079928527857424</c:v>
                </c:pt>
                <c:pt idx="115">
                  <c:v>0.36079928527857424</c:v>
                </c:pt>
                <c:pt idx="116">
                  <c:v>0.36079928527857424</c:v>
                </c:pt>
                <c:pt idx="117">
                  <c:v>0.36079928527857424</c:v>
                </c:pt>
                <c:pt idx="118">
                  <c:v>0.36079928527857424</c:v>
                </c:pt>
                <c:pt idx="119">
                  <c:v>0.36079928527857424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979520"/>
        <c:axId val="109998080"/>
      </c:lineChart>
      <c:catAx>
        <c:axId val="10997952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9998080"/>
        <c:crosses val="autoZero"/>
        <c:auto val="1"/>
        <c:lblAlgn val="ctr"/>
        <c:lblOffset val="100"/>
        <c:noMultiLvlLbl val="0"/>
      </c:catAx>
      <c:valAx>
        <c:axId val="109998080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9979520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25071261891940405"/>
          <c:y val="7.4158964879852143E-2"/>
          <c:w val="0.49570274636510503"/>
          <c:h val="4.158993988967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Отношение остаточной к общей балансовой стоимость недвижимого</a:t>
            </a:r>
            <a:r>
              <a:rPr lang="ru-RU" baseline="0"/>
              <a:t> имущества</a:t>
            </a:r>
            <a:endParaRPr lang="ru-RU"/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'2024-2025 недвижимость'!$C$5:$C$117</c:f>
              <c:strCache>
                <c:ptCount val="113"/>
                <c:pt idx="0">
                  <c:v>МАОУ СШ № 161</c:v>
                </c:pt>
                <c:pt idx="1">
                  <c:v>МБОУ СШ № 36</c:v>
                </c:pt>
                <c:pt idx="2">
                  <c:v>МАОУ СШ № 159</c:v>
                </c:pt>
                <c:pt idx="3">
                  <c:v>МАОУ СШ № 156</c:v>
                </c:pt>
                <c:pt idx="4">
                  <c:v>МАОУ СШ № 157</c:v>
                </c:pt>
                <c:pt idx="5">
                  <c:v>МБОУ СШ № 21</c:v>
                </c:pt>
                <c:pt idx="6">
                  <c:v>МАОУ СШ № 16</c:v>
                </c:pt>
                <c:pt idx="7">
                  <c:v>МАОУ СШ № 154</c:v>
                </c:pt>
                <c:pt idx="8">
                  <c:v>МАОУ СШ № 50</c:v>
                </c:pt>
                <c:pt idx="9">
                  <c:v>МАОУ СШ № 151</c:v>
                </c:pt>
                <c:pt idx="10">
                  <c:v>МАОУ СШ № 158 "Грани"</c:v>
                </c:pt>
                <c:pt idx="11">
                  <c:v>МАОУ СШ № 155</c:v>
                </c:pt>
                <c:pt idx="12">
                  <c:v>МБОУ СШ № 86 </c:v>
                </c:pt>
                <c:pt idx="13">
                  <c:v>МАОУ СШ № 152 </c:v>
                </c:pt>
                <c:pt idx="14">
                  <c:v>МАОУ СШ № 150</c:v>
                </c:pt>
                <c:pt idx="15">
                  <c:v>МАОУ СШ № 145</c:v>
                </c:pt>
                <c:pt idx="16">
                  <c:v>МАОУ Гимназия №  9</c:v>
                </c:pt>
                <c:pt idx="17">
                  <c:v>МАОУ СШ "Комплекс "Покровский"</c:v>
                </c:pt>
                <c:pt idx="18">
                  <c:v>МАОУ СШ № 69</c:v>
                </c:pt>
                <c:pt idx="19">
                  <c:v>МАОУ СШ № 24</c:v>
                </c:pt>
                <c:pt idx="20">
                  <c:v>МАОУ СШ № 18</c:v>
                </c:pt>
                <c:pt idx="21">
                  <c:v>МАОУ СШ № 149</c:v>
                </c:pt>
                <c:pt idx="22">
                  <c:v>МАОУ СШ № 115</c:v>
                </c:pt>
                <c:pt idx="23">
                  <c:v>МАОУ СШ № 27</c:v>
                </c:pt>
                <c:pt idx="24">
                  <c:v>МАОУ СШ № 148</c:v>
                </c:pt>
                <c:pt idx="25">
                  <c:v>МАОУ СШ № 121</c:v>
                </c:pt>
                <c:pt idx="26">
                  <c:v>МАОУ Гимназия № 13 "Академ"</c:v>
                </c:pt>
                <c:pt idx="27">
                  <c:v>МАОУ Школа-интернат № 1</c:v>
                </c:pt>
                <c:pt idx="28">
                  <c:v>МБОУ СШ № 30</c:v>
                </c:pt>
                <c:pt idx="29">
                  <c:v>МАОУ Лицей № 6 "Перспектива"</c:v>
                </c:pt>
                <c:pt idx="30">
                  <c:v>МАОУ Гимназия № 8</c:v>
                </c:pt>
                <c:pt idx="31">
                  <c:v>МАОУ СШ № 5</c:v>
                </c:pt>
                <c:pt idx="32">
                  <c:v>МАОУ СШ № 89</c:v>
                </c:pt>
                <c:pt idx="33">
                  <c:v>МБОУ Прогимназия  № 131</c:v>
                </c:pt>
                <c:pt idx="34">
                  <c:v>МАОУ Гимназия № 15</c:v>
                </c:pt>
                <c:pt idx="35">
                  <c:v>МАОУ СШ № 45</c:v>
                </c:pt>
                <c:pt idx="36">
                  <c:v>МАОУ Гимназия № 11 </c:v>
                </c:pt>
                <c:pt idx="37">
                  <c:v>МБОУ СШ № 44</c:v>
                </c:pt>
                <c:pt idx="38">
                  <c:v>МАОУ Лицей № 1</c:v>
                </c:pt>
                <c:pt idx="39">
                  <c:v>МАОУ Гимназия № 10</c:v>
                </c:pt>
                <c:pt idx="40">
                  <c:v>МАОУ СШ № 108</c:v>
                </c:pt>
                <c:pt idx="41">
                  <c:v>МАОУ СШ № 147</c:v>
                </c:pt>
                <c:pt idx="42">
                  <c:v>МАОУ СШ № 137</c:v>
                </c:pt>
                <c:pt idx="43">
                  <c:v>МАОУ СШ № 143</c:v>
                </c:pt>
                <c:pt idx="44">
                  <c:v>МАОУ СШ № 78</c:v>
                </c:pt>
                <c:pt idx="45">
                  <c:v>МАОУ СШ № 91</c:v>
                </c:pt>
                <c:pt idx="46">
                  <c:v>МАОУ СШ № 1</c:v>
                </c:pt>
                <c:pt idx="47">
                  <c:v>МБОУ СШ № 31</c:v>
                </c:pt>
                <c:pt idx="48">
                  <c:v>МАОУ СШ № 135</c:v>
                </c:pt>
                <c:pt idx="49">
                  <c:v>МАОУ СШ № 129</c:v>
                </c:pt>
                <c:pt idx="50">
                  <c:v>МБОУ СШ № 4</c:v>
                </c:pt>
                <c:pt idx="51">
                  <c:v>МАОУ «КУГ № 1 – Универс»</c:v>
                </c:pt>
                <c:pt idx="52">
                  <c:v>МАОУ СШ № 85</c:v>
                </c:pt>
                <c:pt idx="53">
                  <c:v>МАОУ СШ  № 12</c:v>
                </c:pt>
                <c:pt idx="54">
                  <c:v>МБОУ СШ № 13</c:v>
                </c:pt>
                <c:pt idx="55">
                  <c:v>МАОУ Лицей № 9 "Лидер"</c:v>
                </c:pt>
                <c:pt idx="56">
                  <c:v>МАОУ Лицей № 12</c:v>
                </c:pt>
                <c:pt idx="57">
                  <c:v>МАОУ СШ № 53</c:v>
                </c:pt>
                <c:pt idx="58">
                  <c:v>МАОУ СШ № 55</c:v>
                </c:pt>
                <c:pt idx="59">
                  <c:v>МАОУ СШ № 139</c:v>
                </c:pt>
                <c:pt idx="60">
                  <c:v>МАОУ СШ № 141</c:v>
                </c:pt>
                <c:pt idx="61">
                  <c:v>МБОУ  Гимназия № 16</c:v>
                </c:pt>
                <c:pt idx="62">
                  <c:v>МБОУ СШ № 94</c:v>
                </c:pt>
                <c:pt idx="63">
                  <c:v>МБОУ Лицей № 10</c:v>
                </c:pt>
                <c:pt idx="64">
                  <c:v>МАОУ Лицей № 7</c:v>
                </c:pt>
                <c:pt idx="65">
                  <c:v>МАОУ СШ № 65</c:v>
                </c:pt>
                <c:pt idx="66">
                  <c:v>МАОУ Гимназия № 2</c:v>
                </c:pt>
                <c:pt idx="67">
                  <c:v>МБОУ СШ № 133</c:v>
                </c:pt>
                <c:pt idx="68">
                  <c:v>МАОУ СШ № 32</c:v>
                </c:pt>
                <c:pt idx="69">
                  <c:v>МАОУ Гимназия № 4</c:v>
                </c:pt>
                <c:pt idx="70">
                  <c:v>МАОУ СШ № 19</c:v>
                </c:pt>
                <c:pt idx="71">
                  <c:v>МАОУ СШ № 98</c:v>
                </c:pt>
                <c:pt idx="72">
                  <c:v>МАОУ СШ № 46</c:v>
                </c:pt>
                <c:pt idx="73">
                  <c:v>МАОУ СШ № 76</c:v>
                </c:pt>
                <c:pt idx="74">
                  <c:v>МАОУ СШ № 8 "Созидание"</c:v>
                </c:pt>
                <c:pt idx="75">
                  <c:v>МБОУ СШ № 79</c:v>
                </c:pt>
                <c:pt idx="76">
                  <c:v>МАОУ СШ № 6</c:v>
                </c:pt>
                <c:pt idx="77">
                  <c:v>МАОУ СШ № 93</c:v>
                </c:pt>
                <c:pt idx="78">
                  <c:v>МАОУ СШ № 66</c:v>
                </c:pt>
                <c:pt idx="79">
                  <c:v>МАОУ СШ № 63</c:v>
                </c:pt>
                <c:pt idx="80">
                  <c:v>МБОУ СШ № 99</c:v>
                </c:pt>
                <c:pt idx="81">
                  <c:v>МАОУ СШ № 144</c:v>
                </c:pt>
                <c:pt idx="82">
                  <c:v>МАОУ Лицей № 3</c:v>
                </c:pt>
                <c:pt idx="83">
                  <c:v>МБОУ СШ № 84</c:v>
                </c:pt>
                <c:pt idx="84">
                  <c:v>МАОУ СШ № 134</c:v>
                </c:pt>
                <c:pt idx="85">
                  <c:v>МАОУ СШ № 7</c:v>
                </c:pt>
                <c:pt idx="86">
                  <c:v>МБОУ СШ № 64</c:v>
                </c:pt>
                <c:pt idx="87">
                  <c:v>МБОУ СШ № 56</c:v>
                </c:pt>
                <c:pt idx="88">
                  <c:v>МБОУ СШ № 95</c:v>
                </c:pt>
                <c:pt idx="89">
                  <c:v>МБОУ Гимназия № 7</c:v>
                </c:pt>
                <c:pt idx="90">
                  <c:v>МАОУ Лицей № 11</c:v>
                </c:pt>
                <c:pt idx="91">
                  <c:v>МБОУ СШ № 39</c:v>
                </c:pt>
                <c:pt idx="92">
                  <c:v>МАОУ СШ № 90</c:v>
                </c:pt>
                <c:pt idx="93">
                  <c:v>МАОУ СШ № 17</c:v>
                </c:pt>
                <c:pt idx="94">
                  <c:v>МБОУ СОШ № 10 </c:v>
                </c:pt>
                <c:pt idx="95">
                  <c:v>МБОУ СШ № 73</c:v>
                </c:pt>
                <c:pt idx="96">
                  <c:v>МАОУ СШ № 3</c:v>
                </c:pt>
                <c:pt idx="97">
                  <c:v>МАОУ Гимназия № 14</c:v>
                </c:pt>
                <c:pt idx="98">
                  <c:v>МАОУ СШ № 34</c:v>
                </c:pt>
                <c:pt idx="99">
                  <c:v>МБОУ Лицей № 2</c:v>
                </c:pt>
                <c:pt idx="100">
                  <c:v>МАОУ СШ № 23</c:v>
                </c:pt>
                <c:pt idx="101">
                  <c:v>МБОУ СШ № 62</c:v>
                </c:pt>
                <c:pt idx="102">
                  <c:v>МАОУ СШ № 72 </c:v>
                </c:pt>
                <c:pt idx="103">
                  <c:v>МБОУ Лицей № 8</c:v>
                </c:pt>
                <c:pt idx="104">
                  <c:v>МАОУ СШ № 81</c:v>
                </c:pt>
                <c:pt idx="105">
                  <c:v>МАОУ СШ № 82</c:v>
                </c:pt>
                <c:pt idx="106">
                  <c:v>МАОУ СШ № 42</c:v>
                </c:pt>
                <c:pt idx="107">
                  <c:v>МБОУ СШ № 2</c:v>
                </c:pt>
                <c:pt idx="108">
                  <c:v>МАОУ Гимназия № 6</c:v>
                </c:pt>
                <c:pt idx="109">
                  <c:v>МБОУ Гимназия № 3</c:v>
                </c:pt>
                <c:pt idx="110">
                  <c:v>МБОУ СШ № 51</c:v>
                </c:pt>
                <c:pt idx="111">
                  <c:v>МАОУ Лицей № 28</c:v>
                </c:pt>
                <c:pt idx="112">
                  <c:v>МАОУ СШ № 160</c:v>
                </c:pt>
              </c:strCache>
            </c:strRef>
          </c:cat>
          <c:val>
            <c:numRef>
              <c:f>'2024-2025 недвижимость'!$F$5:$F$117</c:f>
              <c:numCache>
                <c:formatCode>0.00</c:formatCode>
                <c:ptCount val="113"/>
                <c:pt idx="0">
                  <c:v>0.9472044296543084</c:v>
                </c:pt>
                <c:pt idx="1">
                  <c:v>0.90070037229163868</c:v>
                </c:pt>
                <c:pt idx="2">
                  <c:v>0.90010480179725361</c:v>
                </c:pt>
                <c:pt idx="3">
                  <c:v>0.85998381369766908</c:v>
                </c:pt>
                <c:pt idx="4">
                  <c:v>0.84258782616784988</c:v>
                </c:pt>
                <c:pt idx="5">
                  <c:v>0.84175623137700939</c:v>
                </c:pt>
                <c:pt idx="6">
                  <c:v>0.81695162298793123</c:v>
                </c:pt>
                <c:pt idx="7">
                  <c:v>0.8109389213597703</c:v>
                </c:pt>
                <c:pt idx="8">
                  <c:v>0.78531854892971531</c:v>
                </c:pt>
                <c:pt idx="9">
                  <c:v>0.77933870257578575</c:v>
                </c:pt>
                <c:pt idx="10">
                  <c:v>0.77887209230832688</c:v>
                </c:pt>
                <c:pt idx="11">
                  <c:v>0.74634822303410475</c:v>
                </c:pt>
                <c:pt idx="12">
                  <c:v>0.71852847221837812</c:v>
                </c:pt>
                <c:pt idx="13">
                  <c:v>0.71495562433794324</c:v>
                </c:pt>
                <c:pt idx="14">
                  <c:v>0.71435134394286937</c:v>
                </c:pt>
                <c:pt idx="15">
                  <c:v>0.67550204266187863</c:v>
                </c:pt>
                <c:pt idx="16">
                  <c:v>0.65372117650356676</c:v>
                </c:pt>
                <c:pt idx="17">
                  <c:v>0.59381489903022588</c:v>
                </c:pt>
                <c:pt idx="18">
                  <c:v>0.57445555306031071</c:v>
                </c:pt>
                <c:pt idx="19">
                  <c:v>0.54385402474573863</c:v>
                </c:pt>
                <c:pt idx="20">
                  <c:v>0.53794016997955929</c:v>
                </c:pt>
                <c:pt idx="21">
                  <c:v>0.51639747071406439</c:v>
                </c:pt>
                <c:pt idx="22">
                  <c:v>0.50431014330077018</c:v>
                </c:pt>
                <c:pt idx="23">
                  <c:v>0.48555990915089831</c:v>
                </c:pt>
                <c:pt idx="24">
                  <c:v>0.46912446651900158</c:v>
                </c:pt>
                <c:pt idx="25">
                  <c:v>0.45287475567260249</c:v>
                </c:pt>
                <c:pt idx="26">
                  <c:v>0.45177550710037973</c:v>
                </c:pt>
                <c:pt idx="27">
                  <c:v>0.45145462184135982</c:v>
                </c:pt>
                <c:pt idx="28">
                  <c:v>0.44417690992739745</c:v>
                </c:pt>
                <c:pt idx="29">
                  <c:v>0.41568594605398518</c:v>
                </c:pt>
                <c:pt idx="30">
                  <c:v>0.40942404747727545</c:v>
                </c:pt>
                <c:pt idx="31">
                  <c:v>0.40721749524177736</c:v>
                </c:pt>
                <c:pt idx="32">
                  <c:v>0.40702885479926021</c:v>
                </c:pt>
                <c:pt idx="33">
                  <c:v>0.40588270585996594</c:v>
                </c:pt>
                <c:pt idx="34">
                  <c:v>0.40148806349079891</c:v>
                </c:pt>
                <c:pt idx="35">
                  <c:v>0.39918842354082962</c:v>
                </c:pt>
                <c:pt idx="36">
                  <c:v>0.39510496979924142</c:v>
                </c:pt>
                <c:pt idx="37">
                  <c:v>0.39293626961865036</c:v>
                </c:pt>
                <c:pt idx="38">
                  <c:v>0.3873930072410996</c:v>
                </c:pt>
                <c:pt idx="39">
                  <c:v>0.37879799538822112</c:v>
                </c:pt>
                <c:pt idx="40">
                  <c:v>0.37879502203100351</c:v>
                </c:pt>
                <c:pt idx="41">
                  <c:v>0.37720127910674095</c:v>
                </c:pt>
                <c:pt idx="42">
                  <c:v>0.36000082026559366</c:v>
                </c:pt>
                <c:pt idx="43">
                  <c:v>0.35388399565532874</c:v>
                </c:pt>
                <c:pt idx="44">
                  <c:v>0.34909258374600788</c:v>
                </c:pt>
                <c:pt idx="45">
                  <c:v>0.34823921142987896</c:v>
                </c:pt>
                <c:pt idx="46">
                  <c:v>0.3449504684509791</c:v>
                </c:pt>
                <c:pt idx="47">
                  <c:v>0.33641487980383955</c:v>
                </c:pt>
                <c:pt idx="48">
                  <c:v>0.33219024639103906</c:v>
                </c:pt>
                <c:pt idx="49">
                  <c:v>0.3305942089646895</c:v>
                </c:pt>
                <c:pt idx="50">
                  <c:v>0.32633637153564443</c:v>
                </c:pt>
                <c:pt idx="51">
                  <c:v>0.32545865001451779</c:v>
                </c:pt>
                <c:pt idx="52">
                  <c:v>0.31827159958557677</c:v>
                </c:pt>
                <c:pt idx="53">
                  <c:v>0.31479517866316992</c:v>
                </c:pt>
                <c:pt idx="54">
                  <c:v>0.31076880815972896</c:v>
                </c:pt>
                <c:pt idx="55">
                  <c:v>0.30967876211851014</c:v>
                </c:pt>
                <c:pt idx="56">
                  <c:v>0.30152100369530738</c:v>
                </c:pt>
                <c:pt idx="57">
                  <c:v>0.29713636009368666</c:v>
                </c:pt>
                <c:pt idx="58">
                  <c:v>0.293664717215952</c:v>
                </c:pt>
                <c:pt idx="59">
                  <c:v>0.29269696635449166</c:v>
                </c:pt>
                <c:pt idx="60">
                  <c:v>0.29084739057039632</c:v>
                </c:pt>
                <c:pt idx="61">
                  <c:v>0.28668861494019876</c:v>
                </c:pt>
                <c:pt idx="62">
                  <c:v>0.28264813298628066</c:v>
                </c:pt>
                <c:pt idx="63">
                  <c:v>0.28242902749182736</c:v>
                </c:pt>
                <c:pt idx="64">
                  <c:v>0.28097508006444599</c:v>
                </c:pt>
                <c:pt idx="65">
                  <c:v>0.27991803177334196</c:v>
                </c:pt>
                <c:pt idx="66">
                  <c:v>0.2761998003498371</c:v>
                </c:pt>
                <c:pt idx="67">
                  <c:v>0.27206063154483229</c:v>
                </c:pt>
                <c:pt idx="68">
                  <c:v>0.26814354801023665</c:v>
                </c:pt>
                <c:pt idx="69">
                  <c:v>0.26680217348244289</c:v>
                </c:pt>
                <c:pt idx="70">
                  <c:v>0.25777195454898033</c:v>
                </c:pt>
                <c:pt idx="71">
                  <c:v>0.25421925438847287</c:v>
                </c:pt>
                <c:pt idx="72">
                  <c:v>0.25007044815873825</c:v>
                </c:pt>
                <c:pt idx="73">
                  <c:v>0.24755438420253703</c:v>
                </c:pt>
                <c:pt idx="74">
                  <c:v>0.24641762019142388</c:v>
                </c:pt>
                <c:pt idx="75">
                  <c:v>0.23920568140628859</c:v>
                </c:pt>
                <c:pt idx="76">
                  <c:v>0.2312628918789181</c:v>
                </c:pt>
                <c:pt idx="77">
                  <c:v>0.22845370498359169</c:v>
                </c:pt>
                <c:pt idx="78">
                  <c:v>0.22732451300349693</c:v>
                </c:pt>
                <c:pt idx="79">
                  <c:v>0.2270861279813445</c:v>
                </c:pt>
                <c:pt idx="80">
                  <c:v>0.22691707322836541</c:v>
                </c:pt>
                <c:pt idx="81">
                  <c:v>0.22309952583337728</c:v>
                </c:pt>
                <c:pt idx="82">
                  <c:v>0.2229596106434496</c:v>
                </c:pt>
                <c:pt idx="83">
                  <c:v>0.21994007868250964</c:v>
                </c:pt>
                <c:pt idx="84">
                  <c:v>0.21725957359105411</c:v>
                </c:pt>
                <c:pt idx="85">
                  <c:v>0.21681439782979248</c:v>
                </c:pt>
                <c:pt idx="86">
                  <c:v>0.21350906572646955</c:v>
                </c:pt>
                <c:pt idx="87">
                  <c:v>0.21074693141296905</c:v>
                </c:pt>
                <c:pt idx="88">
                  <c:v>0.20986728945341956</c:v>
                </c:pt>
                <c:pt idx="89">
                  <c:v>0.20514884879918308</c:v>
                </c:pt>
                <c:pt idx="90">
                  <c:v>0.1960654102917011</c:v>
                </c:pt>
                <c:pt idx="91">
                  <c:v>0.19013292847116342</c:v>
                </c:pt>
                <c:pt idx="92">
                  <c:v>0.18925836655560982</c:v>
                </c:pt>
                <c:pt idx="93">
                  <c:v>0.18120764944974521</c:v>
                </c:pt>
                <c:pt idx="94">
                  <c:v>0.1751854196308984</c:v>
                </c:pt>
                <c:pt idx="95">
                  <c:v>0.17454215050528882</c:v>
                </c:pt>
                <c:pt idx="96">
                  <c:v>0.15046227418924832</c:v>
                </c:pt>
                <c:pt idx="97">
                  <c:v>0.1486164935533735</c:v>
                </c:pt>
                <c:pt idx="98">
                  <c:v>0.1383986787163301</c:v>
                </c:pt>
                <c:pt idx="99">
                  <c:v>0.1332182039285712</c:v>
                </c:pt>
                <c:pt idx="100">
                  <c:v>0.1276128142803207</c:v>
                </c:pt>
                <c:pt idx="101">
                  <c:v>0.11832246570885593</c:v>
                </c:pt>
                <c:pt idx="102">
                  <c:v>0.11019413667749722</c:v>
                </c:pt>
                <c:pt idx="103">
                  <c:v>0.10419049701597637</c:v>
                </c:pt>
                <c:pt idx="104">
                  <c:v>0.10139422387401488</c:v>
                </c:pt>
                <c:pt idx="105">
                  <c:v>0.10116756592402619</c:v>
                </c:pt>
                <c:pt idx="106">
                  <c:v>9.8455671790037294E-2</c:v>
                </c:pt>
                <c:pt idx="107">
                  <c:v>9.606081172071973E-2</c:v>
                </c:pt>
                <c:pt idx="108">
                  <c:v>9.4211393695536202E-2</c:v>
                </c:pt>
                <c:pt idx="109">
                  <c:v>8.9468846771710159E-2</c:v>
                </c:pt>
                <c:pt idx="110">
                  <c:v>7.3130494650865865E-2</c:v>
                </c:pt>
                <c:pt idx="111">
                  <c:v>4.4059806693513483E-2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9022208"/>
        <c:axId val="109044480"/>
      </c:barChart>
      <c:catAx>
        <c:axId val="10902220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9044480"/>
        <c:crosses val="autoZero"/>
        <c:auto val="1"/>
        <c:lblAlgn val="ctr"/>
        <c:lblOffset val="100"/>
        <c:noMultiLvlLbl val="0"/>
      </c:catAx>
      <c:valAx>
        <c:axId val="109044480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9022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 paperSize="9" orientation="landscape" horizontalDpi="0" verticalDpi="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Отношение общей балансовой стоимости движимого имущества к количеству обучающихся (на 1 чел.)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3122763265954128E-2"/>
          <c:y val="6.2198782612702813E-2"/>
          <c:w val="0.94925384478824426"/>
          <c:h val="0.7373988487544308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'2024-2025 движимое '!$C$5:$C$117</c:f>
              <c:strCache>
                <c:ptCount val="113"/>
                <c:pt idx="0">
                  <c:v>МАОУ СШ № 78</c:v>
                </c:pt>
                <c:pt idx="1">
                  <c:v>МАОУ СШ № 161</c:v>
                </c:pt>
                <c:pt idx="2">
                  <c:v>МАОУ Школа-интернат № 1</c:v>
                </c:pt>
                <c:pt idx="3">
                  <c:v>МАОУ СШ № 158 "Грани"</c:v>
                </c:pt>
                <c:pt idx="4">
                  <c:v>МБОУ СШ № 86 </c:v>
                </c:pt>
                <c:pt idx="5">
                  <c:v>МАОУ СШ "Комплекс "Покровский"</c:v>
                </c:pt>
                <c:pt idx="6">
                  <c:v>МАОУ СШ № 154</c:v>
                </c:pt>
                <c:pt idx="7">
                  <c:v>МБОУ  Гимназия № 16</c:v>
                </c:pt>
                <c:pt idx="8">
                  <c:v>МБОУ СШ № 39</c:v>
                </c:pt>
                <c:pt idx="9">
                  <c:v>МБОУ Прогимназия  № 131</c:v>
                </c:pt>
                <c:pt idx="10">
                  <c:v>МАОУ «КУГ № 1 – Универс»</c:v>
                </c:pt>
                <c:pt idx="11">
                  <c:v>МАОУ Гимназия № 13 "Академ"</c:v>
                </c:pt>
                <c:pt idx="12">
                  <c:v>МАОУ СШ № 1</c:v>
                </c:pt>
                <c:pt idx="13">
                  <c:v>МАОУ СШ № 45</c:v>
                </c:pt>
                <c:pt idx="14">
                  <c:v>МАОУ СШ № 50</c:v>
                </c:pt>
                <c:pt idx="15">
                  <c:v>МАОУ Лицей № 9 "Лидер"</c:v>
                </c:pt>
                <c:pt idx="16">
                  <c:v>МАОУ СШ № 66</c:v>
                </c:pt>
                <c:pt idx="17">
                  <c:v>МАОУ СШ № 98</c:v>
                </c:pt>
                <c:pt idx="18">
                  <c:v>МАОУ СШ № 18</c:v>
                </c:pt>
                <c:pt idx="19">
                  <c:v>МБОУ Лицей № 2</c:v>
                </c:pt>
                <c:pt idx="20">
                  <c:v>МБОУ Лицей № 10</c:v>
                </c:pt>
                <c:pt idx="21">
                  <c:v>МАОУ СШ № 152 </c:v>
                </c:pt>
                <c:pt idx="22">
                  <c:v>МАОУ СШ № 151</c:v>
                </c:pt>
                <c:pt idx="23">
                  <c:v>МБОУ СШ № 51</c:v>
                </c:pt>
                <c:pt idx="24">
                  <c:v>МБОУ СОШ № 10 </c:v>
                </c:pt>
                <c:pt idx="25">
                  <c:v>МАОУ Гимназия №  9</c:v>
                </c:pt>
                <c:pt idx="26">
                  <c:v>МАОУ СШ № 144</c:v>
                </c:pt>
                <c:pt idx="27">
                  <c:v>МАОУ Гимназия № 14</c:v>
                </c:pt>
                <c:pt idx="28">
                  <c:v>МАОУ Гимназия № 6</c:v>
                </c:pt>
                <c:pt idx="29">
                  <c:v>МАОУ Лицей № 11</c:v>
                </c:pt>
                <c:pt idx="30">
                  <c:v>МБОУ Гимназия № 7</c:v>
                </c:pt>
                <c:pt idx="31">
                  <c:v>МАОУ Гимназия № 2</c:v>
                </c:pt>
                <c:pt idx="32">
                  <c:v>МБОУ СШ № 56</c:v>
                </c:pt>
                <c:pt idx="33">
                  <c:v>МАОУ СШ № 155</c:v>
                </c:pt>
                <c:pt idx="34">
                  <c:v>МБОУ СШ № 4</c:v>
                </c:pt>
                <c:pt idx="35">
                  <c:v>МАОУ Гимназия № 11 </c:v>
                </c:pt>
                <c:pt idx="36">
                  <c:v>МАОУ СШ № 159</c:v>
                </c:pt>
                <c:pt idx="37">
                  <c:v>МАОУ СШ № 8 "Созидание"</c:v>
                </c:pt>
                <c:pt idx="38">
                  <c:v>МАОУ СШ  № 12</c:v>
                </c:pt>
                <c:pt idx="39">
                  <c:v>МАОУ Гимназия № 4</c:v>
                </c:pt>
                <c:pt idx="40">
                  <c:v>МАОУ СШ № 17</c:v>
                </c:pt>
                <c:pt idx="41">
                  <c:v>МАОУ Лицей № 7</c:v>
                </c:pt>
                <c:pt idx="42">
                  <c:v>МАОУ СШ № 137</c:v>
                </c:pt>
                <c:pt idx="43">
                  <c:v>МАОУ СШ № 141</c:v>
                </c:pt>
                <c:pt idx="44">
                  <c:v>МАОУ Лицей № 3</c:v>
                </c:pt>
                <c:pt idx="45">
                  <c:v>МАОУ СШ № 63</c:v>
                </c:pt>
                <c:pt idx="46">
                  <c:v>МАОУ СШ № 90</c:v>
                </c:pt>
                <c:pt idx="47">
                  <c:v>МАОУ СШ № 129</c:v>
                </c:pt>
                <c:pt idx="48">
                  <c:v>МБОУ СШ № 62</c:v>
                </c:pt>
                <c:pt idx="49">
                  <c:v>МАОУ СШ № 149</c:v>
                </c:pt>
                <c:pt idx="50">
                  <c:v>МАОУ СШ № 156</c:v>
                </c:pt>
                <c:pt idx="51">
                  <c:v>МАОУ Гимназия № 8</c:v>
                </c:pt>
                <c:pt idx="52">
                  <c:v>МАОУ СШ № 55</c:v>
                </c:pt>
                <c:pt idx="53">
                  <c:v>МАОУ СШ № 81</c:v>
                </c:pt>
                <c:pt idx="54">
                  <c:v>МАОУ СШ № 91</c:v>
                </c:pt>
                <c:pt idx="55">
                  <c:v>МАОУ СШ № 7</c:v>
                </c:pt>
                <c:pt idx="56">
                  <c:v>МАОУ СШ № 19</c:v>
                </c:pt>
                <c:pt idx="57">
                  <c:v>МАОУ Лицей № 6 "Перспектива"</c:v>
                </c:pt>
                <c:pt idx="58">
                  <c:v>МАОУ СШ № 27</c:v>
                </c:pt>
                <c:pt idx="59">
                  <c:v>МБОУ СШ № 99</c:v>
                </c:pt>
                <c:pt idx="60">
                  <c:v>МАОУ Гимназия № 15</c:v>
                </c:pt>
                <c:pt idx="61">
                  <c:v>МАОУ СШ № 139</c:v>
                </c:pt>
                <c:pt idx="62">
                  <c:v>МАОУ СШ № 115</c:v>
                </c:pt>
                <c:pt idx="63">
                  <c:v>МАОУ СШ № 135</c:v>
                </c:pt>
                <c:pt idx="64">
                  <c:v>МАОУ СШ № 46</c:v>
                </c:pt>
                <c:pt idx="65">
                  <c:v>МБОУ СШ № 31</c:v>
                </c:pt>
                <c:pt idx="66">
                  <c:v>МАОУ СШ № 150</c:v>
                </c:pt>
                <c:pt idx="67">
                  <c:v>МБОУ СШ № 64</c:v>
                </c:pt>
                <c:pt idx="68">
                  <c:v>МАОУ СШ № 76</c:v>
                </c:pt>
                <c:pt idx="69">
                  <c:v>МБОУ СШ № 94</c:v>
                </c:pt>
                <c:pt idx="70">
                  <c:v>МАОУ Лицей № 1</c:v>
                </c:pt>
                <c:pt idx="71">
                  <c:v>МБОУ СШ № 2</c:v>
                </c:pt>
                <c:pt idx="72">
                  <c:v>МАОУ Лицей № 12</c:v>
                </c:pt>
                <c:pt idx="73">
                  <c:v>МАОУ СШ № 147</c:v>
                </c:pt>
                <c:pt idx="74">
                  <c:v>МБОУ СШ № 133</c:v>
                </c:pt>
                <c:pt idx="75">
                  <c:v>МАОУ СШ № 148</c:v>
                </c:pt>
                <c:pt idx="76">
                  <c:v>МАОУ СШ № 143</c:v>
                </c:pt>
                <c:pt idx="77">
                  <c:v>МАОУ СШ № 32</c:v>
                </c:pt>
                <c:pt idx="78">
                  <c:v>МАОУ СШ № 72 </c:v>
                </c:pt>
                <c:pt idx="79">
                  <c:v>МАОУ Гимназия № 10</c:v>
                </c:pt>
                <c:pt idx="80">
                  <c:v>МАОУ СШ № 5</c:v>
                </c:pt>
                <c:pt idx="81">
                  <c:v>МАОУ СШ № 65</c:v>
                </c:pt>
                <c:pt idx="82">
                  <c:v>МАОУ СШ № 85</c:v>
                </c:pt>
                <c:pt idx="83">
                  <c:v>МАОУ СШ № 82</c:v>
                </c:pt>
                <c:pt idx="84">
                  <c:v>МБОУ СШ № 73</c:v>
                </c:pt>
                <c:pt idx="85">
                  <c:v>МАОУ СШ № 16</c:v>
                </c:pt>
                <c:pt idx="86">
                  <c:v>МАОУ СШ № 23</c:v>
                </c:pt>
                <c:pt idx="87">
                  <c:v>МБОУ СШ № 21</c:v>
                </c:pt>
                <c:pt idx="88">
                  <c:v>МАОУ СШ № 53</c:v>
                </c:pt>
                <c:pt idx="89">
                  <c:v>МБОУ СШ № 44</c:v>
                </c:pt>
                <c:pt idx="90">
                  <c:v>МБОУ Гимназия № 3</c:v>
                </c:pt>
                <c:pt idx="91">
                  <c:v>МАОУ СШ № 6</c:v>
                </c:pt>
                <c:pt idx="92">
                  <c:v>МАОУ СШ № 69</c:v>
                </c:pt>
                <c:pt idx="93">
                  <c:v>МАОУ СШ № 34</c:v>
                </c:pt>
                <c:pt idx="94">
                  <c:v>МАОУ СШ № 89</c:v>
                </c:pt>
                <c:pt idx="95">
                  <c:v>МАОУ СШ № 24</c:v>
                </c:pt>
                <c:pt idx="96">
                  <c:v>МБОУ Лицей № 8</c:v>
                </c:pt>
                <c:pt idx="97">
                  <c:v>МАОУ Лицей № 28</c:v>
                </c:pt>
                <c:pt idx="98">
                  <c:v>МБОУ СШ № 30</c:v>
                </c:pt>
                <c:pt idx="99">
                  <c:v>МАОУ СШ № 93</c:v>
                </c:pt>
                <c:pt idx="100">
                  <c:v>МБОУ СШ № 95</c:v>
                </c:pt>
                <c:pt idx="101">
                  <c:v>МБОУ СШ № 13</c:v>
                </c:pt>
                <c:pt idx="102">
                  <c:v>МБОУ СШ № 84</c:v>
                </c:pt>
                <c:pt idx="103">
                  <c:v>МАОУ СШ № 157</c:v>
                </c:pt>
                <c:pt idx="104">
                  <c:v>МБОУ СШ № 36</c:v>
                </c:pt>
                <c:pt idx="105">
                  <c:v>МАОУ СШ № 42</c:v>
                </c:pt>
                <c:pt idx="106">
                  <c:v>МАОУ СШ № 3</c:v>
                </c:pt>
                <c:pt idx="107">
                  <c:v>МАОУ СШ № 145</c:v>
                </c:pt>
                <c:pt idx="108">
                  <c:v>МБОУ СШ № 79</c:v>
                </c:pt>
                <c:pt idx="109">
                  <c:v>МАОУ СШ № 121</c:v>
                </c:pt>
                <c:pt idx="110">
                  <c:v>МАОУ СШ № 134</c:v>
                </c:pt>
                <c:pt idx="111">
                  <c:v>МАОУ СШ № 108</c:v>
                </c:pt>
                <c:pt idx="112">
                  <c:v>МАОУ СШ № 160</c:v>
                </c:pt>
              </c:strCache>
            </c:strRef>
          </c:cat>
          <c:val>
            <c:numRef>
              <c:f>'2024-2025 движимое '!$F$5:$F$117</c:f>
              <c:numCache>
                <c:formatCode>0.00</c:formatCode>
                <c:ptCount val="113"/>
                <c:pt idx="0">
                  <c:v>187322.77881619937</c:v>
                </c:pt>
                <c:pt idx="1">
                  <c:v>178642.29864603482</c:v>
                </c:pt>
                <c:pt idx="2">
                  <c:v>123530.67039106146</c:v>
                </c:pt>
                <c:pt idx="3">
                  <c:v>85139.949926715519</c:v>
                </c:pt>
                <c:pt idx="4">
                  <c:v>84646.596452328158</c:v>
                </c:pt>
                <c:pt idx="5">
                  <c:v>56719.461447837151</c:v>
                </c:pt>
                <c:pt idx="6">
                  <c:v>48627.7685546875</c:v>
                </c:pt>
                <c:pt idx="7">
                  <c:v>48185.331513026053</c:v>
                </c:pt>
                <c:pt idx="8">
                  <c:v>44543.774703557312</c:v>
                </c:pt>
                <c:pt idx="9">
                  <c:v>41623.963636363638</c:v>
                </c:pt>
                <c:pt idx="10">
                  <c:v>41152.092837134856</c:v>
                </c:pt>
                <c:pt idx="11">
                  <c:v>39284.000593812372</c:v>
                </c:pt>
                <c:pt idx="12">
                  <c:v>38321.691542288558</c:v>
                </c:pt>
                <c:pt idx="13">
                  <c:v>37992.091906721536</c:v>
                </c:pt>
                <c:pt idx="14">
                  <c:v>37975.179640718561</c:v>
                </c:pt>
                <c:pt idx="15">
                  <c:v>37905.587242990659</c:v>
                </c:pt>
                <c:pt idx="16">
                  <c:v>37646.141732283468</c:v>
                </c:pt>
                <c:pt idx="17">
                  <c:v>36524.244444444441</c:v>
                </c:pt>
                <c:pt idx="18">
                  <c:v>36203.743654822334</c:v>
                </c:pt>
                <c:pt idx="19">
                  <c:v>34570.495975773891</c:v>
                </c:pt>
                <c:pt idx="20">
                  <c:v>33860.576703703708</c:v>
                </c:pt>
                <c:pt idx="21">
                  <c:v>33149.481255448998</c:v>
                </c:pt>
                <c:pt idx="22">
                  <c:v>32037.592592592591</c:v>
                </c:pt>
                <c:pt idx="23">
                  <c:v>31894.632911392404</c:v>
                </c:pt>
                <c:pt idx="24">
                  <c:v>31426.427891089112</c:v>
                </c:pt>
                <c:pt idx="25">
                  <c:v>31382.510144927535</c:v>
                </c:pt>
                <c:pt idx="26">
                  <c:v>30308.137360661633</c:v>
                </c:pt>
                <c:pt idx="27">
                  <c:v>30214.090909090908</c:v>
                </c:pt>
                <c:pt idx="28">
                  <c:v>30097.191011235955</c:v>
                </c:pt>
                <c:pt idx="29">
                  <c:v>30087.147584381204</c:v>
                </c:pt>
                <c:pt idx="30">
                  <c:v>29714.259401381427</c:v>
                </c:pt>
                <c:pt idx="31">
                  <c:v>29084.602584070799</c:v>
                </c:pt>
                <c:pt idx="32">
                  <c:v>28361.976967370443</c:v>
                </c:pt>
                <c:pt idx="33">
                  <c:v>28042.062182741116</c:v>
                </c:pt>
                <c:pt idx="34">
                  <c:v>28032.964518987341</c:v>
                </c:pt>
                <c:pt idx="35">
                  <c:v>27932.466509062255</c:v>
                </c:pt>
                <c:pt idx="36">
                  <c:v>27930.388970820193</c:v>
                </c:pt>
                <c:pt idx="37">
                  <c:v>27486.194100856326</c:v>
                </c:pt>
                <c:pt idx="38">
                  <c:v>27162.05268935236</c:v>
                </c:pt>
                <c:pt idx="39">
                  <c:v>26046.337325349301</c:v>
                </c:pt>
                <c:pt idx="40">
                  <c:v>26040.454016298019</c:v>
                </c:pt>
                <c:pt idx="41">
                  <c:v>25992.28502705953</c:v>
                </c:pt>
                <c:pt idx="42">
                  <c:v>25889.878048780487</c:v>
                </c:pt>
                <c:pt idx="43">
                  <c:v>25823.430478927206</c:v>
                </c:pt>
                <c:pt idx="44">
                  <c:v>25617.48194014448</c:v>
                </c:pt>
                <c:pt idx="45">
                  <c:v>24281.648822269806</c:v>
                </c:pt>
                <c:pt idx="46">
                  <c:v>23262.14190093708</c:v>
                </c:pt>
                <c:pt idx="47">
                  <c:v>23110.037974683546</c:v>
                </c:pt>
                <c:pt idx="48">
                  <c:v>22780.262123197903</c:v>
                </c:pt>
                <c:pt idx="49">
                  <c:v>22737.966920913885</c:v>
                </c:pt>
                <c:pt idx="50">
                  <c:v>22630.742484795828</c:v>
                </c:pt>
                <c:pt idx="51">
                  <c:v>22291.458515283844</c:v>
                </c:pt>
                <c:pt idx="52">
                  <c:v>22121.540577716645</c:v>
                </c:pt>
                <c:pt idx="53">
                  <c:v>22062.149805447472</c:v>
                </c:pt>
                <c:pt idx="54">
                  <c:v>21780.143329658214</c:v>
                </c:pt>
                <c:pt idx="55">
                  <c:v>21220.661157024795</c:v>
                </c:pt>
                <c:pt idx="56">
                  <c:v>21151.983715766099</c:v>
                </c:pt>
                <c:pt idx="57">
                  <c:v>21110.011074197122</c:v>
                </c:pt>
                <c:pt idx="58">
                  <c:v>21030.146520146522</c:v>
                </c:pt>
                <c:pt idx="59">
                  <c:v>20818.963210702343</c:v>
                </c:pt>
                <c:pt idx="60">
                  <c:v>20673.096816976129</c:v>
                </c:pt>
                <c:pt idx="61">
                  <c:v>20447.851631631635</c:v>
                </c:pt>
                <c:pt idx="62">
                  <c:v>20344.757914338919</c:v>
                </c:pt>
                <c:pt idx="63">
                  <c:v>20263.455782312925</c:v>
                </c:pt>
                <c:pt idx="64">
                  <c:v>20256.334310850441</c:v>
                </c:pt>
                <c:pt idx="65">
                  <c:v>20243.474025974025</c:v>
                </c:pt>
                <c:pt idx="66">
                  <c:v>20199.884836852209</c:v>
                </c:pt>
                <c:pt idx="67">
                  <c:v>20007.126325940211</c:v>
                </c:pt>
                <c:pt idx="68">
                  <c:v>19891.634517766499</c:v>
                </c:pt>
                <c:pt idx="69">
                  <c:v>19889.859735973598</c:v>
                </c:pt>
                <c:pt idx="70">
                  <c:v>19849.68363136176</c:v>
                </c:pt>
                <c:pt idx="71">
                  <c:v>19812.751396648044</c:v>
                </c:pt>
                <c:pt idx="72">
                  <c:v>19758.412060301507</c:v>
                </c:pt>
                <c:pt idx="73">
                  <c:v>19693.762736535664</c:v>
                </c:pt>
                <c:pt idx="74">
                  <c:v>19378.156761412574</c:v>
                </c:pt>
                <c:pt idx="75">
                  <c:v>19373.249810174639</c:v>
                </c:pt>
                <c:pt idx="76">
                  <c:v>19317.76207302709</c:v>
                </c:pt>
                <c:pt idx="77">
                  <c:v>19275.414012738853</c:v>
                </c:pt>
                <c:pt idx="78">
                  <c:v>19162.769874476988</c:v>
                </c:pt>
                <c:pt idx="79">
                  <c:v>18816.094032549729</c:v>
                </c:pt>
                <c:pt idx="80">
                  <c:v>18792.761653474055</c:v>
                </c:pt>
                <c:pt idx="81">
                  <c:v>18603.386243386245</c:v>
                </c:pt>
                <c:pt idx="82">
                  <c:v>18558.896000000001</c:v>
                </c:pt>
                <c:pt idx="83">
                  <c:v>18350.983397190295</c:v>
                </c:pt>
                <c:pt idx="84">
                  <c:v>17551.744186046511</c:v>
                </c:pt>
                <c:pt idx="85">
                  <c:v>17516.809097174362</c:v>
                </c:pt>
                <c:pt idx="86">
                  <c:v>17291.058394160584</c:v>
                </c:pt>
                <c:pt idx="87">
                  <c:v>16807.236180904521</c:v>
                </c:pt>
                <c:pt idx="88">
                  <c:v>16629.727503168568</c:v>
                </c:pt>
                <c:pt idx="89">
                  <c:v>16592.152560083596</c:v>
                </c:pt>
                <c:pt idx="90">
                  <c:v>16529.357798165136</c:v>
                </c:pt>
                <c:pt idx="91">
                  <c:v>16449.171210468921</c:v>
                </c:pt>
                <c:pt idx="92">
                  <c:v>15879.556786703601</c:v>
                </c:pt>
                <c:pt idx="93">
                  <c:v>15838.586337760911</c:v>
                </c:pt>
                <c:pt idx="94">
                  <c:v>15641.562897077509</c:v>
                </c:pt>
                <c:pt idx="95">
                  <c:v>15264.502798105897</c:v>
                </c:pt>
                <c:pt idx="96">
                  <c:v>15105.810573888093</c:v>
                </c:pt>
                <c:pt idx="97">
                  <c:v>14640.275423728814</c:v>
                </c:pt>
                <c:pt idx="98">
                  <c:v>14495.368171021377</c:v>
                </c:pt>
                <c:pt idx="99">
                  <c:v>13696.231155778894</c:v>
                </c:pt>
                <c:pt idx="100">
                  <c:v>13144.826399270738</c:v>
                </c:pt>
                <c:pt idx="101">
                  <c:v>11916.335877862595</c:v>
                </c:pt>
                <c:pt idx="102">
                  <c:v>11832.993562231759</c:v>
                </c:pt>
                <c:pt idx="103">
                  <c:v>11297.024407753051</c:v>
                </c:pt>
                <c:pt idx="104">
                  <c:v>9670.9375</c:v>
                </c:pt>
                <c:pt idx="105">
                  <c:v>9360.1159114857746</c:v>
                </c:pt>
                <c:pt idx="106">
                  <c:v>9174.7845127719975</c:v>
                </c:pt>
                <c:pt idx="107">
                  <c:v>6813.259557344064</c:v>
                </c:pt>
                <c:pt idx="108">
                  <c:v>6668.7886279357235</c:v>
                </c:pt>
                <c:pt idx="109">
                  <c:v>5173.2110091743116</c:v>
                </c:pt>
                <c:pt idx="110">
                  <c:v>3285.2462526766594</c:v>
                </c:pt>
                <c:pt idx="111">
                  <c:v>3134.8041615667075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9134592"/>
        <c:axId val="109136128"/>
      </c:barChart>
      <c:catAx>
        <c:axId val="10913459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9136128"/>
        <c:crosses val="autoZero"/>
        <c:auto val="1"/>
        <c:lblAlgn val="ctr"/>
        <c:lblOffset val="100"/>
        <c:noMultiLvlLbl val="0"/>
      </c:catAx>
      <c:valAx>
        <c:axId val="109136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91345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25" r="0.25" t="0.75" header="0.3" footer="0.3"/>
    <c:pageSetup paperSize="9" orientation="landscape" horizontalDpi="0" verticalDpi="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Отношение размера субсидии МЗ на количество обучающихся (на 1 чел.) 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'2024-2025 МЗ '!$C$5:$C$117</c:f>
              <c:strCache>
                <c:ptCount val="113"/>
                <c:pt idx="0">
                  <c:v>МАОУ Школа-интернат № 1</c:v>
                </c:pt>
                <c:pt idx="1">
                  <c:v>МАОУ СШ № 50</c:v>
                </c:pt>
                <c:pt idx="2">
                  <c:v>МБОУ Прогимназия  № 131</c:v>
                </c:pt>
                <c:pt idx="3">
                  <c:v>МАОУ СШ № 55</c:v>
                </c:pt>
                <c:pt idx="4">
                  <c:v>МБОУ Лицей № 10</c:v>
                </c:pt>
                <c:pt idx="5">
                  <c:v>МАОУ СШ № 161</c:v>
                </c:pt>
                <c:pt idx="6">
                  <c:v>МАОУ СШ "Комплекс "Покровский"</c:v>
                </c:pt>
                <c:pt idx="7">
                  <c:v>МАОУ СШ № 148</c:v>
                </c:pt>
                <c:pt idx="8">
                  <c:v>МАОУ Лицей № 9 "Лидер"</c:v>
                </c:pt>
                <c:pt idx="9">
                  <c:v>МБОУ СШ № 133</c:v>
                </c:pt>
                <c:pt idx="10">
                  <c:v>МБОУ СШ № 13</c:v>
                </c:pt>
                <c:pt idx="11">
                  <c:v>МАОУ «КУГ № 1 – Универс»</c:v>
                </c:pt>
                <c:pt idx="12">
                  <c:v>МАОУ СШ № 93</c:v>
                </c:pt>
                <c:pt idx="13">
                  <c:v>МАОУ СШ № 65</c:v>
                </c:pt>
                <c:pt idx="14">
                  <c:v>МАОУ СШ № 157</c:v>
                </c:pt>
                <c:pt idx="15">
                  <c:v>МАОУ Лицей № 6 "Перспектива"</c:v>
                </c:pt>
                <c:pt idx="16">
                  <c:v>МАОУ СШ № 81</c:v>
                </c:pt>
                <c:pt idx="17">
                  <c:v>МАОУ СШ № 158 "Грани"</c:v>
                </c:pt>
                <c:pt idx="18">
                  <c:v>МБОУ СШ № 39</c:v>
                </c:pt>
                <c:pt idx="19">
                  <c:v>МБОУ СШ № 51</c:v>
                </c:pt>
                <c:pt idx="20">
                  <c:v>МАОУ Гимназия № 14</c:v>
                </c:pt>
                <c:pt idx="21">
                  <c:v>МБОУ СШ № 73</c:v>
                </c:pt>
                <c:pt idx="22">
                  <c:v>МАОУ СШ № 143</c:v>
                </c:pt>
                <c:pt idx="23">
                  <c:v>МАОУ Лицей № 11</c:v>
                </c:pt>
                <c:pt idx="24">
                  <c:v>МАОУ СШ № 8 "Созидание"</c:v>
                </c:pt>
                <c:pt idx="25">
                  <c:v>МБОУ СШ № 21</c:v>
                </c:pt>
                <c:pt idx="26">
                  <c:v>МАОУ СШ № 129</c:v>
                </c:pt>
                <c:pt idx="27">
                  <c:v>МАОУ СШ № 154</c:v>
                </c:pt>
                <c:pt idx="28">
                  <c:v>МБОУ СШ № 2</c:v>
                </c:pt>
                <c:pt idx="29">
                  <c:v>МАОУ Лицей № 7</c:v>
                </c:pt>
                <c:pt idx="30">
                  <c:v>МБОУ СШ № 30</c:v>
                </c:pt>
                <c:pt idx="31">
                  <c:v>МБОУ СШ № 62</c:v>
                </c:pt>
                <c:pt idx="32">
                  <c:v>МБОУ СШ № 56</c:v>
                </c:pt>
                <c:pt idx="33">
                  <c:v>МАОУ Гимназия № 6</c:v>
                </c:pt>
                <c:pt idx="34">
                  <c:v>МАОУ СШ № 89</c:v>
                </c:pt>
                <c:pt idx="35">
                  <c:v>МАОУ СШ № 27</c:v>
                </c:pt>
                <c:pt idx="36">
                  <c:v>МБОУ СШ № 31</c:v>
                </c:pt>
                <c:pt idx="37">
                  <c:v>МБОУ СШ № 36</c:v>
                </c:pt>
                <c:pt idx="38">
                  <c:v>МБОУ СШ № 44</c:v>
                </c:pt>
                <c:pt idx="39">
                  <c:v>МБОУ СШ № 4</c:v>
                </c:pt>
                <c:pt idx="40">
                  <c:v>МАОУ СШ № 91</c:v>
                </c:pt>
                <c:pt idx="41">
                  <c:v>МАОУ СШ  № 12</c:v>
                </c:pt>
                <c:pt idx="42">
                  <c:v>МАОУ СШ № 152 </c:v>
                </c:pt>
                <c:pt idx="43">
                  <c:v>МАОУ СШ № 98</c:v>
                </c:pt>
                <c:pt idx="44">
                  <c:v>МБОУ Лицей № 2</c:v>
                </c:pt>
                <c:pt idx="45">
                  <c:v>МАОУ СШ № 135</c:v>
                </c:pt>
                <c:pt idx="46">
                  <c:v>МАОУ СШ № 139</c:v>
                </c:pt>
                <c:pt idx="47">
                  <c:v>МАОУ СШ № 17</c:v>
                </c:pt>
                <c:pt idx="48">
                  <c:v>МАОУ СШ № 121</c:v>
                </c:pt>
                <c:pt idx="49">
                  <c:v>МАОУ Гимназия № 13 "Академ"</c:v>
                </c:pt>
                <c:pt idx="50">
                  <c:v>МАОУ СШ № 78</c:v>
                </c:pt>
                <c:pt idx="51">
                  <c:v>МАОУ Лицей № 3</c:v>
                </c:pt>
                <c:pt idx="52">
                  <c:v>МАОУ СШ № 16</c:v>
                </c:pt>
                <c:pt idx="53">
                  <c:v>МБОУ СШ № 86 </c:v>
                </c:pt>
                <c:pt idx="54">
                  <c:v>МАОУ Гимназия № 8</c:v>
                </c:pt>
                <c:pt idx="55">
                  <c:v>МАОУ Гимназия № 11 </c:v>
                </c:pt>
                <c:pt idx="56">
                  <c:v>МБОУ  Гимназия № 16</c:v>
                </c:pt>
                <c:pt idx="57">
                  <c:v>МАОУ СШ № 115</c:v>
                </c:pt>
                <c:pt idx="58">
                  <c:v>МБОУ СШ № 79</c:v>
                </c:pt>
                <c:pt idx="59">
                  <c:v>МАОУ СШ № 137</c:v>
                </c:pt>
                <c:pt idx="60">
                  <c:v>МБОУ СОШ № 10 </c:v>
                </c:pt>
                <c:pt idx="61">
                  <c:v>МАОУ СШ № 63</c:v>
                </c:pt>
                <c:pt idx="62">
                  <c:v>МАОУ СШ № 159</c:v>
                </c:pt>
                <c:pt idx="63">
                  <c:v>МАОУ СШ № 66</c:v>
                </c:pt>
                <c:pt idx="64">
                  <c:v>МАОУ СШ № 147</c:v>
                </c:pt>
                <c:pt idx="65">
                  <c:v>МАОУ СШ № 6</c:v>
                </c:pt>
                <c:pt idx="66">
                  <c:v>МАОУ СШ № 151</c:v>
                </c:pt>
                <c:pt idx="67">
                  <c:v>МАОУ СШ № 1</c:v>
                </c:pt>
                <c:pt idx="68">
                  <c:v>МАОУ СШ № 7</c:v>
                </c:pt>
                <c:pt idx="69">
                  <c:v>МБОУ СШ № 95</c:v>
                </c:pt>
                <c:pt idx="70">
                  <c:v>МАОУ Гимназия № 4</c:v>
                </c:pt>
                <c:pt idx="71">
                  <c:v>МАОУ Гимназия № 10</c:v>
                </c:pt>
                <c:pt idx="72">
                  <c:v>МАОУ Лицей № 12</c:v>
                </c:pt>
                <c:pt idx="73">
                  <c:v>МАОУ СШ № 134</c:v>
                </c:pt>
                <c:pt idx="74">
                  <c:v>МАОУ СШ № 141</c:v>
                </c:pt>
                <c:pt idx="75">
                  <c:v>МБОУ Гимназия № 7</c:v>
                </c:pt>
                <c:pt idx="76">
                  <c:v>МАОУ СШ № 46</c:v>
                </c:pt>
                <c:pt idx="77">
                  <c:v>МАОУ СШ № 85</c:v>
                </c:pt>
                <c:pt idx="78">
                  <c:v>МАОУ СШ № 53</c:v>
                </c:pt>
                <c:pt idx="79">
                  <c:v>МАОУ СШ № 34</c:v>
                </c:pt>
                <c:pt idx="80">
                  <c:v>МБОУ СШ № 84</c:v>
                </c:pt>
                <c:pt idx="81">
                  <c:v>МАОУ Гимназия № 2</c:v>
                </c:pt>
                <c:pt idx="82">
                  <c:v>МАОУ СШ № 32</c:v>
                </c:pt>
                <c:pt idx="83">
                  <c:v>МАОУ СШ № 5</c:v>
                </c:pt>
                <c:pt idx="84">
                  <c:v>МАОУ СШ № 69</c:v>
                </c:pt>
                <c:pt idx="85">
                  <c:v>МАОУ СШ № 19</c:v>
                </c:pt>
                <c:pt idx="86">
                  <c:v>МБОУ СШ № 99</c:v>
                </c:pt>
                <c:pt idx="87">
                  <c:v>МАОУ СШ № 108</c:v>
                </c:pt>
                <c:pt idx="88">
                  <c:v>МАОУ Гимназия №  9</c:v>
                </c:pt>
                <c:pt idx="89">
                  <c:v>МБОУ Гимназия № 3</c:v>
                </c:pt>
                <c:pt idx="90">
                  <c:v>МАОУ СШ № 76</c:v>
                </c:pt>
                <c:pt idx="91">
                  <c:v>МАОУ Гимназия № 15</c:v>
                </c:pt>
                <c:pt idx="92">
                  <c:v>МАОУ СШ № 145</c:v>
                </c:pt>
                <c:pt idx="93">
                  <c:v>МАОУ СШ № 23</c:v>
                </c:pt>
                <c:pt idx="94">
                  <c:v>МАОУ СШ № 156</c:v>
                </c:pt>
                <c:pt idx="95">
                  <c:v>МАОУ Лицей № 28</c:v>
                </c:pt>
                <c:pt idx="96">
                  <c:v>МБОУ СШ № 64</c:v>
                </c:pt>
                <c:pt idx="97">
                  <c:v>МБОУ СШ № 94</c:v>
                </c:pt>
                <c:pt idx="98">
                  <c:v>МАОУ СШ № 90</c:v>
                </c:pt>
                <c:pt idx="99">
                  <c:v>МАОУ СШ № 72 </c:v>
                </c:pt>
                <c:pt idx="100">
                  <c:v>МАОУ Лицей № 1</c:v>
                </c:pt>
                <c:pt idx="101">
                  <c:v>МАОУ СШ № 45</c:v>
                </c:pt>
                <c:pt idx="102">
                  <c:v>МАОУ СШ № 18</c:v>
                </c:pt>
                <c:pt idx="103">
                  <c:v>МБОУ Лицей № 8</c:v>
                </c:pt>
                <c:pt idx="104">
                  <c:v>МАОУ СШ № 42</c:v>
                </c:pt>
                <c:pt idx="105">
                  <c:v>МАОУ СШ № 144</c:v>
                </c:pt>
                <c:pt idx="106">
                  <c:v>МАОУ СШ № 155</c:v>
                </c:pt>
                <c:pt idx="107">
                  <c:v>МАОУ СШ № 3</c:v>
                </c:pt>
                <c:pt idx="108">
                  <c:v>МАОУ СШ № 82</c:v>
                </c:pt>
                <c:pt idx="109">
                  <c:v>МАОУ СШ № 24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160</c:v>
                </c:pt>
              </c:strCache>
            </c:strRef>
          </c:cat>
          <c:val>
            <c:numRef>
              <c:f>'2024-2025 МЗ '!$F$5:$F$117</c:f>
              <c:numCache>
                <c:formatCode>0.00</c:formatCode>
                <c:ptCount val="113"/>
                <c:pt idx="0">
                  <c:v>417682.80346368713</c:v>
                </c:pt>
                <c:pt idx="1">
                  <c:v>341215.60386227543</c:v>
                </c:pt>
                <c:pt idx="2">
                  <c:v>292764.90258181817</c:v>
                </c:pt>
                <c:pt idx="3">
                  <c:v>259648.1850756534</c:v>
                </c:pt>
                <c:pt idx="4">
                  <c:v>202110.27784259259</c:v>
                </c:pt>
                <c:pt idx="5">
                  <c:v>182872.14880077372</c:v>
                </c:pt>
                <c:pt idx="6">
                  <c:v>173411.42880407127</c:v>
                </c:pt>
                <c:pt idx="7">
                  <c:v>163309.60617312073</c:v>
                </c:pt>
                <c:pt idx="8">
                  <c:v>155259.94025700935</c:v>
                </c:pt>
                <c:pt idx="9">
                  <c:v>152731.63131782945</c:v>
                </c:pt>
                <c:pt idx="10">
                  <c:v>146380.33125954197</c:v>
                </c:pt>
                <c:pt idx="11">
                  <c:v>140558.36231692677</c:v>
                </c:pt>
                <c:pt idx="12">
                  <c:v>129359.49187939698</c:v>
                </c:pt>
                <c:pt idx="13">
                  <c:v>125961.27840388007</c:v>
                </c:pt>
                <c:pt idx="14">
                  <c:v>124037.04699928213</c:v>
                </c:pt>
                <c:pt idx="15">
                  <c:v>123607.83563122925</c:v>
                </c:pt>
                <c:pt idx="16">
                  <c:v>122992.74068093386</c:v>
                </c:pt>
                <c:pt idx="17">
                  <c:v>122674.50686209195</c:v>
                </c:pt>
                <c:pt idx="18">
                  <c:v>122025.29650197629</c:v>
                </c:pt>
                <c:pt idx="19">
                  <c:v>119870.44926582278</c:v>
                </c:pt>
                <c:pt idx="20">
                  <c:v>118339.69318181818</c:v>
                </c:pt>
                <c:pt idx="21">
                  <c:v>118311.67548449613</c:v>
                </c:pt>
                <c:pt idx="22">
                  <c:v>116451.04272477425</c:v>
                </c:pt>
                <c:pt idx="23">
                  <c:v>111016.01215089345</c:v>
                </c:pt>
                <c:pt idx="24">
                  <c:v>110880.85489058039</c:v>
                </c:pt>
                <c:pt idx="25">
                  <c:v>110068.87335008376</c:v>
                </c:pt>
                <c:pt idx="26">
                  <c:v>109587.97421518987</c:v>
                </c:pt>
                <c:pt idx="27">
                  <c:v>107866.66480957031</c:v>
                </c:pt>
                <c:pt idx="28">
                  <c:v>107017.02089385474</c:v>
                </c:pt>
                <c:pt idx="29">
                  <c:v>106160.62817197836</c:v>
                </c:pt>
                <c:pt idx="30">
                  <c:v>105759.15980997625</c:v>
                </c:pt>
                <c:pt idx="31">
                  <c:v>105715.27288335517</c:v>
                </c:pt>
                <c:pt idx="32">
                  <c:v>105461.10882917467</c:v>
                </c:pt>
                <c:pt idx="33">
                  <c:v>105188.78213483146</c:v>
                </c:pt>
                <c:pt idx="34">
                  <c:v>103798.13715374841</c:v>
                </c:pt>
                <c:pt idx="35">
                  <c:v>103577.13377289378</c:v>
                </c:pt>
                <c:pt idx="36">
                  <c:v>103155.38131493506</c:v>
                </c:pt>
                <c:pt idx="37">
                  <c:v>103047.04071428571</c:v>
                </c:pt>
                <c:pt idx="38">
                  <c:v>102683.66086729363</c:v>
                </c:pt>
                <c:pt idx="39">
                  <c:v>102380.42310126583</c:v>
                </c:pt>
                <c:pt idx="40">
                  <c:v>102168.63181918413</c:v>
                </c:pt>
                <c:pt idx="41">
                  <c:v>102081.4359165752</c:v>
                </c:pt>
                <c:pt idx="42">
                  <c:v>102037.61657802964</c:v>
                </c:pt>
                <c:pt idx="43">
                  <c:v>101717.44547777779</c:v>
                </c:pt>
                <c:pt idx="44">
                  <c:v>100722.68919246297</c:v>
                </c:pt>
                <c:pt idx="45">
                  <c:v>100570.59933333335</c:v>
                </c:pt>
                <c:pt idx="46">
                  <c:v>100214.63221221221</c:v>
                </c:pt>
                <c:pt idx="47">
                  <c:v>99551.342607683342</c:v>
                </c:pt>
                <c:pt idx="48">
                  <c:v>99361.669847094803</c:v>
                </c:pt>
                <c:pt idx="49">
                  <c:v>99254.631137724558</c:v>
                </c:pt>
                <c:pt idx="50">
                  <c:v>99147.236105919001</c:v>
                </c:pt>
                <c:pt idx="51">
                  <c:v>98849.375077399382</c:v>
                </c:pt>
                <c:pt idx="52">
                  <c:v>98796.21467953136</c:v>
                </c:pt>
                <c:pt idx="53">
                  <c:v>98691.520875831484</c:v>
                </c:pt>
                <c:pt idx="54">
                  <c:v>98688.112471615721</c:v>
                </c:pt>
                <c:pt idx="55">
                  <c:v>98673.275043341215</c:v>
                </c:pt>
                <c:pt idx="56">
                  <c:v>98293.526092184373</c:v>
                </c:pt>
                <c:pt idx="57">
                  <c:v>98214.873845437614</c:v>
                </c:pt>
                <c:pt idx="58">
                  <c:v>98074.289888751533</c:v>
                </c:pt>
                <c:pt idx="59">
                  <c:v>98031.635281425886</c:v>
                </c:pt>
                <c:pt idx="60">
                  <c:v>97572.934891089099</c:v>
                </c:pt>
                <c:pt idx="61">
                  <c:v>97199.495214132767</c:v>
                </c:pt>
                <c:pt idx="62">
                  <c:v>96975.118552839122</c:v>
                </c:pt>
                <c:pt idx="63">
                  <c:v>96840.913790776147</c:v>
                </c:pt>
                <c:pt idx="64">
                  <c:v>96649.383282387193</c:v>
                </c:pt>
                <c:pt idx="65">
                  <c:v>96169.164427480922</c:v>
                </c:pt>
                <c:pt idx="66">
                  <c:v>96167.369365881037</c:v>
                </c:pt>
                <c:pt idx="67">
                  <c:v>96029.175482587059</c:v>
                </c:pt>
                <c:pt idx="68">
                  <c:v>95999.725495867766</c:v>
                </c:pt>
                <c:pt idx="69">
                  <c:v>95654.580984503191</c:v>
                </c:pt>
                <c:pt idx="70">
                  <c:v>95651.288502994008</c:v>
                </c:pt>
                <c:pt idx="71">
                  <c:v>95577.292377938516</c:v>
                </c:pt>
                <c:pt idx="72">
                  <c:v>95577.261678391966</c:v>
                </c:pt>
                <c:pt idx="73">
                  <c:v>94739.079857244826</c:v>
                </c:pt>
                <c:pt idx="74">
                  <c:v>94545.016906130273</c:v>
                </c:pt>
                <c:pt idx="75">
                  <c:v>94059.504221028401</c:v>
                </c:pt>
                <c:pt idx="76">
                  <c:v>94049.70411534702</c:v>
                </c:pt>
                <c:pt idx="77">
                  <c:v>93741.044672000004</c:v>
                </c:pt>
                <c:pt idx="78">
                  <c:v>93712.007211660326</c:v>
                </c:pt>
                <c:pt idx="79">
                  <c:v>93304.032732447813</c:v>
                </c:pt>
                <c:pt idx="80">
                  <c:v>93247.855772532188</c:v>
                </c:pt>
                <c:pt idx="81">
                  <c:v>92786.23074336283</c:v>
                </c:pt>
                <c:pt idx="82">
                  <c:v>92642.116806187449</c:v>
                </c:pt>
                <c:pt idx="83">
                  <c:v>92557.971459982407</c:v>
                </c:pt>
                <c:pt idx="84">
                  <c:v>92285.405891043396</c:v>
                </c:pt>
                <c:pt idx="85">
                  <c:v>91832.088312361215</c:v>
                </c:pt>
                <c:pt idx="86">
                  <c:v>91798.827642140473</c:v>
                </c:pt>
                <c:pt idx="87">
                  <c:v>91294.677815177492</c:v>
                </c:pt>
                <c:pt idx="88">
                  <c:v>90940.539628985513</c:v>
                </c:pt>
                <c:pt idx="89">
                  <c:v>90697.336681957182</c:v>
                </c:pt>
                <c:pt idx="90">
                  <c:v>89981.575649746199</c:v>
                </c:pt>
                <c:pt idx="91">
                  <c:v>89473.079496021222</c:v>
                </c:pt>
                <c:pt idx="92">
                  <c:v>89076.041896378272</c:v>
                </c:pt>
                <c:pt idx="93">
                  <c:v>88901.074698905111</c:v>
                </c:pt>
                <c:pt idx="94">
                  <c:v>88692.243092962628</c:v>
                </c:pt>
                <c:pt idx="95">
                  <c:v>88655.800264830512</c:v>
                </c:pt>
                <c:pt idx="96">
                  <c:v>88553.979054966243</c:v>
                </c:pt>
                <c:pt idx="97">
                  <c:v>87827.348787128722</c:v>
                </c:pt>
                <c:pt idx="98">
                  <c:v>87801.116084337351</c:v>
                </c:pt>
                <c:pt idx="99">
                  <c:v>87570.253129707111</c:v>
                </c:pt>
                <c:pt idx="100">
                  <c:v>87563.793108665748</c:v>
                </c:pt>
                <c:pt idx="101">
                  <c:v>87467.502112482849</c:v>
                </c:pt>
                <c:pt idx="102">
                  <c:v>87447.419435279182</c:v>
                </c:pt>
                <c:pt idx="103">
                  <c:v>87039.767489239588</c:v>
                </c:pt>
                <c:pt idx="104">
                  <c:v>86005.743055848259</c:v>
                </c:pt>
                <c:pt idx="105">
                  <c:v>84474.438899676374</c:v>
                </c:pt>
                <c:pt idx="106">
                  <c:v>84188.195263324873</c:v>
                </c:pt>
                <c:pt idx="107">
                  <c:v>84153.667209082298</c:v>
                </c:pt>
                <c:pt idx="108">
                  <c:v>82948.452707535122</c:v>
                </c:pt>
                <c:pt idx="109">
                  <c:v>82258.027946620743</c:v>
                </c:pt>
                <c:pt idx="110">
                  <c:v>81420.124952548329</c:v>
                </c:pt>
                <c:pt idx="111">
                  <c:v>78221.177559181073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9156608"/>
        <c:axId val="110432256"/>
      </c:barChart>
      <c:catAx>
        <c:axId val="10915660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10432256"/>
        <c:crosses val="autoZero"/>
        <c:auto val="1"/>
        <c:lblAlgn val="ctr"/>
        <c:lblOffset val="100"/>
        <c:noMultiLvlLbl val="0"/>
      </c:catAx>
      <c:valAx>
        <c:axId val="1104322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91566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25" r="0.25" t="0.75" header="0.3" footer="0.3"/>
    <c:pageSetup paperSize="9" orientation="landscape" horizontalDpi="0" verticalDpi="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Отношение стоимости матзапасов+основных средств на количество обучающихся (на 1 чел.)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'2024-2025 мат. запасы '!$C$5:$C$117</c:f>
              <c:strCache>
                <c:ptCount val="113"/>
                <c:pt idx="0">
                  <c:v>МАОУ СШ № 82</c:v>
                </c:pt>
                <c:pt idx="1">
                  <c:v>МАОУ Школа-интернат № 1</c:v>
                </c:pt>
                <c:pt idx="2">
                  <c:v>МАОУ СШ № 161</c:v>
                </c:pt>
                <c:pt idx="3">
                  <c:v>МБОУ Лицей № 10</c:v>
                </c:pt>
                <c:pt idx="4">
                  <c:v>МАОУ СШ № 156</c:v>
                </c:pt>
                <c:pt idx="5">
                  <c:v>МАОУ СШ № 154</c:v>
                </c:pt>
                <c:pt idx="6">
                  <c:v>МАОУ СШ № 145</c:v>
                </c:pt>
                <c:pt idx="7">
                  <c:v>МАОУ СШ № 98</c:v>
                </c:pt>
                <c:pt idx="8">
                  <c:v>МАОУ СШ № 152 </c:v>
                </c:pt>
                <c:pt idx="9">
                  <c:v>МАОУ СШ № 155</c:v>
                </c:pt>
                <c:pt idx="10">
                  <c:v>МАОУ СШ № 66</c:v>
                </c:pt>
                <c:pt idx="11">
                  <c:v>МБОУ СШ № 133</c:v>
                </c:pt>
                <c:pt idx="12">
                  <c:v>МАОУ СШ № 144</c:v>
                </c:pt>
                <c:pt idx="13">
                  <c:v>МАОУ СШ № 5</c:v>
                </c:pt>
                <c:pt idx="14">
                  <c:v>МАОУ СШ № 151</c:v>
                </c:pt>
                <c:pt idx="15">
                  <c:v>МБОУ Прогимназия  № 131</c:v>
                </c:pt>
                <c:pt idx="16">
                  <c:v>МБОУ  Гимназия № 16</c:v>
                </c:pt>
                <c:pt idx="17">
                  <c:v>МАОУ СШ № 143</c:v>
                </c:pt>
                <c:pt idx="18">
                  <c:v>МАОУ Гимназия № 13 "Академ"</c:v>
                </c:pt>
                <c:pt idx="19">
                  <c:v>МАОУ Лицей № 7</c:v>
                </c:pt>
                <c:pt idx="20">
                  <c:v>МБОУ СШ № 56</c:v>
                </c:pt>
                <c:pt idx="21">
                  <c:v>МБОУ СШ № 73</c:v>
                </c:pt>
                <c:pt idx="22">
                  <c:v>МАОУ СШ № 157</c:v>
                </c:pt>
                <c:pt idx="23">
                  <c:v>МАОУ СШ № 1</c:v>
                </c:pt>
                <c:pt idx="24">
                  <c:v>МБОУ СШ № 2</c:v>
                </c:pt>
                <c:pt idx="25">
                  <c:v>МБОУ СОШ № 10 </c:v>
                </c:pt>
                <c:pt idx="26">
                  <c:v>МАОУ СШ № 7</c:v>
                </c:pt>
                <c:pt idx="27">
                  <c:v>МАОУ СШ № 91</c:v>
                </c:pt>
                <c:pt idx="28">
                  <c:v>МАОУ Гимназия № 2</c:v>
                </c:pt>
                <c:pt idx="29">
                  <c:v>МАОУ СШ  № 12</c:v>
                </c:pt>
                <c:pt idx="30">
                  <c:v>МБОУ Лицей № 2</c:v>
                </c:pt>
                <c:pt idx="31">
                  <c:v>МАОУ СШ № 18</c:v>
                </c:pt>
                <c:pt idx="32">
                  <c:v>МАОУ СШ № 72 </c:v>
                </c:pt>
                <c:pt idx="33">
                  <c:v>МБОУ СШ № 36</c:v>
                </c:pt>
                <c:pt idx="34">
                  <c:v>МБОУ СШ № 30</c:v>
                </c:pt>
                <c:pt idx="35">
                  <c:v>МАОУ СШ № 147</c:v>
                </c:pt>
                <c:pt idx="36">
                  <c:v>МАОУ СШ № 150</c:v>
                </c:pt>
                <c:pt idx="37">
                  <c:v>МАОУ СШ № 24</c:v>
                </c:pt>
                <c:pt idx="38">
                  <c:v>МАОУ СШ № 69</c:v>
                </c:pt>
                <c:pt idx="39">
                  <c:v>МАОУ Лицей № 1</c:v>
                </c:pt>
                <c:pt idx="40">
                  <c:v>МАОУ СШ № 3</c:v>
                </c:pt>
                <c:pt idx="41">
                  <c:v>МАОУ СШ № 19</c:v>
                </c:pt>
                <c:pt idx="42">
                  <c:v>МАОУ СШ № 139</c:v>
                </c:pt>
                <c:pt idx="43">
                  <c:v>МАОУ СШ № 85</c:v>
                </c:pt>
                <c:pt idx="44">
                  <c:v>МАОУ СШ № 149</c:v>
                </c:pt>
                <c:pt idx="45">
                  <c:v>МАОУ СШ № 27</c:v>
                </c:pt>
                <c:pt idx="46">
                  <c:v>МАОУ Лицей № 28</c:v>
                </c:pt>
                <c:pt idx="47">
                  <c:v>МАОУ СШ № 121</c:v>
                </c:pt>
                <c:pt idx="48">
                  <c:v>МАОУ СШ № 108</c:v>
                </c:pt>
                <c:pt idx="49">
                  <c:v>МБОУ СШ № 95</c:v>
                </c:pt>
                <c:pt idx="50">
                  <c:v>МАОУ СШ № 115</c:v>
                </c:pt>
                <c:pt idx="51">
                  <c:v>МБОУ СШ № 4</c:v>
                </c:pt>
                <c:pt idx="52">
                  <c:v>МБОУ СШ № 84</c:v>
                </c:pt>
                <c:pt idx="53">
                  <c:v>МБОУ СШ № 21</c:v>
                </c:pt>
                <c:pt idx="54">
                  <c:v>МАОУ Гимназия № 8</c:v>
                </c:pt>
                <c:pt idx="55">
                  <c:v>МАОУ СШ № 134</c:v>
                </c:pt>
                <c:pt idx="56">
                  <c:v>МАОУ СШ № 129</c:v>
                </c:pt>
                <c:pt idx="57">
                  <c:v>МБОУ СШ № 51</c:v>
                </c:pt>
                <c:pt idx="58">
                  <c:v>МБОУ СШ № 86 </c:v>
                </c:pt>
                <c:pt idx="59">
                  <c:v>МБОУ СШ № 39</c:v>
                </c:pt>
                <c:pt idx="60">
                  <c:v>МБОУ СШ № 99</c:v>
                </c:pt>
                <c:pt idx="61">
                  <c:v>МАОУ Гимназия №  9</c:v>
                </c:pt>
                <c:pt idx="62">
                  <c:v>МАОУ СШ № 141</c:v>
                </c:pt>
                <c:pt idx="63">
                  <c:v>МБОУ Гимназия № 3</c:v>
                </c:pt>
                <c:pt idx="64">
                  <c:v>МАОУ СШ № 32</c:v>
                </c:pt>
                <c:pt idx="65">
                  <c:v>МБОУ Лицей № 8</c:v>
                </c:pt>
                <c:pt idx="66">
                  <c:v>МАОУ Гимназия № 4</c:v>
                </c:pt>
                <c:pt idx="67">
                  <c:v>МАОУ Гимназия № 6</c:v>
                </c:pt>
                <c:pt idx="68">
                  <c:v>МАОУ Гимназия № 10</c:v>
                </c:pt>
                <c:pt idx="69">
                  <c:v>МАОУ Лицей № 6 "Перспектива"</c:v>
                </c:pt>
                <c:pt idx="70">
                  <c:v>МАОУ Лицей № 11</c:v>
                </c:pt>
                <c:pt idx="71">
                  <c:v>МАОУ СШ № 8 "Созидание"</c:v>
                </c:pt>
                <c:pt idx="72">
                  <c:v>МАОУ СШ № 46</c:v>
                </c:pt>
                <c:pt idx="73">
                  <c:v>МАОУ СШ № 55</c:v>
                </c:pt>
                <c:pt idx="74">
                  <c:v>МАОУ СШ № 63</c:v>
                </c:pt>
                <c:pt idx="75">
                  <c:v>МАОУ СШ № 81</c:v>
                </c:pt>
                <c:pt idx="76">
                  <c:v>МАОУ СШ № 90</c:v>
                </c:pt>
                <c:pt idx="77">
                  <c:v>МАОУ СШ № 135</c:v>
                </c:pt>
                <c:pt idx="78">
                  <c:v>МБОУ Гимназия № 7</c:v>
                </c:pt>
                <c:pt idx="79">
                  <c:v>МАОУ Гимназия № 11 </c:v>
                </c:pt>
                <c:pt idx="80">
                  <c:v>МАОУ Гимназия № 15</c:v>
                </c:pt>
                <c:pt idx="81">
                  <c:v>МАОУ Лицей № 3</c:v>
                </c:pt>
                <c:pt idx="82">
                  <c:v>МАОУ Лицей № 12</c:v>
                </c:pt>
                <c:pt idx="83">
                  <c:v>МБОУ СШ № 13</c:v>
                </c:pt>
                <c:pt idx="84">
                  <c:v>МАОУ СШ № 16</c:v>
                </c:pt>
                <c:pt idx="85">
                  <c:v>МБОУ СШ № 31</c:v>
                </c:pt>
                <c:pt idx="86">
                  <c:v>МБОУ СШ № 44</c:v>
                </c:pt>
                <c:pt idx="87">
                  <c:v>МАОУ СШ № 50</c:v>
                </c:pt>
                <c:pt idx="88">
                  <c:v>МАОУ СШ № 53</c:v>
                </c:pt>
                <c:pt idx="89">
                  <c:v>МБОУ СШ № 64</c:v>
                </c:pt>
                <c:pt idx="90">
                  <c:v>МАОУ СШ № 65</c:v>
                </c:pt>
                <c:pt idx="91">
                  <c:v>МБОУ СШ № 79</c:v>
                </c:pt>
                <c:pt idx="92">
                  <c:v>МАОУ СШ № 89</c:v>
                </c:pt>
                <c:pt idx="93">
                  <c:v>МБОУ СШ № 94</c:v>
                </c:pt>
                <c:pt idx="94">
                  <c:v>МАОУ СШ № 148</c:v>
                </c:pt>
                <c:pt idx="95">
                  <c:v>МАОУ «КУГ № 1 – Универс»</c:v>
                </c:pt>
                <c:pt idx="96">
                  <c:v>МАОУ СШ № 159</c:v>
                </c:pt>
                <c:pt idx="97">
                  <c:v>МАОУ Гимназия № 14</c:v>
                </c:pt>
                <c:pt idx="98">
                  <c:v>МАОУ Лицей № 9 "Лидер"</c:v>
                </c:pt>
                <c:pt idx="99">
                  <c:v>МАОУ СШ № 6</c:v>
                </c:pt>
                <c:pt idx="100">
                  <c:v>МАОУ СШ № 17</c:v>
                </c:pt>
                <c:pt idx="101">
                  <c:v>МАОУ СШ № 23</c:v>
                </c:pt>
                <c:pt idx="102">
                  <c:v>МАОУ СШ № 34</c:v>
                </c:pt>
                <c:pt idx="103">
                  <c:v>МАОУ СШ № 42</c:v>
                </c:pt>
                <c:pt idx="104">
                  <c:v>МАОУ СШ № 45</c:v>
                </c:pt>
                <c:pt idx="105">
                  <c:v>МБОУ СШ № 62</c:v>
                </c:pt>
                <c:pt idx="106">
                  <c:v>МАОУ СШ № 76</c:v>
                </c:pt>
                <c:pt idx="107">
                  <c:v>МАОУ СШ № 78</c:v>
                </c:pt>
                <c:pt idx="108">
                  <c:v>МАОУ СШ № 93</c:v>
                </c:pt>
                <c:pt idx="109">
                  <c:v>МАОУ СШ № 137</c:v>
                </c:pt>
                <c:pt idx="110">
                  <c:v>МАОУ СШ № 158 "Грани"</c:v>
                </c:pt>
                <c:pt idx="111">
                  <c:v>МАОУ СШ "Комплекс "Покровский"</c:v>
                </c:pt>
                <c:pt idx="112">
                  <c:v>МАОУ СШ № 160</c:v>
                </c:pt>
              </c:strCache>
            </c:strRef>
          </c:cat>
          <c:val>
            <c:numRef>
              <c:f>'2024-2025 мат. запасы '!$G$5:$G$117</c:f>
              <c:numCache>
                <c:formatCode>0.00</c:formatCode>
                <c:ptCount val="113"/>
                <c:pt idx="0">
                  <c:v>62839.180702426558</c:v>
                </c:pt>
                <c:pt idx="1">
                  <c:v>54183.878826815642</c:v>
                </c:pt>
                <c:pt idx="2">
                  <c:v>16135.199690522244</c:v>
                </c:pt>
                <c:pt idx="3">
                  <c:v>13655.728907407407</c:v>
                </c:pt>
                <c:pt idx="4">
                  <c:v>13611.581086012164</c:v>
                </c:pt>
                <c:pt idx="5">
                  <c:v>13037.809184570313</c:v>
                </c:pt>
                <c:pt idx="6">
                  <c:v>12334.328093561367</c:v>
                </c:pt>
                <c:pt idx="7">
                  <c:v>12286.116911111112</c:v>
                </c:pt>
                <c:pt idx="8">
                  <c:v>12098.030701830863</c:v>
                </c:pt>
                <c:pt idx="9">
                  <c:v>11958.924822335026</c:v>
                </c:pt>
                <c:pt idx="10">
                  <c:v>11575.360472440945</c:v>
                </c:pt>
                <c:pt idx="11">
                  <c:v>11400.646080964687</c:v>
                </c:pt>
                <c:pt idx="12">
                  <c:v>11340.489075871988</c:v>
                </c:pt>
                <c:pt idx="13">
                  <c:v>11288.358390501318</c:v>
                </c:pt>
                <c:pt idx="14">
                  <c:v>10412.727278338945</c:v>
                </c:pt>
                <c:pt idx="15">
                  <c:v>8610.2443272727269</c:v>
                </c:pt>
                <c:pt idx="16">
                  <c:v>8602.7432264529052</c:v>
                </c:pt>
                <c:pt idx="17">
                  <c:v>7282.4802277188855</c:v>
                </c:pt>
                <c:pt idx="18">
                  <c:v>7024.6596556886225</c:v>
                </c:pt>
                <c:pt idx="19">
                  <c:v>6421.4988153938657</c:v>
                </c:pt>
                <c:pt idx="20">
                  <c:v>6366.4406717850288</c:v>
                </c:pt>
                <c:pt idx="21">
                  <c:v>6077.3092248062012</c:v>
                </c:pt>
                <c:pt idx="22">
                  <c:v>5760.0215757358219</c:v>
                </c:pt>
                <c:pt idx="23">
                  <c:v>5443.2971343283571</c:v>
                </c:pt>
                <c:pt idx="24">
                  <c:v>5352.5873463687149</c:v>
                </c:pt>
                <c:pt idx="25">
                  <c:v>5300.1827128712875</c:v>
                </c:pt>
                <c:pt idx="26">
                  <c:v>5266.2045702479345</c:v>
                </c:pt>
                <c:pt idx="27">
                  <c:v>5202.4264718853356</c:v>
                </c:pt>
                <c:pt idx="28">
                  <c:v>4995.4471946902659</c:v>
                </c:pt>
                <c:pt idx="29">
                  <c:v>4940.8488254665208</c:v>
                </c:pt>
                <c:pt idx="30">
                  <c:v>4925.6263526244948</c:v>
                </c:pt>
                <c:pt idx="31">
                  <c:v>4843.6981408629435</c:v>
                </c:pt>
                <c:pt idx="32">
                  <c:v>4832.3322343096243</c:v>
                </c:pt>
                <c:pt idx="33">
                  <c:v>4767.42875</c:v>
                </c:pt>
                <c:pt idx="34">
                  <c:v>4762.0878147268404</c:v>
                </c:pt>
                <c:pt idx="35">
                  <c:v>4722.5652328966517</c:v>
                </c:pt>
                <c:pt idx="36">
                  <c:v>4712.7867626359566</c:v>
                </c:pt>
                <c:pt idx="37">
                  <c:v>4712.4646706844596</c:v>
                </c:pt>
                <c:pt idx="38">
                  <c:v>4686.9738873499546</c:v>
                </c:pt>
                <c:pt idx="39">
                  <c:v>4686.8831052269607</c:v>
                </c:pt>
                <c:pt idx="40">
                  <c:v>4649.855723746452</c:v>
                </c:pt>
                <c:pt idx="41">
                  <c:v>4645.2668467801623</c:v>
                </c:pt>
                <c:pt idx="42">
                  <c:v>4637.1652452452454</c:v>
                </c:pt>
                <c:pt idx="43">
                  <c:v>4629.0334159999993</c:v>
                </c:pt>
                <c:pt idx="44">
                  <c:v>4612.4452231985942</c:v>
                </c:pt>
                <c:pt idx="45">
                  <c:v>4602.685995115995</c:v>
                </c:pt>
                <c:pt idx="46">
                  <c:v>4601.6813029661025</c:v>
                </c:pt>
                <c:pt idx="47">
                  <c:v>4576.9410193679914</c:v>
                </c:pt>
                <c:pt idx="48">
                  <c:v>4576.2032619339043</c:v>
                </c:pt>
                <c:pt idx="49">
                  <c:v>4558.1090793072017</c:v>
                </c:pt>
                <c:pt idx="50">
                  <c:v>4534.3478212290511</c:v>
                </c:pt>
                <c:pt idx="51">
                  <c:v>4509.2561772151894</c:v>
                </c:pt>
                <c:pt idx="52">
                  <c:v>4495.6264484978537</c:v>
                </c:pt>
                <c:pt idx="53">
                  <c:v>4484.1224958123948</c:v>
                </c:pt>
                <c:pt idx="54">
                  <c:v>4441.8349956331876</c:v>
                </c:pt>
                <c:pt idx="55">
                  <c:v>4433.67153461813</c:v>
                </c:pt>
                <c:pt idx="56">
                  <c:v>4402.8243164556961</c:v>
                </c:pt>
                <c:pt idx="57">
                  <c:v>4352.4290126582282</c:v>
                </c:pt>
                <c:pt idx="58">
                  <c:v>4350.7691130820403</c:v>
                </c:pt>
                <c:pt idx="59">
                  <c:v>4349.2400197628458</c:v>
                </c:pt>
                <c:pt idx="60">
                  <c:v>4344.8517725752508</c:v>
                </c:pt>
                <c:pt idx="61">
                  <c:v>4269.5342202898555</c:v>
                </c:pt>
                <c:pt idx="62">
                  <c:v>4140.3872030651346</c:v>
                </c:pt>
                <c:pt idx="63">
                  <c:v>4136.9311773700301</c:v>
                </c:pt>
                <c:pt idx="64">
                  <c:v>3994.5340400363971</c:v>
                </c:pt>
                <c:pt idx="65">
                  <c:v>3780.5637015781922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10514176"/>
        <c:axId val="110515712"/>
      </c:barChart>
      <c:catAx>
        <c:axId val="11051417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10515712"/>
        <c:crosses val="autoZero"/>
        <c:auto val="1"/>
        <c:lblAlgn val="ctr"/>
        <c:lblOffset val="100"/>
        <c:noMultiLvlLbl val="0"/>
      </c:catAx>
      <c:valAx>
        <c:axId val="1105157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105141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 paperSize="9" orientation="landscape" horizontalDpi="0" verticalDpi="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Отношение зарплаты иначислений на 1 работника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0901154527580377E-2"/>
          <c:y val="5.7838278585795225E-2"/>
          <c:w val="0.95135963332200058"/>
          <c:h val="0.7483031053344044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'2024-2025 оплата 1 работника'!$C$5:$C$117</c:f>
              <c:strCache>
                <c:ptCount val="113"/>
                <c:pt idx="0">
                  <c:v>МАОУ СШ № 50</c:v>
                </c:pt>
                <c:pt idx="1">
                  <c:v>МАОУ СШ № 161</c:v>
                </c:pt>
                <c:pt idx="2">
                  <c:v>МАОУ СШ № 145</c:v>
                </c:pt>
                <c:pt idx="3">
                  <c:v>МАОУ СШ № 16</c:v>
                </c:pt>
                <c:pt idx="4">
                  <c:v>МАОУ СШ № 78</c:v>
                </c:pt>
                <c:pt idx="5">
                  <c:v>МАОУ СШ "Комплекс "Покровский"</c:v>
                </c:pt>
                <c:pt idx="6">
                  <c:v>МАОУ СШ № 157</c:v>
                </c:pt>
                <c:pt idx="7">
                  <c:v>МАОУ СШ № 144</c:v>
                </c:pt>
                <c:pt idx="8">
                  <c:v>МБОУ СШ № 2</c:v>
                </c:pt>
                <c:pt idx="9">
                  <c:v>МАОУ СШ № 66</c:v>
                </c:pt>
                <c:pt idx="10">
                  <c:v>МАОУ СШ № 8 "Созидание"</c:v>
                </c:pt>
                <c:pt idx="11">
                  <c:v>МАОУ СШ № 155</c:v>
                </c:pt>
                <c:pt idx="12">
                  <c:v>МАОУ СШ № 65</c:v>
                </c:pt>
                <c:pt idx="13">
                  <c:v>МАОУ СШ № 81</c:v>
                </c:pt>
                <c:pt idx="14">
                  <c:v>МАОУ Школа-интернат № 1</c:v>
                </c:pt>
                <c:pt idx="15">
                  <c:v>МБОУ СШ № 44</c:v>
                </c:pt>
                <c:pt idx="16">
                  <c:v>МАОУ СШ № 158 "Грани"</c:v>
                </c:pt>
                <c:pt idx="17">
                  <c:v>МАОУ Лицей № 6 "Перспектива"</c:v>
                </c:pt>
                <c:pt idx="18">
                  <c:v>МАОУ Лицей № 9 "Лидер"</c:v>
                </c:pt>
                <c:pt idx="19">
                  <c:v>МАОУ СШ № 3</c:v>
                </c:pt>
                <c:pt idx="20">
                  <c:v>МАОУ СШ № 143</c:v>
                </c:pt>
                <c:pt idx="21">
                  <c:v>МБОУ СШ № 86 </c:v>
                </c:pt>
                <c:pt idx="22">
                  <c:v>МАОУ СШ № 85</c:v>
                </c:pt>
                <c:pt idx="23">
                  <c:v>МАОУ СШ № 148</c:v>
                </c:pt>
                <c:pt idx="24">
                  <c:v>МАОУ СШ № 135</c:v>
                </c:pt>
                <c:pt idx="25">
                  <c:v>МБОУ СШ № 64</c:v>
                </c:pt>
                <c:pt idx="26">
                  <c:v>МАОУ СШ № 18</c:v>
                </c:pt>
                <c:pt idx="27">
                  <c:v>МАОУ СШ № 24</c:v>
                </c:pt>
                <c:pt idx="28">
                  <c:v>МБОУ Гимназия № 7</c:v>
                </c:pt>
                <c:pt idx="29">
                  <c:v>МБОУ СШ № 73</c:v>
                </c:pt>
                <c:pt idx="30">
                  <c:v>МБОУ Прогимназия  № 131</c:v>
                </c:pt>
                <c:pt idx="31">
                  <c:v>МБОУ Лицей № 10</c:v>
                </c:pt>
                <c:pt idx="32">
                  <c:v>МАОУ Лицей № 11</c:v>
                </c:pt>
                <c:pt idx="33">
                  <c:v>МАОУ Гимназия № 14</c:v>
                </c:pt>
                <c:pt idx="34">
                  <c:v>МАОУ СШ № 45</c:v>
                </c:pt>
                <c:pt idx="35">
                  <c:v>МБОУ СШ № 133</c:v>
                </c:pt>
                <c:pt idx="36">
                  <c:v>МБОУ СШ № 79</c:v>
                </c:pt>
                <c:pt idx="37">
                  <c:v>МАОУ СШ № 93</c:v>
                </c:pt>
                <c:pt idx="38">
                  <c:v>МБОУ СШ № 62</c:v>
                </c:pt>
                <c:pt idx="39">
                  <c:v>МАОУ СШ № 108</c:v>
                </c:pt>
                <c:pt idx="40">
                  <c:v>МАОУ СШ № 46</c:v>
                </c:pt>
                <c:pt idx="41">
                  <c:v>МАОУ СШ № 42</c:v>
                </c:pt>
                <c:pt idx="42">
                  <c:v>МБОУ СШ № 99</c:v>
                </c:pt>
                <c:pt idx="43">
                  <c:v>МАОУ «КУГ № 1 – Универс»</c:v>
                </c:pt>
                <c:pt idx="44">
                  <c:v>МАОУ СШ № 134</c:v>
                </c:pt>
                <c:pt idx="45">
                  <c:v>МАОУ СШ № 23</c:v>
                </c:pt>
                <c:pt idx="46">
                  <c:v>МАОУ СШ № 76</c:v>
                </c:pt>
                <c:pt idx="47">
                  <c:v>МАОУ СШ № 55</c:v>
                </c:pt>
                <c:pt idx="48">
                  <c:v>МАОУ СШ № 89</c:v>
                </c:pt>
                <c:pt idx="49">
                  <c:v>МАОУ СШ  № 12</c:v>
                </c:pt>
                <c:pt idx="50">
                  <c:v>МАОУ СШ № 69</c:v>
                </c:pt>
                <c:pt idx="51">
                  <c:v>МАОУ Лицей № 1</c:v>
                </c:pt>
                <c:pt idx="52">
                  <c:v>МАОУ Гимназия № 2</c:v>
                </c:pt>
                <c:pt idx="53">
                  <c:v>МБОУ СШ № 95</c:v>
                </c:pt>
                <c:pt idx="54">
                  <c:v>МАОУ СШ № 53</c:v>
                </c:pt>
                <c:pt idx="55">
                  <c:v>МАОУ Гимназия №  9</c:v>
                </c:pt>
                <c:pt idx="56">
                  <c:v>МАОУ СШ № 5</c:v>
                </c:pt>
                <c:pt idx="57">
                  <c:v>МАОУ Лицей № 12</c:v>
                </c:pt>
                <c:pt idx="58">
                  <c:v>МАОУ СШ № 156</c:v>
                </c:pt>
                <c:pt idx="59">
                  <c:v>МАОУ Лицей № 7</c:v>
                </c:pt>
                <c:pt idx="60">
                  <c:v>МАОУ СШ № 154</c:v>
                </c:pt>
                <c:pt idx="61">
                  <c:v>МАОУ СШ № 150</c:v>
                </c:pt>
                <c:pt idx="62">
                  <c:v>МАОУ СШ № 152 </c:v>
                </c:pt>
                <c:pt idx="63">
                  <c:v>МАОУ Гимназия № 15</c:v>
                </c:pt>
                <c:pt idx="64">
                  <c:v>МАОУ СШ № 1</c:v>
                </c:pt>
                <c:pt idx="65">
                  <c:v>МАОУ СШ № 141</c:v>
                </c:pt>
                <c:pt idx="66">
                  <c:v>МБОУ СШ № 51</c:v>
                </c:pt>
                <c:pt idx="67">
                  <c:v>МАОУ СШ № 151</c:v>
                </c:pt>
                <c:pt idx="68">
                  <c:v>МАОУ Гимназия № 13 "Академ"</c:v>
                </c:pt>
                <c:pt idx="69">
                  <c:v>МАОУ СШ № 63</c:v>
                </c:pt>
                <c:pt idx="70">
                  <c:v>МАОУ Гимназия № 4</c:v>
                </c:pt>
                <c:pt idx="71">
                  <c:v>МАОУ СШ № 6</c:v>
                </c:pt>
                <c:pt idx="72">
                  <c:v>МАОУ СШ № 34</c:v>
                </c:pt>
                <c:pt idx="73">
                  <c:v>МБОУ СШ № 84</c:v>
                </c:pt>
                <c:pt idx="74">
                  <c:v>МБОУ СШ № 13</c:v>
                </c:pt>
                <c:pt idx="75">
                  <c:v>МБОУ СШ № 94</c:v>
                </c:pt>
                <c:pt idx="76">
                  <c:v>МАОУ СШ № 72 </c:v>
                </c:pt>
                <c:pt idx="77">
                  <c:v>МБОУ Лицей № 2</c:v>
                </c:pt>
                <c:pt idx="78">
                  <c:v>МАОУ СШ № 90</c:v>
                </c:pt>
                <c:pt idx="79">
                  <c:v>МАОУ СШ № 7</c:v>
                </c:pt>
                <c:pt idx="80">
                  <c:v>МБОУ Гимназия № 3</c:v>
                </c:pt>
                <c:pt idx="81">
                  <c:v>МАОУ Гимназия № 6</c:v>
                </c:pt>
                <c:pt idx="82">
                  <c:v>МАОУ СШ № 137</c:v>
                </c:pt>
                <c:pt idx="83">
                  <c:v>МАОУ СШ № 98</c:v>
                </c:pt>
                <c:pt idx="84">
                  <c:v>МБОУ СШ № 4</c:v>
                </c:pt>
                <c:pt idx="85">
                  <c:v>МАОУ Гимназия № 8</c:v>
                </c:pt>
                <c:pt idx="86">
                  <c:v>МАОУ СШ № 91</c:v>
                </c:pt>
                <c:pt idx="87">
                  <c:v>МАОУ СШ № 147</c:v>
                </c:pt>
                <c:pt idx="88">
                  <c:v>МАОУ СШ № 129</c:v>
                </c:pt>
                <c:pt idx="89">
                  <c:v>МАОУ СШ № 82</c:v>
                </c:pt>
                <c:pt idx="90">
                  <c:v>МАОУ СШ № 27</c:v>
                </c:pt>
                <c:pt idx="91">
                  <c:v>МАОУ Лицей № 28</c:v>
                </c:pt>
                <c:pt idx="92">
                  <c:v>МАОУ СШ № 19</c:v>
                </c:pt>
                <c:pt idx="93">
                  <c:v>МАОУ СШ № 149</c:v>
                </c:pt>
                <c:pt idx="94">
                  <c:v>МАОУ Гимназия № 11 </c:v>
                </c:pt>
                <c:pt idx="95">
                  <c:v>МБОУ СШ № 30</c:v>
                </c:pt>
                <c:pt idx="96">
                  <c:v>МБОУ СОШ № 10 </c:v>
                </c:pt>
                <c:pt idx="97">
                  <c:v>МБОУ СШ № 39</c:v>
                </c:pt>
                <c:pt idx="98">
                  <c:v>МАОУ СШ № 159</c:v>
                </c:pt>
                <c:pt idx="99">
                  <c:v>МБОУ Лицей № 8</c:v>
                </c:pt>
                <c:pt idx="100">
                  <c:v>МБОУ СШ № 31</c:v>
                </c:pt>
                <c:pt idx="101">
                  <c:v>МАОУ Лицей № 3</c:v>
                </c:pt>
                <c:pt idx="102">
                  <c:v>МБОУ  Гимназия № 16</c:v>
                </c:pt>
                <c:pt idx="103">
                  <c:v>МАОУ СШ № 115</c:v>
                </c:pt>
                <c:pt idx="104">
                  <c:v>МАОУ Гимназия № 10</c:v>
                </c:pt>
                <c:pt idx="105">
                  <c:v>МБОУ СШ № 36</c:v>
                </c:pt>
                <c:pt idx="106">
                  <c:v>МАОУ СШ № 32</c:v>
                </c:pt>
                <c:pt idx="107">
                  <c:v>МАОУ СШ № 139</c:v>
                </c:pt>
                <c:pt idx="108">
                  <c:v>МБОУ СШ № 56</c:v>
                </c:pt>
                <c:pt idx="109">
                  <c:v>МБОУ СШ № 21</c:v>
                </c:pt>
                <c:pt idx="110">
                  <c:v>МАОУ СШ № 121</c:v>
                </c:pt>
                <c:pt idx="111">
                  <c:v>МАОУ СШ № 17</c:v>
                </c:pt>
                <c:pt idx="112">
                  <c:v>МАОУ СШ № 160</c:v>
                </c:pt>
              </c:strCache>
            </c:strRef>
          </c:cat>
          <c:val>
            <c:numRef>
              <c:f>'2024-2025 оплата 1 работника'!$F$5:$F$117</c:f>
              <c:numCache>
                <c:formatCode>0.00</c:formatCode>
                <c:ptCount val="113"/>
                <c:pt idx="0">
                  <c:v>2790042.3725000001</c:v>
                </c:pt>
                <c:pt idx="1">
                  <c:v>1674427.8677272729</c:v>
                </c:pt>
                <c:pt idx="2">
                  <c:v>1343259.8617307693</c:v>
                </c:pt>
                <c:pt idx="3">
                  <c:v>1330266.4832786885</c:v>
                </c:pt>
                <c:pt idx="4">
                  <c:v>1318963.4443478261</c:v>
                </c:pt>
                <c:pt idx="5">
                  <c:v>1311896.5623021582</c:v>
                </c:pt>
                <c:pt idx="6">
                  <c:v>1265320.456857143</c:v>
                </c:pt>
                <c:pt idx="7">
                  <c:v>1226898.3593220341</c:v>
                </c:pt>
                <c:pt idx="8">
                  <c:v>1226166.6863888889</c:v>
                </c:pt>
                <c:pt idx="9">
                  <c:v>1213364.4960465117</c:v>
                </c:pt>
                <c:pt idx="10">
                  <c:v>1199009.0950000002</c:v>
                </c:pt>
                <c:pt idx="11">
                  <c:v>1173753.1465384616</c:v>
                </c:pt>
                <c:pt idx="12">
                  <c:v>1161325.4607246378</c:v>
                </c:pt>
                <c:pt idx="13">
                  <c:v>1156257.27171875</c:v>
                </c:pt>
                <c:pt idx="14">
                  <c:v>1150733.665263158</c:v>
                </c:pt>
                <c:pt idx="15">
                  <c:v>1146796.926</c:v>
                </c:pt>
                <c:pt idx="16">
                  <c:v>1142865.2601219511</c:v>
                </c:pt>
                <c:pt idx="17">
                  <c:v>1134442.0564227642</c:v>
                </c:pt>
                <c:pt idx="18">
                  <c:v>1119055.8446363637</c:v>
                </c:pt>
                <c:pt idx="19">
                  <c:v>1117630.1856249999</c:v>
                </c:pt>
                <c:pt idx="20">
                  <c:v>1109273.5919496855</c:v>
                </c:pt>
                <c:pt idx="21">
                  <c:v>1095613.6902173914</c:v>
                </c:pt>
                <c:pt idx="22">
                  <c:v>1092809.1130000001</c:v>
                </c:pt>
                <c:pt idx="23">
                  <c:v>1085943.5276859503</c:v>
                </c:pt>
                <c:pt idx="24">
                  <c:v>1083789.0653846152</c:v>
                </c:pt>
                <c:pt idx="25">
                  <c:v>1074803.633137255</c:v>
                </c:pt>
                <c:pt idx="26">
                  <c:v>1072562.3491549296</c:v>
                </c:pt>
                <c:pt idx="27">
                  <c:v>1068316.1840196077</c:v>
                </c:pt>
                <c:pt idx="28">
                  <c:v>1065539.5623880599</c:v>
                </c:pt>
                <c:pt idx="29">
                  <c:v>1062053.4818181817</c:v>
                </c:pt>
                <c:pt idx="30">
                  <c:v>1053754.1102325581</c:v>
                </c:pt>
                <c:pt idx="31">
                  <c:v>1049915.9931967214</c:v>
                </c:pt>
                <c:pt idx="32">
                  <c:v>1044335.2838043479</c:v>
                </c:pt>
                <c:pt idx="33">
                  <c:v>1035142.6539361702</c:v>
                </c:pt>
                <c:pt idx="34">
                  <c:v>1033840.1934210527</c:v>
                </c:pt>
                <c:pt idx="35">
                  <c:v>1022270.0321052631</c:v>
                </c:pt>
                <c:pt idx="36">
                  <c:v>1020961.5495744681</c:v>
                </c:pt>
                <c:pt idx="37">
                  <c:v>1017629.4624242424</c:v>
                </c:pt>
                <c:pt idx="38">
                  <c:v>1016033.2418749999</c:v>
                </c:pt>
                <c:pt idx="39">
                  <c:v>1014805.2701162791</c:v>
                </c:pt>
                <c:pt idx="40">
                  <c:v>1009865.5626785714</c:v>
                </c:pt>
                <c:pt idx="41">
                  <c:v>1000514.3781632653</c:v>
                </c:pt>
                <c:pt idx="42">
                  <c:v>996209.792063492</c:v>
                </c:pt>
                <c:pt idx="43">
                  <c:v>996056.8161764706</c:v>
                </c:pt>
                <c:pt idx="44">
                  <c:v>992822.2702597403</c:v>
                </c:pt>
                <c:pt idx="45">
                  <c:v>990401.00887096766</c:v>
                </c:pt>
                <c:pt idx="46">
                  <c:v>987606.48571428575</c:v>
                </c:pt>
                <c:pt idx="47">
                  <c:v>987556.16685950407</c:v>
                </c:pt>
                <c:pt idx="48">
                  <c:v>986979.87191489351</c:v>
                </c:pt>
                <c:pt idx="49">
                  <c:v>982805.27905660379</c:v>
                </c:pt>
                <c:pt idx="50">
                  <c:v>978660.43950819678</c:v>
                </c:pt>
                <c:pt idx="51">
                  <c:v>978593.13183544308</c:v>
                </c:pt>
                <c:pt idx="52">
                  <c:v>976569.93584615376</c:v>
                </c:pt>
                <c:pt idx="53">
                  <c:v>969511.01507936511</c:v>
                </c:pt>
                <c:pt idx="54">
                  <c:v>969442.00133333344</c:v>
                </c:pt>
                <c:pt idx="55">
                  <c:v>965650.0526086957</c:v>
                </c:pt>
                <c:pt idx="56">
                  <c:v>963567.53852941177</c:v>
                </c:pt>
                <c:pt idx="57">
                  <c:v>961139.59140350879</c:v>
                </c:pt>
                <c:pt idx="58">
                  <c:v>958644.04462765949</c:v>
                </c:pt>
                <c:pt idx="59">
                  <c:v>958635.68460869568</c:v>
                </c:pt>
                <c:pt idx="60">
                  <c:v>951018.57947761193</c:v>
                </c:pt>
                <c:pt idx="61">
                  <c:v>950701.43737931026</c:v>
                </c:pt>
                <c:pt idx="62">
                  <c:v>945590.15601398598</c:v>
                </c:pt>
                <c:pt idx="63">
                  <c:v>941433.59804878058</c:v>
                </c:pt>
                <c:pt idx="64">
                  <c:v>935086.26864406781</c:v>
                </c:pt>
                <c:pt idx="65">
                  <c:v>932157.95700000005</c:v>
                </c:pt>
                <c:pt idx="66">
                  <c:v>930875.04666666663</c:v>
                </c:pt>
                <c:pt idx="67">
                  <c:v>928230.47223300976</c:v>
                </c:pt>
                <c:pt idx="68">
                  <c:v>925919.02300813003</c:v>
                </c:pt>
                <c:pt idx="69">
                  <c:v>923991.02824561403</c:v>
                </c:pt>
                <c:pt idx="70">
                  <c:v>921344.76590163936</c:v>
                </c:pt>
                <c:pt idx="71">
                  <c:v>920541.8328947369</c:v>
                </c:pt>
                <c:pt idx="72">
                  <c:v>919619.47761904763</c:v>
                </c:pt>
                <c:pt idx="73">
                  <c:v>917804.84392857144</c:v>
                </c:pt>
                <c:pt idx="74">
                  <c:v>917767.1752083333</c:v>
                </c:pt>
                <c:pt idx="75">
                  <c:v>916771.4008695652</c:v>
                </c:pt>
                <c:pt idx="76">
                  <c:v>913384.66652173921</c:v>
                </c:pt>
                <c:pt idx="77">
                  <c:v>909310.55500000005</c:v>
                </c:pt>
                <c:pt idx="78">
                  <c:v>909081.45511904766</c:v>
                </c:pt>
                <c:pt idx="79">
                  <c:v>908306.20447368431</c:v>
                </c:pt>
                <c:pt idx="80">
                  <c:v>904443.74102564098</c:v>
                </c:pt>
                <c:pt idx="81">
                  <c:v>902990.42019607837</c:v>
                </c:pt>
                <c:pt idx="82">
                  <c:v>901650.79267605639</c:v>
                </c:pt>
                <c:pt idx="83">
                  <c:v>900420.28864406783</c:v>
                </c:pt>
                <c:pt idx="84">
                  <c:v>899160.53240740742</c:v>
                </c:pt>
                <c:pt idx="85">
                  <c:v>898546.48789473681</c:v>
                </c:pt>
                <c:pt idx="86">
                  <c:v>896638.04833333334</c:v>
                </c:pt>
                <c:pt idx="87">
                  <c:v>886511.11894117645</c:v>
                </c:pt>
                <c:pt idx="88">
                  <c:v>885620.71754385962</c:v>
                </c:pt>
                <c:pt idx="89">
                  <c:v>881994.53653061227</c:v>
                </c:pt>
                <c:pt idx="90">
                  <c:v>879526.72127272736</c:v>
                </c:pt>
                <c:pt idx="91">
                  <c:v>878367.89321428572</c:v>
                </c:pt>
                <c:pt idx="92">
                  <c:v>878105.49476190482</c:v>
                </c:pt>
                <c:pt idx="93">
                  <c:v>877205.5811111111</c:v>
                </c:pt>
                <c:pt idx="94">
                  <c:v>869464.42890243907</c:v>
                </c:pt>
                <c:pt idx="95">
                  <c:v>867673.36333333328</c:v>
                </c:pt>
                <c:pt idx="96">
                  <c:v>860515.0858208955</c:v>
                </c:pt>
                <c:pt idx="97">
                  <c:v>848217.01487804879</c:v>
                </c:pt>
                <c:pt idx="98">
                  <c:v>844950.22081632644</c:v>
                </c:pt>
                <c:pt idx="99">
                  <c:v>843577.46941176476</c:v>
                </c:pt>
                <c:pt idx="100">
                  <c:v>840872.15714285721</c:v>
                </c:pt>
                <c:pt idx="101">
                  <c:v>839809.769402985</c:v>
                </c:pt>
                <c:pt idx="102">
                  <c:v>831599.38</c:v>
                </c:pt>
                <c:pt idx="103">
                  <c:v>827045.72863013693</c:v>
                </c:pt>
                <c:pt idx="104">
                  <c:v>823390.88</c:v>
                </c:pt>
                <c:pt idx="105">
                  <c:v>818770.35361702123</c:v>
                </c:pt>
                <c:pt idx="106">
                  <c:v>817262.06657534244</c:v>
                </c:pt>
                <c:pt idx="107">
                  <c:v>798122.49154929572</c:v>
                </c:pt>
                <c:pt idx="108">
                  <c:v>791397.28589743585</c:v>
                </c:pt>
                <c:pt idx="109">
                  <c:v>786406.32979166659</c:v>
                </c:pt>
                <c:pt idx="110">
                  <c:v>765518.7120833334</c:v>
                </c:pt>
                <c:pt idx="111">
                  <c:v>746463.30044117651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10892544"/>
        <c:axId val="110894080"/>
      </c:barChart>
      <c:catAx>
        <c:axId val="11089254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10894080"/>
        <c:crosses val="autoZero"/>
        <c:auto val="1"/>
        <c:lblAlgn val="ctr"/>
        <c:lblOffset val="100"/>
        <c:noMultiLvlLbl val="0"/>
      </c:catAx>
      <c:valAx>
        <c:axId val="1108940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108925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 paperSize="9" orientation="landscape" horizontalDpi="0" verticalDpi="0"/>
  </c:printSettings>
</c:chartSpac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29</xdr:row>
      <xdr:rowOff>21167</xdr:rowOff>
    </xdr:from>
    <xdr:to>
      <xdr:col>29</xdr:col>
      <xdr:colOff>17990</xdr:colOff>
      <xdr:row>56</xdr:row>
      <xdr:rowOff>169333</xdr:rowOff>
    </xdr:to>
    <xdr:graphicFrame macro="">
      <xdr:nvGraphicFramePr>
        <xdr:cNvPr id="2" name="Диаграмма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52916</xdr:colOff>
      <xdr:row>1</xdr:row>
      <xdr:rowOff>67732</xdr:rowOff>
    </xdr:from>
    <xdr:to>
      <xdr:col>29</xdr:col>
      <xdr:colOff>91016</xdr:colOff>
      <xdr:row>28</xdr:row>
      <xdr:rowOff>153457</xdr:rowOff>
    </xdr:to>
    <xdr:graphicFrame macro="">
      <xdr:nvGraphicFramePr>
        <xdr:cNvPr id="3" name="Диаграмма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63501</xdr:colOff>
      <xdr:row>57</xdr:row>
      <xdr:rowOff>48682</xdr:rowOff>
    </xdr:from>
    <xdr:to>
      <xdr:col>29</xdr:col>
      <xdr:colOff>74086</xdr:colOff>
      <xdr:row>86</xdr:row>
      <xdr:rowOff>95250</xdr:rowOff>
    </xdr:to>
    <xdr:graphicFrame macro="">
      <xdr:nvGraphicFramePr>
        <xdr:cNvPr id="4" name="Диаграмма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63501</xdr:colOff>
      <xdr:row>87</xdr:row>
      <xdr:rowOff>1</xdr:rowOff>
    </xdr:from>
    <xdr:to>
      <xdr:col>29</xdr:col>
      <xdr:colOff>31750</xdr:colOff>
      <xdr:row>117</xdr:row>
      <xdr:rowOff>62442</xdr:rowOff>
    </xdr:to>
    <xdr:graphicFrame macro="">
      <xdr:nvGraphicFramePr>
        <xdr:cNvPr id="5" name="Диаграмма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63500</xdr:colOff>
      <xdr:row>117</xdr:row>
      <xdr:rowOff>182032</xdr:rowOff>
    </xdr:from>
    <xdr:to>
      <xdr:col>29</xdr:col>
      <xdr:colOff>73025</xdr:colOff>
      <xdr:row>145</xdr:row>
      <xdr:rowOff>1057</xdr:rowOff>
    </xdr:to>
    <xdr:graphicFrame macro="">
      <xdr:nvGraphicFramePr>
        <xdr:cNvPr id="6" name="Диаграмма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26</xdr:col>
      <xdr:colOff>507999</xdr:colOff>
      <xdr:row>4</xdr:row>
      <xdr:rowOff>63500</xdr:rowOff>
    </xdr:from>
    <xdr:to>
      <xdr:col>26</xdr:col>
      <xdr:colOff>518583</xdr:colOff>
      <xdr:row>19</xdr:row>
      <xdr:rowOff>105833</xdr:rowOff>
    </xdr:to>
    <xdr:cxnSp macro="">
      <xdr:nvCxnSpPr>
        <xdr:cNvPr id="7" name="Прямая соединительная линия 6"/>
        <xdr:cNvCxnSpPr/>
      </xdr:nvCxnSpPr>
      <xdr:spPr>
        <a:xfrm flipH="1">
          <a:off x="16467666" y="952500"/>
          <a:ext cx="10584" cy="289983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249767</xdr:colOff>
      <xdr:row>4</xdr:row>
      <xdr:rowOff>84668</xdr:rowOff>
    </xdr:from>
    <xdr:to>
      <xdr:col>15</xdr:col>
      <xdr:colOff>264584</xdr:colOff>
      <xdr:row>19</xdr:row>
      <xdr:rowOff>158751</xdr:rowOff>
    </xdr:to>
    <xdr:cxnSp macro="">
      <xdr:nvCxnSpPr>
        <xdr:cNvPr id="8" name="Прямая соединительная линия 7"/>
        <xdr:cNvCxnSpPr/>
      </xdr:nvCxnSpPr>
      <xdr:spPr>
        <a:xfrm>
          <a:off x="9457267" y="973668"/>
          <a:ext cx="14817" cy="293158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6348</xdr:colOff>
      <xdr:row>4</xdr:row>
      <xdr:rowOff>71968</xdr:rowOff>
    </xdr:from>
    <xdr:to>
      <xdr:col>19</xdr:col>
      <xdr:colOff>21166</xdr:colOff>
      <xdr:row>19</xdr:row>
      <xdr:rowOff>105833</xdr:rowOff>
    </xdr:to>
    <xdr:cxnSp macro="">
      <xdr:nvCxnSpPr>
        <xdr:cNvPr id="9" name="Прямая соединительная линия 8"/>
        <xdr:cNvCxnSpPr/>
      </xdr:nvCxnSpPr>
      <xdr:spPr>
        <a:xfrm>
          <a:off x="11669181" y="960968"/>
          <a:ext cx="14818" cy="2891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452968</xdr:colOff>
      <xdr:row>4</xdr:row>
      <xdr:rowOff>63499</xdr:rowOff>
    </xdr:from>
    <xdr:to>
      <xdr:col>0</xdr:col>
      <xdr:colOff>455085</xdr:colOff>
      <xdr:row>19</xdr:row>
      <xdr:rowOff>126999</xdr:rowOff>
    </xdr:to>
    <xdr:cxnSp macro="">
      <xdr:nvCxnSpPr>
        <xdr:cNvPr id="10" name="Прямая соединительная линия 9"/>
        <xdr:cNvCxnSpPr/>
      </xdr:nvCxnSpPr>
      <xdr:spPr>
        <a:xfrm>
          <a:off x="452968" y="952499"/>
          <a:ext cx="2117" cy="29210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269876</xdr:colOff>
      <xdr:row>4</xdr:row>
      <xdr:rowOff>82549</xdr:rowOff>
    </xdr:from>
    <xdr:to>
      <xdr:col>10</xdr:col>
      <xdr:colOff>285751</xdr:colOff>
      <xdr:row>19</xdr:row>
      <xdr:rowOff>137583</xdr:rowOff>
    </xdr:to>
    <xdr:cxnSp macro="">
      <xdr:nvCxnSpPr>
        <xdr:cNvPr id="11" name="Прямая соединительная линия 10"/>
        <xdr:cNvCxnSpPr/>
      </xdr:nvCxnSpPr>
      <xdr:spPr>
        <a:xfrm>
          <a:off x="6408209" y="971549"/>
          <a:ext cx="15875" cy="291253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107950</xdr:colOff>
      <xdr:row>4</xdr:row>
      <xdr:rowOff>82549</xdr:rowOff>
    </xdr:from>
    <xdr:to>
      <xdr:col>6</xdr:col>
      <xdr:colOff>127001</xdr:colOff>
      <xdr:row>19</xdr:row>
      <xdr:rowOff>126999</xdr:rowOff>
    </xdr:to>
    <xdr:cxnSp macro="">
      <xdr:nvCxnSpPr>
        <xdr:cNvPr id="12" name="Прямая соединительная линия 11"/>
        <xdr:cNvCxnSpPr/>
      </xdr:nvCxnSpPr>
      <xdr:spPr>
        <a:xfrm>
          <a:off x="3790950" y="971549"/>
          <a:ext cx="19051" cy="29019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52917</xdr:colOff>
      <xdr:row>4</xdr:row>
      <xdr:rowOff>94193</xdr:rowOff>
    </xdr:from>
    <xdr:to>
      <xdr:col>3</xdr:col>
      <xdr:colOff>63500</xdr:colOff>
      <xdr:row>19</xdr:row>
      <xdr:rowOff>158751</xdr:rowOff>
    </xdr:to>
    <xdr:cxnSp macro="">
      <xdr:nvCxnSpPr>
        <xdr:cNvPr id="13" name="Прямая соединительная линия 12"/>
        <xdr:cNvCxnSpPr/>
      </xdr:nvCxnSpPr>
      <xdr:spPr>
        <a:xfrm>
          <a:off x="1894417" y="983193"/>
          <a:ext cx="10583" cy="29220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550333</xdr:colOff>
      <xdr:row>32</xdr:row>
      <xdr:rowOff>95250</xdr:rowOff>
    </xdr:from>
    <xdr:to>
      <xdr:col>0</xdr:col>
      <xdr:colOff>550333</xdr:colOff>
      <xdr:row>47</xdr:row>
      <xdr:rowOff>42334</xdr:rowOff>
    </xdr:to>
    <xdr:cxnSp macro="">
      <xdr:nvCxnSpPr>
        <xdr:cNvPr id="14" name="Прямая соединительная линия 13"/>
        <xdr:cNvCxnSpPr/>
      </xdr:nvCxnSpPr>
      <xdr:spPr>
        <a:xfrm>
          <a:off x="550333" y="6318250"/>
          <a:ext cx="0" cy="280458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154517</xdr:colOff>
      <xdr:row>121</xdr:row>
      <xdr:rowOff>35983</xdr:rowOff>
    </xdr:from>
    <xdr:to>
      <xdr:col>3</xdr:col>
      <xdr:colOff>158750</xdr:colOff>
      <xdr:row>136</xdr:row>
      <xdr:rowOff>105834</xdr:rowOff>
    </xdr:to>
    <xdr:cxnSp macro="">
      <xdr:nvCxnSpPr>
        <xdr:cNvPr id="15" name="Прямая соединительная линия 14"/>
        <xdr:cNvCxnSpPr/>
      </xdr:nvCxnSpPr>
      <xdr:spPr>
        <a:xfrm>
          <a:off x="1996017" y="23213483"/>
          <a:ext cx="4233" cy="292735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532341</xdr:colOff>
      <xdr:row>121</xdr:row>
      <xdr:rowOff>55034</xdr:rowOff>
    </xdr:from>
    <xdr:to>
      <xdr:col>0</xdr:col>
      <xdr:colOff>560917</xdr:colOff>
      <xdr:row>136</xdr:row>
      <xdr:rowOff>137584</xdr:rowOff>
    </xdr:to>
    <xdr:cxnSp macro="">
      <xdr:nvCxnSpPr>
        <xdr:cNvPr id="16" name="Прямая соединительная линия 15"/>
        <xdr:cNvCxnSpPr/>
      </xdr:nvCxnSpPr>
      <xdr:spPr>
        <a:xfrm>
          <a:off x="532341" y="23232534"/>
          <a:ext cx="28576" cy="29400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313267</xdr:colOff>
      <xdr:row>121</xdr:row>
      <xdr:rowOff>58208</xdr:rowOff>
    </xdr:from>
    <xdr:to>
      <xdr:col>10</xdr:col>
      <xdr:colOff>338666</xdr:colOff>
      <xdr:row>136</xdr:row>
      <xdr:rowOff>137583</xdr:rowOff>
    </xdr:to>
    <xdr:cxnSp macro="">
      <xdr:nvCxnSpPr>
        <xdr:cNvPr id="17" name="Прямая соединительная линия 16"/>
        <xdr:cNvCxnSpPr/>
      </xdr:nvCxnSpPr>
      <xdr:spPr>
        <a:xfrm>
          <a:off x="6451600" y="23235708"/>
          <a:ext cx="25399" cy="2936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176743</xdr:colOff>
      <xdr:row>121</xdr:row>
      <xdr:rowOff>57150</xdr:rowOff>
    </xdr:from>
    <xdr:to>
      <xdr:col>6</xdr:col>
      <xdr:colOff>201084</xdr:colOff>
      <xdr:row>136</xdr:row>
      <xdr:rowOff>116417</xdr:rowOff>
    </xdr:to>
    <xdr:cxnSp macro="">
      <xdr:nvCxnSpPr>
        <xdr:cNvPr id="18" name="Прямая соединительная линия 17"/>
        <xdr:cNvCxnSpPr/>
      </xdr:nvCxnSpPr>
      <xdr:spPr>
        <a:xfrm>
          <a:off x="3859743" y="23234650"/>
          <a:ext cx="24341" cy="291676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612772</xdr:colOff>
      <xdr:row>121</xdr:row>
      <xdr:rowOff>35985</xdr:rowOff>
    </xdr:from>
    <xdr:to>
      <xdr:col>19</xdr:col>
      <xdr:colOff>21165</xdr:colOff>
      <xdr:row>136</xdr:row>
      <xdr:rowOff>116417</xdr:rowOff>
    </xdr:to>
    <xdr:cxnSp macro="">
      <xdr:nvCxnSpPr>
        <xdr:cNvPr id="19" name="Прямая соединительная линия 18"/>
        <xdr:cNvCxnSpPr/>
      </xdr:nvCxnSpPr>
      <xdr:spPr>
        <a:xfrm>
          <a:off x="11661772" y="23213485"/>
          <a:ext cx="22226" cy="293793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317499</xdr:colOff>
      <xdr:row>121</xdr:row>
      <xdr:rowOff>46568</xdr:rowOff>
    </xdr:from>
    <xdr:to>
      <xdr:col>15</xdr:col>
      <xdr:colOff>318556</xdr:colOff>
      <xdr:row>136</xdr:row>
      <xdr:rowOff>105834</xdr:rowOff>
    </xdr:to>
    <xdr:cxnSp macro="">
      <xdr:nvCxnSpPr>
        <xdr:cNvPr id="20" name="Прямая соединительная линия 19"/>
        <xdr:cNvCxnSpPr/>
      </xdr:nvCxnSpPr>
      <xdr:spPr>
        <a:xfrm flipH="1">
          <a:off x="9524999" y="23224068"/>
          <a:ext cx="1057" cy="291676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508000</xdr:colOff>
      <xdr:row>121</xdr:row>
      <xdr:rowOff>44449</xdr:rowOff>
    </xdr:from>
    <xdr:to>
      <xdr:col>26</xdr:col>
      <xdr:colOff>511175</xdr:colOff>
      <xdr:row>136</xdr:row>
      <xdr:rowOff>74083</xdr:rowOff>
    </xdr:to>
    <xdr:cxnSp macro="">
      <xdr:nvCxnSpPr>
        <xdr:cNvPr id="21" name="Прямая соединительная линия 20"/>
        <xdr:cNvCxnSpPr/>
      </xdr:nvCxnSpPr>
      <xdr:spPr>
        <a:xfrm flipH="1">
          <a:off x="16467667" y="23221949"/>
          <a:ext cx="3175" cy="288713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444501</xdr:colOff>
      <xdr:row>91</xdr:row>
      <xdr:rowOff>95250</xdr:rowOff>
    </xdr:from>
    <xdr:to>
      <xdr:col>26</xdr:col>
      <xdr:colOff>486834</xdr:colOff>
      <xdr:row>108</xdr:row>
      <xdr:rowOff>10583</xdr:rowOff>
    </xdr:to>
    <xdr:cxnSp macro="">
      <xdr:nvCxnSpPr>
        <xdr:cNvPr id="22" name="Прямая соединительная линия 21"/>
        <xdr:cNvCxnSpPr/>
      </xdr:nvCxnSpPr>
      <xdr:spPr>
        <a:xfrm>
          <a:off x="16404168" y="17557750"/>
          <a:ext cx="42333" cy="315383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10584</xdr:colOff>
      <xdr:row>91</xdr:row>
      <xdr:rowOff>116416</xdr:rowOff>
    </xdr:from>
    <xdr:to>
      <xdr:col>19</xdr:col>
      <xdr:colOff>10584</xdr:colOff>
      <xdr:row>108</xdr:row>
      <xdr:rowOff>42333</xdr:rowOff>
    </xdr:to>
    <xdr:cxnSp macro="">
      <xdr:nvCxnSpPr>
        <xdr:cNvPr id="23" name="Прямая соединительная линия 22"/>
        <xdr:cNvCxnSpPr/>
      </xdr:nvCxnSpPr>
      <xdr:spPr>
        <a:xfrm>
          <a:off x="11673417" y="17578916"/>
          <a:ext cx="0" cy="31644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288926</xdr:colOff>
      <xdr:row>91</xdr:row>
      <xdr:rowOff>105834</xdr:rowOff>
    </xdr:from>
    <xdr:to>
      <xdr:col>15</xdr:col>
      <xdr:colOff>317500</xdr:colOff>
      <xdr:row>108</xdr:row>
      <xdr:rowOff>21168</xdr:rowOff>
    </xdr:to>
    <xdr:cxnSp macro="">
      <xdr:nvCxnSpPr>
        <xdr:cNvPr id="24" name="Прямая соединительная линия 23"/>
        <xdr:cNvCxnSpPr/>
      </xdr:nvCxnSpPr>
      <xdr:spPr>
        <a:xfrm>
          <a:off x="9496426" y="17568334"/>
          <a:ext cx="28574" cy="315383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518584</xdr:colOff>
      <xdr:row>91</xdr:row>
      <xdr:rowOff>95250</xdr:rowOff>
    </xdr:from>
    <xdr:to>
      <xdr:col>0</xdr:col>
      <xdr:colOff>539751</xdr:colOff>
      <xdr:row>108</xdr:row>
      <xdr:rowOff>42333</xdr:rowOff>
    </xdr:to>
    <xdr:cxnSp macro="">
      <xdr:nvCxnSpPr>
        <xdr:cNvPr id="25" name="Прямая соединительная линия 24"/>
        <xdr:cNvCxnSpPr/>
      </xdr:nvCxnSpPr>
      <xdr:spPr>
        <a:xfrm>
          <a:off x="518584" y="17557750"/>
          <a:ext cx="21167" cy="318558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304802</xdr:colOff>
      <xdr:row>91</xdr:row>
      <xdr:rowOff>127002</xdr:rowOff>
    </xdr:from>
    <xdr:to>
      <xdr:col>10</xdr:col>
      <xdr:colOff>338668</xdr:colOff>
      <xdr:row>108</xdr:row>
      <xdr:rowOff>52919</xdr:rowOff>
    </xdr:to>
    <xdr:cxnSp macro="">
      <xdr:nvCxnSpPr>
        <xdr:cNvPr id="26" name="Прямая соединительная линия 25"/>
        <xdr:cNvCxnSpPr/>
      </xdr:nvCxnSpPr>
      <xdr:spPr>
        <a:xfrm>
          <a:off x="6443135" y="17589502"/>
          <a:ext cx="33866" cy="31644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132293</xdr:colOff>
      <xdr:row>91</xdr:row>
      <xdr:rowOff>85726</xdr:rowOff>
    </xdr:from>
    <xdr:to>
      <xdr:col>6</xdr:col>
      <xdr:colOff>169334</xdr:colOff>
      <xdr:row>108</xdr:row>
      <xdr:rowOff>10584</xdr:rowOff>
    </xdr:to>
    <xdr:cxnSp macro="">
      <xdr:nvCxnSpPr>
        <xdr:cNvPr id="27" name="Прямая соединительная линия 26"/>
        <xdr:cNvCxnSpPr/>
      </xdr:nvCxnSpPr>
      <xdr:spPr>
        <a:xfrm>
          <a:off x="3815293" y="17548226"/>
          <a:ext cx="37041" cy="3163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131233</xdr:colOff>
      <xdr:row>91</xdr:row>
      <xdr:rowOff>65617</xdr:rowOff>
    </xdr:from>
    <xdr:to>
      <xdr:col>3</xdr:col>
      <xdr:colOff>158750</xdr:colOff>
      <xdr:row>107</xdr:row>
      <xdr:rowOff>169334</xdr:rowOff>
    </xdr:to>
    <xdr:cxnSp macro="">
      <xdr:nvCxnSpPr>
        <xdr:cNvPr id="28" name="Прямая соединительная линия 27"/>
        <xdr:cNvCxnSpPr/>
      </xdr:nvCxnSpPr>
      <xdr:spPr>
        <a:xfrm>
          <a:off x="1972733" y="17528117"/>
          <a:ext cx="27517" cy="31517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444499</xdr:colOff>
      <xdr:row>32</xdr:row>
      <xdr:rowOff>74083</xdr:rowOff>
    </xdr:from>
    <xdr:to>
      <xdr:col>26</xdr:col>
      <xdr:colOff>455083</xdr:colOff>
      <xdr:row>46</xdr:row>
      <xdr:rowOff>137584</xdr:rowOff>
    </xdr:to>
    <xdr:cxnSp macro="">
      <xdr:nvCxnSpPr>
        <xdr:cNvPr id="29" name="Прямая соединительная линия 28"/>
        <xdr:cNvCxnSpPr/>
      </xdr:nvCxnSpPr>
      <xdr:spPr>
        <a:xfrm>
          <a:off x="16294099" y="6293908"/>
          <a:ext cx="10584" cy="27305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603251</xdr:colOff>
      <xdr:row>32</xdr:row>
      <xdr:rowOff>95251</xdr:rowOff>
    </xdr:from>
    <xdr:to>
      <xdr:col>19</xdr:col>
      <xdr:colOff>10583</xdr:colOff>
      <xdr:row>46</xdr:row>
      <xdr:rowOff>179917</xdr:rowOff>
    </xdr:to>
    <xdr:cxnSp macro="">
      <xdr:nvCxnSpPr>
        <xdr:cNvPr id="30" name="Прямая соединительная линия 29"/>
        <xdr:cNvCxnSpPr/>
      </xdr:nvCxnSpPr>
      <xdr:spPr>
        <a:xfrm>
          <a:off x="11652251" y="6318251"/>
          <a:ext cx="21165" cy="275166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296334</xdr:colOff>
      <xdr:row>32</xdr:row>
      <xdr:rowOff>95249</xdr:rowOff>
    </xdr:from>
    <xdr:to>
      <xdr:col>15</xdr:col>
      <xdr:colOff>306917</xdr:colOff>
      <xdr:row>46</xdr:row>
      <xdr:rowOff>137582</xdr:rowOff>
    </xdr:to>
    <xdr:cxnSp macro="">
      <xdr:nvCxnSpPr>
        <xdr:cNvPr id="31" name="Прямая соединительная линия 30"/>
        <xdr:cNvCxnSpPr/>
      </xdr:nvCxnSpPr>
      <xdr:spPr>
        <a:xfrm>
          <a:off x="9503834" y="6318249"/>
          <a:ext cx="10583" cy="270933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190499</xdr:colOff>
      <xdr:row>32</xdr:row>
      <xdr:rowOff>84666</xdr:rowOff>
    </xdr:from>
    <xdr:to>
      <xdr:col>6</xdr:col>
      <xdr:colOff>190499</xdr:colOff>
      <xdr:row>46</xdr:row>
      <xdr:rowOff>179917</xdr:rowOff>
    </xdr:to>
    <xdr:cxnSp macro="">
      <xdr:nvCxnSpPr>
        <xdr:cNvPr id="32" name="Прямая соединительная линия 31"/>
        <xdr:cNvCxnSpPr/>
      </xdr:nvCxnSpPr>
      <xdr:spPr>
        <a:xfrm>
          <a:off x="3873499" y="6307666"/>
          <a:ext cx="0" cy="276225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158749</xdr:colOff>
      <xdr:row>32</xdr:row>
      <xdr:rowOff>84667</xdr:rowOff>
    </xdr:from>
    <xdr:to>
      <xdr:col>3</xdr:col>
      <xdr:colOff>169333</xdr:colOff>
      <xdr:row>46</xdr:row>
      <xdr:rowOff>179917</xdr:rowOff>
    </xdr:to>
    <xdr:cxnSp macro="">
      <xdr:nvCxnSpPr>
        <xdr:cNvPr id="33" name="Прямая соединительная линия 32"/>
        <xdr:cNvCxnSpPr/>
      </xdr:nvCxnSpPr>
      <xdr:spPr>
        <a:xfrm flipH="1">
          <a:off x="2000249" y="6307667"/>
          <a:ext cx="10584" cy="2762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296336</xdr:colOff>
      <xdr:row>32</xdr:row>
      <xdr:rowOff>95249</xdr:rowOff>
    </xdr:from>
    <xdr:to>
      <xdr:col>10</xdr:col>
      <xdr:colOff>328084</xdr:colOff>
      <xdr:row>47</xdr:row>
      <xdr:rowOff>21166</xdr:rowOff>
    </xdr:to>
    <xdr:cxnSp macro="">
      <xdr:nvCxnSpPr>
        <xdr:cNvPr id="34" name="Прямая соединительная линия 33"/>
        <xdr:cNvCxnSpPr/>
      </xdr:nvCxnSpPr>
      <xdr:spPr>
        <a:xfrm>
          <a:off x="6434669" y="6318249"/>
          <a:ext cx="31748" cy="27834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317500</xdr:colOff>
      <xdr:row>61</xdr:row>
      <xdr:rowOff>95250</xdr:rowOff>
    </xdr:from>
    <xdr:to>
      <xdr:col>15</xdr:col>
      <xdr:colOff>328084</xdr:colOff>
      <xdr:row>77</xdr:row>
      <xdr:rowOff>63500</xdr:rowOff>
    </xdr:to>
    <xdr:cxnSp macro="">
      <xdr:nvCxnSpPr>
        <xdr:cNvPr id="35" name="Прямая соединительная линия 34"/>
        <xdr:cNvCxnSpPr/>
      </xdr:nvCxnSpPr>
      <xdr:spPr>
        <a:xfrm>
          <a:off x="9525000" y="11842750"/>
          <a:ext cx="10584" cy="3016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27517</xdr:colOff>
      <xdr:row>61</xdr:row>
      <xdr:rowOff>65617</xdr:rowOff>
    </xdr:from>
    <xdr:to>
      <xdr:col>19</xdr:col>
      <xdr:colOff>42334</xdr:colOff>
      <xdr:row>76</xdr:row>
      <xdr:rowOff>179917</xdr:rowOff>
    </xdr:to>
    <xdr:cxnSp macro="">
      <xdr:nvCxnSpPr>
        <xdr:cNvPr id="36" name="Прямая соединительная линия 35"/>
        <xdr:cNvCxnSpPr/>
      </xdr:nvCxnSpPr>
      <xdr:spPr>
        <a:xfrm>
          <a:off x="11690350" y="11813117"/>
          <a:ext cx="14817" cy="29718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497416</xdr:colOff>
      <xdr:row>61</xdr:row>
      <xdr:rowOff>42333</xdr:rowOff>
    </xdr:from>
    <xdr:to>
      <xdr:col>26</xdr:col>
      <xdr:colOff>529166</xdr:colOff>
      <xdr:row>77</xdr:row>
      <xdr:rowOff>0</xdr:rowOff>
    </xdr:to>
    <xdr:cxnSp macro="">
      <xdr:nvCxnSpPr>
        <xdr:cNvPr id="37" name="Прямая соединительная линия 36"/>
        <xdr:cNvCxnSpPr/>
      </xdr:nvCxnSpPr>
      <xdr:spPr>
        <a:xfrm>
          <a:off x="16457083" y="11789833"/>
          <a:ext cx="31750" cy="300566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523874</xdr:colOff>
      <xdr:row>60</xdr:row>
      <xdr:rowOff>157692</xdr:rowOff>
    </xdr:from>
    <xdr:to>
      <xdr:col>0</xdr:col>
      <xdr:colOff>529166</xdr:colOff>
      <xdr:row>76</xdr:row>
      <xdr:rowOff>95251</xdr:rowOff>
    </xdr:to>
    <xdr:cxnSp macro="">
      <xdr:nvCxnSpPr>
        <xdr:cNvPr id="38" name="Прямая соединительная линия 37"/>
        <xdr:cNvCxnSpPr/>
      </xdr:nvCxnSpPr>
      <xdr:spPr>
        <a:xfrm>
          <a:off x="523874" y="11714692"/>
          <a:ext cx="5292" cy="298555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322792</xdr:colOff>
      <xdr:row>61</xdr:row>
      <xdr:rowOff>84667</xdr:rowOff>
    </xdr:from>
    <xdr:to>
      <xdr:col>10</xdr:col>
      <xdr:colOff>349249</xdr:colOff>
      <xdr:row>77</xdr:row>
      <xdr:rowOff>52917</xdr:rowOff>
    </xdr:to>
    <xdr:cxnSp macro="">
      <xdr:nvCxnSpPr>
        <xdr:cNvPr id="39" name="Прямая соединительная линия 38"/>
        <xdr:cNvCxnSpPr/>
      </xdr:nvCxnSpPr>
      <xdr:spPr>
        <a:xfrm>
          <a:off x="6461125" y="11832167"/>
          <a:ext cx="26457" cy="3016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166158</xdr:colOff>
      <xdr:row>61</xdr:row>
      <xdr:rowOff>74083</xdr:rowOff>
    </xdr:from>
    <xdr:to>
      <xdr:col>6</xdr:col>
      <xdr:colOff>179917</xdr:colOff>
      <xdr:row>76</xdr:row>
      <xdr:rowOff>169333</xdr:rowOff>
    </xdr:to>
    <xdr:cxnSp macro="">
      <xdr:nvCxnSpPr>
        <xdr:cNvPr id="40" name="Прямая соединительная линия 39"/>
        <xdr:cNvCxnSpPr/>
      </xdr:nvCxnSpPr>
      <xdr:spPr>
        <a:xfrm>
          <a:off x="3849158" y="11821583"/>
          <a:ext cx="13759" cy="29527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137583</xdr:colOff>
      <xdr:row>61</xdr:row>
      <xdr:rowOff>84666</xdr:rowOff>
    </xdr:from>
    <xdr:to>
      <xdr:col>3</xdr:col>
      <xdr:colOff>169334</xdr:colOff>
      <xdr:row>77</xdr:row>
      <xdr:rowOff>21167</xdr:rowOff>
    </xdr:to>
    <xdr:cxnSp macro="">
      <xdr:nvCxnSpPr>
        <xdr:cNvPr id="41" name="Прямая соединительная линия 40"/>
        <xdr:cNvCxnSpPr/>
      </xdr:nvCxnSpPr>
      <xdr:spPr>
        <a:xfrm flipH="1">
          <a:off x="1979083" y="11832166"/>
          <a:ext cx="31751" cy="29845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105832</xdr:colOff>
      <xdr:row>4</xdr:row>
      <xdr:rowOff>48683</xdr:rowOff>
    </xdr:from>
    <xdr:to>
      <xdr:col>33</xdr:col>
      <xdr:colOff>8465</xdr:colOff>
      <xdr:row>58</xdr:row>
      <xdr:rowOff>169335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84666</xdr:colOff>
      <xdr:row>4</xdr:row>
      <xdr:rowOff>105833</xdr:rowOff>
    </xdr:from>
    <xdr:to>
      <xdr:col>33</xdr:col>
      <xdr:colOff>561975</xdr:colOff>
      <xdr:row>58</xdr:row>
      <xdr:rowOff>148167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84667</xdr:colOff>
      <xdr:row>4</xdr:row>
      <xdr:rowOff>38099</xdr:rowOff>
    </xdr:from>
    <xdr:to>
      <xdr:col>35</xdr:col>
      <xdr:colOff>180974</xdr:colOff>
      <xdr:row>55</xdr:row>
      <xdr:rowOff>179916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74083</xdr:colOff>
      <xdr:row>4</xdr:row>
      <xdr:rowOff>74083</xdr:rowOff>
    </xdr:from>
    <xdr:to>
      <xdr:col>34</xdr:col>
      <xdr:colOff>485774</xdr:colOff>
      <xdr:row>59</xdr:row>
      <xdr:rowOff>0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74082</xdr:colOff>
      <xdr:row>4</xdr:row>
      <xdr:rowOff>105832</xdr:rowOff>
    </xdr:from>
    <xdr:to>
      <xdr:col>35</xdr:col>
      <xdr:colOff>323849</xdr:colOff>
      <xdr:row>58</xdr:row>
      <xdr:rowOff>158749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36"/>
  <sheetViews>
    <sheetView tabSelected="1"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"/>
    </sheetView>
  </sheetViews>
  <sheetFormatPr defaultRowHeight="15" x14ac:dyDescent="0.25"/>
  <cols>
    <col min="1" max="1" width="4.140625" style="158" customWidth="1"/>
    <col min="2" max="2" width="8.7109375" style="158" customWidth="1"/>
    <col min="3" max="3" width="32.85546875" style="158" customWidth="1"/>
    <col min="4" max="4" width="11.7109375" style="158" customWidth="1"/>
    <col min="5" max="5" width="9.7109375" style="158" customWidth="1"/>
    <col min="6" max="8" width="11.7109375" style="158" customWidth="1"/>
    <col min="9" max="9" width="10.7109375" style="158" customWidth="1"/>
    <col min="10" max="11" width="11.7109375" style="158" customWidth="1"/>
    <col min="12" max="12" width="12.7109375" style="158" customWidth="1"/>
    <col min="13" max="13" width="9.5703125" style="158" customWidth="1"/>
    <col min="14" max="14" width="12.5703125" style="158" customWidth="1"/>
    <col min="15" max="15" width="11.7109375" style="158" customWidth="1"/>
    <col min="16" max="16" width="12.7109375" style="158" customWidth="1"/>
    <col min="17" max="17" width="9.5703125" style="158" customWidth="1"/>
    <col min="18" max="18" width="11.7109375" style="158" customWidth="1"/>
    <col min="19" max="19" width="12.85546875" style="158" customWidth="1"/>
    <col min="20" max="20" width="12.7109375" style="158" customWidth="1"/>
    <col min="21" max="21" width="9.5703125" style="158" customWidth="1"/>
    <col min="22" max="23" width="11.7109375" style="158" customWidth="1"/>
    <col min="24" max="29" width="4.7109375" style="158" customWidth="1"/>
    <col min="30" max="16384" width="9.140625" style="158"/>
  </cols>
  <sheetData>
    <row r="1" spans="1:29" ht="19.5" customHeight="1" x14ac:dyDescent="0.25">
      <c r="A1" s="116" t="s">
        <v>77</v>
      </c>
      <c r="B1" s="116"/>
      <c r="C1" s="116"/>
      <c r="D1" s="116"/>
      <c r="E1" s="116"/>
      <c r="F1" s="116"/>
      <c r="G1" s="116"/>
      <c r="H1" s="116"/>
    </row>
    <row r="2" spans="1:29" ht="15.75" thickBot="1" x14ac:dyDescent="0.3">
      <c r="C2" s="117" t="s">
        <v>210</v>
      </c>
      <c r="D2" s="58" t="s">
        <v>70</v>
      </c>
      <c r="E2" s="73" t="s">
        <v>109</v>
      </c>
      <c r="H2" s="55" t="s">
        <v>72</v>
      </c>
      <c r="I2" s="73" t="s">
        <v>111</v>
      </c>
    </row>
    <row r="3" spans="1:29" ht="15.75" thickBot="1" x14ac:dyDescent="0.3">
      <c r="D3" s="57" t="s">
        <v>71</v>
      </c>
      <c r="E3" s="34" t="s">
        <v>110</v>
      </c>
      <c r="H3" s="56" t="s">
        <v>73</v>
      </c>
      <c r="I3" s="73" t="s">
        <v>112</v>
      </c>
      <c r="X3" s="702" t="s">
        <v>116</v>
      </c>
      <c r="Y3" s="703"/>
      <c r="Z3" s="703"/>
      <c r="AA3" s="703"/>
      <c r="AB3" s="703"/>
      <c r="AC3" s="704"/>
    </row>
    <row r="4" spans="1:29" ht="76.5" customHeight="1" thickBot="1" x14ac:dyDescent="0.3">
      <c r="A4" s="2" t="s">
        <v>30</v>
      </c>
      <c r="B4" s="3" t="s">
        <v>36</v>
      </c>
      <c r="C4" s="4" t="s">
        <v>35</v>
      </c>
      <c r="D4" s="83" t="s">
        <v>103</v>
      </c>
      <c r="E4" s="3" t="s">
        <v>93</v>
      </c>
      <c r="F4" s="66" t="s">
        <v>104</v>
      </c>
      <c r="G4" s="67" t="s">
        <v>78</v>
      </c>
      <c r="H4" s="67" t="s">
        <v>101</v>
      </c>
      <c r="I4" s="67" t="s">
        <v>94</v>
      </c>
      <c r="J4" s="68" t="s">
        <v>102</v>
      </c>
      <c r="K4" s="67" t="s">
        <v>79</v>
      </c>
      <c r="L4" s="67" t="s">
        <v>100</v>
      </c>
      <c r="M4" s="67" t="s">
        <v>94</v>
      </c>
      <c r="N4" s="69" t="s">
        <v>95</v>
      </c>
      <c r="O4" s="6" t="s">
        <v>80</v>
      </c>
      <c r="P4" s="67" t="s">
        <v>99</v>
      </c>
      <c r="Q4" s="67" t="s">
        <v>94</v>
      </c>
      <c r="R4" s="69" t="s">
        <v>96</v>
      </c>
      <c r="S4" s="70" t="s">
        <v>81</v>
      </c>
      <c r="T4" s="71" t="s">
        <v>98</v>
      </c>
      <c r="U4" s="67" t="s">
        <v>94</v>
      </c>
      <c r="V4" s="72" t="s">
        <v>97</v>
      </c>
      <c r="W4" s="90" t="s">
        <v>76</v>
      </c>
      <c r="X4" s="111" t="s">
        <v>117</v>
      </c>
      <c r="Y4" s="112" t="s">
        <v>118</v>
      </c>
      <c r="Z4" s="112" t="s">
        <v>119</v>
      </c>
      <c r="AA4" s="112" t="s">
        <v>120</v>
      </c>
      <c r="AB4" s="112" t="s">
        <v>121</v>
      </c>
      <c r="AC4" s="113" t="s">
        <v>87</v>
      </c>
    </row>
    <row r="5" spans="1:29" ht="18" customHeight="1" thickBot="1" x14ac:dyDescent="0.3">
      <c r="A5" s="2"/>
      <c r="B5" s="65"/>
      <c r="C5" s="119" t="s">
        <v>86</v>
      </c>
      <c r="D5" s="126">
        <f>AVERAGE(D7:D15,D17:D28,D30:D46,D48:D67,D69:D82,D84:D115,D117:D125)+0.0001</f>
        <v>0.36360392232084232</v>
      </c>
      <c r="E5" s="120"/>
      <c r="F5" s="133" t="str">
        <f>IF(D5&gt;=$D$130,"A",IF(D5&gt;=$D$126,"B",IF(D5&gt;=$D$131,"C","D")))</f>
        <v>B</v>
      </c>
      <c r="G5" s="132">
        <f>AVERAGE(G7:G15,G17:G28,G30:G46,G48:G67,G69:G82,G84:G115,G117:G125)+0.0001</f>
        <v>28222.548165656011</v>
      </c>
      <c r="H5" s="129">
        <f>AVERAGE(H7:H15,H17:H28,H30:H46,H48:H67,H69:H82,H84:H115,H117:H125)</f>
        <v>0.15066265962960063</v>
      </c>
      <c r="I5" s="122"/>
      <c r="J5" s="121" t="str">
        <f t="shared" ref="J5:J36" si="0">IF(G5&gt;=$G$130,"A",IF(G5&gt;=$G$126,"B",IF(G5&gt;=$G$131,"C","D")))</f>
        <v>B</v>
      </c>
      <c r="K5" s="131">
        <f>AVERAGE(K7:K15,K17:K28,K30:K46,K48:K67,K69:K82,K84:K115,K117:K125)+0.0001</f>
        <v>111590.17088865499</v>
      </c>
      <c r="L5" s="130">
        <f>AVERAGE(L7:L15,L17:L28,L30:L46,L48:L67,L69:L82,L84:L113,L117:L125)</f>
        <v>0.26562738491150123</v>
      </c>
      <c r="M5" s="123"/>
      <c r="N5" s="148" t="str">
        <f t="shared" ref="N5:N36" si="1">IF(K5&gt;=$K$130,"A",IF(K5&gt;=$K$126,"B",IF(K5&gt;=$K$131,"C","D")))</f>
        <v>B</v>
      </c>
      <c r="O5" s="127">
        <f>AVERAGE(O7:O15,O17:O28,O30:O46,O48:O67,O69:O82,O84:O115,O117:O125)+0.0001</f>
        <v>4763.9992992882353</v>
      </c>
      <c r="P5" s="128">
        <f t="shared" ref="P5" si="2">AVERAGE(P7:P15,P17:P28,P30:P46,P48:P67,P69:P82,P84:P115,P117:P125)</f>
        <v>7.5812560667333301E-2</v>
      </c>
      <c r="Q5" s="122"/>
      <c r="R5" s="124" t="str">
        <f t="shared" ref="R5:R36" si="3">IF(O5&gt;=$O$130,"A",IF(O5&gt;=$O$126,"B",IF(O5&gt;=$O$131,"C","D")))</f>
        <v>B</v>
      </c>
      <c r="S5" s="131">
        <f>AVERAGE(S7:S15,S17:S28,S30:S46,S48:S67,S69:S82,S84:S115,S117:S125)+0.0001</f>
        <v>1006645.293994938</v>
      </c>
      <c r="T5" s="129">
        <f>AVERAGE(T7:T15,T17:T28,T30:T46,T48:T67,T69:T82,T84:T115,T117:T125)</f>
        <v>0.36079928527857424</v>
      </c>
      <c r="U5" s="122"/>
      <c r="V5" s="121" t="str">
        <f t="shared" ref="V5:V36" si="4">IF(S5&gt;=$S$130,"A",IF(S5&gt;=$S$126,"B",IF(S5&gt;=$S$131,"C","D")))</f>
        <v>B</v>
      </c>
      <c r="W5" s="139" t="str">
        <f>IF(AC5&gt;=3.5,"A",IF(AC5&gt;=2.5,"B",IF(AC5&gt;=1.5,"C","D")))</f>
        <v>B</v>
      </c>
      <c r="X5" s="134">
        <f>IF(F5="A",4.2,IF(F5="B",2.5,IF(F5="C",2,1)))</f>
        <v>2.5</v>
      </c>
      <c r="Y5" s="135">
        <f>IF(J5="A",4.2,IF(J5="B",2.5,IF(J5="C",2,1)))</f>
        <v>2.5</v>
      </c>
      <c r="Z5" s="135">
        <f>IF(N5="A",4.2,IF(N5="B",2.5,IF(N5="C",2,1)))</f>
        <v>2.5</v>
      </c>
      <c r="AA5" s="135">
        <f>IF(R5="A",4.2,IF(R5="B",2.5,IF(R5="C",2,1)))</f>
        <v>2.5</v>
      </c>
      <c r="AB5" s="135">
        <f>IF(V5="A",4.2,IF(V5="B",2.5,IF(V5="C",2,1)))</f>
        <v>2.5</v>
      </c>
      <c r="AC5" s="136">
        <f>AVERAGE(X5:AB5)</f>
        <v>2.5</v>
      </c>
    </row>
    <row r="6" spans="1:29" ht="15.75" thickBot="1" x14ac:dyDescent="0.3">
      <c r="A6" s="340"/>
      <c r="B6" s="62"/>
      <c r="C6" s="63" t="s">
        <v>123</v>
      </c>
      <c r="D6" s="50">
        <f>AVERAGE(D7:D15)</f>
        <v>0.37258910778217025</v>
      </c>
      <c r="E6" s="341"/>
      <c r="F6" s="144" t="str">
        <f t="shared" ref="F6:F36" si="5">IF(D6&gt;=$D$130,"A",IF(D6&gt;=$D$126,"B",IF(D6&gt;=$D$131,"C","D")))</f>
        <v>B</v>
      </c>
      <c r="G6" s="44">
        <f>AVERAGE(G7:G15)</f>
        <v>32018.504401949867</v>
      </c>
      <c r="H6" s="137">
        <f>AVERAGE(H7:H15)</f>
        <v>0.17092691345010605</v>
      </c>
      <c r="I6" s="137"/>
      <c r="J6" s="40" t="str">
        <f t="shared" si="0"/>
        <v>B</v>
      </c>
      <c r="K6" s="44">
        <f>AVERAGE(K7:K15)</f>
        <v>118050.79389224264</v>
      </c>
      <c r="L6" s="138">
        <f>AVERAGE(L7:L15)</f>
        <v>0.28263264111735409</v>
      </c>
      <c r="M6" s="137"/>
      <c r="N6" s="147" t="str">
        <f t="shared" si="1"/>
        <v>B</v>
      </c>
      <c r="O6" s="39">
        <f>AVERAGE(O7:O15)</f>
        <v>5141.8013874356511</v>
      </c>
      <c r="P6" s="137">
        <f>AVERAGE(P7:P15)</f>
        <v>8.1824768081947608E-2</v>
      </c>
      <c r="Q6" s="137"/>
      <c r="R6" s="35" t="str">
        <f t="shared" si="3"/>
        <v>B</v>
      </c>
      <c r="S6" s="44">
        <f>AVERAGE(S7:S15)</f>
        <v>947637.86213002377</v>
      </c>
      <c r="T6" s="137">
        <f>AVERAGE(T7:T15)</f>
        <v>0.33964998935872748</v>
      </c>
      <c r="U6" s="342"/>
      <c r="V6" s="40" t="str">
        <f t="shared" si="4"/>
        <v>C</v>
      </c>
      <c r="W6" s="92" t="str">
        <f t="shared" ref="W6:W70" si="6">IF(AC6&gt;=3.5,"A",IF(AC6&gt;=2.5,"B",IF(AC6&gt;=1.5,"C","D")))</f>
        <v>C</v>
      </c>
      <c r="X6" s="140">
        <f t="shared" ref="X6:X70" si="7">IF(F6="A",4.2,IF(F6="B",2.5,IF(F6="C",2,1)))</f>
        <v>2.5</v>
      </c>
      <c r="Y6" s="141">
        <f t="shared" ref="Y6:Y70" si="8">IF(J6="A",4.2,IF(J6="B",2.5,IF(J6="C",2,1)))</f>
        <v>2.5</v>
      </c>
      <c r="Z6" s="141">
        <f t="shared" ref="Z6:Z70" si="9">IF(N6="A",4.2,IF(N6="B",2.5,IF(N6="C",2,1)))</f>
        <v>2.5</v>
      </c>
      <c r="AA6" s="141">
        <f t="shared" ref="AA6:AA70" si="10">IF(R6="A",4.2,IF(R6="B",2.5,IF(R6="C",2,1)))</f>
        <v>2.5</v>
      </c>
      <c r="AB6" s="141">
        <f t="shared" ref="AB6:AB70" si="11">IF(V6="A",4.2,IF(V6="B",2.5,IF(V6="C",2,1)))</f>
        <v>2</v>
      </c>
      <c r="AC6" s="142">
        <f t="shared" ref="AC6:AC70" si="12">AVERAGE(X6:AB6)</f>
        <v>2.4</v>
      </c>
    </row>
    <row r="7" spans="1:29" x14ac:dyDescent="0.25">
      <c r="A7" s="74">
        <v>1</v>
      </c>
      <c r="B7" s="13">
        <v>10003</v>
      </c>
      <c r="C7" s="161" t="s">
        <v>42</v>
      </c>
      <c r="D7" s="343">
        <f>'2024-2025 исходные'!F7</f>
        <v>0.40588270585996594</v>
      </c>
      <c r="E7" s="344">
        <f t="shared" ref="E7:E15" si="13">$D$126</f>
        <v>0.36350392232084233</v>
      </c>
      <c r="F7" s="143" t="str">
        <f t="shared" si="5"/>
        <v>B</v>
      </c>
      <c r="G7" s="345">
        <f>'2024-2025 исходные'!I7</f>
        <v>41623.963636363638</v>
      </c>
      <c r="H7" s="344">
        <f t="shared" ref="H7:H15" si="14">G7/$G$127</f>
        <v>0.22220449589424981</v>
      </c>
      <c r="I7" s="344">
        <f t="shared" ref="I7:I15" si="15">$H$126</f>
        <v>0.15066265962960063</v>
      </c>
      <c r="J7" s="47" t="str">
        <f t="shared" si="0"/>
        <v>B</v>
      </c>
      <c r="K7" s="346">
        <f>'2024-2025 исходные'!L7</f>
        <v>292764.90258181817</v>
      </c>
      <c r="L7" s="347">
        <f t="shared" ref="L7:L15" si="16">K7/$K$127</f>
        <v>0.70092639714641936</v>
      </c>
      <c r="M7" s="344">
        <f t="shared" ref="M7:M15" si="17">$L$126</f>
        <v>0.26716486736652645</v>
      </c>
      <c r="N7" s="149" t="str">
        <f t="shared" si="1"/>
        <v>A</v>
      </c>
      <c r="O7" s="348">
        <f>'2024-2025 исходные'!P7</f>
        <v>8610.2443272727269</v>
      </c>
      <c r="P7" s="344">
        <f t="shared" ref="P7:P15" si="18">O7/$O$127</f>
        <v>0.13702031488994634</v>
      </c>
      <c r="Q7" s="344">
        <f t="shared" ref="Q7:Q15" si="19">$P$126</f>
        <v>7.5812560667333301E-2</v>
      </c>
      <c r="R7" s="36" t="str">
        <f t="shared" si="3"/>
        <v>B</v>
      </c>
      <c r="S7" s="349">
        <f>'2024-2025 исходные'!S7</f>
        <v>1053754.1102325581</v>
      </c>
      <c r="T7" s="350">
        <f t="shared" ref="T7:T15" si="20">S7/$S$127</f>
        <v>0.37768390925487927</v>
      </c>
      <c r="U7" s="350">
        <f t="shared" ref="U7:U15" si="21">$T$126</f>
        <v>0.36079928527857424</v>
      </c>
      <c r="V7" s="59" t="str">
        <f t="shared" si="4"/>
        <v>B</v>
      </c>
      <c r="W7" s="94" t="str">
        <f>IF(AC7&gt;=3.5,"A",IF(AC7&gt;=2.5,"B",IF(AC7&gt;=1.5,"C","D")))</f>
        <v>B</v>
      </c>
      <c r="X7" s="105">
        <f>IF(F7="A",4.2,IF(F7="B",2.5,IF(F7="C",2,1)))</f>
        <v>2.5</v>
      </c>
      <c r="Y7" s="87">
        <f>IF(J7="A",4.2,IF(J7="B",2.5,IF(J7="C",2,1)))</f>
        <v>2.5</v>
      </c>
      <c r="Z7" s="87">
        <f>IF(N7="A",4.2,IF(N7="B",2.5,IF(N7="C",2,1)))</f>
        <v>4.2</v>
      </c>
      <c r="AA7" s="87">
        <f>IF(R7="A",4.2,IF(R7="B",2.5,IF(R7="C",2,1)))</f>
        <v>2.5</v>
      </c>
      <c r="AB7" s="87">
        <f>IF(V7="A",4.2,IF(V7="B",2.5,IF(V7="C",2,1)))</f>
        <v>2.5</v>
      </c>
      <c r="AC7" s="106">
        <f>AVERAGE(X7:AB7)</f>
        <v>2.84</v>
      </c>
    </row>
    <row r="8" spans="1:29" x14ac:dyDescent="0.25">
      <c r="A8" s="74">
        <v>2</v>
      </c>
      <c r="B8" s="13">
        <v>10002</v>
      </c>
      <c r="C8" s="161" t="s">
        <v>154</v>
      </c>
      <c r="D8" s="343">
        <f>'2024-2025 исходные'!F8</f>
        <v>0.40942404747727545</v>
      </c>
      <c r="E8" s="344">
        <f t="shared" si="13"/>
        <v>0.36350392232084233</v>
      </c>
      <c r="F8" s="143" t="str">
        <f t="shared" si="5"/>
        <v>B</v>
      </c>
      <c r="G8" s="345">
        <f>'2024-2025 исходные'!I8</f>
        <v>22291.458515283844</v>
      </c>
      <c r="H8" s="344">
        <f t="shared" si="14"/>
        <v>0.11900025536753417</v>
      </c>
      <c r="I8" s="344">
        <f t="shared" si="15"/>
        <v>0.15066265962960063</v>
      </c>
      <c r="J8" s="47" t="str">
        <f t="shared" si="0"/>
        <v>C</v>
      </c>
      <c r="K8" s="346">
        <f>'2024-2025 исходные'!L8</f>
        <v>98688.112471615721</v>
      </c>
      <c r="L8" s="347">
        <f t="shared" si="16"/>
        <v>0.23627525876869276</v>
      </c>
      <c r="M8" s="344">
        <f t="shared" si="17"/>
        <v>0.26716486736652645</v>
      </c>
      <c r="N8" s="52" t="str">
        <f t="shared" si="1"/>
        <v>C</v>
      </c>
      <c r="O8" s="348">
        <f>'2024-2025 исходные'!P8</f>
        <v>4441.8349956331876</v>
      </c>
      <c r="P8" s="344">
        <f t="shared" si="18"/>
        <v>7.0685756020075929E-2</v>
      </c>
      <c r="Q8" s="344">
        <f t="shared" si="19"/>
        <v>7.5812560667333301E-2</v>
      </c>
      <c r="R8" s="36" t="str">
        <f t="shared" si="3"/>
        <v>C</v>
      </c>
      <c r="S8" s="351">
        <f>'2024-2025 исходные'!S8</f>
        <v>898546.48789473681</v>
      </c>
      <c r="T8" s="350">
        <f t="shared" si="20"/>
        <v>0.32205478194569492</v>
      </c>
      <c r="U8" s="350">
        <f t="shared" si="21"/>
        <v>0.36079928527857424</v>
      </c>
      <c r="V8" s="52" t="str">
        <f t="shared" si="4"/>
        <v>C</v>
      </c>
      <c r="W8" s="86" t="str">
        <f>IF(AC8&gt;=3.5,"A",IF(AC8&gt;=2.5,"B",IF(AC8&gt;=1.5,"C","D")))</f>
        <v>C</v>
      </c>
      <c r="X8" s="105">
        <f>IF(F8="A",4.2,IF(F8="B",2.5,IF(F8="C",2,1)))</f>
        <v>2.5</v>
      </c>
      <c r="Y8" s="87">
        <f>IF(J8="A",4.2,IF(J8="B",2.5,IF(J8="C",2,1)))</f>
        <v>2</v>
      </c>
      <c r="Z8" s="87">
        <f>IF(N8="A",4.2,IF(N8="B",2.5,IF(N8="C",2,1)))</f>
        <v>2</v>
      </c>
      <c r="AA8" s="87">
        <f>IF(R8="A",4.2,IF(R8="B",2.5,IF(R8="C",2,1)))</f>
        <v>2</v>
      </c>
      <c r="AB8" s="87">
        <f>IF(V8="A",4.2,IF(V8="B",2.5,IF(V8="C",2,1)))</f>
        <v>2</v>
      </c>
      <c r="AC8" s="106">
        <f>AVERAGE(X8:AB8)</f>
        <v>2.1</v>
      </c>
    </row>
    <row r="9" spans="1:29" x14ac:dyDescent="0.25">
      <c r="A9" s="74">
        <v>3</v>
      </c>
      <c r="B9" s="13">
        <v>10090</v>
      </c>
      <c r="C9" s="161" t="s">
        <v>44</v>
      </c>
      <c r="D9" s="343">
        <f>'2024-2025 исходные'!F9</f>
        <v>0.65372117650356676</v>
      </c>
      <c r="E9" s="344">
        <f t="shared" si="13"/>
        <v>0.36350392232084233</v>
      </c>
      <c r="F9" s="143" t="str">
        <f t="shared" si="5"/>
        <v>B</v>
      </c>
      <c r="G9" s="345">
        <f>'2024-2025 исходные'!I9</f>
        <v>31382.510144927535</v>
      </c>
      <c r="H9" s="344">
        <f t="shared" si="14"/>
        <v>0.16753173502577587</v>
      </c>
      <c r="I9" s="344">
        <f t="shared" si="15"/>
        <v>0.15066265962960063</v>
      </c>
      <c r="J9" s="47" t="str">
        <f t="shared" si="0"/>
        <v>B</v>
      </c>
      <c r="K9" s="346">
        <f>'2024-2025 исходные'!L9</f>
        <v>90940.539628985513</v>
      </c>
      <c r="L9" s="347">
        <f t="shared" si="16"/>
        <v>0.2177263197690919</v>
      </c>
      <c r="M9" s="344">
        <f t="shared" si="17"/>
        <v>0.26716486736652645</v>
      </c>
      <c r="N9" s="52" t="str">
        <f t="shared" si="1"/>
        <v>D</v>
      </c>
      <c r="O9" s="348">
        <f>'2024-2025 исходные'!P9</f>
        <v>4269.5342202898555</v>
      </c>
      <c r="P9" s="344">
        <f t="shared" si="18"/>
        <v>6.7943823782619525E-2</v>
      </c>
      <c r="Q9" s="344">
        <f t="shared" si="19"/>
        <v>7.5812560667333301E-2</v>
      </c>
      <c r="R9" s="36" t="str">
        <f t="shared" si="3"/>
        <v>C</v>
      </c>
      <c r="S9" s="351">
        <f>'2024-2025 исходные'!S9</f>
        <v>965650.0526086957</v>
      </c>
      <c r="T9" s="350">
        <f t="shared" si="20"/>
        <v>0.34610587356185241</v>
      </c>
      <c r="U9" s="350">
        <f t="shared" si="21"/>
        <v>0.36079928527857424</v>
      </c>
      <c r="V9" s="52" t="str">
        <f t="shared" si="4"/>
        <v>C</v>
      </c>
      <c r="W9" s="93" t="str">
        <f>IF(AC9&gt;=3.5,"A",IF(AC9&gt;=2.5,"B",IF(AC9&gt;=1.5,"C","D")))</f>
        <v>C</v>
      </c>
      <c r="X9" s="105">
        <f>IF(F9="A",4.2,IF(F9="B",2.5,IF(F9="C",2,1)))</f>
        <v>2.5</v>
      </c>
      <c r="Y9" s="87">
        <f>IF(J9="A",4.2,IF(J9="B",2.5,IF(J9="C",2,1)))</f>
        <v>2.5</v>
      </c>
      <c r="Z9" s="87">
        <f>IF(N9="A",4.2,IF(N9="B",2.5,IF(N9="C",2,1)))</f>
        <v>1</v>
      </c>
      <c r="AA9" s="87">
        <f>IF(R9="A",4.2,IF(R9="B",2.5,IF(R9="C",2,1)))</f>
        <v>2</v>
      </c>
      <c r="AB9" s="87">
        <f>IF(V9="A",4.2,IF(V9="B",2.5,IF(V9="C",2,1)))</f>
        <v>2</v>
      </c>
      <c r="AC9" s="106">
        <f>AVERAGE(X9:AB9)</f>
        <v>2</v>
      </c>
    </row>
    <row r="10" spans="1:29" x14ac:dyDescent="0.25">
      <c r="A10" s="74">
        <v>4</v>
      </c>
      <c r="B10" s="13">
        <v>10004</v>
      </c>
      <c r="C10" s="162" t="s">
        <v>43</v>
      </c>
      <c r="D10" s="343">
        <f>'2024-2025 исходные'!F10</f>
        <v>0.28097508006444599</v>
      </c>
      <c r="E10" s="344">
        <f t="shared" si="13"/>
        <v>0.36350392232084233</v>
      </c>
      <c r="F10" s="143" t="str">
        <f t="shared" si="5"/>
        <v>C</v>
      </c>
      <c r="G10" s="345">
        <f>'2024-2025 исходные'!I10</f>
        <v>25992.28502705953</v>
      </c>
      <c r="H10" s="344">
        <f t="shared" si="14"/>
        <v>0.13875667012479617</v>
      </c>
      <c r="I10" s="344">
        <f t="shared" si="15"/>
        <v>0.15066265962960063</v>
      </c>
      <c r="J10" s="47" t="str">
        <f t="shared" si="0"/>
        <v>C</v>
      </c>
      <c r="K10" s="346">
        <f>'2024-2025 исходные'!L10</f>
        <v>106160.62817197836</v>
      </c>
      <c r="L10" s="347">
        <f t="shared" si="16"/>
        <v>0.25416566660544321</v>
      </c>
      <c r="M10" s="344">
        <f t="shared" si="17"/>
        <v>0.26716486736652645</v>
      </c>
      <c r="N10" s="52" t="str">
        <f t="shared" si="1"/>
        <v>C</v>
      </c>
      <c r="O10" s="348">
        <f>'2024-2025 исходные'!P10</f>
        <v>6421.4988153938657</v>
      </c>
      <c r="P10" s="344">
        <f t="shared" si="18"/>
        <v>0.10218941023121737</v>
      </c>
      <c r="Q10" s="344">
        <f t="shared" si="19"/>
        <v>7.5812560667333301E-2</v>
      </c>
      <c r="R10" s="36" t="str">
        <f t="shared" si="3"/>
        <v>B</v>
      </c>
      <c r="S10" s="351">
        <f>'2024-2025 исходные'!S10</f>
        <v>958635.68460869568</v>
      </c>
      <c r="T10" s="350">
        <f t="shared" si="20"/>
        <v>0.34359180134949568</v>
      </c>
      <c r="U10" s="350">
        <f t="shared" si="21"/>
        <v>0.36079928527857424</v>
      </c>
      <c r="V10" s="52" t="str">
        <f t="shared" si="4"/>
        <v>C</v>
      </c>
      <c r="W10" s="93" t="str">
        <f t="shared" si="6"/>
        <v>C</v>
      </c>
      <c r="X10" s="105">
        <f t="shared" si="7"/>
        <v>2</v>
      </c>
      <c r="Y10" s="87">
        <f t="shared" si="8"/>
        <v>2</v>
      </c>
      <c r="Z10" s="87">
        <f t="shared" si="9"/>
        <v>2</v>
      </c>
      <c r="AA10" s="87">
        <f t="shared" si="10"/>
        <v>2.5</v>
      </c>
      <c r="AB10" s="87">
        <f t="shared" si="11"/>
        <v>2</v>
      </c>
      <c r="AC10" s="106">
        <f t="shared" si="12"/>
        <v>2.1</v>
      </c>
    </row>
    <row r="11" spans="1:29" x14ac:dyDescent="0.25">
      <c r="A11" s="74">
        <v>5</v>
      </c>
      <c r="B11" s="16">
        <v>10001</v>
      </c>
      <c r="C11" s="161" t="s">
        <v>199</v>
      </c>
      <c r="D11" s="352">
        <f>'2024-2025 исходные'!F11</f>
        <v>4.4059806693513483E-2</v>
      </c>
      <c r="E11" s="353">
        <f t="shared" si="13"/>
        <v>0.36350392232084233</v>
      </c>
      <c r="F11" s="146" t="str">
        <f t="shared" si="5"/>
        <v>D</v>
      </c>
      <c r="G11" s="354">
        <f>'2024-2025 исходные'!I11</f>
        <v>14640.275423728814</v>
      </c>
      <c r="H11" s="353">
        <f t="shared" si="14"/>
        <v>7.8155339762997086E-2</v>
      </c>
      <c r="I11" s="353">
        <f t="shared" si="15"/>
        <v>0.15066265962960063</v>
      </c>
      <c r="J11" s="46" t="str">
        <f t="shared" si="0"/>
        <v>D</v>
      </c>
      <c r="K11" s="355">
        <f>'2024-2025 исходные'!L11</f>
        <v>88655.800264830512</v>
      </c>
      <c r="L11" s="356">
        <f t="shared" si="16"/>
        <v>0.21225628522323914</v>
      </c>
      <c r="M11" s="353">
        <f t="shared" si="17"/>
        <v>0.26716486736652645</v>
      </c>
      <c r="N11" s="41" t="str">
        <f t="shared" si="1"/>
        <v>D</v>
      </c>
      <c r="O11" s="357">
        <f>'2024-2025 исходные'!P11</f>
        <v>4601.6813029661025</v>
      </c>
      <c r="P11" s="353">
        <f t="shared" si="18"/>
        <v>7.322949235696205E-2</v>
      </c>
      <c r="Q11" s="353">
        <f t="shared" si="19"/>
        <v>7.5812560667333301E-2</v>
      </c>
      <c r="R11" s="38" t="str">
        <f t="shared" si="3"/>
        <v>C</v>
      </c>
      <c r="S11" s="358">
        <f>'2024-2025 исходные'!S11</f>
        <v>878367.89321428572</v>
      </c>
      <c r="T11" s="359">
        <f t="shared" si="20"/>
        <v>0.31482242057393189</v>
      </c>
      <c r="U11" s="359">
        <f t="shared" si="21"/>
        <v>0.36079928527857424</v>
      </c>
      <c r="V11" s="41" t="str">
        <f t="shared" si="4"/>
        <v>C</v>
      </c>
      <c r="W11" s="93" t="str">
        <f>IF(AC11&gt;=3.5,"A",IF(AC11&gt;=2.5,"B",IF(AC11&gt;=1.5,"C","D")))</f>
        <v>D</v>
      </c>
      <c r="X11" s="103">
        <f>IF(F11="A",4.2,IF(F11="B",2.5,IF(F11="C",2,1)))</f>
        <v>1</v>
      </c>
      <c r="Y11" s="88">
        <f>IF(J11="A",4.2,IF(J11="B",2.5,IF(J11="C",2,1)))</f>
        <v>1</v>
      </c>
      <c r="Z11" s="88">
        <f>IF(N11="A",4.2,IF(N11="B",2.5,IF(N11="C",2,1)))</f>
        <v>1</v>
      </c>
      <c r="AA11" s="88">
        <f>IF(R11="A",4.2,IF(R11="B",2.5,IF(R11="C",2,1)))</f>
        <v>2</v>
      </c>
      <c r="AB11" s="88">
        <f>IF(V11="A",4.2,IF(V11="B",2.5,IF(V11="C",2,1)))</f>
        <v>2</v>
      </c>
      <c r="AC11" s="104">
        <f>AVERAGE(X11:AB11)</f>
        <v>1.4</v>
      </c>
    </row>
    <row r="12" spans="1:29" x14ac:dyDescent="0.25">
      <c r="A12" s="74">
        <v>6</v>
      </c>
      <c r="B12" s="13">
        <v>10120</v>
      </c>
      <c r="C12" s="161" t="s">
        <v>155</v>
      </c>
      <c r="D12" s="343">
        <f>'2024-2025 исходные'!F12</f>
        <v>0.31479517866316992</v>
      </c>
      <c r="E12" s="344">
        <f t="shared" si="13"/>
        <v>0.36350392232084233</v>
      </c>
      <c r="F12" s="143" t="str">
        <f t="shared" si="5"/>
        <v>C</v>
      </c>
      <c r="G12" s="345">
        <f>'2024-2025 исходные'!I12</f>
        <v>27162.05268935236</v>
      </c>
      <c r="H12" s="344">
        <f t="shared" si="14"/>
        <v>0.14500133331891096</v>
      </c>
      <c r="I12" s="344">
        <f t="shared" si="15"/>
        <v>0.15066265962960063</v>
      </c>
      <c r="J12" s="47" t="str">
        <f t="shared" si="0"/>
        <v>C</v>
      </c>
      <c r="K12" s="346">
        <f>'2024-2025 исходные'!L12</f>
        <v>102081.4359165752</v>
      </c>
      <c r="L12" s="347">
        <f t="shared" si="16"/>
        <v>0.24439942240870838</v>
      </c>
      <c r="M12" s="344">
        <f t="shared" si="17"/>
        <v>0.26716486736652645</v>
      </c>
      <c r="N12" s="52" t="str">
        <f t="shared" si="1"/>
        <v>C</v>
      </c>
      <c r="O12" s="348">
        <f>'2024-2025 исходные'!P12</f>
        <v>4940.8488254665208</v>
      </c>
      <c r="P12" s="344">
        <f t="shared" si="18"/>
        <v>7.8626881672181445E-2</v>
      </c>
      <c r="Q12" s="344">
        <f t="shared" si="19"/>
        <v>7.5812560667333301E-2</v>
      </c>
      <c r="R12" s="36" t="str">
        <f t="shared" si="3"/>
        <v>B</v>
      </c>
      <c r="S12" s="351">
        <f>'2024-2025 исходные'!S12</f>
        <v>982805.27905660379</v>
      </c>
      <c r="T12" s="350">
        <f t="shared" si="20"/>
        <v>0.35225460686318083</v>
      </c>
      <c r="U12" s="350">
        <f t="shared" si="21"/>
        <v>0.36079928527857424</v>
      </c>
      <c r="V12" s="52" t="str">
        <f t="shared" si="4"/>
        <v>C</v>
      </c>
      <c r="W12" s="93" t="str">
        <f t="shared" si="6"/>
        <v>C</v>
      </c>
      <c r="X12" s="105">
        <f t="shared" si="7"/>
        <v>2</v>
      </c>
      <c r="Y12" s="87">
        <f t="shared" si="8"/>
        <v>2</v>
      </c>
      <c r="Z12" s="87">
        <f t="shared" si="9"/>
        <v>2</v>
      </c>
      <c r="AA12" s="87">
        <f t="shared" si="10"/>
        <v>2.5</v>
      </c>
      <c r="AB12" s="87">
        <f t="shared" si="11"/>
        <v>2</v>
      </c>
      <c r="AC12" s="106">
        <f t="shared" si="12"/>
        <v>2.1</v>
      </c>
    </row>
    <row r="13" spans="1:29" x14ac:dyDescent="0.25">
      <c r="A13" s="74">
        <v>7</v>
      </c>
      <c r="B13" s="13">
        <v>10190</v>
      </c>
      <c r="C13" s="161" t="s">
        <v>156</v>
      </c>
      <c r="D13" s="343">
        <f>'2024-2025 исходные'!F13</f>
        <v>0.25777195454898033</v>
      </c>
      <c r="E13" s="344">
        <f t="shared" si="13"/>
        <v>0.36350392232084233</v>
      </c>
      <c r="F13" s="143" t="str">
        <f t="shared" si="5"/>
        <v>C</v>
      </c>
      <c r="G13" s="345">
        <f>'2024-2025 исходные'!I13</f>
        <v>21151.983715766099</v>
      </c>
      <c r="H13" s="344">
        <f t="shared" si="14"/>
        <v>0.11291730695774256</v>
      </c>
      <c r="I13" s="344">
        <f t="shared" si="15"/>
        <v>0.15066265962960063</v>
      </c>
      <c r="J13" s="47" t="str">
        <f t="shared" si="0"/>
        <v>C</v>
      </c>
      <c r="K13" s="346">
        <f>'2024-2025 исходные'!L13</f>
        <v>91832.088312361215</v>
      </c>
      <c r="L13" s="347">
        <f t="shared" si="16"/>
        <v>0.21986083111593793</v>
      </c>
      <c r="M13" s="344">
        <f t="shared" si="17"/>
        <v>0.26716486736652645</v>
      </c>
      <c r="N13" s="52" t="str">
        <f t="shared" si="1"/>
        <v>D</v>
      </c>
      <c r="O13" s="348">
        <f>'2024-2025 исходные'!P13</f>
        <v>4645.2668467801623</v>
      </c>
      <c r="P13" s="344">
        <f t="shared" si="18"/>
        <v>7.3923096941344801E-2</v>
      </c>
      <c r="Q13" s="344">
        <f t="shared" si="19"/>
        <v>7.5812560667333301E-2</v>
      </c>
      <c r="R13" s="36" t="str">
        <f t="shared" si="3"/>
        <v>C</v>
      </c>
      <c r="S13" s="351">
        <f>'2024-2025 исходные'!S13</f>
        <v>878105.49476190482</v>
      </c>
      <c r="T13" s="350">
        <f t="shared" si="20"/>
        <v>0.31472837237775853</v>
      </c>
      <c r="U13" s="350">
        <f t="shared" si="21"/>
        <v>0.36079928527857424</v>
      </c>
      <c r="V13" s="52" t="str">
        <f t="shared" si="4"/>
        <v>C</v>
      </c>
      <c r="W13" s="93" t="str">
        <f t="shared" si="6"/>
        <v>C</v>
      </c>
      <c r="X13" s="105">
        <f t="shared" si="7"/>
        <v>2</v>
      </c>
      <c r="Y13" s="87">
        <f t="shared" si="8"/>
        <v>2</v>
      </c>
      <c r="Z13" s="87">
        <f t="shared" si="9"/>
        <v>1</v>
      </c>
      <c r="AA13" s="87">
        <f t="shared" si="10"/>
        <v>2</v>
      </c>
      <c r="AB13" s="87">
        <f t="shared" si="11"/>
        <v>2</v>
      </c>
      <c r="AC13" s="106">
        <f t="shared" si="12"/>
        <v>1.8</v>
      </c>
    </row>
    <row r="14" spans="1:29" x14ac:dyDescent="0.25">
      <c r="A14" s="74">
        <v>8</v>
      </c>
      <c r="B14" s="13">
        <v>10320</v>
      </c>
      <c r="C14" s="161" t="s">
        <v>41</v>
      </c>
      <c r="D14" s="343">
        <f>'2024-2025 исходные'!F14</f>
        <v>0.26814354801023665</v>
      </c>
      <c r="E14" s="344">
        <f t="shared" si="13"/>
        <v>0.36350392232084233</v>
      </c>
      <c r="F14" s="143" t="str">
        <f t="shared" si="5"/>
        <v>C</v>
      </c>
      <c r="G14" s="345">
        <f>'2024-2025 исходные'!I14</f>
        <v>19275.414012738853</v>
      </c>
      <c r="H14" s="344">
        <f t="shared" si="14"/>
        <v>0.10289946654940368</v>
      </c>
      <c r="I14" s="344">
        <f t="shared" si="15"/>
        <v>0.15066265962960063</v>
      </c>
      <c r="J14" s="47" t="str">
        <f t="shared" si="0"/>
        <v>C</v>
      </c>
      <c r="K14" s="346">
        <f>'2024-2025 исходные'!L14</f>
        <v>92642.116806187449</v>
      </c>
      <c r="L14" s="347">
        <f t="shared" si="16"/>
        <v>0.22180016998052363</v>
      </c>
      <c r="M14" s="344">
        <f t="shared" si="17"/>
        <v>0.26716486736652645</v>
      </c>
      <c r="N14" s="52" t="str">
        <f t="shared" si="1"/>
        <v>D</v>
      </c>
      <c r="O14" s="348">
        <f>'2024-2025 исходные'!P14</f>
        <v>3994.5340400363971</v>
      </c>
      <c r="P14" s="344">
        <f t="shared" si="18"/>
        <v>6.3567570349976676E-2</v>
      </c>
      <c r="Q14" s="344">
        <f t="shared" si="19"/>
        <v>7.5812560667333301E-2</v>
      </c>
      <c r="R14" s="36" t="str">
        <f t="shared" si="3"/>
        <v>C</v>
      </c>
      <c r="S14" s="351">
        <f>'2024-2025 исходные'!S14</f>
        <v>817262.06657534244</v>
      </c>
      <c r="T14" s="350">
        <f t="shared" si="20"/>
        <v>0.29292102321838209</v>
      </c>
      <c r="U14" s="350">
        <f t="shared" si="21"/>
        <v>0.36079928527857424</v>
      </c>
      <c r="V14" s="52" t="str">
        <f t="shared" si="4"/>
        <v>D</v>
      </c>
      <c r="W14" s="93" t="str">
        <f t="shared" si="6"/>
        <v>C</v>
      </c>
      <c r="X14" s="105">
        <f t="shared" si="7"/>
        <v>2</v>
      </c>
      <c r="Y14" s="87">
        <f t="shared" si="8"/>
        <v>2</v>
      </c>
      <c r="Z14" s="87">
        <f t="shared" si="9"/>
        <v>1</v>
      </c>
      <c r="AA14" s="87">
        <f t="shared" si="10"/>
        <v>2</v>
      </c>
      <c r="AB14" s="87">
        <f t="shared" si="11"/>
        <v>1</v>
      </c>
      <c r="AC14" s="106">
        <f t="shared" si="12"/>
        <v>1.6</v>
      </c>
    </row>
    <row r="15" spans="1:29" ht="15.75" thickBot="1" x14ac:dyDescent="0.3">
      <c r="A15" s="125">
        <v>9</v>
      </c>
      <c r="B15" s="13">
        <v>10860</v>
      </c>
      <c r="C15" s="162" t="s">
        <v>131</v>
      </c>
      <c r="D15" s="343">
        <f>'2024-2025 исходные'!F15</f>
        <v>0.71852847221837812</v>
      </c>
      <c r="E15" s="344">
        <f t="shared" si="13"/>
        <v>0.36350392232084233</v>
      </c>
      <c r="F15" s="143" t="str">
        <f t="shared" si="5"/>
        <v>A</v>
      </c>
      <c r="G15" s="345">
        <f>'2024-2025 исходные'!I15</f>
        <v>84646.596452328158</v>
      </c>
      <c r="H15" s="344">
        <f t="shared" si="14"/>
        <v>0.45187561804954424</v>
      </c>
      <c r="I15" s="344">
        <f t="shared" si="15"/>
        <v>0.15066265962960063</v>
      </c>
      <c r="J15" s="47" t="str">
        <f t="shared" si="0"/>
        <v>B</v>
      </c>
      <c r="K15" s="346">
        <f>'2024-2025 исходные'!L15</f>
        <v>98691.520875831484</v>
      </c>
      <c r="L15" s="347">
        <f t="shared" si="16"/>
        <v>0.23628341903813049</v>
      </c>
      <c r="M15" s="344">
        <f t="shared" si="17"/>
        <v>0.26716486736652645</v>
      </c>
      <c r="N15" s="52" t="str">
        <f t="shared" si="1"/>
        <v>C</v>
      </c>
      <c r="O15" s="348">
        <f>'2024-2025 исходные'!P15</f>
        <v>4350.7691130820403</v>
      </c>
      <c r="P15" s="344">
        <f t="shared" si="18"/>
        <v>6.9236566493204352E-2</v>
      </c>
      <c r="Q15" s="344">
        <f t="shared" si="19"/>
        <v>7.5812560667333301E-2</v>
      </c>
      <c r="R15" s="36" t="str">
        <f t="shared" si="3"/>
        <v>C</v>
      </c>
      <c r="S15" s="351">
        <f>'2024-2025 исходные'!S15</f>
        <v>1095613.6902173914</v>
      </c>
      <c r="T15" s="350">
        <f t="shared" si="20"/>
        <v>0.39268711508337184</v>
      </c>
      <c r="U15" s="350">
        <f t="shared" si="21"/>
        <v>0.36079928527857424</v>
      </c>
      <c r="V15" s="52" t="str">
        <f t="shared" si="4"/>
        <v>B</v>
      </c>
      <c r="W15" s="93" t="str">
        <f t="shared" si="6"/>
        <v>B</v>
      </c>
      <c r="X15" s="101">
        <f t="shared" si="7"/>
        <v>4.2</v>
      </c>
      <c r="Y15" s="89">
        <f t="shared" si="8"/>
        <v>2.5</v>
      </c>
      <c r="Z15" s="89">
        <f t="shared" si="9"/>
        <v>2</v>
      </c>
      <c r="AA15" s="89">
        <f t="shared" si="10"/>
        <v>2</v>
      </c>
      <c r="AB15" s="89">
        <f t="shared" si="11"/>
        <v>2.5</v>
      </c>
      <c r="AC15" s="102">
        <f t="shared" si="12"/>
        <v>2.6399999999999997</v>
      </c>
    </row>
    <row r="16" spans="1:29" ht="15.75" thickBot="1" x14ac:dyDescent="0.3">
      <c r="A16" s="360"/>
      <c r="B16" s="62"/>
      <c r="C16" s="63" t="s">
        <v>124</v>
      </c>
      <c r="D16" s="50">
        <f>AVERAGE(D17:D28)</f>
        <v>0.24930372244000076</v>
      </c>
      <c r="E16" s="341"/>
      <c r="F16" s="144" t="str">
        <f t="shared" si="5"/>
        <v>C</v>
      </c>
      <c r="G16" s="44">
        <f>AVERAGE(G17:G28)</f>
        <v>23824.187194008668</v>
      </c>
      <c r="H16" s="137">
        <f>AVERAGE(H17:H28)</f>
        <v>0.12718254205157239</v>
      </c>
      <c r="I16" s="137"/>
      <c r="J16" s="40" t="str">
        <f t="shared" si="0"/>
        <v>C</v>
      </c>
      <c r="K16" s="44">
        <f>AVERAGE(K17:K28)</f>
        <v>117015.32551601708</v>
      </c>
      <c r="L16" s="138">
        <f>AVERAGE(L17:L28)</f>
        <v>0.28015356281286369</v>
      </c>
      <c r="M16" s="137"/>
      <c r="N16" s="40" t="str">
        <f t="shared" si="1"/>
        <v>B</v>
      </c>
      <c r="O16" s="39">
        <f>AVERAGE(O17:O28)</f>
        <v>0</v>
      </c>
      <c r="P16" s="137">
        <f>AVERAGE(P17:P28)</f>
        <v>0</v>
      </c>
      <c r="Q16" s="137"/>
      <c r="R16" s="35" t="str">
        <f t="shared" si="3"/>
        <v>D</v>
      </c>
      <c r="S16" s="44">
        <f>AVERAGE(S17:S28)</f>
        <v>1008004.4209442445</v>
      </c>
      <c r="T16" s="137">
        <f>AVERAGE(T17:T28)</f>
        <v>0.36128642019190133</v>
      </c>
      <c r="U16" s="342"/>
      <c r="V16" s="40" t="str">
        <f t="shared" si="4"/>
        <v>B</v>
      </c>
      <c r="W16" s="92" t="str">
        <f t="shared" si="6"/>
        <v>C</v>
      </c>
      <c r="X16" s="140">
        <f t="shared" si="7"/>
        <v>2</v>
      </c>
      <c r="Y16" s="141">
        <f t="shared" si="8"/>
        <v>2</v>
      </c>
      <c r="Z16" s="141">
        <f t="shared" si="9"/>
        <v>2.5</v>
      </c>
      <c r="AA16" s="141">
        <f t="shared" si="10"/>
        <v>1</v>
      </c>
      <c r="AB16" s="141">
        <f t="shared" si="11"/>
        <v>2.5</v>
      </c>
      <c r="AC16" s="142">
        <f t="shared" si="12"/>
        <v>2</v>
      </c>
    </row>
    <row r="17" spans="1:29" x14ac:dyDescent="0.25">
      <c r="A17" s="74">
        <v>1</v>
      </c>
      <c r="B17" s="12">
        <v>20040</v>
      </c>
      <c r="C17" s="163" t="s">
        <v>45</v>
      </c>
      <c r="D17" s="352">
        <f>'2024-2025 исходные'!F17</f>
        <v>0.26680217348244289</v>
      </c>
      <c r="E17" s="353">
        <f t="shared" ref="E17:E28" si="22">$D$126</f>
        <v>0.36350392232084233</v>
      </c>
      <c r="F17" s="146" t="str">
        <f t="shared" si="5"/>
        <v>C</v>
      </c>
      <c r="G17" s="354">
        <f>'2024-2025 исходные'!I17</f>
        <v>26046.337325349301</v>
      </c>
      <c r="H17" s="353">
        <f t="shared" ref="H17:H28" si="23">G17/$G$127</f>
        <v>0.13904522178216192</v>
      </c>
      <c r="I17" s="353">
        <f t="shared" ref="I17:I28" si="24">$H$126</f>
        <v>0.15066265962960063</v>
      </c>
      <c r="J17" s="46" t="str">
        <f t="shared" si="0"/>
        <v>C</v>
      </c>
      <c r="K17" s="355">
        <f>'2024-2025 исходные'!L17</f>
        <v>95651.288502994008</v>
      </c>
      <c r="L17" s="356">
        <f t="shared" ref="L17:L28" si="25">K17/$K$127</f>
        <v>0.22900461237521316</v>
      </c>
      <c r="M17" s="353">
        <f t="shared" ref="M17:M28" si="26">$L$126</f>
        <v>0.26716486736652645</v>
      </c>
      <c r="N17" s="41" t="str">
        <f t="shared" si="1"/>
        <v>C</v>
      </c>
      <c r="O17" s="357">
        <f>'2024-2025 исходные'!P17</f>
        <v>0</v>
      </c>
      <c r="P17" s="353">
        <f t="shared" ref="P17:P28" si="27">O17/$O$127</f>
        <v>0</v>
      </c>
      <c r="Q17" s="353">
        <f t="shared" ref="Q17:Q28" si="28">$P$126</f>
        <v>7.5812560667333301E-2</v>
      </c>
      <c r="R17" s="38" t="str">
        <f t="shared" si="3"/>
        <v>D</v>
      </c>
      <c r="S17" s="358">
        <f>'2024-2025 исходные'!S17</f>
        <v>921344.76590163936</v>
      </c>
      <c r="T17" s="359">
        <f t="shared" ref="T17:T28" si="29">S17/$S$127</f>
        <v>0.33022608365480632</v>
      </c>
      <c r="U17" s="359">
        <f t="shared" ref="U17:U28" si="30">$T$126</f>
        <v>0.36079928527857424</v>
      </c>
      <c r="V17" s="41" t="str">
        <f t="shared" si="4"/>
        <v>C</v>
      </c>
      <c r="W17" s="95" t="str">
        <f t="shared" si="6"/>
        <v>C</v>
      </c>
      <c r="X17" s="103">
        <f t="shared" si="7"/>
        <v>2</v>
      </c>
      <c r="Y17" s="88">
        <f t="shared" si="8"/>
        <v>2</v>
      </c>
      <c r="Z17" s="88">
        <f t="shared" si="9"/>
        <v>2</v>
      </c>
      <c r="AA17" s="88">
        <f t="shared" si="10"/>
        <v>1</v>
      </c>
      <c r="AB17" s="88">
        <f t="shared" si="11"/>
        <v>2</v>
      </c>
      <c r="AC17" s="104">
        <f t="shared" si="12"/>
        <v>1.8</v>
      </c>
    </row>
    <row r="18" spans="1:29" x14ac:dyDescent="0.25">
      <c r="A18" s="74">
        <v>2</v>
      </c>
      <c r="B18" s="13">
        <v>20061</v>
      </c>
      <c r="C18" s="161" t="s">
        <v>46</v>
      </c>
      <c r="D18" s="343">
        <f>'2024-2025 исходные'!F18</f>
        <v>9.4211393695536202E-2</v>
      </c>
      <c r="E18" s="344">
        <f t="shared" si="22"/>
        <v>0.36350392232084233</v>
      </c>
      <c r="F18" s="143" t="str">
        <f t="shared" si="5"/>
        <v>D</v>
      </c>
      <c r="G18" s="345">
        <f>'2024-2025 исходные'!I18</f>
        <v>30097.191011235955</v>
      </c>
      <c r="H18" s="344">
        <f t="shared" si="23"/>
        <v>0.16067021427632805</v>
      </c>
      <c r="I18" s="344">
        <f t="shared" si="24"/>
        <v>0.15066265962960063</v>
      </c>
      <c r="J18" s="47" t="str">
        <f t="shared" si="0"/>
        <v>B</v>
      </c>
      <c r="K18" s="346">
        <f>'2024-2025 исходные'!L18</f>
        <v>105188.78213483146</v>
      </c>
      <c r="L18" s="347">
        <f t="shared" si="25"/>
        <v>0.25183891044242251</v>
      </c>
      <c r="M18" s="344">
        <f t="shared" si="26"/>
        <v>0.26716486736652645</v>
      </c>
      <c r="N18" s="52" t="str">
        <f t="shared" si="1"/>
        <v>C</v>
      </c>
      <c r="O18" s="348">
        <f>'2024-2025 исходные'!P18</f>
        <v>0</v>
      </c>
      <c r="P18" s="344">
        <f t="shared" si="27"/>
        <v>0</v>
      </c>
      <c r="Q18" s="344">
        <f t="shared" si="28"/>
        <v>7.5812560667333301E-2</v>
      </c>
      <c r="R18" s="36" t="str">
        <f t="shared" si="3"/>
        <v>D</v>
      </c>
      <c r="S18" s="351">
        <f>'2024-2025 исходные'!S18</f>
        <v>902990.42019607837</v>
      </c>
      <c r="T18" s="350">
        <f t="shared" si="29"/>
        <v>0.32364756503212511</v>
      </c>
      <c r="U18" s="350">
        <f t="shared" si="30"/>
        <v>0.36079928527857424</v>
      </c>
      <c r="V18" s="52" t="str">
        <f t="shared" si="4"/>
        <v>C</v>
      </c>
      <c r="W18" s="93" t="str">
        <f t="shared" si="6"/>
        <v>C</v>
      </c>
      <c r="X18" s="105">
        <f t="shared" si="7"/>
        <v>1</v>
      </c>
      <c r="Y18" s="87">
        <f t="shared" si="8"/>
        <v>2.5</v>
      </c>
      <c r="Z18" s="87">
        <f t="shared" si="9"/>
        <v>2</v>
      </c>
      <c r="AA18" s="87">
        <f t="shared" si="10"/>
        <v>1</v>
      </c>
      <c r="AB18" s="87">
        <f t="shared" si="11"/>
        <v>2</v>
      </c>
      <c r="AC18" s="106">
        <f t="shared" si="12"/>
        <v>1.7</v>
      </c>
    </row>
    <row r="19" spans="1:29" x14ac:dyDescent="0.25">
      <c r="A19" s="74">
        <v>3</v>
      </c>
      <c r="B19" s="13">
        <v>21020</v>
      </c>
      <c r="C19" s="161" t="s">
        <v>49</v>
      </c>
      <c r="D19" s="343">
        <f>'2024-2025 исходные'!F19</f>
        <v>0.37879799538822112</v>
      </c>
      <c r="E19" s="344">
        <f t="shared" si="22"/>
        <v>0.36350392232084233</v>
      </c>
      <c r="F19" s="143" t="str">
        <f t="shared" si="5"/>
        <v>B</v>
      </c>
      <c r="G19" s="345">
        <f>'2024-2025 исходные'!I19</f>
        <v>18816.094032549729</v>
      </c>
      <c r="H19" s="344">
        <f t="shared" si="23"/>
        <v>0.10044744238506109</v>
      </c>
      <c r="I19" s="344">
        <f t="shared" si="24"/>
        <v>0.15066265962960063</v>
      </c>
      <c r="J19" s="47" t="str">
        <f t="shared" si="0"/>
        <v>C</v>
      </c>
      <c r="K19" s="346">
        <f>'2024-2025 исходные'!L19</f>
        <v>95577.292377938516</v>
      </c>
      <c r="L19" s="347">
        <f t="shared" si="25"/>
        <v>0.22882745371691582</v>
      </c>
      <c r="M19" s="344">
        <f t="shared" si="26"/>
        <v>0.26716486736652645</v>
      </c>
      <c r="N19" s="52" t="str">
        <f t="shared" si="1"/>
        <v>C</v>
      </c>
      <c r="O19" s="348">
        <f>'2024-2025 исходные'!P19</f>
        <v>0</v>
      </c>
      <c r="P19" s="344">
        <f t="shared" si="27"/>
        <v>0</v>
      </c>
      <c r="Q19" s="344">
        <f t="shared" si="28"/>
        <v>7.5812560667333301E-2</v>
      </c>
      <c r="R19" s="36" t="str">
        <f t="shared" si="3"/>
        <v>D</v>
      </c>
      <c r="S19" s="351">
        <f>'2024-2025 исходные'!S19</f>
        <v>823390.88</v>
      </c>
      <c r="T19" s="350">
        <f t="shared" si="29"/>
        <v>0.29511769717755426</v>
      </c>
      <c r="U19" s="350">
        <f t="shared" si="30"/>
        <v>0.36079928527857424</v>
      </c>
      <c r="V19" s="52" t="str">
        <f t="shared" si="4"/>
        <v>D</v>
      </c>
      <c r="W19" s="93" t="str">
        <f t="shared" si="6"/>
        <v>C</v>
      </c>
      <c r="X19" s="105">
        <f t="shared" si="7"/>
        <v>2.5</v>
      </c>
      <c r="Y19" s="87">
        <f t="shared" si="8"/>
        <v>2</v>
      </c>
      <c r="Z19" s="87">
        <f t="shared" si="9"/>
        <v>2</v>
      </c>
      <c r="AA19" s="87">
        <f t="shared" si="10"/>
        <v>1</v>
      </c>
      <c r="AB19" s="87">
        <f t="shared" si="11"/>
        <v>1</v>
      </c>
      <c r="AC19" s="106">
        <f t="shared" si="12"/>
        <v>1.7</v>
      </c>
    </row>
    <row r="20" spans="1:29" x14ac:dyDescent="0.25">
      <c r="A20" s="74">
        <v>4</v>
      </c>
      <c r="B20" s="13">
        <v>20060</v>
      </c>
      <c r="C20" s="161" t="s">
        <v>54</v>
      </c>
      <c r="D20" s="343">
        <f>'2024-2025 исходные'!F20</f>
        <v>0.41568594605398518</v>
      </c>
      <c r="E20" s="344">
        <f t="shared" si="22"/>
        <v>0.36350392232084233</v>
      </c>
      <c r="F20" s="143" t="str">
        <f t="shared" si="5"/>
        <v>B</v>
      </c>
      <c r="G20" s="345">
        <f>'2024-2025 исходные'!I20</f>
        <v>21110.011074197122</v>
      </c>
      <c r="H20" s="344">
        <f t="shared" si="23"/>
        <v>0.11269324108687397</v>
      </c>
      <c r="I20" s="344">
        <f t="shared" si="24"/>
        <v>0.15066265962960063</v>
      </c>
      <c r="J20" s="47" t="str">
        <f t="shared" si="0"/>
        <v>C</v>
      </c>
      <c r="K20" s="346">
        <f>'2024-2025 исходные'!L20</f>
        <v>123607.83563122925</v>
      </c>
      <c r="L20" s="347">
        <f t="shared" si="25"/>
        <v>0.29593709534171803</v>
      </c>
      <c r="M20" s="344">
        <f t="shared" si="26"/>
        <v>0.26716486736652645</v>
      </c>
      <c r="N20" s="52" t="str">
        <f t="shared" si="1"/>
        <v>B</v>
      </c>
      <c r="O20" s="348">
        <f>'2024-2025 исходные'!P20</f>
        <v>0</v>
      </c>
      <c r="P20" s="344">
        <f t="shared" si="27"/>
        <v>0</v>
      </c>
      <c r="Q20" s="344">
        <f t="shared" si="28"/>
        <v>7.5812560667333301E-2</v>
      </c>
      <c r="R20" s="36" t="str">
        <f t="shared" si="3"/>
        <v>D</v>
      </c>
      <c r="S20" s="351">
        <f>'2024-2025 исходные'!S20</f>
        <v>1134442.0564227642</v>
      </c>
      <c r="T20" s="350">
        <f t="shared" si="29"/>
        <v>0.40660388086015142</v>
      </c>
      <c r="U20" s="350">
        <f t="shared" si="30"/>
        <v>0.36079928527857424</v>
      </c>
      <c r="V20" s="52" t="str">
        <f t="shared" si="4"/>
        <v>B</v>
      </c>
      <c r="W20" s="95" t="str">
        <f t="shared" si="6"/>
        <v>C</v>
      </c>
      <c r="X20" s="105">
        <f t="shared" si="7"/>
        <v>2.5</v>
      </c>
      <c r="Y20" s="87">
        <f t="shared" si="8"/>
        <v>2</v>
      </c>
      <c r="Z20" s="87">
        <f t="shared" si="9"/>
        <v>2.5</v>
      </c>
      <c r="AA20" s="87">
        <f t="shared" si="10"/>
        <v>1</v>
      </c>
      <c r="AB20" s="87">
        <f t="shared" si="11"/>
        <v>2.5</v>
      </c>
      <c r="AC20" s="106">
        <f t="shared" si="12"/>
        <v>2.1</v>
      </c>
    </row>
    <row r="21" spans="1:29" x14ac:dyDescent="0.25">
      <c r="A21" s="74">
        <v>5</v>
      </c>
      <c r="B21" s="13">
        <v>20400</v>
      </c>
      <c r="C21" s="161" t="s">
        <v>47</v>
      </c>
      <c r="D21" s="361">
        <f>'2024-2025 исходные'!F21</f>
        <v>0.1960654102917011</v>
      </c>
      <c r="E21" s="344">
        <f t="shared" si="22"/>
        <v>0.36350392232084233</v>
      </c>
      <c r="F21" s="143" t="str">
        <f t="shared" si="5"/>
        <v>D</v>
      </c>
      <c r="G21" s="345">
        <f>'2024-2025 исходные'!I21</f>
        <v>30087.147584381204</v>
      </c>
      <c r="H21" s="344">
        <f t="shared" si="23"/>
        <v>0.16061659865671027</v>
      </c>
      <c r="I21" s="344">
        <f t="shared" si="24"/>
        <v>0.15066265962960063</v>
      </c>
      <c r="J21" s="47" t="str">
        <f t="shared" si="0"/>
        <v>B</v>
      </c>
      <c r="K21" s="346">
        <f>'2024-2025 исходные'!L21</f>
        <v>111016.01215089345</v>
      </c>
      <c r="L21" s="347">
        <f t="shared" si="25"/>
        <v>0.26579023898106224</v>
      </c>
      <c r="M21" s="344">
        <f t="shared" si="26"/>
        <v>0.26716486736652645</v>
      </c>
      <c r="N21" s="52" t="str">
        <f t="shared" si="1"/>
        <v>C</v>
      </c>
      <c r="O21" s="348">
        <f>'2024-2025 исходные'!P21</f>
        <v>0</v>
      </c>
      <c r="P21" s="344">
        <f t="shared" si="27"/>
        <v>0</v>
      </c>
      <c r="Q21" s="344">
        <f t="shared" si="28"/>
        <v>7.5812560667333301E-2</v>
      </c>
      <c r="R21" s="36" t="str">
        <f t="shared" si="3"/>
        <v>D</v>
      </c>
      <c r="S21" s="351">
        <f>'2024-2025 исходные'!S21</f>
        <v>1044335.2838043479</v>
      </c>
      <c r="T21" s="350">
        <f t="shared" si="29"/>
        <v>0.37430803707421034</v>
      </c>
      <c r="U21" s="350">
        <f t="shared" si="30"/>
        <v>0.36079928527857424</v>
      </c>
      <c r="V21" s="52" t="str">
        <f t="shared" si="4"/>
        <v>B</v>
      </c>
      <c r="W21" s="95" t="str">
        <f t="shared" si="6"/>
        <v>C</v>
      </c>
      <c r="X21" s="105">
        <f t="shared" si="7"/>
        <v>1</v>
      </c>
      <c r="Y21" s="87">
        <f t="shared" si="8"/>
        <v>2.5</v>
      </c>
      <c r="Z21" s="87">
        <f t="shared" si="9"/>
        <v>2</v>
      </c>
      <c r="AA21" s="87">
        <f t="shared" si="10"/>
        <v>1</v>
      </c>
      <c r="AB21" s="87">
        <f t="shared" si="11"/>
        <v>2.5</v>
      </c>
      <c r="AC21" s="106">
        <f t="shared" si="12"/>
        <v>1.8</v>
      </c>
    </row>
    <row r="22" spans="1:29" x14ac:dyDescent="0.25">
      <c r="A22" s="74">
        <v>6</v>
      </c>
      <c r="B22" s="13">
        <v>20080</v>
      </c>
      <c r="C22" s="161" t="s">
        <v>157</v>
      </c>
      <c r="D22" s="343">
        <f>'2024-2025 исходные'!F22</f>
        <v>0.24641762019142388</v>
      </c>
      <c r="E22" s="344">
        <f t="shared" si="22"/>
        <v>0.36350392232084233</v>
      </c>
      <c r="F22" s="143" t="str">
        <f t="shared" si="5"/>
        <v>C</v>
      </c>
      <c r="G22" s="345">
        <f>'2024-2025 исходные'!I22</f>
        <v>27486.194100856326</v>
      </c>
      <c r="H22" s="344">
        <f t="shared" si="23"/>
        <v>0.14673172304274704</v>
      </c>
      <c r="I22" s="344">
        <f t="shared" si="24"/>
        <v>0.15066265962960063</v>
      </c>
      <c r="J22" s="47" t="str">
        <f t="shared" si="0"/>
        <v>C</v>
      </c>
      <c r="K22" s="346">
        <f>'2024-2025 исходные'!L22</f>
        <v>110880.85489058039</v>
      </c>
      <c r="L22" s="347">
        <f t="shared" si="25"/>
        <v>0.26546665070021308</v>
      </c>
      <c r="M22" s="344">
        <f t="shared" si="26"/>
        <v>0.26716486736652645</v>
      </c>
      <c r="N22" s="52" t="str">
        <f t="shared" si="1"/>
        <v>C</v>
      </c>
      <c r="O22" s="348">
        <f>'2024-2025 исходные'!P22</f>
        <v>0</v>
      </c>
      <c r="P22" s="344">
        <f t="shared" si="27"/>
        <v>0</v>
      </c>
      <c r="Q22" s="344">
        <f t="shared" si="28"/>
        <v>7.5812560667333301E-2</v>
      </c>
      <c r="R22" s="36" t="str">
        <f t="shared" si="3"/>
        <v>D</v>
      </c>
      <c r="S22" s="351">
        <f>'2024-2025 исходные'!S22</f>
        <v>1199009.0950000002</v>
      </c>
      <c r="T22" s="350">
        <f t="shared" si="29"/>
        <v>0.42974583713065101</v>
      </c>
      <c r="U22" s="350">
        <f t="shared" si="30"/>
        <v>0.36079928527857424</v>
      </c>
      <c r="V22" s="52" t="str">
        <f t="shared" si="4"/>
        <v>B</v>
      </c>
      <c r="W22" s="93" t="str">
        <f t="shared" si="6"/>
        <v>C</v>
      </c>
      <c r="X22" s="105">
        <f t="shared" si="7"/>
        <v>2</v>
      </c>
      <c r="Y22" s="87">
        <f t="shared" si="8"/>
        <v>2</v>
      </c>
      <c r="Z22" s="87">
        <f t="shared" si="9"/>
        <v>2</v>
      </c>
      <c r="AA22" s="87">
        <f t="shared" si="10"/>
        <v>1</v>
      </c>
      <c r="AB22" s="87">
        <f t="shared" si="11"/>
        <v>2.5</v>
      </c>
      <c r="AC22" s="106">
        <f t="shared" si="12"/>
        <v>1.9</v>
      </c>
    </row>
    <row r="23" spans="1:29" x14ac:dyDescent="0.25">
      <c r="A23" s="74">
        <v>7</v>
      </c>
      <c r="B23" s="13">
        <v>20460</v>
      </c>
      <c r="C23" s="161" t="s">
        <v>189</v>
      </c>
      <c r="D23" s="343">
        <f>'2024-2025 исходные'!F23</f>
        <v>0.25007044815873825</v>
      </c>
      <c r="E23" s="344">
        <f t="shared" si="22"/>
        <v>0.36350392232084233</v>
      </c>
      <c r="F23" s="26" t="str">
        <f t="shared" si="5"/>
        <v>C</v>
      </c>
      <c r="G23" s="345">
        <f>'2024-2025 исходные'!I23</f>
        <v>20256.334310850441</v>
      </c>
      <c r="H23" s="344">
        <f t="shared" si="23"/>
        <v>0.10813599092892971</v>
      </c>
      <c r="I23" s="344">
        <f t="shared" si="24"/>
        <v>0.15066265962960063</v>
      </c>
      <c r="J23" s="47" t="str">
        <f t="shared" si="0"/>
        <v>C</v>
      </c>
      <c r="K23" s="346">
        <f>'2024-2025 исходные'!L23</f>
        <v>94049.70411534702</v>
      </c>
      <c r="L23" s="347">
        <f t="shared" si="25"/>
        <v>0.22517016102992038</v>
      </c>
      <c r="M23" s="344">
        <f t="shared" si="26"/>
        <v>0.26716486736652645</v>
      </c>
      <c r="N23" s="52" t="str">
        <f t="shared" si="1"/>
        <v>D</v>
      </c>
      <c r="O23" s="348">
        <f>'2024-2025 исходные'!P23</f>
        <v>0</v>
      </c>
      <c r="P23" s="344">
        <f t="shared" si="27"/>
        <v>0</v>
      </c>
      <c r="Q23" s="344">
        <f t="shared" si="28"/>
        <v>7.5812560667333301E-2</v>
      </c>
      <c r="R23" s="36" t="str">
        <f t="shared" si="3"/>
        <v>D</v>
      </c>
      <c r="S23" s="351">
        <f>'2024-2025 исходные'!S23</f>
        <v>1009865.5626785714</v>
      </c>
      <c r="T23" s="350">
        <f t="shared" si="29"/>
        <v>0.36195348595142934</v>
      </c>
      <c r="U23" s="350">
        <f t="shared" si="30"/>
        <v>0.36079928527857424</v>
      </c>
      <c r="V23" s="52" t="str">
        <f t="shared" si="4"/>
        <v>B</v>
      </c>
      <c r="W23" s="93" t="str">
        <f t="shared" si="6"/>
        <v>C</v>
      </c>
      <c r="X23" s="105">
        <f t="shared" si="7"/>
        <v>2</v>
      </c>
      <c r="Y23" s="87">
        <f t="shared" si="8"/>
        <v>2</v>
      </c>
      <c r="Z23" s="87">
        <f t="shared" si="9"/>
        <v>1</v>
      </c>
      <c r="AA23" s="87">
        <f t="shared" si="10"/>
        <v>1</v>
      </c>
      <c r="AB23" s="87">
        <f t="shared" si="11"/>
        <v>2.5</v>
      </c>
      <c r="AC23" s="106">
        <f t="shared" si="12"/>
        <v>1.7</v>
      </c>
    </row>
    <row r="24" spans="1:29" x14ac:dyDescent="0.25">
      <c r="A24" s="74">
        <v>8</v>
      </c>
      <c r="B24" s="13">
        <v>20550</v>
      </c>
      <c r="C24" s="161" t="s">
        <v>48</v>
      </c>
      <c r="D24" s="343">
        <f>'2024-2025 исходные'!F24</f>
        <v>0.293664717215952</v>
      </c>
      <c r="E24" s="344">
        <f t="shared" si="22"/>
        <v>0.36350392232084233</v>
      </c>
      <c r="F24" s="26" t="str">
        <f t="shared" si="5"/>
        <v>C</v>
      </c>
      <c r="G24" s="345">
        <f>'2024-2025 исходные'!I24</f>
        <v>22121.540577716645</v>
      </c>
      <c r="H24" s="344">
        <f t="shared" si="23"/>
        <v>0.11809316900761035</v>
      </c>
      <c r="I24" s="344">
        <f t="shared" si="24"/>
        <v>0.15066265962960063</v>
      </c>
      <c r="J24" s="47" t="str">
        <f t="shared" si="0"/>
        <v>C</v>
      </c>
      <c r="K24" s="346">
        <f>'2024-2025 исходные'!L24</f>
        <v>259648.1850756534</v>
      </c>
      <c r="L24" s="347">
        <f t="shared" si="25"/>
        <v>0.62163963400572919</v>
      </c>
      <c r="M24" s="344">
        <f t="shared" si="26"/>
        <v>0.26716486736652645</v>
      </c>
      <c r="N24" s="52" t="str">
        <f t="shared" si="1"/>
        <v>B</v>
      </c>
      <c r="O24" s="348">
        <f>'2024-2025 исходные'!P24</f>
        <v>0</v>
      </c>
      <c r="P24" s="344">
        <f t="shared" si="27"/>
        <v>0</v>
      </c>
      <c r="Q24" s="344">
        <f t="shared" si="28"/>
        <v>7.5812560667333301E-2</v>
      </c>
      <c r="R24" s="36" t="str">
        <f t="shared" si="3"/>
        <v>D</v>
      </c>
      <c r="S24" s="351">
        <f>'2024-2025 исходные'!S24</f>
        <v>987556.16685950407</v>
      </c>
      <c r="T24" s="350">
        <f t="shared" si="29"/>
        <v>0.35395740817176569</v>
      </c>
      <c r="U24" s="350">
        <f t="shared" si="30"/>
        <v>0.36079928527857424</v>
      </c>
      <c r="V24" s="52" t="str">
        <f t="shared" si="4"/>
        <v>C</v>
      </c>
      <c r="W24" s="93" t="str">
        <f t="shared" si="6"/>
        <v>C</v>
      </c>
      <c r="X24" s="105">
        <f t="shared" si="7"/>
        <v>2</v>
      </c>
      <c r="Y24" s="87">
        <f t="shared" si="8"/>
        <v>2</v>
      </c>
      <c r="Z24" s="87">
        <f t="shared" si="9"/>
        <v>2.5</v>
      </c>
      <c r="AA24" s="87">
        <f t="shared" si="10"/>
        <v>1</v>
      </c>
      <c r="AB24" s="87">
        <f t="shared" si="11"/>
        <v>2</v>
      </c>
      <c r="AC24" s="106">
        <f t="shared" si="12"/>
        <v>1.9</v>
      </c>
    </row>
    <row r="25" spans="1:29" x14ac:dyDescent="0.25">
      <c r="A25" s="74">
        <v>9</v>
      </c>
      <c r="B25" s="13">
        <v>20630</v>
      </c>
      <c r="C25" s="161" t="s">
        <v>203</v>
      </c>
      <c r="D25" s="343">
        <f>'2024-2025 исходные'!F25</f>
        <v>0.2270861279813445</v>
      </c>
      <c r="E25" s="344">
        <f t="shared" si="22"/>
        <v>0.36350392232084233</v>
      </c>
      <c r="F25" s="26" t="str">
        <f t="shared" si="5"/>
        <v>C</v>
      </c>
      <c r="G25" s="345">
        <f>'2024-2025 исходные'!I25</f>
        <v>24281.648822269806</v>
      </c>
      <c r="H25" s="344">
        <f t="shared" si="23"/>
        <v>0.12962464562889545</v>
      </c>
      <c r="I25" s="344">
        <f t="shared" si="24"/>
        <v>0.15066265962960063</v>
      </c>
      <c r="J25" s="47" t="str">
        <f t="shared" si="0"/>
        <v>C</v>
      </c>
      <c r="K25" s="346">
        <f>'2024-2025 исходные'!L25</f>
        <v>97199.495214132767</v>
      </c>
      <c r="L25" s="347">
        <f t="shared" si="25"/>
        <v>0.23271126895360245</v>
      </c>
      <c r="M25" s="344">
        <f t="shared" si="26"/>
        <v>0.26716486736652645</v>
      </c>
      <c r="N25" s="52" t="str">
        <f t="shared" si="1"/>
        <v>C</v>
      </c>
      <c r="O25" s="348">
        <f>'2024-2025 исходные'!P25</f>
        <v>0</v>
      </c>
      <c r="P25" s="344">
        <f t="shared" si="27"/>
        <v>0</v>
      </c>
      <c r="Q25" s="344">
        <f t="shared" si="28"/>
        <v>7.5812560667333301E-2</v>
      </c>
      <c r="R25" s="36" t="str">
        <f t="shared" si="3"/>
        <v>D</v>
      </c>
      <c r="S25" s="351">
        <f>'2024-2025 исходные'!S25</f>
        <v>923991.02824561403</v>
      </c>
      <c r="T25" s="350">
        <f t="shared" si="29"/>
        <v>0.33117455037705312</v>
      </c>
      <c r="U25" s="350">
        <f t="shared" si="30"/>
        <v>0.36079928527857424</v>
      </c>
      <c r="V25" s="52" t="str">
        <f t="shared" si="4"/>
        <v>C</v>
      </c>
      <c r="W25" s="93" t="str">
        <f t="shared" si="6"/>
        <v>C</v>
      </c>
      <c r="X25" s="105">
        <f t="shared" si="7"/>
        <v>2</v>
      </c>
      <c r="Y25" s="87">
        <f t="shared" si="8"/>
        <v>2</v>
      </c>
      <c r="Z25" s="87">
        <f t="shared" si="9"/>
        <v>2</v>
      </c>
      <c r="AA25" s="87">
        <f t="shared" si="10"/>
        <v>1</v>
      </c>
      <c r="AB25" s="87">
        <f t="shared" si="11"/>
        <v>2</v>
      </c>
      <c r="AC25" s="106">
        <f t="shared" si="12"/>
        <v>1.8</v>
      </c>
    </row>
    <row r="26" spans="1:29" x14ac:dyDescent="0.25">
      <c r="A26" s="74">
        <v>10</v>
      </c>
      <c r="B26" s="13">
        <v>20810</v>
      </c>
      <c r="C26" s="161" t="s">
        <v>158</v>
      </c>
      <c r="D26" s="343">
        <f>'2024-2025 исходные'!F26</f>
        <v>0.10139422387401488</v>
      </c>
      <c r="E26" s="344">
        <f t="shared" si="22"/>
        <v>0.36350392232084233</v>
      </c>
      <c r="F26" s="26" t="str">
        <f t="shared" si="5"/>
        <v>D</v>
      </c>
      <c r="G26" s="345">
        <f>'2024-2025 исходные'!I26</f>
        <v>22062.149805447472</v>
      </c>
      <c r="H26" s="344">
        <f t="shared" si="23"/>
        <v>0.11777611855253758</v>
      </c>
      <c r="I26" s="344">
        <f t="shared" si="24"/>
        <v>0.15066265962960063</v>
      </c>
      <c r="J26" s="47" t="str">
        <f t="shared" si="0"/>
        <v>C</v>
      </c>
      <c r="K26" s="346">
        <f>'2024-2025 исходные'!L26</f>
        <v>122992.74068093386</v>
      </c>
      <c r="L26" s="347">
        <f t="shared" si="25"/>
        <v>0.29446445882138578</v>
      </c>
      <c r="M26" s="344">
        <f t="shared" si="26"/>
        <v>0.26716486736652645</v>
      </c>
      <c r="N26" s="52" t="str">
        <f t="shared" si="1"/>
        <v>B</v>
      </c>
      <c r="O26" s="348">
        <f>'2024-2025 исходные'!P26</f>
        <v>0</v>
      </c>
      <c r="P26" s="344">
        <f t="shared" si="27"/>
        <v>0</v>
      </c>
      <c r="Q26" s="344">
        <f t="shared" si="28"/>
        <v>7.5812560667333301E-2</v>
      </c>
      <c r="R26" s="36" t="str">
        <f t="shared" si="3"/>
        <v>D</v>
      </c>
      <c r="S26" s="351">
        <f>'2024-2025 исходные'!S26</f>
        <v>1156257.27171875</v>
      </c>
      <c r="T26" s="350">
        <f t="shared" si="29"/>
        <v>0.41442283569431704</v>
      </c>
      <c r="U26" s="350">
        <f t="shared" si="30"/>
        <v>0.36079928527857424</v>
      </c>
      <c r="V26" s="52" t="str">
        <f t="shared" si="4"/>
        <v>B</v>
      </c>
      <c r="W26" s="93" t="str">
        <f t="shared" si="6"/>
        <v>C</v>
      </c>
      <c r="X26" s="105">
        <f t="shared" si="7"/>
        <v>1</v>
      </c>
      <c r="Y26" s="87">
        <f t="shared" si="8"/>
        <v>2</v>
      </c>
      <c r="Z26" s="87">
        <f t="shared" si="9"/>
        <v>2.5</v>
      </c>
      <c r="AA26" s="87">
        <f t="shared" si="10"/>
        <v>1</v>
      </c>
      <c r="AB26" s="87">
        <f t="shared" si="11"/>
        <v>2.5</v>
      </c>
      <c r="AC26" s="106">
        <f t="shared" si="12"/>
        <v>1.8</v>
      </c>
    </row>
    <row r="27" spans="1:29" x14ac:dyDescent="0.25">
      <c r="A27" s="362">
        <v>11</v>
      </c>
      <c r="B27" s="13">
        <v>20900</v>
      </c>
      <c r="C27" s="161" t="s">
        <v>132</v>
      </c>
      <c r="D27" s="343">
        <f>'2024-2025 исходные'!F27</f>
        <v>0.18925836655560982</v>
      </c>
      <c r="E27" s="344">
        <f t="shared" si="22"/>
        <v>0.36350392232084233</v>
      </c>
      <c r="F27" s="26" t="str">
        <f t="shared" si="5"/>
        <v>D</v>
      </c>
      <c r="G27" s="345">
        <f>'2024-2025 исходные'!I27</f>
        <v>23262.14190093708</v>
      </c>
      <c r="H27" s="344">
        <f t="shared" si="23"/>
        <v>0.12418213122794763</v>
      </c>
      <c r="I27" s="344">
        <f t="shared" si="24"/>
        <v>0.15066265962960063</v>
      </c>
      <c r="J27" s="47" t="str">
        <f t="shared" si="0"/>
        <v>C</v>
      </c>
      <c r="K27" s="346">
        <f>'2024-2025 исходные'!L27</f>
        <v>87801.116084337351</v>
      </c>
      <c r="L27" s="347">
        <f t="shared" si="25"/>
        <v>0.21021003344220918</v>
      </c>
      <c r="M27" s="344">
        <f t="shared" si="26"/>
        <v>0.26716486736652645</v>
      </c>
      <c r="N27" s="52" t="str">
        <f t="shared" si="1"/>
        <v>D</v>
      </c>
      <c r="O27" s="348">
        <f>'2024-2025 исходные'!P27</f>
        <v>0</v>
      </c>
      <c r="P27" s="344">
        <f t="shared" si="27"/>
        <v>0</v>
      </c>
      <c r="Q27" s="344">
        <f t="shared" si="28"/>
        <v>7.5812560667333301E-2</v>
      </c>
      <c r="R27" s="36" t="str">
        <f t="shared" si="3"/>
        <v>D</v>
      </c>
      <c r="S27" s="351">
        <f>'2024-2025 исходные'!S27</f>
        <v>909081.45511904766</v>
      </c>
      <c r="T27" s="350">
        <f t="shared" si="29"/>
        <v>0.32583069851533147</v>
      </c>
      <c r="U27" s="350">
        <f t="shared" si="30"/>
        <v>0.36079928527857424</v>
      </c>
      <c r="V27" s="52" t="str">
        <f t="shared" si="4"/>
        <v>C</v>
      </c>
      <c r="W27" s="93" t="str">
        <f t="shared" si="6"/>
        <v>D</v>
      </c>
      <c r="X27" s="105">
        <f t="shared" si="7"/>
        <v>1</v>
      </c>
      <c r="Y27" s="87">
        <f t="shared" si="8"/>
        <v>2</v>
      </c>
      <c r="Z27" s="87">
        <f t="shared" si="9"/>
        <v>1</v>
      </c>
      <c r="AA27" s="87">
        <f t="shared" si="10"/>
        <v>1</v>
      </c>
      <c r="AB27" s="87">
        <f t="shared" si="11"/>
        <v>2</v>
      </c>
      <c r="AC27" s="106">
        <f t="shared" si="12"/>
        <v>1.4</v>
      </c>
    </row>
    <row r="28" spans="1:29" ht="15.75" thickBot="1" x14ac:dyDescent="0.3">
      <c r="A28" s="362">
        <v>12</v>
      </c>
      <c r="B28" s="15">
        <v>21350</v>
      </c>
      <c r="C28" s="164" t="s">
        <v>190</v>
      </c>
      <c r="D28" s="363">
        <f>'2024-2025 исходные'!F28</f>
        <v>0.33219024639103906</v>
      </c>
      <c r="E28" s="364">
        <f t="shared" si="22"/>
        <v>0.36350392232084233</v>
      </c>
      <c r="F28" s="31" t="str">
        <f t="shared" si="5"/>
        <v>C</v>
      </c>
      <c r="G28" s="365">
        <f>'2024-2025 исходные'!I28</f>
        <v>20263.455782312925</v>
      </c>
      <c r="H28" s="364">
        <f t="shared" si="23"/>
        <v>0.10817400804306547</v>
      </c>
      <c r="I28" s="364">
        <f t="shared" si="24"/>
        <v>0.15066265962960063</v>
      </c>
      <c r="J28" s="48" t="str">
        <f t="shared" si="0"/>
        <v>C</v>
      </c>
      <c r="K28" s="366">
        <f>'2024-2025 исходные'!L28</f>
        <v>100570.59933333335</v>
      </c>
      <c r="L28" s="367">
        <f t="shared" si="25"/>
        <v>0.24078223594397236</v>
      </c>
      <c r="M28" s="364">
        <f t="shared" si="26"/>
        <v>0.26716486736652645</v>
      </c>
      <c r="N28" s="42" t="str">
        <f t="shared" si="1"/>
        <v>C</v>
      </c>
      <c r="O28" s="368">
        <f>'2024-2025 исходные'!P28</f>
        <v>0</v>
      </c>
      <c r="P28" s="364">
        <f t="shared" si="27"/>
        <v>0</v>
      </c>
      <c r="Q28" s="364">
        <f t="shared" si="28"/>
        <v>7.5812560667333301E-2</v>
      </c>
      <c r="R28" s="37" t="str">
        <f t="shared" si="3"/>
        <v>D</v>
      </c>
      <c r="S28" s="369">
        <f>'2024-2025 исходные'!S28</f>
        <v>1083789.0653846152</v>
      </c>
      <c r="T28" s="370">
        <f t="shared" si="29"/>
        <v>0.38844896266342105</v>
      </c>
      <c r="U28" s="370">
        <f t="shared" si="30"/>
        <v>0.36079928527857424</v>
      </c>
      <c r="V28" s="42" t="str">
        <f t="shared" si="4"/>
        <v>B</v>
      </c>
      <c r="W28" s="91" t="str">
        <f t="shared" si="6"/>
        <v>C</v>
      </c>
      <c r="X28" s="101">
        <f t="shared" si="7"/>
        <v>2</v>
      </c>
      <c r="Y28" s="89">
        <f t="shared" si="8"/>
        <v>2</v>
      </c>
      <c r="Z28" s="89">
        <f t="shared" si="9"/>
        <v>2</v>
      </c>
      <c r="AA28" s="89">
        <f t="shared" si="10"/>
        <v>1</v>
      </c>
      <c r="AB28" s="89">
        <f t="shared" si="11"/>
        <v>2.5</v>
      </c>
      <c r="AC28" s="102">
        <f t="shared" si="12"/>
        <v>1.9</v>
      </c>
    </row>
    <row r="29" spans="1:29" ht="15.75" thickBot="1" x14ac:dyDescent="0.3">
      <c r="A29" s="340"/>
      <c r="B29" s="62"/>
      <c r="C29" s="63" t="s">
        <v>125</v>
      </c>
      <c r="D29" s="157">
        <f>AVERAGE(D30:D46)</f>
        <v>0.37395195407248089</v>
      </c>
      <c r="E29" s="371"/>
      <c r="F29" s="147" t="str">
        <f t="shared" si="5"/>
        <v>B</v>
      </c>
      <c r="G29" s="44">
        <f>AVERAGE(G30:G46)</f>
        <v>20279.60994549032</v>
      </c>
      <c r="H29" s="137">
        <f>AVERAGE(H30:H46)</f>
        <v>0.10826024508951271</v>
      </c>
      <c r="I29" s="137"/>
      <c r="J29" s="40" t="str">
        <f t="shared" si="0"/>
        <v>C</v>
      </c>
      <c r="K29" s="44">
        <f>AVERAGE(K30:K46)</f>
        <v>119417.66671605973</v>
      </c>
      <c r="L29" s="138">
        <f>AVERAGE(L30:L46)</f>
        <v>0.28590515512195797</v>
      </c>
      <c r="M29" s="137"/>
      <c r="N29" s="40" t="str">
        <f t="shared" si="1"/>
        <v>B</v>
      </c>
      <c r="O29" s="39">
        <f>AVERAGE(O30:O46)</f>
        <v>0</v>
      </c>
      <c r="P29" s="137">
        <f>AVERAGE(P30:P46)</f>
        <v>0</v>
      </c>
      <c r="Q29" s="137"/>
      <c r="R29" s="35" t="str">
        <f t="shared" si="3"/>
        <v>D</v>
      </c>
      <c r="S29" s="44">
        <f>AVERAGE(S30:S46)</f>
        <v>1112903.5005597505</v>
      </c>
      <c r="T29" s="137">
        <f>AVERAGE(T30:T46)</f>
        <v>0.39888408560710853</v>
      </c>
      <c r="U29" s="342"/>
      <c r="V29" s="40" t="str">
        <f t="shared" si="4"/>
        <v>B</v>
      </c>
      <c r="W29" s="92" t="str">
        <f t="shared" si="6"/>
        <v>C</v>
      </c>
      <c r="X29" s="140">
        <f t="shared" si="7"/>
        <v>2.5</v>
      </c>
      <c r="Y29" s="141">
        <f t="shared" si="8"/>
        <v>2</v>
      </c>
      <c r="Z29" s="141">
        <f t="shared" si="9"/>
        <v>2.5</v>
      </c>
      <c r="AA29" s="141">
        <f t="shared" si="10"/>
        <v>1</v>
      </c>
      <c r="AB29" s="141">
        <f t="shared" si="11"/>
        <v>2.5</v>
      </c>
      <c r="AC29" s="142">
        <f t="shared" si="12"/>
        <v>2.1</v>
      </c>
    </row>
    <row r="30" spans="1:29" x14ac:dyDescent="0.25">
      <c r="A30" s="74">
        <v>1</v>
      </c>
      <c r="B30" s="13">
        <v>30070</v>
      </c>
      <c r="C30" s="161" t="s">
        <v>50</v>
      </c>
      <c r="D30" s="343">
        <f>'2024-2025 исходные'!F30</f>
        <v>0.20514884879918308</v>
      </c>
      <c r="E30" s="344">
        <f t="shared" ref="E30:E46" si="31">$D$126</f>
        <v>0.36350392232084233</v>
      </c>
      <c r="F30" s="26" t="str">
        <f t="shared" si="5"/>
        <v>C</v>
      </c>
      <c r="G30" s="345">
        <f>'2024-2025 исходные'!I30</f>
        <v>29714.259401381427</v>
      </c>
      <c r="H30" s="344">
        <f t="shared" ref="H30:H46" si="32">G30/$G$127</f>
        <v>0.15862598018865065</v>
      </c>
      <c r="I30" s="344">
        <f t="shared" ref="I30:I46" si="33">$H$126</f>
        <v>0.15066265962960063</v>
      </c>
      <c r="J30" s="47" t="str">
        <f t="shared" si="0"/>
        <v>B</v>
      </c>
      <c r="K30" s="346">
        <f>'2024-2025 исходные'!L30</f>
        <v>94059.504221028401</v>
      </c>
      <c r="L30" s="347">
        <f t="shared" ref="L30:L46" si="34">K30/$K$127</f>
        <v>0.2251936240635912</v>
      </c>
      <c r="M30" s="344">
        <f t="shared" ref="M30:M46" si="35">$L$126</f>
        <v>0.26716486736652645</v>
      </c>
      <c r="N30" s="52" t="str">
        <f t="shared" si="1"/>
        <v>D</v>
      </c>
      <c r="O30" s="348">
        <f>'2024-2025 исходные'!P30</f>
        <v>0</v>
      </c>
      <c r="P30" s="344">
        <f t="shared" ref="P30:P46" si="36">O30/$O$127</f>
        <v>0</v>
      </c>
      <c r="Q30" s="344">
        <f t="shared" ref="Q30:Q46" si="37">$P$126</f>
        <v>7.5812560667333301E-2</v>
      </c>
      <c r="R30" s="36" t="str">
        <f t="shared" si="3"/>
        <v>D</v>
      </c>
      <c r="S30" s="351">
        <f>'2024-2025 исходные'!S30</f>
        <v>1065539.5623880599</v>
      </c>
      <c r="T30" s="350">
        <f t="shared" ref="T30:T46" si="38">S30/$S$127</f>
        <v>0.3819080215019422</v>
      </c>
      <c r="U30" s="350">
        <f t="shared" ref="U30:U46" si="39">$T$126</f>
        <v>0.36079928527857424</v>
      </c>
      <c r="V30" s="52" t="str">
        <f t="shared" si="4"/>
        <v>B</v>
      </c>
      <c r="W30" s="93" t="str">
        <f t="shared" si="6"/>
        <v>C</v>
      </c>
      <c r="X30" s="103">
        <f t="shared" si="7"/>
        <v>2</v>
      </c>
      <c r="Y30" s="88">
        <f t="shared" si="8"/>
        <v>2.5</v>
      </c>
      <c r="Z30" s="88">
        <f t="shared" si="9"/>
        <v>1</v>
      </c>
      <c r="AA30" s="88">
        <f t="shared" si="10"/>
        <v>1</v>
      </c>
      <c r="AB30" s="88">
        <f t="shared" si="11"/>
        <v>2.5</v>
      </c>
      <c r="AC30" s="104">
        <f t="shared" si="12"/>
        <v>1.8</v>
      </c>
    </row>
    <row r="31" spans="1:29" x14ac:dyDescent="0.25">
      <c r="A31" s="74">
        <v>2</v>
      </c>
      <c r="B31" s="13">
        <v>30480</v>
      </c>
      <c r="C31" s="161" t="s">
        <v>114</v>
      </c>
      <c r="D31" s="343">
        <f>'2024-2025 исходные'!F31</f>
        <v>0.39510496979924142</v>
      </c>
      <c r="E31" s="344">
        <f t="shared" si="31"/>
        <v>0.36350392232084233</v>
      </c>
      <c r="F31" s="26" t="str">
        <f t="shared" si="5"/>
        <v>B</v>
      </c>
      <c r="G31" s="345">
        <f>'2024-2025 исходные'!I31</f>
        <v>27932.466509062255</v>
      </c>
      <c r="H31" s="344">
        <f t="shared" si="32"/>
        <v>0.14911409432202327</v>
      </c>
      <c r="I31" s="344">
        <f t="shared" si="33"/>
        <v>0.15066265962960063</v>
      </c>
      <c r="J31" s="47" t="str">
        <f t="shared" si="0"/>
        <v>C</v>
      </c>
      <c r="K31" s="346">
        <f>'2024-2025 исходные'!L31</f>
        <v>98673.275043341215</v>
      </c>
      <c r="L31" s="347">
        <f t="shared" si="34"/>
        <v>0.23623973557225886</v>
      </c>
      <c r="M31" s="344">
        <f t="shared" si="35"/>
        <v>0.26716486736652645</v>
      </c>
      <c r="N31" s="52" t="str">
        <f t="shared" si="1"/>
        <v>C</v>
      </c>
      <c r="O31" s="348">
        <f>'2024-2025 исходные'!P31</f>
        <v>0</v>
      </c>
      <c r="P31" s="344">
        <f t="shared" si="36"/>
        <v>0</v>
      </c>
      <c r="Q31" s="344">
        <f t="shared" si="37"/>
        <v>7.5812560667333301E-2</v>
      </c>
      <c r="R31" s="36" t="str">
        <f t="shared" si="3"/>
        <v>D</v>
      </c>
      <c r="S31" s="351">
        <f>'2024-2025 исходные'!S31</f>
        <v>869464.42890243907</v>
      </c>
      <c r="T31" s="350">
        <f t="shared" si="38"/>
        <v>0.31163126319237971</v>
      </c>
      <c r="U31" s="350">
        <f t="shared" si="39"/>
        <v>0.36079928527857424</v>
      </c>
      <c r="V31" s="52" t="str">
        <f t="shared" si="4"/>
        <v>D</v>
      </c>
      <c r="W31" s="95" t="str">
        <f t="shared" si="6"/>
        <v>C</v>
      </c>
      <c r="X31" s="105">
        <f t="shared" si="7"/>
        <v>2.5</v>
      </c>
      <c r="Y31" s="87">
        <f t="shared" si="8"/>
        <v>2</v>
      </c>
      <c r="Z31" s="87">
        <f t="shared" si="9"/>
        <v>2</v>
      </c>
      <c r="AA31" s="87">
        <f t="shared" si="10"/>
        <v>1</v>
      </c>
      <c r="AB31" s="87">
        <f t="shared" si="11"/>
        <v>1</v>
      </c>
      <c r="AC31" s="106">
        <f t="shared" si="12"/>
        <v>1.7</v>
      </c>
    </row>
    <row r="32" spans="1:29" x14ac:dyDescent="0.25">
      <c r="A32" s="74">
        <v>3</v>
      </c>
      <c r="B32" s="13">
        <v>30460</v>
      </c>
      <c r="C32" s="161" t="s">
        <v>51</v>
      </c>
      <c r="D32" s="343">
        <f>'2024-2025 исходные'!F32</f>
        <v>0.40148806349079891</v>
      </c>
      <c r="E32" s="344">
        <f t="shared" si="31"/>
        <v>0.36350392232084233</v>
      </c>
      <c r="F32" s="26" t="str">
        <f t="shared" si="5"/>
        <v>B</v>
      </c>
      <c r="G32" s="345">
        <f>'2024-2025 исходные'!I32</f>
        <v>20673.096816976129</v>
      </c>
      <c r="H32" s="344">
        <f t="shared" si="32"/>
        <v>0.11036082716486136</v>
      </c>
      <c r="I32" s="344">
        <f t="shared" si="33"/>
        <v>0.15066265962960063</v>
      </c>
      <c r="J32" s="47" t="str">
        <f t="shared" si="0"/>
        <v>C</v>
      </c>
      <c r="K32" s="346">
        <f>'2024-2025 исходные'!L32</f>
        <v>89473.079496021222</v>
      </c>
      <c r="L32" s="347">
        <f t="shared" si="34"/>
        <v>0.21421298352255461</v>
      </c>
      <c r="M32" s="344">
        <f t="shared" si="35"/>
        <v>0.26716486736652645</v>
      </c>
      <c r="N32" s="52" t="str">
        <f t="shared" si="1"/>
        <v>D</v>
      </c>
      <c r="O32" s="348">
        <f>'2024-2025 исходные'!P32</f>
        <v>0</v>
      </c>
      <c r="P32" s="344">
        <f t="shared" si="36"/>
        <v>0</v>
      </c>
      <c r="Q32" s="344">
        <f t="shared" si="37"/>
        <v>7.5812560667333301E-2</v>
      </c>
      <c r="R32" s="36" t="str">
        <f t="shared" si="3"/>
        <v>D</v>
      </c>
      <c r="S32" s="351">
        <f>'2024-2025 исходные'!S32</f>
        <v>941433.59804878058</v>
      </c>
      <c r="T32" s="350">
        <f t="shared" si="38"/>
        <v>0.33742627256417429</v>
      </c>
      <c r="U32" s="350">
        <f t="shared" si="39"/>
        <v>0.36079928527857424</v>
      </c>
      <c r="V32" s="52" t="str">
        <f t="shared" si="4"/>
        <v>C</v>
      </c>
      <c r="W32" s="93" t="str">
        <f t="shared" si="6"/>
        <v>C</v>
      </c>
      <c r="X32" s="105">
        <f t="shared" si="7"/>
        <v>2.5</v>
      </c>
      <c r="Y32" s="87">
        <f t="shared" si="8"/>
        <v>2</v>
      </c>
      <c r="Z32" s="87">
        <f t="shared" si="9"/>
        <v>1</v>
      </c>
      <c r="AA32" s="87">
        <f t="shared" si="10"/>
        <v>1</v>
      </c>
      <c r="AB32" s="87">
        <f t="shared" si="11"/>
        <v>2</v>
      </c>
      <c r="AC32" s="106">
        <f t="shared" si="12"/>
        <v>1.7</v>
      </c>
    </row>
    <row r="33" spans="1:29" x14ac:dyDescent="0.25">
      <c r="A33" s="74">
        <v>4</v>
      </c>
      <c r="B33" s="16">
        <v>30030</v>
      </c>
      <c r="C33" s="161" t="s">
        <v>159</v>
      </c>
      <c r="D33" s="352">
        <f>'2024-2025 исходные'!F33</f>
        <v>0.2229596106434496</v>
      </c>
      <c r="E33" s="353">
        <f t="shared" si="31"/>
        <v>0.36350392232084233</v>
      </c>
      <c r="F33" s="27" t="str">
        <f t="shared" si="5"/>
        <v>C</v>
      </c>
      <c r="G33" s="354">
        <f>'2024-2025 исходные'!I33</f>
        <v>25617.48194014448</v>
      </c>
      <c r="H33" s="353">
        <f t="shared" si="32"/>
        <v>0.13675582917377224</v>
      </c>
      <c r="I33" s="353">
        <f t="shared" si="33"/>
        <v>0.15066265962960063</v>
      </c>
      <c r="J33" s="46" t="str">
        <f t="shared" si="0"/>
        <v>C</v>
      </c>
      <c r="K33" s="355">
        <f>'2024-2025 исходные'!L33</f>
        <v>98849.375077399382</v>
      </c>
      <c r="L33" s="356">
        <f t="shared" si="34"/>
        <v>0.23666134745715772</v>
      </c>
      <c r="M33" s="353">
        <f t="shared" si="35"/>
        <v>0.26716486736652645</v>
      </c>
      <c r="N33" s="41" t="str">
        <f t="shared" si="1"/>
        <v>C</v>
      </c>
      <c r="O33" s="357">
        <f>'2024-2025 исходные'!P33</f>
        <v>0</v>
      </c>
      <c r="P33" s="353">
        <f t="shared" si="36"/>
        <v>0</v>
      </c>
      <c r="Q33" s="353">
        <f t="shared" si="37"/>
        <v>7.5812560667333301E-2</v>
      </c>
      <c r="R33" s="38" t="str">
        <f t="shared" si="3"/>
        <v>D</v>
      </c>
      <c r="S33" s="358">
        <f>'2024-2025 исходные'!S33</f>
        <v>839809.769402985</v>
      </c>
      <c r="T33" s="359">
        <f t="shared" si="38"/>
        <v>0.30100251439926295</v>
      </c>
      <c r="U33" s="359">
        <f t="shared" si="39"/>
        <v>0.36079928527857424</v>
      </c>
      <c r="V33" s="41" t="str">
        <f t="shared" si="4"/>
        <v>D</v>
      </c>
      <c r="W33" s="95" t="str">
        <f t="shared" si="6"/>
        <v>C</v>
      </c>
      <c r="X33" s="105">
        <f t="shared" si="7"/>
        <v>2</v>
      </c>
      <c r="Y33" s="87">
        <f t="shared" si="8"/>
        <v>2</v>
      </c>
      <c r="Z33" s="87">
        <f t="shared" si="9"/>
        <v>2</v>
      </c>
      <c r="AA33" s="87">
        <f t="shared" si="10"/>
        <v>1</v>
      </c>
      <c r="AB33" s="87">
        <f t="shared" si="11"/>
        <v>1</v>
      </c>
      <c r="AC33" s="106">
        <f t="shared" si="12"/>
        <v>1.6</v>
      </c>
    </row>
    <row r="34" spans="1:29" x14ac:dyDescent="0.25">
      <c r="A34" s="74">
        <v>5</v>
      </c>
      <c r="B34" s="13">
        <v>31000</v>
      </c>
      <c r="C34" s="161" t="s">
        <v>52</v>
      </c>
      <c r="D34" s="343">
        <f>'2024-2025 исходные'!F34</f>
        <v>0.30152100369530738</v>
      </c>
      <c r="E34" s="344">
        <f t="shared" si="31"/>
        <v>0.36350392232084233</v>
      </c>
      <c r="F34" s="26" t="str">
        <f t="shared" si="5"/>
        <v>C</v>
      </c>
      <c r="G34" s="345">
        <f>'2024-2025 исходные'!I34</f>
        <v>19758.412060301507</v>
      </c>
      <c r="H34" s="344">
        <f t="shared" si="32"/>
        <v>0.10547789321280789</v>
      </c>
      <c r="I34" s="344">
        <f t="shared" si="33"/>
        <v>0.15066265962960063</v>
      </c>
      <c r="J34" s="47" t="str">
        <f t="shared" si="0"/>
        <v>C</v>
      </c>
      <c r="K34" s="346">
        <f>'2024-2025 исходные'!L34</f>
        <v>95577.261678391966</v>
      </c>
      <c r="L34" s="347">
        <f t="shared" si="34"/>
        <v>0.22882738021724983</v>
      </c>
      <c r="M34" s="344">
        <f t="shared" si="35"/>
        <v>0.26716486736652645</v>
      </c>
      <c r="N34" s="52" t="str">
        <f t="shared" si="1"/>
        <v>C</v>
      </c>
      <c r="O34" s="348">
        <f>'2024-2025 исходные'!P34</f>
        <v>0</v>
      </c>
      <c r="P34" s="344">
        <f t="shared" si="36"/>
        <v>0</v>
      </c>
      <c r="Q34" s="344">
        <f t="shared" si="37"/>
        <v>7.5812560667333301E-2</v>
      </c>
      <c r="R34" s="36" t="str">
        <f t="shared" si="3"/>
        <v>D</v>
      </c>
      <c r="S34" s="351">
        <f>'2024-2025 исходные'!S34</f>
        <v>961139.59140350879</v>
      </c>
      <c r="T34" s="350">
        <f t="shared" si="38"/>
        <v>0.34448924535231545</v>
      </c>
      <c r="U34" s="350">
        <f t="shared" si="39"/>
        <v>0.36079928527857424</v>
      </c>
      <c r="V34" s="52" t="str">
        <f t="shared" si="4"/>
        <v>C</v>
      </c>
      <c r="W34" s="93" t="str">
        <f t="shared" si="6"/>
        <v>C</v>
      </c>
      <c r="X34" s="105">
        <f t="shared" si="7"/>
        <v>2</v>
      </c>
      <c r="Y34" s="87">
        <f t="shared" si="8"/>
        <v>2</v>
      </c>
      <c r="Z34" s="87">
        <f t="shared" si="9"/>
        <v>2</v>
      </c>
      <c r="AA34" s="87">
        <f t="shared" si="10"/>
        <v>1</v>
      </c>
      <c r="AB34" s="87">
        <f t="shared" si="11"/>
        <v>2</v>
      </c>
      <c r="AC34" s="106">
        <f t="shared" si="12"/>
        <v>1.8</v>
      </c>
    </row>
    <row r="35" spans="1:29" x14ac:dyDescent="0.25">
      <c r="A35" s="74">
        <v>6</v>
      </c>
      <c r="B35" s="13">
        <v>30130</v>
      </c>
      <c r="C35" s="161" t="s">
        <v>1</v>
      </c>
      <c r="D35" s="343">
        <f>'2024-2025 исходные'!F35</f>
        <v>0.31076880815972896</v>
      </c>
      <c r="E35" s="344">
        <f t="shared" si="31"/>
        <v>0.36350392232084233</v>
      </c>
      <c r="F35" s="26" t="str">
        <f t="shared" si="5"/>
        <v>C</v>
      </c>
      <c r="G35" s="345">
        <f>'2024-2025 исходные'!I35</f>
        <v>11916.335877862595</v>
      </c>
      <c r="H35" s="344">
        <f t="shared" si="32"/>
        <v>6.3613917929088978E-2</v>
      </c>
      <c r="I35" s="344">
        <f t="shared" si="33"/>
        <v>0.15066265962960063</v>
      </c>
      <c r="J35" s="47" t="str">
        <f t="shared" si="0"/>
        <v>D</v>
      </c>
      <c r="K35" s="346">
        <f>'2024-2025 исходные'!L35</f>
        <v>146380.33125954197</v>
      </c>
      <c r="L35" s="347">
        <f t="shared" si="34"/>
        <v>0.35045812287617467</v>
      </c>
      <c r="M35" s="344">
        <f t="shared" si="35"/>
        <v>0.26716486736652645</v>
      </c>
      <c r="N35" s="52" t="str">
        <f t="shared" si="1"/>
        <v>B</v>
      </c>
      <c r="O35" s="348">
        <f>'2024-2025 исходные'!P35</f>
        <v>0</v>
      </c>
      <c r="P35" s="344">
        <f t="shared" si="36"/>
        <v>0</v>
      </c>
      <c r="Q35" s="344">
        <f t="shared" si="37"/>
        <v>7.5812560667333301E-2</v>
      </c>
      <c r="R35" s="36" t="str">
        <f t="shared" si="3"/>
        <v>D</v>
      </c>
      <c r="S35" s="351">
        <f>'2024-2025 исходные'!S35</f>
        <v>917767.1752083333</v>
      </c>
      <c r="T35" s="350">
        <f t="shared" si="38"/>
        <v>0.32894381255793392</v>
      </c>
      <c r="U35" s="350">
        <f t="shared" si="39"/>
        <v>0.36079928527857424</v>
      </c>
      <c r="V35" s="52" t="str">
        <f t="shared" si="4"/>
        <v>C</v>
      </c>
      <c r="W35" s="93" t="str">
        <f t="shared" si="6"/>
        <v>C</v>
      </c>
      <c r="X35" s="105">
        <f t="shared" si="7"/>
        <v>2</v>
      </c>
      <c r="Y35" s="87">
        <f t="shared" si="8"/>
        <v>1</v>
      </c>
      <c r="Z35" s="87">
        <f t="shared" si="9"/>
        <v>2.5</v>
      </c>
      <c r="AA35" s="87">
        <f t="shared" si="10"/>
        <v>1</v>
      </c>
      <c r="AB35" s="87">
        <f t="shared" si="11"/>
        <v>2</v>
      </c>
      <c r="AC35" s="106">
        <f t="shared" si="12"/>
        <v>1.7</v>
      </c>
    </row>
    <row r="36" spans="1:29" x14ac:dyDescent="0.25">
      <c r="A36" s="74">
        <v>7</v>
      </c>
      <c r="B36" s="13">
        <v>30160</v>
      </c>
      <c r="C36" s="161" t="s">
        <v>191</v>
      </c>
      <c r="D36" s="343">
        <f>'2024-2025 исходные'!F36</f>
        <v>0.81695162298793123</v>
      </c>
      <c r="E36" s="344">
        <f t="shared" si="31"/>
        <v>0.36350392232084233</v>
      </c>
      <c r="F36" s="26" t="str">
        <f t="shared" si="5"/>
        <v>A</v>
      </c>
      <c r="G36" s="345">
        <f>'2024-2025 исходные'!I36</f>
        <v>17516.809097174362</v>
      </c>
      <c r="H36" s="344">
        <f t="shared" si="32"/>
        <v>9.3511366892340464E-2</v>
      </c>
      <c r="I36" s="344">
        <f t="shared" si="33"/>
        <v>0.15066265962960063</v>
      </c>
      <c r="J36" s="47" t="str">
        <f t="shared" si="0"/>
        <v>C</v>
      </c>
      <c r="K36" s="346">
        <f>'2024-2025 исходные'!L36</f>
        <v>98796.21467953136</v>
      </c>
      <c r="L36" s="347">
        <f t="shared" si="34"/>
        <v>0.23653407289036402</v>
      </c>
      <c r="M36" s="344">
        <f t="shared" si="35"/>
        <v>0.26716486736652645</v>
      </c>
      <c r="N36" s="52" t="str">
        <f t="shared" si="1"/>
        <v>C</v>
      </c>
      <c r="O36" s="348">
        <f>'2024-2025 исходные'!P36</f>
        <v>0</v>
      </c>
      <c r="P36" s="344">
        <f t="shared" si="36"/>
        <v>0</v>
      </c>
      <c r="Q36" s="344">
        <f t="shared" si="37"/>
        <v>7.5812560667333301E-2</v>
      </c>
      <c r="R36" s="36" t="str">
        <f t="shared" si="3"/>
        <v>D</v>
      </c>
      <c r="S36" s="351">
        <f>'2024-2025 исходные'!S36</f>
        <v>1330266.4832786885</v>
      </c>
      <c r="T36" s="350">
        <f t="shared" si="38"/>
        <v>0.47679078152734705</v>
      </c>
      <c r="U36" s="350">
        <f t="shared" si="39"/>
        <v>0.36079928527857424</v>
      </c>
      <c r="V36" s="52" t="str">
        <f t="shared" si="4"/>
        <v>B</v>
      </c>
      <c r="W36" s="93" t="str">
        <f t="shared" si="6"/>
        <v>C</v>
      </c>
      <c r="X36" s="105">
        <f t="shared" si="7"/>
        <v>4.2</v>
      </c>
      <c r="Y36" s="87">
        <f t="shared" si="8"/>
        <v>2</v>
      </c>
      <c r="Z36" s="87">
        <f t="shared" si="9"/>
        <v>2</v>
      </c>
      <c r="AA36" s="87">
        <f t="shared" si="10"/>
        <v>1</v>
      </c>
      <c r="AB36" s="87">
        <f t="shared" si="11"/>
        <v>2.5</v>
      </c>
      <c r="AC36" s="106">
        <f t="shared" si="12"/>
        <v>2.34</v>
      </c>
    </row>
    <row r="37" spans="1:29" x14ac:dyDescent="0.25">
      <c r="A37" s="74">
        <v>8</v>
      </c>
      <c r="B37" s="13">
        <v>30310</v>
      </c>
      <c r="C37" s="161" t="s">
        <v>6</v>
      </c>
      <c r="D37" s="343">
        <f>'2024-2025 исходные'!F37</f>
        <v>0.33641487980383955</v>
      </c>
      <c r="E37" s="344">
        <f t="shared" si="31"/>
        <v>0.36350392232084233</v>
      </c>
      <c r="F37" s="26" t="str">
        <f t="shared" ref="F37:F68" si="40">IF(D37&gt;=$D$130,"A",IF(D37&gt;=$D$126,"B",IF(D37&gt;=$D$131,"C","D")))</f>
        <v>C</v>
      </c>
      <c r="G37" s="345">
        <f>'2024-2025 исходные'!I37</f>
        <v>20243.474025974025</v>
      </c>
      <c r="H37" s="344">
        <f t="shared" si="32"/>
        <v>0.10806733785343249</v>
      </c>
      <c r="I37" s="344">
        <f t="shared" si="33"/>
        <v>0.15066265962960063</v>
      </c>
      <c r="J37" s="47" t="str">
        <f t="shared" ref="J37:J68" si="41">IF(G37&gt;=$G$130,"A",IF(G37&gt;=$G$126,"B",IF(G37&gt;=$G$131,"C","D")))</f>
        <v>C</v>
      </c>
      <c r="K37" s="346">
        <f>'2024-2025 исходные'!L37</f>
        <v>103155.38131493506</v>
      </c>
      <c r="L37" s="347">
        <f t="shared" si="34"/>
        <v>0.24697062091018854</v>
      </c>
      <c r="M37" s="344">
        <f t="shared" si="35"/>
        <v>0.26716486736652645</v>
      </c>
      <c r="N37" s="52" t="str">
        <f t="shared" ref="N37:N68" si="42">IF(K37&gt;=$K$130,"A",IF(K37&gt;=$K$126,"B",IF(K37&gt;=$K$131,"C","D")))</f>
        <v>C</v>
      </c>
      <c r="O37" s="348">
        <f>'2024-2025 исходные'!P37</f>
        <v>0</v>
      </c>
      <c r="P37" s="344">
        <f t="shared" si="36"/>
        <v>0</v>
      </c>
      <c r="Q37" s="344">
        <f t="shared" si="37"/>
        <v>7.5812560667333301E-2</v>
      </c>
      <c r="R37" s="36" t="str">
        <f t="shared" ref="R37:R68" si="43">IF(O37&gt;=$O$130,"A",IF(O37&gt;=$O$126,"B",IF(O37&gt;=$O$131,"C","D")))</f>
        <v>D</v>
      </c>
      <c r="S37" s="351">
        <f>'2024-2025 исходные'!S37</f>
        <v>840872.15714285721</v>
      </c>
      <c r="T37" s="350">
        <f t="shared" si="38"/>
        <v>0.30138329275243192</v>
      </c>
      <c r="U37" s="350">
        <f t="shared" si="39"/>
        <v>0.36079928527857424</v>
      </c>
      <c r="V37" s="52" t="str">
        <f t="shared" ref="V37:V68" si="44">IF(S37&gt;=$S$130,"A",IF(S37&gt;=$S$126,"B",IF(S37&gt;=$S$131,"C","D")))</f>
        <v>D</v>
      </c>
      <c r="W37" s="93" t="str">
        <f t="shared" si="6"/>
        <v>C</v>
      </c>
      <c r="X37" s="105">
        <f t="shared" si="7"/>
        <v>2</v>
      </c>
      <c r="Y37" s="87">
        <f t="shared" si="8"/>
        <v>2</v>
      </c>
      <c r="Z37" s="87">
        <f t="shared" si="9"/>
        <v>2</v>
      </c>
      <c r="AA37" s="87">
        <f t="shared" si="10"/>
        <v>1</v>
      </c>
      <c r="AB37" s="87">
        <f t="shared" si="11"/>
        <v>1</v>
      </c>
      <c r="AC37" s="106">
        <f t="shared" si="12"/>
        <v>1.6</v>
      </c>
    </row>
    <row r="38" spans="1:29" x14ac:dyDescent="0.25">
      <c r="A38" s="74">
        <v>9</v>
      </c>
      <c r="B38" s="13">
        <v>30440</v>
      </c>
      <c r="C38" s="161" t="s">
        <v>7</v>
      </c>
      <c r="D38" s="343">
        <f>'2024-2025 исходные'!F38</f>
        <v>0.39293626961865036</v>
      </c>
      <c r="E38" s="344">
        <f t="shared" si="31"/>
        <v>0.36350392232084233</v>
      </c>
      <c r="F38" s="26" t="str">
        <f t="shared" si="40"/>
        <v>B</v>
      </c>
      <c r="G38" s="345">
        <f>'2024-2025 исходные'!I38</f>
        <v>16592.152560083596</v>
      </c>
      <c r="H38" s="344">
        <f t="shared" si="32"/>
        <v>8.857519979651686E-2</v>
      </c>
      <c r="I38" s="344">
        <f t="shared" si="33"/>
        <v>0.15066265962960063</v>
      </c>
      <c r="J38" s="47" t="str">
        <f t="shared" si="41"/>
        <v>C</v>
      </c>
      <c r="K38" s="346">
        <f>'2024-2025 исходные'!L38</f>
        <v>102683.66086729363</v>
      </c>
      <c r="L38" s="347">
        <f t="shared" si="34"/>
        <v>0.24584124607423735</v>
      </c>
      <c r="M38" s="344">
        <f t="shared" si="35"/>
        <v>0.26716486736652645</v>
      </c>
      <c r="N38" s="52" t="str">
        <f t="shared" si="42"/>
        <v>C</v>
      </c>
      <c r="O38" s="348">
        <f>'2024-2025 исходные'!P38</f>
        <v>0</v>
      </c>
      <c r="P38" s="344">
        <f t="shared" si="36"/>
        <v>0</v>
      </c>
      <c r="Q38" s="344">
        <f t="shared" si="37"/>
        <v>7.5812560667333301E-2</v>
      </c>
      <c r="R38" s="36" t="str">
        <f t="shared" si="43"/>
        <v>D</v>
      </c>
      <c r="S38" s="351">
        <f>'2024-2025 исходные'!S38</f>
        <v>1146796.926</v>
      </c>
      <c r="T38" s="350">
        <f t="shared" si="38"/>
        <v>0.41103208227351035</v>
      </c>
      <c r="U38" s="350">
        <f t="shared" si="39"/>
        <v>0.36079928527857424</v>
      </c>
      <c r="V38" s="52" t="str">
        <f t="shared" si="44"/>
        <v>B</v>
      </c>
      <c r="W38" s="93" t="str">
        <f t="shared" si="6"/>
        <v>C</v>
      </c>
      <c r="X38" s="105">
        <f t="shared" si="7"/>
        <v>2.5</v>
      </c>
      <c r="Y38" s="87">
        <f t="shared" si="8"/>
        <v>2</v>
      </c>
      <c r="Z38" s="87">
        <f t="shared" si="9"/>
        <v>2</v>
      </c>
      <c r="AA38" s="87">
        <f t="shared" si="10"/>
        <v>1</v>
      </c>
      <c r="AB38" s="87">
        <f t="shared" si="11"/>
        <v>2.5</v>
      </c>
      <c r="AC38" s="106">
        <f t="shared" si="12"/>
        <v>2</v>
      </c>
    </row>
    <row r="39" spans="1:29" x14ac:dyDescent="0.25">
      <c r="A39" s="74">
        <v>10</v>
      </c>
      <c r="B39" s="13">
        <v>30500</v>
      </c>
      <c r="C39" s="161" t="s">
        <v>192</v>
      </c>
      <c r="D39" s="343">
        <f>'2024-2025 исходные'!F39</f>
        <v>0.78531854892971531</v>
      </c>
      <c r="E39" s="344">
        <f t="shared" si="31"/>
        <v>0.36350392232084233</v>
      </c>
      <c r="F39" s="26" t="str">
        <f t="shared" si="40"/>
        <v>A</v>
      </c>
      <c r="G39" s="345">
        <f>'2024-2025 исходные'!I39</f>
        <v>37975.179640718561</v>
      </c>
      <c r="H39" s="344">
        <f t="shared" si="32"/>
        <v>0.20272590381535879</v>
      </c>
      <c r="I39" s="344">
        <f t="shared" si="33"/>
        <v>0.15066265962960063</v>
      </c>
      <c r="J39" s="47" t="str">
        <f t="shared" si="41"/>
        <v>B</v>
      </c>
      <c r="K39" s="346">
        <f>'2024-2025 исходные'!L39</f>
        <v>341215.60386227543</v>
      </c>
      <c r="L39" s="347">
        <f t="shared" si="34"/>
        <v>0.81692519067747615</v>
      </c>
      <c r="M39" s="344">
        <f t="shared" si="35"/>
        <v>0.26716486736652645</v>
      </c>
      <c r="N39" s="52" t="str">
        <f t="shared" si="42"/>
        <v>A</v>
      </c>
      <c r="O39" s="348">
        <f>'2024-2025 исходные'!P39</f>
        <v>0</v>
      </c>
      <c r="P39" s="344">
        <f t="shared" si="36"/>
        <v>0</v>
      </c>
      <c r="Q39" s="344">
        <f t="shared" si="37"/>
        <v>7.5812560667333301E-2</v>
      </c>
      <c r="R39" s="36" t="str">
        <f t="shared" si="43"/>
        <v>D</v>
      </c>
      <c r="S39" s="351">
        <f>'2024-2025 исходные'!S39</f>
        <v>2790042.3725000001</v>
      </c>
      <c r="T39" s="350">
        <f t="shared" si="38"/>
        <v>1</v>
      </c>
      <c r="U39" s="350">
        <f t="shared" si="39"/>
        <v>0.36079928527857424</v>
      </c>
      <c r="V39" s="52" t="str">
        <f t="shared" si="44"/>
        <v>A</v>
      </c>
      <c r="W39" s="96" t="str">
        <f t="shared" si="6"/>
        <v>B</v>
      </c>
      <c r="X39" s="105">
        <f t="shared" si="7"/>
        <v>4.2</v>
      </c>
      <c r="Y39" s="87">
        <f t="shared" si="8"/>
        <v>2.5</v>
      </c>
      <c r="Z39" s="87">
        <f t="shared" si="9"/>
        <v>4.2</v>
      </c>
      <c r="AA39" s="87">
        <f t="shared" si="10"/>
        <v>1</v>
      </c>
      <c r="AB39" s="87">
        <f t="shared" si="11"/>
        <v>4.2</v>
      </c>
      <c r="AC39" s="106">
        <f t="shared" si="12"/>
        <v>3.22</v>
      </c>
    </row>
    <row r="40" spans="1:29" x14ac:dyDescent="0.25">
      <c r="A40" s="362">
        <v>11</v>
      </c>
      <c r="B40" s="13">
        <v>30530</v>
      </c>
      <c r="C40" s="161" t="s">
        <v>160</v>
      </c>
      <c r="D40" s="343">
        <f>'2024-2025 исходные'!F40</f>
        <v>0.29713636009368666</v>
      </c>
      <c r="E40" s="344">
        <f t="shared" si="31"/>
        <v>0.36350392232084233</v>
      </c>
      <c r="F40" s="26" t="str">
        <f t="shared" si="40"/>
        <v>C</v>
      </c>
      <c r="G40" s="345">
        <f>'2024-2025 исходные'!I40</f>
        <v>16629.727503168568</v>
      </c>
      <c r="H40" s="344">
        <f t="shared" si="32"/>
        <v>8.8775789085883752E-2</v>
      </c>
      <c r="I40" s="344">
        <f t="shared" si="33"/>
        <v>0.15066265962960063</v>
      </c>
      <c r="J40" s="47" t="str">
        <f t="shared" si="41"/>
        <v>C</v>
      </c>
      <c r="K40" s="346">
        <f>'2024-2025 исходные'!L40</f>
        <v>93712.007211660326</v>
      </c>
      <c r="L40" s="347">
        <f t="shared" si="34"/>
        <v>0.22436166017499817</v>
      </c>
      <c r="M40" s="344">
        <f t="shared" si="35"/>
        <v>0.26716486736652645</v>
      </c>
      <c r="N40" s="52" t="str">
        <f t="shared" si="42"/>
        <v>D</v>
      </c>
      <c r="O40" s="348">
        <f>'2024-2025 исходные'!P40</f>
        <v>0</v>
      </c>
      <c r="P40" s="344">
        <f t="shared" si="36"/>
        <v>0</v>
      </c>
      <c r="Q40" s="344">
        <f t="shared" si="37"/>
        <v>7.5812560667333301E-2</v>
      </c>
      <c r="R40" s="36" t="str">
        <f t="shared" si="43"/>
        <v>D</v>
      </c>
      <c r="S40" s="351">
        <f>'2024-2025 исходные'!S40</f>
        <v>969442.00133333344</v>
      </c>
      <c r="T40" s="350">
        <f t="shared" si="38"/>
        <v>0.34746497432749418</v>
      </c>
      <c r="U40" s="350">
        <f t="shared" si="39"/>
        <v>0.36079928527857424</v>
      </c>
      <c r="V40" s="52" t="str">
        <f t="shared" si="44"/>
        <v>C</v>
      </c>
      <c r="W40" s="95" t="str">
        <f t="shared" si="6"/>
        <v>C</v>
      </c>
      <c r="X40" s="105">
        <f t="shared" si="7"/>
        <v>2</v>
      </c>
      <c r="Y40" s="87">
        <f t="shared" si="8"/>
        <v>2</v>
      </c>
      <c r="Z40" s="87">
        <f t="shared" si="9"/>
        <v>1</v>
      </c>
      <c r="AA40" s="87">
        <f t="shared" si="10"/>
        <v>1</v>
      </c>
      <c r="AB40" s="87">
        <f t="shared" si="11"/>
        <v>2</v>
      </c>
      <c r="AC40" s="106">
        <f t="shared" si="12"/>
        <v>1.6</v>
      </c>
    </row>
    <row r="41" spans="1:29" x14ac:dyDescent="0.25">
      <c r="A41" s="362">
        <v>12</v>
      </c>
      <c r="B41" s="13">
        <v>30640</v>
      </c>
      <c r="C41" s="161" t="s">
        <v>11</v>
      </c>
      <c r="D41" s="361">
        <f>'2024-2025 исходные'!F41</f>
        <v>0.21350906572646955</v>
      </c>
      <c r="E41" s="344">
        <f t="shared" si="31"/>
        <v>0.36350392232084233</v>
      </c>
      <c r="F41" s="26" t="str">
        <f t="shared" si="40"/>
        <v>C</v>
      </c>
      <c r="G41" s="345">
        <f>'2024-2025 исходные'!I41</f>
        <v>20007.126325940211</v>
      </c>
      <c r="H41" s="344">
        <f t="shared" si="32"/>
        <v>0.10680562424055834</v>
      </c>
      <c r="I41" s="344">
        <f t="shared" si="33"/>
        <v>0.15066265962960063</v>
      </c>
      <c r="J41" s="47" t="str">
        <f t="shared" si="41"/>
        <v>C</v>
      </c>
      <c r="K41" s="346">
        <f>'2024-2025 исходные'!L41</f>
        <v>88553.979054966243</v>
      </c>
      <c r="L41" s="347">
        <f t="shared" si="34"/>
        <v>0.2120125088239718</v>
      </c>
      <c r="M41" s="344">
        <f t="shared" si="35"/>
        <v>0.26716486736652645</v>
      </c>
      <c r="N41" s="52" t="str">
        <f t="shared" si="42"/>
        <v>D</v>
      </c>
      <c r="O41" s="348">
        <f>'2024-2025 исходные'!P41</f>
        <v>0</v>
      </c>
      <c r="P41" s="344">
        <f t="shared" si="36"/>
        <v>0</v>
      </c>
      <c r="Q41" s="344">
        <f t="shared" si="37"/>
        <v>7.5812560667333301E-2</v>
      </c>
      <c r="R41" s="36" t="str">
        <f t="shared" si="43"/>
        <v>D</v>
      </c>
      <c r="S41" s="351">
        <f>'2024-2025 исходные'!S41</f>
        <v>1074803.633137255</v>
      </c>
      <c r="T41" s="350">
        <f t="shared" si="38"/>
        <v>0.38522842653969586</v>
      </c>
      <c r="U41" s="350">
        <f t="shared" si="39"/>
        <v>0.36079928527857424</v>
      </c>
      <c r="V41" s="52" t="str">
        <f t="shared" si="44"/>
        <v>B</v>
      </c>
      <c r="W41" s="93" t="str">
        <f t="shared" si="6"/>
        <v>C</v>
      </c>
      <c r="X41" s="105">
        <f t="shared" si="7"/>
        <v>2</v>
      </c>
      <c r="Y41" s="87">
        <f t="shared" si="8"/>
        <v>2</v>
      </c>
      <c r="Z41" s="87">
        <f t="shared" si="9"/>
        <v>1</v>
      </c>
      <c r="AA41" s="87">
        <f t="shared" si="10"/>
        <v>1</v>
      </c>
      <c r="AB41" s="87">
        <f t="shared" si="11"/>
        <v>2.5</v>
      </c>
      <c r="AC41" s="106">
        <f t="shared" si="12"/>
        <v>1.7</v>
      </c>
    </row>
    <row r="42" spans="1:29" x14ac:dyDescent="0.25">
      <c r="A42" s="362">
        <v>13</v>
      </c>
      <c r="B42" s="13">
        <v>30650</v>
      </c>
      <c r="C42" s="161" t="s">
        <v>193</v>
      </c>
      <c r="D42" s="343">
        <f>'2024-2025 исходные'!F42</f>
        <v>0.27991803177334196</v>
      </c>
      <c r="E42" s="344">
        <f t="shared" si="31"/>
        <v>0.36350392232084233</v>
      </c>
      <c r="F42" s="26" t="str">
        <f t="shared" si="40"/>
        <v>C</v>
      </c>
      <c r="G42" s="345">
        <f>'2024-2025 исходные'!I42</f>
        <v>18603.386243386245</v>
      </c>
      <c r="H42" s="344">
        <f t="shared" si="32"/>
        <v>9.9311927577370826E-2</v>
      </c>
      <c r="I42" s="344">
        <f t="shared" si="33"/>
        <v>0.15066265962960063</v>
      </c>
      <c r="J42" s="47" t="str">
        <f t="shared" si="41"/>
        <v>C</v>
      </c>
      <c r="K42" s="346">
        <f>'2024-2025 исходные'!L42</f>
        <v>125961.27840388007</v>
      </c>
      <c r="L42" s="347">
        <f t="shared" si="34"/>
        <v>0.30157161692875634</v>
      </c>
      <c r="M42" s="344">
        <f t="shared" si="35"/>
        <v>0.26716486736652645</v>
      </c>
      <c r="N42" s="52" t="str">
        <f t="shared" si="42"/>
        <v>B</v>
      </c>
      <c r="O42" s="348">
        <f>'2024-2025 исходные'!P42</f>
        <v>0</v>
      </c>
      <c r="P42" s="344">
        <f t="shared" si="36"/>
        <v>0</v>
      </c>
      <c r="Q42" s="344">
        <f t="shared" si="37"/>
        <v>7.5812560667333301E-2</v>
      </c>
      <c r="R42" s="36" t="str">
        <f t="shared" si="43"/>
        <v>D</v>
      </c>
      <c r="S42" s="351">
        <f>'2024-2025 исходные'!S42</f>
        <v>1161325.4607246378</v>
      </c>
      <c r="T42" s="350">
        <f t="shared" si="38"/>
        <v>0.4162393633054538</v>
      </c>
      <c r="U42" s="350">
        <f t="shared" si="39"/>
        <v>0.36079928527857424</v>
      </c>
      <c r="V42" s="52" t="str">
        <f t="shared" si="44"/>
        <v>B</v>
      </c>
      <c r="W42" s="93" t="str">
        <f t="shared" si="6"/>
        <v>C</v>
      </c>
      <c r="X42" s="105">
        <f t="shared" si="7"/>
        <v>2</v>
      </c>
      <c r="Y42" s="87">
        <f t="shared" si="8"/>
        <v>2</v>
      </c>
      <c r="Z42" s="87">
        <f t="shared" si="9"/>
        <v>2.5</v>
      </c>
      <c r="AA42" s="87">
        <f t="shared" si="10"/>
        <v>1</v>
      </c>
      <c r="AB42" s="87">
        <f t="shared" si="11"/>
        <v>2.5</v>
      </c>
      <c r="AC42" s="106">
        <f t="shared" si="12"/>
        <v>2</v>
      </c>
    </row>
    <row r="43" spans="1:29" x14ac:dyDescent="0.25">
      <c r="A43" s="362">
        <v>14</v>
      </c>
      <c r="B43" s="13">
        <v>30790</v>
      </c>
      <c r="C43" s="161" t="s">
        <v>12</v>
      </c>
      <c r="D43" s="343">
        <f>'2024-2025 исходные'!F43</f>
        <v>0.23920568140628859</v>
      </c>
      <c r="E43" s="344">
        <f t="shared" si="31"/>
        <v>0.36350392232084233</v>
      </c>
      <c r="F43" s="26" t="str">
        <f t="shared" si="40"/>
        <v>C</v>
      </c>
      <c r="G43" s="345">
        <f>'2024-2025 исходные'!I43</f>
        <v>6668.7886279357235</v>
      </c>
      <c r="H43" s="344">
        <f t="shared" si="32"/>
        <v>3.5600521570732846E-2</v>
      </c>
      <c r="I43" s="344">
        <f t="shared" si="33"/>
        <v>0.15066265962960063</v>
      </c>
      <c r="J43" s="47" t="str">
        <f t="shared" si="41"/>
        <v>D</v>
      </c>
      <c r="K43" s="346">
        <f>'2024-2025 исходные'!L43</f>
        <v>98074.289888751533</v>
      </c>
      <c r="L43" s="347">
        <f t="shared" si="34"/>
        <v>0.23480566850121232</v>
      </c>
      <c r="M43" s="344">
        <f t="shared" si="35"/>
        <v>0.26716486736652645</v>
      </c>
      <c r="N43" s="52" t="str">
        <f t="shared" si="42"/>
        <v>C</v>
      </c>
      <c r="O43" s="348">
        <f>'2024-2025 исходные'!P43</f>
        <v>0</v>
      </c>
      <c r="P43" s="344">
        <f t="shared" si="36"/>
        <v>0</v>
      </c>
      <c r="Q43" s="344">
        <f t="shared" si="37"/>
        <v>7.5812560667333301E-2</v>
      </c>
      <c r="R43" s="36" t="str">
        <f t="shared" si="43"/>
        <v>D</v>
      </c>
      <c r="S43" s="351">
        <f>'2024-2025 исходные'!S43</f>
        <v>1020961.5495744681</v>
      </c>
      <c r="T43" s="350">
        <f t="shared" si="38"/>
        <v>0.36593048178678439</v>
      </c>
      <c r="U43" s="350">
        <f t="shared" si="39"/>
        <v>0.36079928527857424</v>
      </c>
      <c r="V43" s="52" t="str">
        <f t="shared" si="44"/>
        <v>B</v>
      </c>
      <c r="W43" s="95" t="str">
        <f t="shared" si="6"/>
        <v>C</v>
      </c>
      <c r="X43" s="105">
        <f t="shared" si="7"/>
        <v>2</v>
      </c>
      <c r="Y43" s="87">
        <f t="shared" si="8"/>
        <v>1</v>
      </c>
      <c r="Z43" s="87">
        <f t="shared" si="9"/>
        <v>2</v>
      </c>
      <c r="AA43" s="87">
        <f t="shared" si="10"/>
        <v>1</v>
      </c>
      <c r="AB43" s="87">
        <f t="shared" si="11"/>
        <v>2.5</v>
      </c>
      <c r="AC43" s="106">
        <f t="shared" si="12"/>
        <v>1.7</v>
      </c>
    </row>
    <row r="44" spans="1:29" x14ac:dyDescent="0.25">
      <c r="A44" s="362">
        <v>15</v>
      </c>
      <c r="B44" s="13">
        <v>30890</v>
      </c>
      <c r="C44" s="161" t="s">
        <v>161</v>
      </c>
      <c r="D44" s="343">
        <f>'2024-2025 исходные'!F44</f>
        <v>0.40702885479926021</v>
      </c>
      <c r="E44" s="344">
        <f t="shared" si="31"/>
        <v>0.36350392232084233</v>
      </c>
      <c r="F44" s="26" t="str">
        <f t="shared" si="40"/>
        <v>B</v>
      </c>
      <c r="G44" s="345">
        <f>'2024-2025 исходные'!I44</f>
        <v>15641.562897077509</v>
      </c>
      <c r="H44" s="344">
        <f t="shared" si="32"/>
        <v>8.3500591844331812E-2</v>
      </c>
      <c r="I44" s="344">
        <f t="shared" si="33"/>
        <v>0.15066265962960063</v>
      </c>
      <c r="J44" s="47" t="str">
        <f t="shared" si="41"/>
        <v>D</v>
      </c>
      <c r="K44" s="346">
        <f>'2024-2025 исходные'!L44</f>
        <v>103798.13715374841</v>
      </c>
      <c r="L44" s="347">
        <f t="shared" si="34"/>
        <v>0.24850948205908721</v>
      </c>
      <c r="M44" s="344">
        <f t="shared" si="35"/>
        <v>0.26716486736652645</v>
      </c>
      <c r="N44" s="52" t="str">
        <f t="shared" si="42"/>
        <v>C</v>
      </c>
      <c r="O44" s="348">
        <f>'2024-2025 исходные'!P44</f>
        <v>0</v>
      </c>
      <c r="P44" s="344">
        <f t="shared" si="36"/>
        <v>0</v>
      </c>
      <c r="Q44" s="344">
        <f t="shared" si="37"/>
        <v>7.5812560667333301E-2</v>
      </c>
      <c r="R44" s="36" t="str">
        <f t="shared" si="43"/>
        <v>D</v>
      </c>
      <c r="S44" s="351">
        <f>'2024-2025 исходные'!S44</f>
        <v>986979.87191489351</v>
      </c>
      <c r="T44" s="350">
        <f t="shared" si="38"/>
        <v>0.3537508539809438</v>
      </c>
      <c r="U44" s="350">
        <f t="shared" si="39"/>
        <v>0.36079928527857424</v>
      </c>
      <c r="V44" s="52" t="str">
        <f t="shared" si="44"/>
        <v>C</v>
      </c>
      <c r="W44" s="93" t="str">
        <f t="shared" si="6"/>
        <v>C</v>
      </c>
      <c r="X44" s="105">
        <f t="shared" si="7"/>
        <v>2.5</v>
      </c>
      <c r="Y44" s="87">
        <f t="shared" si="8"/>
        <v>1</v>
      </c>
      <c r="Z44" s="87">
        <f t="shared" si="9"/>
        <v>2</v>
      </c>
      <c r="AA44" s="87">
        <f t="shared" si="10"/>
        <v>1</v>
      </c>
      <c r="AB44" s="87">
        <f t="shared" si="11"/>
        <v>2</v>
      </c>
      <c r="AC44" s="106">
        <f t="shared" si="12"/>
        <v>1.7</v>
      </c>
    </row>
    <row r="45" spans="1:29" x14ac:dyDescent="0.25">
      <c r="A45" s="362">
        <v>16</v>
      </c>
      <c r="B45" s="13">
        <v>30940</v>
      </c>
      <c r="C45" s="161" t="s">
        <v>3</v>
      </c>
      <c r="D45" s="343">
        <f>'2024-2025 исходные'!F45</f>
        <v>0.28264813298628066</v>
      </c>
      <c r="E45" s="344">
        <f t="shared" si="31"/>
        <v>0.36350392232084233</v>
      </c>
      <c r="F45" s="26" t="str">
        <f t="shared" si="40"/>
        <v>C</v>
      </c>
      <c r="G45" s="345">
        <f>'2024-2025 исходные'!I45</f>
        <v>19889.859735973598</v>
      </c>
      <c r="H45" s="344">
        <f t="shared" si="32"/>
        <v>0.10617961073217623</v>
      </c>
      <c r="I45" s="344">
        <f t="shared" si="33"/>
        <v>0.15066265962960063</v>
      </c>
      <c r="J45" s="47" t="str">
        <f t="shared" si="41"/>
        <v>C</v>
      </c>
      <c r="K45" s="346">
        <f>'2024-2025 исходные'!L45</f>
        <v>87827.348787128722</v>
      </c>
      <c r="L45" s="347">
        <f t="shared" si="34"/>
        <v>0.21027283876379252</v>
      </c>
      <c r="M45" s="344">
        <f t="shared" si="35"/>
        <v>0.26716486736652645</v>
      </c>
      <c r="N45" s="52" t="str">
        <f t="shared" si="42"/>
        <v>D</v>
      </c>
      <c r="O45" s="348">
        <f>'2024-2025 исходные'!P45</f>
        <v>0</v>
      </c>
      <c r="P45" s="344">
        <f t="shared" si="36"/>
        <v>0</v>
      </c>
      <c r="Q45" s="344">
        <f t="shared" si="37"/>
        <v>7.5812560667333301E-2</v>
      </c>
      <c r="R45" s="36" t="str">
        <f t="shared" si="43"/>
        <v>D</v>
      </c>
      <c r="S45" s="351">
        <f>'2024-2025 исходные'!S45</f>
        <v>916771.4008695652</v>
      </c>
      <c r="T45" s="350">
        <f t="shared" si="38"/>
        <v>0.32858690961316761</v>
      </c>
      <c r="U45" s="350">
        <f t="shared" si="39"/>
        <v>0.36079928527857424</v>
      </c>
      <c r="V45" s="52" t="str">
        <f t="shared" si="44"/>
        <v>C</v>
      </c>
      <c r="W45" s="93" t="str">
        <f t="shared" si="6"/>
        <v>C</v>
      </c>
      <c r="X45" s="105">
        <f t="shared" si="7"/>
        <v>2</v>
      </c>
      <c r="Y45" s="87">
        <f t="shared" si="8"/>
        <v>2</v>
      </c>
      <c r="Z45" s="87">
        <f t="shared" si="9"/>
        <v>1</v>
      </c>
      <c r="AA45" s="87">
        <f t="shared" si="10"/>
        <v>1</v>
      </c>
      <c r="AB45" s="87">
        <f t="shared" si="11"/>
        <v>2</v>
      </c>
      <c r="AC45" s="106">
        <f t="shared" si="12"/>
        <v>1.6</v>
      </c>
    </row>
    <row r="46" spans="1:29" ht="15.75" thickBot="1" x14ac:dyDescent="0.3">
      <c r="A46" s="362">
        <v>17</v>
      </c>
      <c r="B46" s="14">
        <v>31480</v>
      </c>
      <c r="C46" s="162" t="s">
        <v>53</v>
      </c>
      <c r="D46" s="363">
        <f>'2024-2025 исходные'!F46</f>
        <v>0.46912446651900158</v>
      </c>
      <c r="E46" s="364">
        <f t="shared" si="31"/>
        <v>0.36350392232084233</v>
      </c>
      <c r="F46" s="31" t="str">
        <f t="shared" si="40"/>
        <v>B</v>
      </c>
      <c r="G46" s="365">
        <f>'2024-2025 исходные'!I46</f>
        <v>19373.249810174639</v>
      </c>
      <c r="H46" s="364">
        <f t="shared" si="32"/>
        <v>0.10342175112180896</v>
      </c>
      <c r="I46" s="364">
        <f t="shared" si="33"/>
        <v>0.15066265962960063</v>
      </c>
      <c r="J46" s="48" t="str">
        <f t="shared" si="41"/>
        <v>C</v>
      </c>
      <c r="K46" s="366">
        <f>'2024-2025 исходные'!L46</f>
        <v>163309.60617312073</v>
      </c>
      <c r="L46" s="367">
        <f t="shared" si="34"/>
        <v>0.39098953756021387</v>
      </c>
      <c r="M46" s="364">
        <f t="shared" si="35"/>
        <v>0.26716486736652645</v>
      </c>
      <c r="N46" s="42" t="str">
        <f t="shared" si="42"/>
        <v>B</v>
      </c>
      <c r="O46" s="368">
        <f>'2024-2025 исходные'!P46</f>
        <v>0</v>
      </c>
      <c r="P46" s="364">
        <f t="shared" si="36"/>
        <v>0</v>
      </c>
      <c r="Q46" s="364">
        <f t="shared" si="37"/>
        <v>7.5812560667333301E-2</v>
      </c>
      <c r="R46" s="37" t="str">
        <f t="shared" si="43"/>
        <v>D</v>
      </c>
      <c r="S46" s="369">
        <f>'2024-2025 исходные'!S46</f>
        <v>1085943.5276859503</v>
      </c>
      <c r="T46" s="370">
        <f t="shared" si="38"/>
        <v>0.38922115964600829</v>
      </c>
      <c r="U46" s="370">
        <f t="shared" si="39"/>
        <v>0.36079928527857424</v>
      </c>
      <c r="V46" s="42" t="str">
        <f t="shared" si="44"/>
        <v>B</v>
      </c>
      <c r="W46" s="95" t="str">
        <f t="shared" si="6"/>
        <v>C</v>
      </c>
      <c r="X46" s="101">
        <f t="shared" si="7"/>
        <v>2.5</v>
      </c>
      <c r="Y46" s="89">
        <f t="shared" si="8"/>
        <v>2</v>
      </c>
      <c r="Z46" s="89">
        <f t="shared" si="9"/>
        <v>2.5</v>
      </c>
      <c r="AA46" s="89">
        <f t="shared" si="10"/>
        <v>1</v>
      </c>
      <c r="AB46" s="89">
        <f t="shared" si="11"/>
        <v>2.5</v>
      </c>
      <c r="AC46" s="102">
        <f t="shared" si="12"/>
        <v>2.1</v>
      </c>
    </row>
    <row r="47" spans="1:29" ht="15.75" thickBot="1" x14ac:dyDescent="0.3">
      <c r="A47" s="10"/>
      <c r="B47" s="62"/>
      <c r="C47" s="64" t="s">
        <v>126</v>
      </c>
      <c r="D47" s="50">
        <f>AVERAGE(D48:D67)</f>
        <v>0.34170963007732602</v>
      </c>
      <c r="E47" s="371"/>
      <c r="F47" s="35" t="str">
        <f t="shared" si="40"/>
        <v>C</v>
      </c>
      <c r="G47" s="44">
        <f>AVERAGE(G48:G67)</f>
        <v>26608.755997976703</v>
      </c>
      <c r="H47" s="137">
        <f>AVERAGE(H48:H67)</f>
        <v>0.142047625847389</v>
      </c>
      <c r="I47" s="137"/>
      <c r="J47" s="40" t="str">
        <f t="shared" si="41"/>
        <v>C</v>
      </c>
      <c r="K47" s="44">
        <f>AVERAGE(K48:K67)</f>
        <v>123459.97026088904</v>
      </c>
      <c r="L47" s="138">
        <f>AVERAGE(L48:L67)</f>
        <v>0.2955830817957591</v>
      </c>
      <c r="M47" s="137"/>
      <c r="N47" s="40" t="str">
        <f t="shared" si="42"/>
        <v>B</v>
      </c>
      <c r="O47" s="39">
        <f>AVERAGE(O48:O67)</f>
        <v>10451.471786051139</v>
      </c>
      <c r="P47" s="137">
        <f>AVERAGE(P48:P67)</f>
        <v>0.16632094290891269</v>
      </c>
      <c r="Q47" s="137"/>
      <c r="R47" s="35" t="str">
        <f t="shared" si="43"/>
        <v>B</v>
      </c>
      <c r="S47" s="44">
        <f>AVERAGE(S48:S67)</f>
        <v>944805.78380129766</v>
      </c>
      <c r="T47" s="137">
        <f>AVERAGE(T48:T67)</f>
        <v>0.33863492293656827</v>
      </c>
      <c r="U47" s="342"/>
      <c r="V47" s="40" t="str">
        <f t="shared" si="44"/>
        <v>C</v>
      </c>
      <c r="W47" s="92" t="str">
        <f t="shared" si="6"/>
        <v>C</v>
      </c>
      <c r="X47" s="140">
        <f t="shared" si="7"/>
        <v>2</v>
      </c>
      <c r="Y47" s="141">
        <f t="shared" si="8"/>
        <v>2</v>
      </c>
      <c r="Z47" s="141">
        <f t="shared" si="9"/>
        <v>2.5</v>
      </c>
      <c r="AA47" s="141">
        <f t="shared" si="10"/>
        <v>2.5</v>
      </c>
      <c r="AB47" s="141">
        <f t="shared" si="11"/>
        <v>2</v>
      </c>
      <c r="AC47" s="142">
        <f t="shared" si="12"/>
        <v>2.2000000000000002</v>
      </c>
    </row>
    <row r="48" spans="1:29" x14ac:dyDescent="0.25">
      <c r="A48" s="74">
        <v>1</v>
      </c>
      <c r="B48" s="16">
        <v>40010</v>
      </c>
      <c r="C48" s="165" t="s">
        <v>55</v>
      </c>
      <c r="D48" s="352">
        <f>'2024-2025 исходные'!F48</f>
        <v>0.32545865001451779</v>
      </c>
      <c r="E48" s="353">
        <f t="shared" ref="E48:E67" si="45">$D$126</f>
        <v>0.36350392232084233</v>
      </c>
      <c r="F48" s="27" t="str">
        <f t="shared" si="40"/>
        <v>C</v>
      </c>
      <c r="G48" s="354">
        <f>'2024-2025 исходные'!I48</f>
        <v>41152.092837134856</v>
      </c>
      <c r="H48" s="353">
        <f t="shared" ref="H48:H65" si="46">G48/$G$127</f>
        <v>0.21968547070035291</v>
      </c>
      <c r="I48" s="353">
        <f t="shared" ref="I48:I67" si="47">$H$126</f>
        <v>0.15066265962960063</v>
      </c>
      <c r="J48" s="46" t="str">
        <f t="shared" si="41"/>
        <v>B</v>
      </c>
      <c r="K48" s="355">
        <f>'2024-2025 исходные'!L48</f>
        <v>140558.36231692677</v>
      </c>
      <c r="L48" s="356">
        <f t="shared" ref="L48:L65" si="48">K48/$K$127</f>
        <v>0.33651939019593069</v>
      </c>
      <c r="M48" s="353">
        <f t="shared" ref="M48:M67" si="49">$L$126</f>
        <v>0.26716486736652645</v>
      </c>
      <c r="N48" s="41" t="str">
        <f t="shared" si="42"/>
        <v>B</v>
      </c>
      <c r="O48" s="357">
        <f>'2024-2025 исходные'!P48</f>
        <v>0</v>
      </c>
      <c r="P48" s="353">
        <f t="shared" ref="P48:P65" si="50">O48/$O$127</f>
        <v>0</v>
      </c>
      <c r="Q48" s="353">
        <f t="shared" ref="Q48:Q67" si="51">$P$126</f>
        <v>7.5812560667333301E-2</v>
      </c>
      <c r="R48" s="38" t="str">
        <f t="shared" si="43"/>
        <v>D</v>
      </c>
      <c r="S48" s="358">
        <f>'2024-2025 исходные'!S48</f>
        <v>996056.8161764706</v>
      </c>
      <c r="T48" s="359">
        <f t="shared" ref="T48:T65" si="52">S48/$S$127</f>
        <v>0.3570041896116295</v>
      </c>
      <c r="U48" s="359">
        <f t="shared" ref="U48:U67" si="53">$T$126</f>
        <v>0.36079928527857424</v>
      </c>
      <c r="V48" s="41" t="str">
        <f t="shared" si="44"/>
        <v>C</v>
      </c>
      <c r="W48" s="93" t="str">
        <f t="shared" si="6"/>
        <v>C</v>
      </c>
      <c r="X48" s="103">
        <f t="shared" si="7"/>
        <v>2</v>
      </c>
      <c r="Y48" s="88">
        <f t="shared" si="8"/>
        <v>2.5</v>
      </c>
      <c r="Z48" s="88">
        <f t="shared" si="9"/>
        <v>2.5</v>
      </c>
      <c r="AA48" s="88">
        <f t="shared" si="10"/>
        <v>1</v>
      </c>
      <c r="AB48" s="88">
        <f t="shared" si="11"/>
        <v>2</v>
      </c>
      <c r="AC48" s="104">
        <f t="shared" si="12"/>
        <v>2</v>
      </c>
    </row>
    <row r="49" spans="1:29" x14ac:dyDescent="0.25">
      <c r="A49" s="74">
        <v>2</v>
      </c>
      <c r="B49" s="13">
        <v>40030</v>
      </c>
      <c r="C49" s="161" t="s">
        <v>162</v>
      </c>
      <c r="D49" s="343">
        <f>'2024-2025 исходные'!F49</f>
        <v>8.9468846771710159E-2</v>
      </c>
      <c r="E49" s="344">
        <f t="shared" si="45"/>
        <v>0.36350392232084233</v>
      </c>
      <c r="F49" s="26" t="str">
        <f t="shared" si="40"/>
        <v>D</v>
      </c>
      <c r="G49" s="345">
        <f>'2024-2025 исходные'!I49</f>
        <v>16529.357798165136</v>
      </c>
      <c r="H49" s="344">
        <f t="shared" si="46"/>
        <v>8.8239977554377944E-2</v>
      </c>
      <c r="I49" s="344">
        <f t="shared" si="47"/>
        <v>0.15066265962960063</v>
      </c>
      <c r="J49" s="47" t="str">
        <f t="shared" si="41"/>
        <v>C</v>
      </c>
      <c r="K49" s="346">
        <f>'2024-2025 исходные'!L49</f>
        <v>90697.336681957182</v>
      </c>
      <c r="L49" s="347">
        <f t="shared" si="48"/>
        <v>0.21714405268744158</v>
      </c>
      <c r="M49" s="344">
        <f t="shared" si="49"/>
        <v>0.26716486736652645</v>
      </c>
      <c r="N49" s="52" t="str">
        <f t="shared" si="42"/>
        <v>D</v>
      </c>
      <c r="O49" s="348">
        <f>'2024-2025 исходные'!P49</f>
        <v>4136.9311773700301</v>
      </c>
      <c r="P49" s="344">
        <f t="shared" si="50"/>
        <v>6.5833626904850479E-2</v>
      </c>
      <c r="Q49" s="344">
        <f t="shared" si="51"/>
        <v>7.5812560667333301E-2</v>
      </c>
      <c r="R49" s="36" t="str">
        <f t="shared" si="43"/>
        <v>C</v>
      </c>
      <c r="S49" s="351">
        <f>'2024-2025 исходные'!S49</f>
        <v>904443.74102564098</v>
      </c>
      <c r="T49" s="350">
        <f t="shared" si="52"/>
        <v>0.3241684606442804</v>
      </c>
      <c r="U49" s="350">
        <f t="shared" si="53"/>
        <v>0.36079928527857424</v>
      </c>
      <c r="V49" s="52" t="str">
        <f t="shared" si="44"/>
        <v>C</v>
      </c>
      <c r="W49" s="93" t="str">
        <f t="shared" si="6"/>
        <v>C</v>
      </c>
      <c r="X49" s="105">
        <f t="shared" si="7"/>
        <v>1</v>
      </c>
      <c r="Y49" s="87">
        <f t="shared" si="8"/>
        <v>2</v>
      </c>
      <c r="Z49" s="87">
        <f t="shared" si="9"/>
        <v>1</v>
      </c>
      <c r="AA49" s="87">
        <f t="shared" si="10"/>
        <v>2</v>
      </c>
      <c r="AB49" s="87">
        <f t="shared" si="11"/>
        <v>2</v>
      </c>
      <c r="AC49" s="106">
        <f t="shared" si="12"/>
        <v>1.6</v>
      </c>
    </row>
    <row r="50" spans="1:29" x14ac:dyDescent="0.25">
      <c r="A50" s="74">
        <v>3</v>
      </c>
      <c r="B50" s="13">
        <v>40410</v>
      </c>
      <c r="C50" s="161" t="s">
        <v>59</v>
      </c>
      <c r="D50" s="343">
        <f>'2024-2025 исходные'!F50</f>
        <v>0.45177550710037973</v>
      </c>
      <c r="E50" s="344">
        <f t="shared" si="45"/>
        <v>0.36350392232084233</v>
      </c>
      <c r="F50" s="26" t="str">
        <f t="shared" si="40"/>
        <v>B</v>
      </c>
      <c r="G50" s="345">
        <f>'2024-2025 исходные'!I50</f>
        <v>39284.000593812372</v>
      </c>
      <c r="H50" s="344">
        <f t="shared" si="46"/>
        <v>0.20971288618538877</v>
      </c>
      <c r="I50" s="344">
        <f t="shared" si="47"/>
        <v>0.15066265962960063</v>
      </c>
      <c r="J50" s="47" t="str">
        <f t="shared" si="41"/>
        <v>B</v>
      </c>
      <c r="K50" s="346">
        <f>'2024-2025 исходные'!L50</f>
        <v>99254.631137724558</v>
      </c>
      <c r="L50" s="347">
        <f t="shared" si="48"/>
        <v>0.23763159582976137</v>
      </c>
      <c r="M50" s="344">
        <f t="shared" si="49"/>
        <v>0.26716486736652645</v>
      </c>
      <c r="N50" s="52" t="str">
        <f t="shared" si="42"/>
        <v>C</v>
      </c>
      <c r="O50" s="348">
        <f>'2024-2025 исходные'!P50</f>
        <v>7024.6596556886225</v>
      </c>
      <c r="P50" s="344">
        <f t="shared" si="50"/>
        <v>0.11178789374982037</v>
      </c>
      <c r="Q50" s="344">
        <f t="shared" si="51"/>
        <v>7.5812560667333301E-2</v>
      </c>
      <c r="R50" s="36" t="str">
        <f t="shared" si="43"/>
        <v>B</v>
      </c>
      <c r="S50" s="351">
        <f>'2024-2025 исходные'!S50</f>
        <v>925919.02300813003</v>
      </c>
      <c r="T50" s="350">
        <f t="shared" si="52"/>
        <v>0.3318655774315234</v>
      </c>
      <c r="U50" s="350">
        <f t="shared" si="53"/>
        <v>0.36079928527857424</v>
      </c>
      <c r="V50" s="52" t="str">
        <f t="shared" si="44"/>
        <v>C</v>
      </c>
      <c r="W50" s="93" t="str">
        <f t="shared" si="6"/>
        <v>C</v>
      </c>
      <c r="X50" s="105">
        <f t="shared" si="7"/>
        <v>2.5</v>
      </c>
      <c r="Y50" s="87">
        <f t="shared" si="8"/>
        <v>2.5</v>
      </c>
      <c r="Z50" s="87">
        <f t="shared" si="9"/>
        <v>2</v>
      </c>
      <c r="AA50" s="87">
        <f t="shared" si="10"/>
        <v>2.5</v>
      </c>
      <c r="AB50" s="87">
        <f t="shared" si="11"/>
        <v>2</v>
      </c>
      <c r="AC50" s="106">
        <f t="shared" si="12"/>
        <v>2.2999999999999998</v>
      </c>
    </row>
    <row r="51" spans="1:29" x14ac:dyDescent="0.25">
      <c r="A51" s="74">
        <v>4</v>
      </c>
      <c r="B51" s="13">
        <v>40011</v>
      </c>
      <c r="C51" s="161" t="s">
        <v>56</v>
      </c>
      <c r="D51" s="343">
        <f>'2024-2025 исходные'!F51</f>
        <v>0.3873930072410996</v>
      </c>
      <c r="E51" s="344">
        <f t="shared" si="45"/>
        <v>0.36350392232084233</v>
      </c>
      <c r="F51" s="26" t="str">
        <f t="shared" si="40"/>
        <v>B</v>
      </c>
      <c r="G51" s="345">
        <f>'2024-2025 исходные'!I51</f>
        <v>19849.68363136176</v>
      </c>
      <c r="H51" s="344">
        <f t="shared" si="46"/>
        <v>0.10596513545658118</v>
      </c>
      <c r="I51" s="344">
        <f t="shared" si="47"/>
        <v>0.15066265962960063</v>
      </c>
      <c r="J51" s="47" t="str">
        <f t="shared" si="41"/>
        <v>C</v>
      </c>
      <c r="K51" s="346">
        <f>'2024-2025 исходные'!L51</f>
        <v>87563.793108665748</v>
      </c>
      <c r="L51" s="347">
        <f t="shared" si="48"/>
        <v>0.20964184396037375</v>
      </c>
      <c r="M51" s="344">
        <f t="shared" si="49"/>
        <v>0.26716486736652645</v>
      </c>
      <c r="N51" s="52" t="str">
        <f t="shared" si="42"/>
        <v>D</v>
      </c>
      <c r="O51" s="348">
        <f>'2024-2025 исходные'!P51</f>
        <v>4686.8831052269607</v>
      </c>
      <c r="P51" s="344">
        <f t="shared" si="50"/>
        <v>7.4585363030456805E-2</v>
      </c>
      <c r="Q51" s="344">
        <f t="shared" si="51"/>
        <v>7.5812560667333301E-2</v>
      </c>
      <c r="R51" s="36" t="str">
        <f t="shared" si="43"/>
        <v>C</v>
      </c>
      <c r="S51" s="351">
        <f>'2024-2025 исходные'!S51</f>
        <v>978593.13183544308</v>
      </c>
      <c r="T51" s="350">
        <f t="shared" si="52"/>
        <v>0.35074489960472566</v>
      </c>
      <c r="U51" s="350">
        <f t="shared" si="53"/>
        <v>0.36079928527857424</v>
      </c>
      <c r="V51" s="52" t="str">
        <f t="shared" si="44"/>
        <v>C</v>
      </c>
      <c r="W51" s="93" t="str">
        <f t="shared" si="6"/>
        <v>C</v>
      </c>
      <c r="X51" s="105">
        <f t="shared" si="7"/>
        <v>2.5</v>
      </c>
      <c r="Y51" s="87">
        <f t="shared" si="8"/>
        <v>2</v>
      </c>
      <c r="Z51" s="87">
        <f t="shared" si="9"/>
        <v>1</v>
      </c>
      <c r="AA51" s="87">
        <f t="shared" si="10"/>
        <v>2</v>
      </c>
      <c r="AB51" s="87">
        <f t="shared" si="11"/>
        <v>2</v>
      </c>
      <c r="AC51" s="106">
        <f t="shared" si="12"/>
        <v>1.9</v>
      </c>
    </row>
    <row r="52" spans="1:29" x14ac:dyDescent="0.25">
      <c r="A52" s="74">
        <v>5</v>
      </c>
      <c r="B52" s="13">
        <v>40080</v>
      </c>
      <c r="C52" s="161" t="s">
        <v>57</v>
      </c>
      <c r="D52" s="343">
        <f>'2024-2025 исходные'!F52</f>
        <v>0.10419049701597637</v>
      </c>
      <c r="E52" s="344">
        <f t="shared" si="45"/>
        <v>0.36350392232084233</v>
      </c>
      <c r="F52" s="26" t="str">
        <f t="shared" si="40"/>
        <v>D</v>
      </c>
      <c r="G52" s="345">
        <f>'2024-2025 исходные'!I52</f>
        <v>15105.810573888093</v>
      </c>
      <c r="H52" s="344">
        <f t="shared" si="46"/>
        <v>8.0640542860566225E-2</v>
      </c>
      <c r="I52" s="344">
        <f t="shared" si="47"/>
        <v>0.15066265962960063</v>
      </c>
      <c r="J52" s="47" t="str">
        <f t="shared" si="41"/>
        <v>D</v>
      </c>
      <c r="K52" s="346">
        <f>'2024-2025 исходные'!L52</f>
        <v>87039.767489239588</v>
      </c>
      <c r="L52" s="347">
        <f t="shared" si="48"/>
        <v>0.20838724210681259</v>
      </c>
      <c r="M52" s="344">
        <f t="shared" si="49"/>
        <v>0.26716486736652645</v>
      </c>
      <c r="N52" s="52" t="str">
        <f t="shared" si="42"/>
        <v>D</v>
      </c>
      <c r="O52" s="348">
        <f>'2024-2025 исходные'!P52</f>
        <v>3780.5637015781922</v>
      </c>
      <c r="P52" s="344">
        <f t="shared" si="50"/>
        <v>6.0162523752194691E-2</v>
      </c>
      <c r="Q52" s="344">
        <f t="shared" si="51"/>
        <v>7.5812560667333301E-2</v>
      </c>
      <c r="R52" s="36" t="str">
        <f t="shared" si="43"/>
        <v>C</v>
      </c>
      <c r="S52" s="351">
        <f>'2024-2025 исходные'!S52</f>
        <v>843577.46941176476</v>
      </c>
      <c r="T52" s="350">
        <f t="shared" si="52"/>
        <v>0.30235292400089336</v>
      </c>
      <c r="U52" s="350">
        <f t="shared" si="53"/>
        <v>0.36079928527857424</v>
      </c>
      <c r="V52" s="52" t="str">
        <f t="shared" si="44"/>
        <v>D</v>
      </c>
      <c r="W52" s="93" t="str">
        <f t="shared" si="6"/>
        <v>D</v>
      </c>
      <c r="X52" s="105">
        <f t="shared" si="7"/>
        <v>1</v>
      </c>
      <c r="Y52" s="87">
        <f t="shared" si="8"/>
        <v>1</v>
      </c>
      <c r="Z52" s="87">
        <f t="shared" si="9"/>
        <v>1</v>
      </c>
      <c r="AA52" s="87">
        <f t="shared" si="10"/>
        <v>2</v>
      </c>
      <c r="AB52" s="87">
        <f t="shared" si="11"/>
        <v>1</v>
      </c>
      <c r="AC52" s="106">
        <f t="shared" si="12"/>
        <v>1.2</v>
      </c>
    </row>
    <row r="53" spans="1:29" x14ac:dyDescent="0.25">
      <c r="A53" s="74">
        <v>6</v>
      </c>
      <c r="B53" s="13">
        <v>40100</v>
      </c>
      <c r="C53" s="161" t="s">
        <v>58</v>
      </c>
      <c r="D53" s="343">
        <f>'2024-2025 исходные'!F53</f>
        <v>0.28242902749182736</v>
      </c>
      <c r="E53" s="344">
        <f t="shared" si="45"/>
        <v>0.36350392232084233</v>
      </c>
      <c r="F53" s="26" t="str">
        <f t="shared" si="40"/>
        <v>C</v>
      </c>
      <c r="G53" s="345">
        <f>'2024-2025 исходные'!I53</f>
        <v>33860.576703703708</v>
      </c>
      <c r="H53" s="344">
        <f t="shared" si="46"/>
        <v>0.18076059365384292</v>
      </c>
      <c r="I53" s="344">
        <f t="shared" si="47"/>
        <v>0.15066265962960063</v>
      </c>
      <c r="J53" s="47" t="str">
        <f t="shared" si="41"/>
        <v>B</v>
      </c>
      <c r="K53" s="346">
        <f>'2024-2025 исходные'!L53</f>
        <v>202110.27784259259</v>
      </c>
      <c r="L53" s="347">
        <f t="shared" si="48"/>
        <v>0.48388460373893233</v>
      </c>
      <c r="M53" s="344">
        <f t="shared" si="49"/>
        <v>0.26716486736652645</v>
      </c>
      <c r="N53" s="52" t="str">
        <f t="shared" si="42"/>
        <v>B</v>
      </c>
      <c r="O53" s="348">
        <f>'2024-2025 исходные'!P53</f>
        <v>13655.728907407407</v>
      </c>
      <c r="P53" s="344">
        <f t="shared" si="50"/>
        <v>0.21731233212720874</v>
      </c>
      <c r="Q53" s="344">
        <f t="shared" si="51"/>
        <v>7.5812560667333301E-2</v>
      </c>
      <c r="R53" s="36" t="str">
        <f t="shared" si="43"/>
        <v>B</v>
      </c>
      <c r="S53" s="351">
        <f>'2024-2025 исходные'!S53</f>
        <v>1049915.9931967214</v>
      </c>
      <c r="T53" s="350">
        <f t="shared" si="52"/>
        <v>0.37630826095875769</v>
      </c>
      <c r="U53" s="350">
        <f t="shared" si="53"/>
        <v>0.36079928527857424</v>
      </c>
      <c r="V53" s="52" t="str">
        <f t="shared" si="44"/>
        <v>B</v>
      </c>
      <c r="W53" s="93" t="str">
        <f t="shared" si="6"/>
        <v>C</v>
      </c>
      <c r="X53" s="105">
        <f t="shared" si="7"/>
        <v>2</v>
      </c>
      <c r="Y53" s="87">
        <f t="shared" si="8"/>
        <v>2.5</v>
      </c>
      <c r="Z53" s="87">
        <f t="shared" si="9"/>
        <v>2.5</v>
      </c>
      <c r="AA53" s="87">
        <f t="shared" si="10"/>
        <v>2.5</v>
      </c>
      <c r="AB53" s="87">
        <f t="shared" si="11"/>
        <v>2.5</v>
      </c>
      <c r="AC53" s="106">
        <f t="shared" si="12"/>
        <v>2.4</v>
      </c>
    </row>
    <row r="54" spans="1:29" x14ac:dyDescent="0.25">
      <c r="A54" s="74">
        <v>7</v>
      </c>
      <c r="B54" s="13">
        <v>40020</v>
      </c>
      <c r="C54" s="161" t="s">
        <v>163</v>
      </c>
      <c r="D54" s="343">
        <f>'2024-2025 исходные'!F54</f>
        <v>0.45145462184135982</v>
      </c>
      <c r="E54" s="344">
        <f t="shared" si="45"/>
        <v>0.36350392232084233</v>
      </c>
      <c r="F54" s="26" t="str">
        <f t="shared" si="40"/>
        <v>B</v>
      </c>
      <c r="G54" s="345">
        <f>'2024-2025 исходные'!I54</f>
        <v>123530.67039106146</v>
      </c>
      <c r="H54" s="344">
        <f t="shared" si="46"/>
        <v>0.6594535441536955</v>
      </c>
      <c r="I54" s="344">
        <f t="shared" si="47"/>
        <v>0.15066265962960063</v>
      </c>
      <c r="J54" s="47" t="str">
        <f t="shared" si="41"/>
        <v>A</v>
      </c>
      <c r="K54" s="346">
        <f>'2024-2025 исходные'!L54</f>
        <v>417682.80346368713</v>
      </c>
      <c r="L54" s="347">
        <f t="shared" si="48"/>
        <v>1</v>
      </c>
      <c r="M54" s="344">
        <f t="shared" si="49"/>
        <v>0.26716486736652645</v>
      </c>
      <c r="N54" s="52" t="str">
        <f t="shared" si="42"/>
        <v>A</v>
      </c>
      <c r="O54" s="348">
        <f>'2024-2025 исходные'!P54</f>
        <v>54183.878826815642</v>
      </c>
      <c r="P54" s="344">
        <f t="shared" si="50"/>
        <v>0.86226265557792847</v>
      </c>
      <c r="Q54" s="344">
        <f t="shared" si="51"/>
        <v>7.5812560667333301E-2</v>
      </c>
      <c r="R54" s="36" t="str">
        <f t="shared" si="43"/>
        <v>A</v>
      </c>
      <c r="S54" s="351">
        <f>'2024-2025 исходные'!S54</f>
        <v>1150733.665263158</v>
      </c>
      <c r="T54" s="350">
        <f t="shared" si="52"/>
        <v>0.41244307850136708</v>
      </c>
      <c r="U54" s="350">
        <f t="shared" si="53"/>
        <v>0.36079928527857424</v>
      </c>
      <c r="V54" s="52" t="str">
        <f t="shared" si="44"/>
        <v>B</v>
      </c>
      <c r="W54" s="93" t="str">
        <f t="shared" si="6"/>
        <v>A</v>
      </c>
      <c r="X54" s="105">
        <f t="shared" si="7"/>
        <v>2.5</v>
      </c>
      <c r="Y54" s="87">
        <f t="shared" si="8"/>
        <v>4.2</v>
      </c>
      <c r="Z54" s="87">
        <f t="shared" si="9"/>
        <v>4.2</v>
      </c>
      <c r="AA54" s="87">
        <f t="shared" si="10"/>
        <v>4.2</v>
      </c>
      <c r="AB54" s="87">
        <f t="shared" si="11"/>
        <v>2.5</v>
      </c>
      <c r="AC54" s="106">
        <f t="shared" si="12"/>
        <v>3.5200000000000005</v>
      </c>
    </row>
    <row r="55" spans="1:29" x14ac:dyDescent="0.25">
      <c r="A55" s="74">
        <v>8</v>
      </c>
      <c r="B55" s="13">
        <v>40031</v>
      </c>
      <c r="C55" s="161" t="s">
        <v>14</v>
      </c>
      <c r="D55" s="343">
        <f>'2024-2025 исходные'!F55</f>
        <v>0.15046227418924832</v>
      </c>
      <c r="E55" s="344">
        <f t="shared" si="45"/>
        <v>0.36350392232084233</v>
      </c>
      <c r="F55" s="26" t="str">
        <f t="shared" si="40"/>
        <v>D</v>
      </c>
      <c r="G55" s="345">
        <f>'2024-2025 исходные'!I55</f>
        <v>9174.7845127719975</v>
      </c>
      <c r="H55" s="344">
        <f t="shared" si="46"/>
        <v>4.8978477528214936E-2</v>
      </c>
      <c r="I55" s="344">
        <f t="shared" si="47"/>
        <v>0.15066265962960063</v>
      </c>
      <c r="J55" s="47" t="str">
        <f t="shared" si="41"/>
        <v>D</v>
      </c>
      <c r="K55" s="346">
        <f>'2024-2025 исходные'!L55</f>
        <v>84153.667209082298</v>
      </c>
      <c r="L55" s="347">
        <f t="shared" si="48"/>
        <v>0.20147745253390237</v>
      </c>
      <c r="M55" s="344">
        <f t="shared" si="49"/>
        <v>0.26716486736652645</v>
      </c>
      <c r="N55" s="52" t="str">
        <f t="shared" si="42"/>
        <v>D</v>
      </c>
      <c r="O55" s="348">
        <f>'2024-2025 исходные'!P55</f>
        <v>4649.855723746452</v>
      </c>
      <c r="P55" s="344">
        <f t="shared" si="50"/>
        <v>7.399612267011775E-2</v>
      </c>
      <c r="Q55" s="344">
        <f t="shared" si="51"/>
        <v>7.5812560667333301E-2</v>
      </c>
      <c r="R55" s="36" t="str">
        <f t="shared" si="43"/>
        <v>C</v>
      </c>
      <c r="S55" s="351">
        <f>'2024-2025 исходные'!S55</f>
        <v>1117630.1856249999</v>
      </c>
      <c r="T55" s="350">
        <f t="shared" si="52"/>
        <v>0.40057821223107604</v>
      </c>
      <c r="U55" s="350">
        <f t="shared" si="53"/>
        <v>0.36079928527857424</v>
      </c>
      <c r="V55" s="52" t="str">
        <f t="shared" si="44"/>
        <v>B</v>
      </c>
      <c r="W55" s="93" t="str">
        <f t="shared" si="6"/>
        <v>C</v>
      </c>
      <c r="X55" s="105">
        <f t="shared" si="7"/>
        <v>1</v>
      </c>
      <c r="Y55" s="87">
        <f t="shared" si="8"/>
        <v>1</v>
      </c>
      <c r="Z55" s="87">
        <f t="shared" si="9"/>
        <v>1</v>
      </c>
      <c r="AA55" s="87">
        <f t="shared" si="10"/>
        <v>2</v>
      </c>
      <c r="AB55" s="87">
        <f t="shared" si="11"/>
        <v>2.5</v>
      </c>
      <c r="AC55" s="106">
        <f t="shared" si="12"/>
        <v>1.5</v>
      </c>
    </row>
    <row r="56" spans="1:29" x14ac:dyDescent="0.25">
      <c r="A56" s="74">
        <v>9</v>
      </c>
      <c r="B56" s="13">
        <v>40210</v>
      </c>
      <c r="C56" s="161" t="s">
        <v>15</v>
      </c>
      <c r="D56" s="343">
        <f>'2024-2025 исходные'!F56</f>
        <v>0.84175623137700939</v>
      </c>
      <c r="E56" s="344">
        <f t="shared" si="45"/>
        <v>0.36350392232084233</v>
      </c>
      <c r="F56" s="26" t="str">
        <f t="shared" si="40"/>
        <v>A</v>
      </c>
      <c r="G56" s="345">
        <f>'2024-2025 исходные'!I56</f>
        <v>16807.236180904521</v>
      </c>
      <c r="H56" s="344">
        <f t="shared" si="46"/>
        <v>8.9723397694178655E-2</v>
      </c>
      <c r="I56" s="344">
        <f t="shared" si="47"/>
        <v>0.15066265962960063</v>
      </c>
      <c r="J56" s="47" t="str">
        <f t="shared" si="41"/>
        <v>C</v>
      </c>
      <c r="K56" s="346">
        <f>'2024-2025 исходные'!L56</f>
        <v>110068.87335008376</v>
      </c>
      <c r="L56" s="347">
        <f t="shared" si="48"/>
        <v>0.26352263592688946</v>
      </c>
      <c r="M56" s="344">
        <f t="shared" si="49"/>
        <v>0.26716486736652645</v>
      </c>
      <c r="N56" s="52" t="str">
        <f t="shared" si="42"/>
        <v>C</v>
      </c>
      <c r="O56" s="348">
        <f>'2024-2025 исходные'!P56</f>
        <v>4484.1224958123948</v>
      </c>
      <c r="P56" s="344">
        <f t="shared" si="50"/>
        <v>7.1358704007406626E-2</v>
      </c>
      <c r="Q56" s="344">
        <f t="shared" si="51"/>
        <v>7.5812560667333301E-2</v>
      </c>
      <c r="R56" s="36" t="str">
        <f t="shared" si="43"/>
        <v>C</v>
      </c>
      <c r="S56" s="351">
        <f>'2024-2025 исходные'!S56</f>
        <v>786406.32979166659</v>
      </c>
      <c r="T56" s="350">
        <f t="shared" si="52"/>
        <v>0.28186178731293321</v>
      </c>
      <c r="U56" s="350">
        <f t="shared" si="53"/>
        <v>0.36079928527857424</v>
      </c>
      <c r="V56" s="52" t="str">
        <f t="shared" si="44"/>
        <v>D</v>
      </c>
      <c r="W56" s="96" t="str">
        <f t="shared" si="6"/>
        <v>C</v>
      </c>
      <c r="X56" s="105">
        <f t="shared" si="7"/>
        <v>4.2</v>
      </c>
      <c r="Y56" s="87">
        <f t="shared" si="8"/>
        <v>2</v>
      </c>
      <c r="Z56" s="87">
        <f t="shared" si="9"/>
        <v>2</v>
      </c>
      <c r="AA56" s="87">
        <f t="shared" si="10"/>
        <v>2</v>
      </c>
      <c r="AB56" s="87">
        <f t="shared" si="11"/>
        <v>1</v>
      </c>
      <c r="AC56" s="106">
        <f t="shared" si="12"/>
        <v>2.2399999999999998</v>
      </c>
    </row>
    <row r="57" spans="1:29" x14ac:dyDescent="0.25">
      <c r="A57" s="74">
        <v>10</v>
      </c>
      <c r="B57" s="13">
        <v>40300</v>
      </c>
      <c r="C57" s="161" t="s">
        <v>16</v>
      </c>
      <c r="D57" s="343">
        <f>'2024-2025 исходные'!F57</f>
        <v>0.44417690992739745</v>
      </c>
      <c r="E57" s="344">
        <f t="shared" si="45"/>
        <v>0.36350392232084233</v>
      </c>
      <c r="F57" s="26" t="str">
        <f t="shared" si="40"/>
        <v>B</v>
      </c>
      <c r="G57" s="345">
        <f>'2024-2025 исходные'!I57</f>
        <v>14495.368171021377</v>
      </c>
      <c r="H57" s="344">
        <f t="shared" si="46"/>
        <v>7.7381769919419113E-2</v>
      </c>
      <c r="I57" s="344">
        <f t="shared" si="47"/>
        <v>0.15066265962960063</v>
      </c>
      <c r="J57" s="47" t="str">
        <f t="shared" si="41"/>
        <v>D</v>
      </c>
      <c r="K57" s="346">
        <f>'2024-2025 исходные'!L57</f>
        <v>105759.15980997625</v>
      </c>
      <c r="L57" s="347">
        <f t="shared" si="48"/>
        <v>0.25320448659354688</v>
      </c>
      <c r="M57" s="344">
        <f t="shared" si="49"/>
        <v>0.26716486736652645</v>
      </c>
      <c r="N57" s="52" t="str">
        <f t="shared" si="42"/>
        <v>C</v>
      </c>
      <c r="O57" s="348">
        <f>'2024-2025 исходные'!P57</f>
        <v>4762.0878147268404</v>
      </c>
      <c r="P57" s="344">
        <f t="shared" si="50"/>
        <v>7.578214358455107E-2</v>
      </c>
      <c r="Q57" s="344">
        <f t="shared" si="51"/>
        <v>7.5812560667333301E-2</v>
      </c>
      <c r="R57" s="36" t="str">
        <f t="shared" si="43"/>
        <v>C</v>
      </c>
      <c r="S57" s="351">
        <f>'2024-2025 исходные'!S57</f>
        <v>867673.36333333328</v>
      </c>
      <c r="T57" s="350">
        <f t="shared" si="52"/>
        <v>0.31098931395649737</v>
      </c>
      <c r="U57" s="350">
        <f t="shared" si="53"/>
        <v>0.36079928527857424</v>
      </c>
      <c r="V57" s="52" t="str">
        <f t="shared" si="44"/>
        <v>D</v>
      </c>
      <c r="W57" s="93" t="str">
        <f t="shared" si="6"/>
        <v>C</v>
      </c>
      <c r="X57" s="105">
        <f t="shared" si="7"/>
        <v>2.5</v>
      </c>
      <c r="Y57" s="87">
        <f t="shared" si="8"/>
        <v>1</v>
      </c>
      <c r="Z57" s="87">
        <f t="shared" si="9"/>
        <v>2</v>
      </c>
      <c r="AA57" s="87">
        <f t="shared" si="10"/>
        <v>2</v>
      </c>
      <c r="AB57" s="87">
        <f t="shared" si="11"/>
        <v>1</v>
      </c>
      <c r="AC57" s="106">
        <f t="shared" si="12"/>
        <v>1.7</v>
      </c>
    </row>
    <row r="58" spans="1:29" x14ac:dyDescent="0.25">
      <c r="A58" s="74">
        <v>11</v>
      </c>
      <c r="B58" s="13">
        <v>40360</v>
      </c>
      <c r="C58" s="161" t="s">
        <v>17</v>
      </c>
      <c r="D58" s="343">
        <f>'2024-2025 исходные'!F58</f>
        <v>0.90070037229163868</v>
      </c>
      <c r="E58" s="344">
        <f t="shared" si="45"/>
        <v>0.36350392232084233</v>
      </c>
      <c r="F58" s="26" t="str">
        <f t="shared" si="40"/>
        <v>A</v>
      </c>
      <c r="G58" s="345">
        <f>'2024-2025 исходные'!I58</f>
        <v>9670.9375</v>
      </c>
      <c r="H58" s="344">
        <f t="shared" si="46"/>
        <v>5.162713024607167E-2</v>
      </c>
      <c r="I58" s="344">
        <f t="shared" si="47"/>
        <v>0.15066265962960063</v>
      </c>
      <c r="J58" s="47" t="str">
        <f t="shared" si="41"/>
        <v>D</v>
      </c>
      <c r="K58" s="346">
        <f>'2024-2025 исходные'!L58</f>
        <v>103047.04071428571</v>
      </c>
      <c r="L58" s="347">
        <f t="shared" si="48"/>
        <v>0.24671123603786219</v>
      </c>
      <c r="M58" s="344">
        <f t="shared" si="49"/>
        <v>0.26716486736652645</v>
      </c>
      <c r="N58" s="52" t="str">
        <f t="shared" si="42"/>
        <v>C</v>
      </c>
      <c r="O58" s="348">
        <f>'2024-2025 исходные'!P58</f>
        <v>4767.42875</v>
      </c>
      <c r="P58" s="344">
        <f t="shared" si="50"/>
        <v>7.5867137297286627E-2</v>
      </c>
      <c r="Q58" s="344">
        <f t="shared" si="51"/>
        <v>7.5812560667333301E-2</v>
      </c>
      <c r="R58" s="36" t="str">
        <f t="shared" si="43"/>
        <v>B</v>
      </c>
      <c r="S58" s="351">
        <f>'2024-2025 исходные'!S58</f>
        <v>818770.35361702123</v>
      </c>
      <c r="T58" s="350">
        <f t="shared" si="52"/>
        <v>0.29346161968263124</v>
      </c>
      <c r="U58" s="350">
        <f t="shared" si="53"/>
        <v>0.36079928527857424</v>
      </c>
      <c r="V58" s="52" t="str">
        <f t="shared" si="44"/>
        <v>D</v>
      </c>
      <c r="W58" s="95" t="str">
        <f t="shared" si="6"/>
        <v>C</v>
      </c>
      <c r="X58" s="105">
        <f t="shared" si="7"/>
        <v>4.2</v>
      </c>
      <c r="Y58" s="87">
        <f t="shared" si="8"/>
        <v>1</v>
      </c>
      <c r="Z58" s="87">
        <f t="shared" si="9"/>
        <v>2</v>
      </c>
      <c r="AA58" s="87">
        <f t="shared" si="10"/>
        <v>2.5</v>
      </c>
      <c r="AB58" s="87">
        <f t="shared" si="11"/>
        <v>1</v>
      </c>
      <c r="AC58" s="106">
        <f t="shared" si="12"/>
        <v>2.1399999999999997</v>
      </c>
    </row>
    <row r="59" spans="1:29" x14ac:dyDescent="0.25">
      <c r="A59" s="74">
        <v>12</v>
      </c>
      <c r="B59" s="13">
        <v>40390</v>
      </c>
      <c r="C59" s="161" t="s">
        <v>18</v>
      </c>
      <c r="D59" s="361">
        <f>'2024-2025 исходные'!F59</f>
        <v>0.19013292847116342</v>
      </c>
      <c r="E59" s="344">
        <f t="shared" si="45"/>
        <v>0.36350392232084233</v>
      </c>
      <c r="F59" s="145" t="str">
        <f t="shared" si="40"/>
        <v>D</v>
      </c>
      <c r="G59" s="345">
        <f>'2024-2025 исходные'!I59</f>
        <v>44543.774703557312</v>
      </c>
      <c r="H59" s="344">
        <f t="shared" si="46"/>
        <v>0.2377915541561742</v>
      </c>
      <c r="I59" s="344">
        <f t="shared" si="47"/>
        <v>0.15066265962960063</v>
      </c>
      <c r="J59" s="47" t="str">
        <f t="shared" si="41"/>
        <v>B</v>
      </c>
      <c r="K59" s="346">
        <f>'2024-2025 исходные'!L59</f>
        <v>122025.29650197629</v>
      </c>
      <c r="L59" s="347">
        <f t="shared" si="48"/>
        <v>0.29214824141685075</v>
      </c>
      <c r="M59" s="344">
        <f t="shared" si="49"/>
        <v>0.26716486736652645</v>
      </c>
      <c r="N59" s="52" t="str">
        <f t="shared" si="42"/>
        <v>B</v>
      </c>
      <c r="O59" s="348">
        <f>'2024-2025 исходные'!P59</f>
        <v>4349.2400197628458</v>
      </c>
      <c r="P59" s="344">
        <f t="shared" si="50"/>
        <v>6.9212233055019737E-2</v>
      </c>
      <c r="Q59" s="344">
        <f t="shared" si="51"/>
        <v>7.5812560667333301E-2</v>
      </c>
      <c r="R59" s="36" t="str">
        <f t="shared" si="43"/>
        <v>C</v>
      </c>
      <c r="S59" s="351">
        <f>'2024-2025 исходные'!S59</f>
        <v>848217.01487804879</v>
      </c>
      <c r="T59" s="350">
        <f t="shared" si="52"/>
        <v>0.30401581826802482</v>
      </c>
      <c r="U59" s="350">
        <f t="shared" si="53"/>
        <v>0.36079928527857424</v>
      </c>
      <c r="V59" s="52" t="str">
        <f t="shared" si="44"/>
        <v>D</v>
      </c>
      <c r="W59" s="93" t="str">
        <f t="shared" si="6"/>
        <v>C</v>
      </c>
      <c r="X59" s="105">
        <f t="shared" si="7"/>
        <v>1</v>
      </c>
      <c r="Y59" s="87">
        <f t="shared" si="8"/>
        <v>2.5</v>
      </c>
      <c r="Z59" s="87">
        <f t="shared" si="9"/>
        <v>2.5</v>
      </c>
      <c r="AA59" s="87">
        <f t="shared" si="10"/>
        <v>2</v>
      </c>
      <c r="AB59" s="87">
        <f t="shared" si="11"/>
        <v>1</v>
      </c>
      <c r="AC59" s="106">
        <f t="shared" si="12"/>
        <v>1.8</v>
      </c>
    </row>
    <row r="60" spans="1:29" x14ac:dyDescent="0.25">
      <c r="A60" s="74">
        <v>13</v>
      </c>
      <c r="B60" s="13">
        <v>40720</v>
      </c>
      <c r="C60" s="161" t="s">
        <v>115</v>
      </c>
      <c r="D60" s="343">
        <f>'2024-2025 исходные'!F60</f>
        <v>0.11019413667749722</v>
      </c>
      <c r="E60" s="344">
        <f t="shared" si="45"/>
        <v>0.36350392232084233</v>
      </c>
      <c r="F60" s="26" t="str">
        <f t="shared" si="40"/>
        <v>D</v>
      </c>
      <c r="G60" s="345">
        <f>'2024-2025 исходные'!I60</f>
        <v>19162.769874476988</v>
      </c>
      <c r="H60" s="344">
        <f t="shared" si="46"/>
        <v>0.10229812944041071</v>
      </c>
      <c r="I60" s="344">
        <f t="shared" si="47"/>
        <v>0.15066265962960063</v>
      </c>
      <c r="J60" s="47" t="str">
        <f t="shared" si="41"/>
        <v>C</v>
      </c>
      <c r="K60" s="346">
        <f>'2024-2025 исходные'!L60</f>
        <v>87570.253129707111</v>
      </c>
      <c r="L60" s="347">
        <f t="shared" si="48"/>
        <v>0.2096573102926905</v>
      </c>
      <c r="M60" s="344">
        <f t="shared" si="49"/>
        <v>0.26716486736652645</v>
      </c>
      <c r="N60" s="52" t="str">
        <f t="shared" si="42"/>
        <v>D</v>
      </c>
      <c r="O60" s="348">
        <f>'2024-2025 исходные'!P60</f>
        <v>4832.3322343096243</v>
      </c>
      <c r="P60" s="344">
        <f t="shared" si="50"/>
        <v>7.6899987878470577E-2</v>
      </c>
      <c r="Q60" s="344">
        <f t="shared" si="51"/>
        <v>7.5812560667333301E-2</v>
      </c>
      <c r="R60" s="36" t="str">
        <f t="shared" si="43"/>
        <v>B</v>
      </c>
      <c r="S60" s="351">
        <f>'2024-2025 исходные'!S60</f>
        <v>913384.66652173921</v>
      </c>
      <c r="T60" s="350">
        <f t="shared" si="52"/>
        <v>0.32737304476967732</v>
      </c>
      <c r="U60" s="350">
        <f t="shared" si="53"/>
        <v>0.36079928527857424</v>
      </c>
      <c r="V60" s="52" t="str">
        <f t="shared" si="44"/>
        <v>C</v>
      </c>
      <c r="W60" s="95" t="str">
        <f t="shared" si="6"/>
        <v>C</v>
      </c>
      <c r="X60" s="105">
        <f t="shared" si="7"/>
        <v>1</v>
      </c>
      <c r="Y60" s="87">
        <f t="shared" si="8"/>
        <v>2</v>
      </c>
      <c r="Z60" s="87">
        <f t="shared" si="9"/>
        <v>1</v>
      </c>
      <c r="AA60" s="87">
        <f t="shared" si="10"/>
        <v>2.5</v>
      </c>
      <c r="AB60" s="87">
        <f t="shared" si="11"/>
        <v>2</v>
      </c>
      <c r="AC60" s="106">
        <f t="shared" si="12"/>
        <v>1.7</v>
      </c>
    </row>
    <row r="61" spans="1:29" x14ac:dyDescent="0.25">
      <c r="A61" s="74">
        <v>14</v>
      </c>
      <c r="B61" s="13">
        <v>40730</v>
      </c>
      <c r="C61" s="161" t="s">
        <v>19</v>
      </c>
      <c r="D61" s="343">
        <f>'2024-2025 исходные'!F61</f>
        <v>0.17454215050528882</v>
      </c>
      <c r="E61" s="344">
        <f t="shared" si="45"/>
        <v>0.36350392232084233</v>
      </c>
      <c r="F61" s="26" t="str">
        <f t="shared" si="40"/>
        <v>D</v>
      </c>
      <c r="G61" s="345">
        <f>'2024-2025 исходные'!I61</f>
        <v>17551.744186046511</v>
      </c>
      <c r="H61" s="344">
        <f t="shared" si="46"/>
        <v>9.3697863639254669E-2</v>
      </c>
      <c r="I61" s="344">
        <f t="shared" si="47"/>
        <v>0.15066265962960063</v>
      </c>
      <c r="J61" s="47" t="str">
        <f t="shared" si="41"/>
        <v>C</v>
      </c>
      <c r="K61" s="346">
        <f>'2024-2025 исходные'!L61</f>
        <v>118311.67548449613</v>
      </c>
      <c r="L61" s="347">
        <f t="shared" si="48"/>
        <v>0.28325723372708117</v>
      </c>
      <c r="M61" s="344">
        <f t="shared" si="49"/>
        <v>0.26716486736652645</v>
      </c>
      <c r="N61" s="52" t="str">
        <f t="shared" si="42"/>
        <v>B</v>
      </c>
      <c r="O61" s="348">
        <f>'2024-2025 исходные'!P61</f>
        <v>6077.3092248062012</v>
      </c>
      <c r="P61" s="344">
        <f t="shared" si="50"/>
        <v>9.6712101540361486E-2</v>
      </c>
      <c r="Q61" s="344">
        <f t="shared" si="51"/>
        <v>7.5812560667333301E-2</v>
      </c>
      <c r="R61" s="36" t="str">
        <f t="shared" si="43"/>
        <v>B</v>
      </c>
      <c r="S61" s="351">
        <f>'2024-2025 исходные'!S61</f>
        <v>1062053.4818181817</v>
      </c>
      <c r="T61" s="350">
        <f t="shared" si="52"/>
        <v>0.38065854923433845</v>
      </c>
      <c r="U61" s="350">
        <f t="shared" si="53"/>
        <v>0.36079928527857424</v>
      </c>
      <c r="V61" s="52" t="str">
        <f t="shared" si="44"/>
        <v>B</v>
      </c>
      <c r="W61" s="93" t="str">
        <f t="shared" si="6"/>
        <v>C</v>
      </c>
      <c r="X61" s="105">
        <f t="shared" si="7"/>
        <v>1</v>
      </c>
      <c r="Y61" s="87">
        <f t="shared" si="8"/>
        <v>2</v>
      </c>
      <c r="Z61" s="87">
        <f t="shared" si="9"/>
        <v>2.5</v>
      </c>
      <c r="AA61" s="87">
        <f t="shared" si="10"/>
        <v>2.5</v>
      </c>
      <c r="AB61" s="87">
        <f t="shared" si="11"/>
        <v>2.5</v>
      </c>
      <c r="AC61" s="106">
        <f t="shared" si="12"/>
        <v>2.1</v>
      </c>
    </row>
    <row r="62" spans="1:29" x14ac:dyDescent="0.25">
      <c r="A62" s="372">
        <v>15</v>
      </c>
      <c r="B62" s="13">
        <v>40820</v>
      </c>
      <c r="C62" s="161" t="s">
        <v>166</v>
      </c>
      <c r="D62" s="343">
        <f>'2024-2025 исходные'!F62</f>
        <v>0.10116756592402619</v>
      </c>
      <c r="E62" s="344">
        <f t="shared" si="45"/>
        <v>0.36350392232084233</v>
      </c>
      <c r="F62" s="26" t="str">
        <f t="shared" si="40"/>
        <v>D</v>
      </c>
      <c r="G62" s="345">
        <f>'2024-2025 исходные'!I62</f>
        <v>18350.983397190295</v>
      </c>
      <c r="H62" s="344">
        <f t="shared" si="46"/>
        <v>9.7964505508410349E-2</v>
      </c>
      <c r="I62" s="344">
        <f t="shared" si="47"/>
        <v>0.15066265962960063</v>
      </c>
      <c r="J62" s="47" t="str">
        <f t="shared" si="41"/>
        <v>C</v>
      </c>
      <c r="K62" s="346">
        <f>'2024-2025 исходные'!L62</f>
        <v>82948.452707535122</v>
      </c>
      <c r="L62" s="347">
        <f t="shared" si="48"/>
        <v>0.19859197462685715</v>
      </c>
      <c r="M62" s="344">
        <f t="shared" si="49"/>
        <v>0.26716486736652645</v>
      </c>
      <c r="N62" s="52" t="str">
        <f t="shared" si="42"/>
        <v>D</v>
      </c>
      <c r="O62" s="348">
        <f>'2024-2025 исходные'!P62</f>
        <v>62839.180702426558</v>
      </c>
      <c r="P62" s="344">
        <f t="shared" si="50"/>
        <v>1</v>
      </c>
      <c r="Q62" s="344">
        <f t="shared" si="51"/>
        <v>7.5812560667333301E-2</v>
      </c>
      <c r="R62" s="36" t="str">
        <f t="shared" si="43"/>
        <v>A</v>
      </c>
      <c r="S62" s="351">
        <f>'2024-2025 исходные'!S62</f>
        <v>881994.53653061227</v>
      </c>
      <c r="T62" s="350">
        <f t="shared" si="52"/>
        <v>0.31612227298910395</v>
      </c>
      <c r="U62" s="350">
        <f t="shared" si="53"/>
        <v>0.36079928527857424</v>
      </c>
      <c r="V62" s="52" t="str">
        <f t="shared" si="44"/>
        <v>C</v>
      </c>
      <c r="W62" s="95" t="str">
        <f t="shared" si="6"/>
        <v>C</v>
      </c>
      <c r="X62" s="105">
        <f t="shared" si="7"/>
        <v>1</v>
      </c>
      <c r="Y62" s="87">
        <f t="shared" si="8"/>
        <v>2</v>
      </c>
      <c r="Z62" s="87">
        <f t="shared" si="9"/>
        <v>1</v>
      </c>
      <c r="AA62" s="87">
        <f t="shared" si="10"/>
        <v>4.2</v>
      </c>
      <c r="AB62" s="87">
        <f t="shared" si="11"/>
        <v>2</v>
      </c>
      <c r="AC62" s="106">
        <f t="shared" si="12"/>
        <v>2.04</v>
      </c>
    </row>
    <row r="63" spans="1:29" x14ac:dyDescent="0.25">
      <c r="A63" s="372">
        <v>16</v>
      </c>
      <c r="B63" s="13">
        <v>40840</v>
      </c>
      <c r="C63" s="161" t="s">
        <v>20</v>
      </c>
      <c r="D63" s="343">
        <f>'2024-2025 исходные'!F63</f>
        <v>0.21994007868250964</v>
      </c>
      <c r="E63" s="344">
        <f t="shared" si="45"/>
        <v>0.36350392232084233</v>
      </c>
      <c r="F63" s="26" t="str">
        <f t="shared" si="40"/>
        <v>C</v>
      </c>
      <c r="G63" s="345">
        <f>'2024-2025 исходные'!I63</f>
        <v>11832.993562231759</v>
      </c>
      <c r="H63" s="344">
        <f t="shared" si="46"/>
        <v>6.3169005056465999E-2</v>
      </c>
      <c r="I63" s="344">
        <f t="shared" si="47"/>
        <v>0.15066265962960063</v>
      </c>
      <c r="J63" s="47" t="str">
        <f t="shared" si="41"/>
        <v>D</v>
      </c>
      <c r="K63" s="346">
        <f>'2024-2025 исходные'!L63</f>
        <v>93247.855772532188</v>
      </c>
      <c r="L63" s="347">
        <f t="shared" si="48"/>
        <v>0.22325040676624133</v>
      </c>
      <c r="M63" s="344">
        <f t="shared" si="49"/>
        <v>0.26716486736652645</v>
      </c>
      <c r="N63" s="52" t="str">
        <f t="shared" si="42"/>
        <v>D</v>
      </c>
      <c r="O63" s="348">
        <f>'2024-2025 исходные'!P63</f>
        <v>4495.6264484978537</v>
      </c>
      <c r="P63" s="344">
        <f t="shared" si="50"/>
        <v>7.1541773750787518E-2</v>
      </c>
      <c r="Q63" s="344">
        <f t="shared" si="51"/>
        <v>7.5812560667333301E-2</v>
      </c>
      <c r="R63" s="36" t="str">
        <f t="shared" si="43"/>
        <v>C</v>
      </c>
      <c r="S63" s="351">
        <f>'2024-2025 исходные'!S63</f>
        <v>917804.84392857144</v>
      </c>
      <c r="T63" s="350">
        <f t="shared" si="52"/>
        <v>0.32895731368630726</v>
      </c>
      <c r="U63" s="350">
        <f t="shared" si="53"/>
        <v>0.36079928527857424</v>
      </c>
      <c r="V63" s="52" t="str">
        <f t="shared" si="44"/>
        <v>C</v>
      </c>
      <c r="W63" s="95" t="str">
        <f t="shared" si="6"/>
        <v>C</v>
      </c>
      <c r="X63" s="105">
        <f t="shared" si="7"/>
        <v>2</v>
      </c>
      <c r="Y63" s="87">
        <f t="shared" si="8"/>
        <v>1</v>
      </c>
      <c r="Z63" s="87">
        <f t="shared" si="9"/>
        <v>1</v>
      </c>
      <c r="AA63" s="87">
        <f t="shared" si="10"/>
        <v>2</v>
      </c>
      <c r="AB63" s="87">
        <f t="shared" si="11"/>
        <v>2</v>
      </c>
      <c r="AC63" s="106">
        <f t="shared" si="12"/>
        <v>1.6</v>
      </c>
    </row>
    <row r="64" spans="1:29" x14ac:dyDescent="0.25">
      <c r="A64" s="372">
        <v>17</v>
      </c>
      <c r="B64" s="13">
        <v>40950</v>
      </c>
      <c r="C64" s="161" t="s">
        <v>4</v>
      </c>
      <c r="D64" s="343">
        <f>'2024-2025 исходные'!F64</f>
        <v>0.20986728945341956</v>
      </c>
      <c r="E64" s="344">
        <f t="shared" si="45"/>
        <v>0.36350392232084233</v>
      </c>
      <c r="F64" s="26" t="str">
        <f t="shared" si="40"/>
        <v>C</v>
      </c>
      <c r="G64" s="345">
        <f>'2024-2025 исходные'!I64</f>
        <v>13144.826399270738</v>
      </c>
      <c r="H64" s="344">
        <f t="shared" si="46"/>
        <v>7.0172066004681732E-2</v>
      </c>
      <c r="I64" s="344">
        <f t="shared" si="47"/>
        <v>0.15066265962960063</v>
      </c>
      <c r="J64" s="47" t="str">
        <f t="shared" si="41"/>
        <v>D</v>
      </c>
      <c r="K64" s="346">
        <f>'2024-2025 исходные'!L64</f>
        <v>95654.580984503191</v>
      </c>
      <c r="L64" s="347">
        <f t="shared" si="48"/>
        <v>0.22901249510699401</v>
      </c>
      <c r="M64" s="344">
        <f t="shared" si="49"/>
        <v>0.26716486736652645</v>
      </c>
      <c r="N64" s="52" t="str">
        <f t="shared" si="42"/>
        <v>C</v>
      </c>
      <c r="O64" s="348">
        <f>'2024-2025 исходные'!P64</f>
        <v>4558.1090793072017</v>
      </c>
      <c r="P64" s="344">
        <f t="shared" si="50"/>
        <v>7.2536099744712118E-2</v>
      </c>
      <c r="Q64" s="344">
        <f t="shared" si="51"/>
        <v>7.5812560667333301E-2</v>
      </c>
      <c r="R64" s="36" t="str">
        <f t="shared" si="43"/>
        <v>C</v>
      </c>
      <c r="S64" s="351">
        <f>'2024-2025 исходные'!S64</f>
        <v>969511.01507936511</v>
      </c>
      <c r="T64" s="350">
        <f t="shared" si="52"/>
        <v>0.34748971006151452</v>
      </c>
      <c r="U64" s="350">
        <f t="shared" si="53"/>
        <v>0.36079928527857424</v>
      </c>
      <c r="V64" s="52" t="str">
        <f t="shared" si="44"/>
        <v>C</v>
      </c>
      <c r="W64" s="95" t="str">
        <f t="shared" si="6"/>
        <v>C</v>
      </c>
      <c r="X64" s="105">
        <f t="shared" si="7"/>
        <v>2</v>
      </c>
      <c r="Y64" s="87">
        <f t="shared" si="8"/>
        <v>1</v>
      </c>
      <c r="Z64" s="87">
        <f t="shared" si="9"/>
        <v>2</v>
      </c>
      <c r="AA64" s="87">
        <f t="shared" si="10"/>
        <v>2</v>
      </c>
      <c r="AB64" s="87">
        <f t="shared" si="11"/>
        <v>2</v>
      </c>
      <c r="AC64" s="106">
        <f t="shared" si="12"/>
        <v>1.8</v>
      </c>
    </row>
    <row r="65" spans="1:29" x14ac:dyDescent="0.25">
      <c r="A65" s="373">
        <v>18</v>
      </c>
      <c r="B65" s="13">
        <v>40990</v>
      </c>
      <c r="C65" s="162" t="s">
        <v>21</v>
      </c>
      <c r="D65" s="343">
        <f>'2024-2025 исходные'!F65</f>
        <v>0.22691707322836541</v>
      </c>
      <c r="E65" s="344">
        <f t="shared" si="45"/>
        <v>0.36350392232084233</v>
      </c>
      <c r="F65" s="26" t="str">
        <f t="shared" si="40"/>
        <v>C</v>
      </c>
      <c r="G65" s="345">
        <f>'2024-2025 исходные'!I65</f>
        <v>20818.963210702343</v>
      </c>
      <c r="H65" s="344">
        <f t="shared" si="46"/>
        <v>0.11113951726677009</v>
      </c>
      <c r="I65" s="344">
        <f t="shared" si="47"/>
        <v>0.15066265962960063</v>
      </c>
      <c r="J65" s="47" t="str">
        <f t="shared" si="41"/>
        <v>C</v>
      </c>
      <c r="K65" s="346">
        <f>'2024-2025 исходные'!L65</f>
        <v>91798.827642140473</v>
      </c>
      <c r="L65" s="347">
        <f t="shared" si="48"/>
        <v>0.21978119970678026</v>
      </c>
      <c r="M65" s="344">
        <f t="shared" si="49"/>
        <v>0.26716486736652645</v>
      </c>
      <c r="N65" s="52" t="str">
        <f t="shared" si="42"/>
        <v>D</v>
      </c>
      <c r="O65" s="348">
        <f>'2024-2025 исходные'!P65</f>
        <v>4344.8517725752508</v>
      </c>
      <c r="P65" s="344">
        <f t="shared" si="50"/>
        <v>6.9142400076000241E-2</v>
      </c>
      <c r="Q65" s="344">
        <f t="shared" si="51"/>
        <v>7.5812560667333301E-2</v>
      </c>
      <c r="R65" s="36" t="str">
        <f t="shared" si="43"/>
        <v>C</v>
      </c>
      <c r="S65" s="351">
        <f>'2024-2025 исходные'!S65</f>
        <v>996209.792063492</v>
      </c>
      <c r="T65" s="350">
        <f t="shared" si="52"/>
        <v>0.35705901884595553</v>
      </c>
      <c r="U65" s="350">
        <f t="shared" si="53"/>
        <v>0.36079928527857424</v>
      </c>
      <c r="V65" s="52" t="str">
        <f t="shared" si="44"/>
        <v>C</v>
      </c>
      <c r="W65" s="97" t="str">
        <f t="shared" si="6"/>
        <v>C</v>
      </c>
      <c r="X65" s="105">
        <f t="shared" si="7"/>
        <v>2</v>
      </c>
      <c r="Y65" s="87">
        <f t="shared" si="8"/>
        <v>2</v>
      </c>
      <c r="Z65" s="87">
        <f t="shared" si="9"/>
        <v>1</v>
      </c>
      <c r="AA65" s="87">
        <f t="shared" si="10"/>
        <v>2</v>
      </c>
      <c r="AB65" s="87">
        <f t="shared" si="11"/>
        <v>2</v>
      </c>
      <c r="AC65" s="106">
        <f t="shared" si="12"/>
        <v>1.8</v>
      </c>
    </row>
    <row r="66" spans="1:29" x14ac:dyDescent="0.25">
      <c r="A66" s="372">
        <v>19</v>
      </c>
      <c r="B66" s="13">
        <v>40133</v>
      </c>
      <c r="C66" s="161" t="s">
        <v>22</v>
      </c>
      <c r="D66" s="343">
        <f>'2024-2025 исходные'!F66</f>
        <v>0.27206063154483229</v>
      </c>
      <c r="E66" s="344">
        <f t="shared" si="45"/>
        <v>0.36350392232084233</v>
      </c>
      <c r="F66" s="26" t="str">
        <f t="shared" ref="F66:F67" si="54">IF(D66&gt;=$D$130,"A",IF(D66&gt;=$D$126,"B",IF(D66&gt;=$D$131,"C","D")))</f>
        <v>C</v>
      </c>
      <c r="G66" s="345">
        <f>'2024-2025 исходные'!I66</f>
        <v>19378.156761412574</v>
      </c>
      <c r="H66" s="344">
        <f t="shared" ref="H66" si="55">G66/$G$127</f>
        <v>0.10344794628754879</v>
      </c>
      <c r="I66" s="344">
        <f t="shared" si="47"/>
        <v>0.15066265962960063</v>
      </c>
      <c r="J66" s="47" t="str">
        <f t="shared" ref="J66" si="56">IF(G66&gt;=$G$130,"A",IF(G66&gt;=$G$126,"B",IF(G66&gt;=$G$131,"C","D")))</f>
        <v>C</v>
      </c>
      <c r="K66" s="346">
        <f>'2024-2025 исходные'!L66</f>
        <v>152731.63131782945</v>
      </c>
      <c r="L66" s="347">
        <f t="shared" ref="L66" si="57">K66/$K$127</f>
        <v>0.36566415962372212</v>
      </c>
      <c r="M66" s="344">
        <f t="shared" si="49"/>
        <v>0.26716486736652645</v>
      </c>
      <c r="N66" s="52" t="str">
        <f t="shared" ref="N66" si="58">IF(K66&gt;=$K$130,"A",IF(K66&gt;=$K$126,"B",IF(K66&gt;=$K$131,"C","D")))</f>
        <v>B</v>
      </c>
      <c r="O66" s="348">
        <f>'2024-2025 исходные'!P66</f>
        <v>11400.646080964687</v>
      </c>
      <c r="P66" s="344">
        <f t="shared" ref="P66" si="59">O66/$O$127</f>
        <v>0.1814257594310813</v>
      </c>
      <c r="Q66" s="344">
        <f t="shared" si="51"/>
        <v>7.5812560667333301E-2</v>
      </c>
      <c r="R66" s="36" t="str">
        <f t="shared" ref="R66" si="60">IF(O66&gt;=$O$130,"A",IF(O66&gt;=$O$126,"B",IF(O66&gt;=$O$131,"C","D")))</f>
        <v>B</v>
      </c>
      <c r="S66" s="351">
        <f>'2024-2025 исходные'!S66</f>
        <v>1022270.0321052631</v>
      </c>
      <c r="T66" s="350">
        <f t="shared" ref="T66" si="61">S66/$S$127</f>
        <v>0.36639946481861652</v>
      </c>
      <c r="U66" s="350">
        <f t="shared" si="53"/>
        <v>0.36079928527857424</v>
      </c>
      <c r="V66" s="52" t="str">
        <f t="shared" ref="V66" si="62">IF(S66&gt;=$S$130,"A",IF(S66&gt;=$S$126,"B",IF(S66&gt;=$S$131,"C","D")))</f>
        <v>B</v>
      </c>
      <c r="W66" s="97" t="str">
        <f t="shared" ref="W66" si="63">IF(AC66&gt;=3.5,"A",IF(AC66&gt;=2.5,"B",IF(AC66&gt;=1.5,"C","D")))</f>
        <v>C</v>
      </c>
      <c r="X66" s="105">
        <f t="shared" ref="X66" si="64">IF(F66="A",4.2,IF(F66="B",2.5,IF(F66="C",2,1)))</f>
        <v>2</v>
      </c>
      <c r="Y66" s="87">
        <f t="shared" ref="Y66" si="65">IF(J66="A",4.2,IF(J66="B",2.5,IF(J66="C",2,1)))</f>
        <v>2</v>
      </c>
      <c r="Z66" s="87">
        <f t="shared" ref="Z66" si="66">IF(N66="A",4.2,IF(N66="B",2.5,IF(N66="C",2,1)))</f>
        <v>2.5</v>
      </c>
      <c r="AA66" s="87">
        <f t="shared" ref="AA66" si="67">IF(R66="A",4.2,IF(R66="B",2.5,IF(R66="C",2,1)))</f>
        <v>2.5</v>
      </c>
      <c r="AB66" s="87">
        <f t="shared" ref="AB66" si="68">IF(V66="A",4.2,IF(V66="B",2.5,IF(V66="C",2,1)))</f>
        <v>2.5</v>
      </c>
      <c r="AC66" s="106">
        <f t="shared" ref="AC66" si="69">AVERAGE(X66:AB66)</f>
        <v>2.2999999999999998</v>
      </c>
    </row>
    <row r="67" spans="1:29" ht="15.75" thickBot="1" x14ac:dyDescent="0.3">
      <c r="A67" s="373">
        <v>20</v>
      </c>
      <c r="B67" s="13">
        <v>41400</v>
      </c>
      <c r="C67" s="571" t="s">
        <v>209</v>
      </c>
      <c r="D67" s="343">
        <f>'2024-2025 исходные'!F67</f>
        <v>0.90010480179725361</v>
      </c>
      <c r="E67" s="344">
        <f t="shared" si="45"/>
        <v>0.36350392232084233</v>
      </c>
      <c r="F67" s="26" t="str">
        <f t="shared" si="54"/>
        <v>A</v>
      </c>
      <c r="G67" s="345">
        <f>'2024-2025 исходные'!I67</f>
        <v>27930.388970820193</v>
      </c>
      <c r="H67" s="344">
        <f t="shared" ref="H67" si="70">G67/$G$127</f>
        <v>0.14910300363537432</v>
      </c>
      <c r="I67" s="344">
        <f t="shared" si="47"/>
        <v>0.15066265962960063</v>
      </c>
      <c r="J67" s="47" t="str">
        <f t="shared" ref="J67" si="71">IF(G67&gt;=$G$130,"A",IF(G67&gt;=$G$126,"B",IF(G67&gt;=$G$131,"C","D")))</f>
        <v>C</v>
      </c>
      <c r="K67" s="346">
        <f>'2024-2025 исходные'!L67</f>
        <v>96975.118552839122</v>
      </c>
      <c r="L67" s="347">
        <f t="shared" ref="L67" si="72">K67/$K$127</f>
        <v>0.2321740750365128</v>
      </c>
      <c r="M67" s="344">
        <f t="shared" si="49"/>
        <v>0.26716486736652645</v>
      </c>
      <c r="N67" s="52" t="str">
        <f t="shared" ref="N67" si="73">IF(K67&gt;=$K$130,"A",IF(K67&gt;=$K$126,"B",IF(K67&gt;=$K$131,"C","D")))</f>
        <v>C</v>
      </c>
      <c r="O67" s="348">
        <f>'2024-2025 исходные'!P67</f>
        <v>0</v>
      </c>
      <c r="P67" s="344">
        <f t="shared" ref="P67" si="74">O67/$O$127</f>
        <v>0</v>
      </c>
      <c r="Q67" s="344">
        <f t="shared" si="51"/>
        <v>7.5812560667333301E-2</v>
      </c>
      <c r="R67" s="36" t="str">
        <f t="shared" ref="R67" si="75">IF(O67&gt;=$O$130,"A",IF(O67&gt;=$O$126,"B",IF(O67&gt;=$O$131,"C","D")))</f>
        <v>D</v>
      </c>
      <c r="S67" s="351">
        <f>'2024-2025 исходные'!S67</f>
        <v>844950.22081632644</v>
      </c>
      <c r="T67" s="350">
        <f t="shared" ref="T67" si="76">S67/$S$127</f>
        <v>0.30284494212151125</v>
      </c>
      <c r="U67" s="350">
        <f t="shared" si="53"/>
        <v>0.36079928527857424</v>
      </c>
      <c r="V67" s="52" t="str">
        <f t="shared" ref="V67" si="77">IF(S67&gt;=$S$130,"A",IF(S67&gt;=$S$126,"B",IF(S67&gt;=$S$131,"C","D")))</f>
        <v>D</v>
      </c>
      <c r="W67" s="93" t="str">
        <f t="shared" ref="W67" si="78">IF(AC67&gt;=3.5,"A",IF(AC67&gt;=2.5,"B",IF(AC67&gt;=1.5,"C","D")))</f>
        <v>C</v>
      </c>
      <c r="X67" s="101">
        <f t="shared" si="7"/>
        <v>4.2</v>
      </c>
      <c r="Y67" s="89">
        <f t="shared" si="8"/>
        <v>2</v>
      </c>
      <c r="Z67" s="89">
        <f t="shared" si="9"/>
        <v>2</v>
      </c>
      <c r="AA67" s="89">
        <f t="shared" si="10"/>
        <v>1</v>
      </c>
      <c r="AB67" s="89">
        <f t="shared" si="11"/>
        <v>1</v>
      </c>
      <c r="AC67" s="102">
        <f t="shared" si="12"/>
        <v>2.04</v>
      </c>
    </row>
    <row r="68" spans="1:29" ht="15.75" thickBot="1" x14ac:dyDescent="0.3">
      <c r="A68" s="360"/>
      <c r="B68" s="62"/>
      <c r="C68" s="63" t="s">
        <v>127</v>
      </c>
      <c r="D68" s="50">
        <f>AVERAGE(D69:D82)</f>
        <v>0.26547981689592698</v>
      </c>
      <c r="E68" s="371"/>
      <c r="F68" s="35" t="str">
        <f t="shared" si="40"/>
        <v>C</v>
      </c>
      <c r="G68" s="44">
        <f>AVERAGE(G69:G82)</f>
        <v>38986.563608386852</v>
      </c>
      <c r="H68" s="137">
        <f>AVERAGE(H69:H82)</f>
        <v>0.20812505481055446</v>
      </c>
      <c r="I68" s="137"/>
      <c r="J68" s="40" t="str">
        <f t="shared" si="41"/>
        <v>B</v>
      </c>
      <c r="K68" s="44">
        <f>AVERAGE(K69:K82)</f>
        <v>104993.44369540077</v>
      </c>
      <c r="L68" s="138">
        <f>AVERAGE(L69:L82)</f>
        <v>0.25137123871207878</v>
      </c>
      <c r="M68" s="137"/>
      <c r="N68" s="40" t="str">
        <f t="shared" si="42"/>
        <v>C</v>
      </c>
      <c r="O68" s="39">
        <f>AVERAGE(O69:O82)</f>
        <v>0</v>
      </c>
      <c r="P68" s="137">
        <f>AVERAGE(P69:P82)</f>
        <v>0</v>
      </c>
      <c r="Q68" s="137"/>
      <c r="R68" s="35" t="str">
        <f t="shared" si="43"/>
        <v>D</v>
      </c>
      <c r="S68" s="44">
        <f>AVERAGE(S69:S82)</f>
        <v>1010737.6697958673</v>
      </c>
      <c r="T68" s="137">
        <f>AVERAGE(T69:T82)</f>
        <v>0.36226606440037756</v>
      </c>
      <c r="U68" s="342"/>
      <c r="V68" s="40" t="str">
        <f t="shared" si="44"/>
        <v>B</v>
      </c>
      <c r="W68" s="98" t="str">
        <f t="shared" si="6"/>
        <v>C</v>
      </c>
      <c r="X68" s="140">
        <f t="shared" si="7"/>
        <v>2</v>
      </c>
      <c r="Y68" s="141">
        <f t="shared" si="8"/>
        <v>2.5</v>
      </c>
      <c r="Z68" s="141">
        <f t="shared" si="9"/>
        <v>2</v>
      </c>
      <c r="AA68" s="141">
        <f t="shared" si="10"/>
        <v>1</v>
      </c>
      <c r="AB68" s="141">
        <f t="shared" si="11"/>
        <v>2.5</v>
      </c>
      <c r="AC68" s="142">
        <f t="shared" si="12"/>
        <v>2</v>
      </c>
    </row>
    <row r="69" spans="1:29" x14ac:dyDescent="0.25">
      <c r="A69" s="74">
        <v>1</v>
      </c>
      <c r="B69" s="13">
        <v>50040</v>
      </c>
      <c r="C69" s="161" t="s">
        <v>63</v>
      </c>
      <c r="D69" s="343">
        <f>'2024-2025 исходные'!F69</f>
        <v>0.1486164935533735</v>
      </c>
      <c r="E69" s="344">
        <f t="shared" ref="E69:E82" si="79">$D$126</f>
        <v>0.36350392232084233</v>
      </c>
      <c r="F69" s="26" t="str">
        <f t="shared" ref="F69:F125" si="80">IF(D69&gt;=$D$130,"A",IF(D69&gt;=$D$126,"B",IF(D69&gt;=$D$131,"C","D")))</f>
        <v>D</v>
      </c>
      <c r="G69" s="345">
        <f>'2024-2025 исходные'!I69</f>
        <v>30214.090909090908</v>
      </c>
      <c r="H69" s="344">
        <f t="shared" ref="H69:H82" si="81">G69/$G$127</f>
        <v>0.16129427024321957</v>
      </c>
      <c r="I69" s="344">
        <f t="shared" ref="I69:I82" si="82">$H$126</f>
        <v>0.15066265962960063</v>
      </c>
      <c r="J69" s="47" t="str">
        <f t="shared" ref="J69:J125" si="83">IF(G69&gt;=$G$130,"A",IF(G69&gt;=$G$126,"B",IF(G69&gt;=$G$131,"C","D")))</f>
        <v>B</v>
      </c>
      <c r="K69" s="383">
        <f>'2024-2025 исходные'!L69</f>
        <v>118339.69318181818</v>
      </c>
      <c r="L69" s="384">
        <f t="shared" ref="L69:L82" si="84">K69/$K$127</f>
        <v>0.28332431261347463</v>
      </c>
      <c r="M69" s="382">
        <f t="shared" ref="M69:M82" si="85">$L$126</f>
        <v>0.26716486736652645</v>
      </c>
      <c r="N69" s="78" t="str">
        <f t="shared" ref="N69:N125" si="86">IF(K69&gt;=$K$130,"A",IF(K69&gt;=$K$126,"B",IF(K69&gt;=$K$131,"C","D")))</f>
        <v>B</v>
      </c>
      <c r="O69" s="348">
        <f>'2024-2025 исходные'!P69</f>
        <v>0</v>
      </c>
      <c r="P69" s="344">
        <f t="shared" ref="P69:P82" si="87">O69/$O$127</f>
        <v>0</v>
      </c>
      <c r="Q69" s="344">
        <f t="shared" ref="Q69:Q82" si="88">$P$126</f>
        <v>7.5812560667333301E-2</v>
      </c>
      <c r="R69" s="36" t="str">
        <f t="shared" ref="R69:R125" si="89">IF(O69&gt;=$O$130,"A",IF(O69&gt;=$O$126,"B",IF(O69&gt;=$O$131,"C","D")))</f>
        <v>D</v>
      </c>
      <c r="S69" s="351">
        <f>'2024-2025 исходные'!S69</f>
        <v>1035142.6539361702</v>
      </c>
      <c r="T69" s="350">
        <f t="shared" ref="T69:T82" si="90">S69/$S$127</f>
        <v>0.37101323769812034</v>
      </c>
      <c r="U69" s="350">
        <f t="shared" ref="U69:U82" si="91">$T$126</f>
        <v>0.36079928527857424</v>
      </c>
      <c r="V69" s="52" t="str">
        <f t="shared" ref="V69:V125" si="92">IF(S69&gt;=$S$130,"A",IF(S69&gt;=$S$126,"B",IF(S69&gt;=$S$131,"C","D")))</f>
        <v>B</v>
      </c>
      <c r="W69" s="398" t="str">
        <f t="shared" si="6"/>
        <v>C</v>
      </c>
      <c r="X69" s="103">
        <f t="shared" si="7"/>
        <v>1</v>
      </c>
      <c r="Y69" s="88">
        <f t="shared" si="8"/>
        <v>2.5</v>
      </c>
      <c r="Z69" s="88">
        <f t="shared" si="9"/>
        <v>2.5</v>
      </c>
      <c r="AA69" s="88">
        <f t="shared" si="10"/>
        <v>1</v>
      </c>
      <c r="AB69" s="88">
        <f t="shared" si="11"/>
        <v>2.5</v>
      </c>
      <c r="AC69" s="104">
        <f t="shared" si="12"/>
        <v>1.9</v>
      </c>
    </row>
    <row r="70" spans="1:29" x14ac:dyDescent="0.25">
      <c r="A70" s="74">
        <v>2</v>
      </c>
      <c r="B70" s="13">
        <v>50003</v>
      </c>
      <c r="C70" s="161" t="s">
        <v>62</v>
      </c>
      <c r="D70" s="343">
        <f>'2024-2025 исходные'!F70</f>
        <v>0.30967876211851014</v>
      </c>
      <c r="E70" s="344">
        <f t="shared" si="79"/>
        <v>0.36350392232084233</v>
      </c>
      <c r="F70" s="26" t="str">
        <f t="shared" si="80"/>
        <v>C</v>
      </c>
      <c r="G70" s="345">
        <f>'2024-2025 исходные'!I70</f>
        <v>37905.587242990659</v>
      </c>
      <c r="H70" s="344">
        <f t="shared" si="81"/>
        <v>0.20235439321655335</v>
      </c>
      <c r="I70" s="344">
        <f t="shared" si="82"/>
        <v>0.15066265962960063</v>
      </c>
      <c r="J70" s="47" t="str">
        <f t="shared" si="83"/>
        <v>B</v>
      </c>
      <c r="K70" s="346">
        <f>'2024-2025 исходные'!L70</f>
        <v>155259.94025700935</v>
      </c>
      <c r="L70" s="347">
        <f t="shared" si="84"/>
        <v>0.37171733901778287</v>
      </c>
      <c r="M70" s="344">
        <f t="shared" si="85"/>
        <v>0.26716486736652645</v>
      </c>
      <c r="N70" s="52" t="str">
        <f t="shared" si="86"/>
        <v>B</v>
      </c>
      <c r="O70" s="348">
        <f>'2024-2025 исходные'!P70</f>
        <v>0</v>
      </c>
      <c r="P70" s="344">
        <f t="shared" si="87"/>
        <v>0</v>
      </c>
      <c r="Q70" s="344">
        <f t="shared" si="88"/>
        <v>7.5812560667333301E-2</v>
      </c>
      <c r="R70" s="36" t="str">
        <f t="shared" si="89"/>
        <v>D</v>
      </c>
      <c r="S70" s="349">
        <f>'2024-2025 исходные'!S70</f>
        <v>1119055.8446363637</v>
      </c>
      <c r="T70" s="350">
        <f t="shared" si="90"/>
        <v>0.40108919336362647</v>
      </c>
      <c r="U70" s="350">
        <f t="shared" si="91"/>
        <v>0.36079928527857424</v>
      </c>
      <c r="V70" s="52" t="str">
        <f t="shared" si="92"/>
        <v>B</v>
      </c>
      <c r="W70" s="86" t="str">
        <f t="shared" si="6"/>
        <v>C</v>
      </c>
      <c r="X70" s="105">
        <f t="shared" si="7"/>
        <v>2</v>
      </c>
      <c r="Y70" s="87">
        <f t="shared" si="8"/>
        <v>2.5</v>
      </c>
      <c r="Z70" s="87">
        <f t="shared" si="9"/>
        <v>2.5</v>
      </c>
      <c r="AA70" s="87">
        <f t="shared" si="10"/>
        <v>1</v>
      </c>
      <c r="AB70" s="87">
        <f t="shared" si="11"/>
        <v>2.5</v>
      </c>
      <c r="AC70" s="106">
        <f t="shared" si="12"/>
        <v>2.1</v>
      </c>
    </row>
    <row r="71" spans="1:29" x14ac:dyDescent="0.25">
      <c r="A71" s="74">
        <v>3</v>
      </c>
      <c r="B71" s="13">
        <v>50060</v>
      </c>
      <c r="C71" s="161" t="s">
        <v>167</v>
      </c>
      <c r="D71" s="343">
        <f>'2024-2025 исходные'!F71</f>
        <v>0.2312628918789181</v>
      </c>
      <c r="E71" s="344">
        <f t="shared" si="79"/>
        <v>0.36350392232084233</v>
      </c>
      <c r="F71" s="26" t="str">
        <f t="shared" si="80"/>
        <v>C</v>
      </c>
      <c r="G71" s="345">
        <f>'2024-2025 исходные'!I71</f>
        <v>16449.171210468921</v>
      </c>
      <c r="H71" s="344">
        <f t="shared" si="81"/>
        <v>8.781191115368199E-2</v>
      </c>
      <c r="I71" s="344">
        <f t="shared" si="82"/>
        <v>0.15066265962960063</v>
      </c>
      <c r="J71" s="47" t="str">
        <f t="shared" si="83"/>
        <v>C</v>
      </c>
      <c r="K71" s="346">
        <f>'2024-2025 исходные'!L71</f>
        <v>96169.164427480922</v>
      </c>
      <c r="L71" s="347">
        <f t="shared" si="84"/>
        <v>0.23024449086719884</v>
      </c>
      <c r="M71" s="344">
        <f t="shared" si="85"/>
        <v>0.26716486736652645</v>
      </c>
      <c r="N71" s="52" t="str">
        <f t="shared" si="86"/>
        <v>C</v>
      </c>
      <c r="O71" s="348">
        <f>'2024-2025 исходные'!P71</f>
        <v>0</v>
      </c>
      <c r="P71" s="344">
        <f t="shared" si="87"/>
        <v>0</v>
      </c>
      <c r="Q71" s="344">
        <f t="shared" si="88"/>
        <v>7.5812560667333301E-2</v>
      </c>
      <c r="R71" s="36" t="str">
        <f t="shared" si="89"/>
        <v>D</v>
      </c>
      <c r="S71" s="351">
        <f>'2024-2025 исходные'!S71</f>
        <v>920541.8328947369</v>
      </c>
      <c r="T71" s="350">
        <f t="shared" si="90"/>
        <v>0.3299382984172714</v>
      </c>
      <c r="U71" s="350">
        <f t="shared" si="91"/>
        <v>0.36079928527857424</v>
      </c>
      <c r="V71" s="52" t="str">
        <f t="shared" si="92"/>
        <v>C</v>
      </c>
      <c r="W71" s="93" t="str">
        <f t="shared" ref="W71:W125" si="93">IF(AC71&gt;=3.5,"A",IF(AC71&gt;=2.5,"B",IF(AC71&gt;=1.5,"C","D")))</f>
        <v>C</v>
      </c>
      <c r="X71" s="105">
        <f t="shared" ref="X71:X125" si="94">IF(F71="A",4.2,IF(F71="B",2.5,IF(F71="C",2,1)))</f>
        <v>2</v>
      </c>
      <c r="Y71" s="87">
        <f t="shared" ref="Y71:Y125" si="95">IF(J71="A",4.2,IF(J71="B",2.5,IF(J71="C",2,1)))</f>
        <v>2</v>
      </c>
      <c r="Z71" s="87">
        <f t="shared" ref="Z71:Z125" si="96">IF(N71="A",4.2,IF(N71="B",2.5,IF(N71="C",2,1)))</f>
        <v>2</v>
      </c>
      <c r="AA71" s="87">
        <f t="shared" ref="AA71:AA125" si="97">IF(R71="A",4.2,IF(R71="B",2.5,IF(R71="C",2,1)))</f>
        <v>1</v>
      </c>
      <c r="AB71" s="87">
        <f t="shared" ref="AB71:AB125" si="98">IF(V71="A",4.2,IF(V71="B",2.5,IF(V71="C",2,1)))</f>
        <v>2</v>
      </c>
      <c r="AC71" s="106">
        <f t="shared" ref="AC71:AC125" si="99">AVERAGE(X71:AB71)</f>
        <v>1.8</v>
      </c>
    </row>
    <row r="72" spans="1:29" x14ac:dyDescent="0.25">
      <c r="A72" s="74">
        <v>4</v>
      </c>
      <c r="B72" s="13">
        <v>50170</v>
      </c>
      <c r="C72" s="161" t="s">
        <v>168</v>
      </c>
      <c r="D72" s="361">
        <f>'2024-2025 исходные'!F72</f>
        <v>0.18120764944974521</v>
      </c>
      <c r="E72" s="344">
        <f t="shared" si="79"/>
        <v>0.36350392232084233</v>
      </c>
      <c r="F72" s="145" t="str">
        <f t="shared" si="80"/>
        <v>D</v>
      </c>
      <c r="G72" s="345">
        <f>'2024-2025 исходные'!I72</f>
        <v>26040.454016298019</v>
      </c>
      <c r="H72" s="344">
        <f t="shared" si="81"/>
        <v>0.13901381444831568</v>
      </c>
      <c r="I72" s="344">
        <f t="shared" si="82"/>
        <v>0.15066265962960063</v>
      </c>
      <c r="J72" s="47" t="str">
        <f t="shared" si="83"/>
        <v>C</v>
      </c>
      <c r="K72" s="346">
        <f>'2024-2025 исходные'!L72</f>
        <v>99551.342607683342</v>
      </c>
      <c r="L72" s="347">
        <f t="shared" si="84"/>
        <v>0.23834197094575435</v>
      </c>
      <c r="M72" s="344">
        <f t="shared" si="85"/>
        <v>0.26716486736652645</v>
      </c>
      <c r="N72" s="52" t="str">
        <f t="shared" si="86"/>
        <v>C</v>
      </c>
      <c r="O72" s="348">
        <f>'2024-2025 исходные'!P72</f>
        <v>0</v>
      </c>
      <c r="P72" s="344">
        <f t="shared" si="87"/>
        <v>0</v>
      </c>
      <c r="Q72" s="344">
        <f t="shared" si="88"/>
        <v>7.5812560667333301E-2</v>
      </c>
      <c r="R72" s="36" t="str">
        <f t="shared" si="89"/>
        <v>D</v>
      </c>
      <c r="S72" s="351">
        <f>'2024-2025 исходные'!S72</f>
        <v>746463.30044117651</v>
      </c>
      <c r="T72" s="350">
        <f t="shared" si="90"/>
        <v>0.26754550676315098</v>
      </c>
      <c r="U72" s="350">
        <f t="shared" si="91"/>
        <v>0.36079928527857424</v>
      </c>
      <c r="V72" s="52" t="str">
        <f t="shared" si="92"/>
        <v>D</v>
      </c>
      <c r="W72" s="93" t="str">
        <f t="shared" si="93"/>
        <v>D</v>
      </c>
      <c r="X72" s="105">
        <f t="shared" si="94"/>
        <v>1</v>
      </c>
      <c r="Y72" s="87">
        <f t="shared" si="95"/>
        <v>2</v>
      </c>
      <c r="Z72" s="87">
        <f t="shared" si="96"/>
        <v>2</v>
      </c>
      <c r="AA72" s="87">
        <f t="shared" si="97"/>
        <v>1</v>
      </c>
      <c r="AB72" s="87">
        <f t="shared" si="98"/>
        <v>1</v>
      </c>
      <c r="AC72" s="106">
        <f t="shared" si="99"/>
        <v>1.4</v>
      </c>
    </row>
    <row r="73" spans="1:29" x14ac:dyDescent="0.25">
      <c r="A73" s="74">
        <v>5</v>
      </c>
      <c r="B73" s="13">
        <v>50230</v>
      </c>
      <c r="C73" s="161" t="s">
        <v>60</v>
      </c>
      <c r="D73" s="361">
        <f>'2024-2025 исходные'!F73</f>
        <v>0.1276128142803207</v>
      </c>
      <c r="E73" s="344">
        <f t="shared" si="79"/>
        <v>0.36350392232084233</v>
      </c>
      <c r="F73" s="26" t="str">
        <f t="shared" si="80"/>
        <v>D</v>
      </c>
      <c r="G73" s="345">
        <f>'2024-2025 исходные'!I73</f>
        <v>17291.058394160584</v>
      </c>
      <c r="H73" s="344">
        <f t="shared" si="81"/>
        <v>9.230622406646298E-2</v>
      </c>
      <c r="I73" s="344">
        <f t="shared" si="82"/>
        <v>0.15066265962960063</v>
      </c>
      <c r="J73" s="47" t="str">
        <f t="shared" si="83"/>
        <v>C</v>
      </c>
      <c r="K73" s="346">
        <f>'2024-2025 исходные'!L73</f>
        <v>88901.074698905111</v>
      </c>
      <c r="L73" s="347">
        <f t="shared" si="84"/>
        <v>0.21284351177899061</v>
      </c>
      <c r="M73" s="344">
        <f t="shared" si="85"/>
        <v>0.26716486736652645</v>
      </c>
      <c r="N73" s="52" t="str">
        <f t="shared" si="86"/>
        <v>D</v>
      </c>
      <c r="O73" s="348">
        <f>'2024-2025 исходные'!P73</f>
        <v>0</v>
      </c>
      <c r="P73" s="344">
        <f t="shared" si="87"/>
        <v>0</v>
      </c>
      <c r="Q73" s="344">
        <f t="shared" si="88"/>
        <v>7.5812560667333301E-2</v>
      </c>
      <c r="R73" s="36" t="str">
        <f t="shared" si="89"/>
        <v>D</v>
      </c>
      <c r="S73" s="351">
        <f>'2024-2025 исходные'!S73</f>
        <v>990401.00887096766</v>
      </c>
      <c r="T73" s="350">
        <f t="shared" si="90"/>
        <v>0.35497704932112734</v>
      </c>
      <c r="U73" s="350">
        <f t="shared" si="91"/>
        <v>0.36079928527857424</v>
      </c>
      <c r="V73" s="52" t="str">
        <f t="shared" si="92"/>
        <v>C</v>
      </c>
      <c r="W73" s="95" t="str">
        <f t="shared" si="93"/>
        <v>D</v>
      </c>
      <c r="X73" s="105">
        <f t="shared" si="94"/>
        <v>1</v>
      </c>
      <c r="Y73" s="87">
        <f t="shared" si="95"/>
        <v>2</v>
      </c>
      <c r="Z73" s="87">
        <f t="shared" si="96"/>
        <v>1</v>
      </c>
      <c r="AA73" s="87">
        <f t="shared" si="97"/>
        <v>1</v>
      </c>
      <c r="AB73" s="87">
        <f t="shared" si="98"/>
        <v>2</v>
      </c>
      <c r="AC73" s="106">
        <f t="shared" si="99"/>
        <v>1.4</v>
      </c>
    </row>
    <row r="74" spans="1:29" x14ac:dyDescent="0.25">
      <c r="A74" s="74">
        <v>6</v>
      </c>
      <c r="B74" s="13">
        <v>50340</v>
      </c>
      <c r="C74" s="161" t="s">
        <v>169</v>
      </c>
      <c r="D74" s="361">
        <f>'2024-2025 исходные'!F74</f>
        <v>0.1383986787163301</v>
      </c>
      <c r="E74" s="344">
        <f t="shared" si="79"/>
        <v>0.36350392232084233</v>
      </c>
      <c r="F74" s="26" t="str">
        <f t="shared" si="80"/>
        <v>D</v>
      </c>
      <c r="G74" s="345">
        <f>'2024-2025 исходные'!I74</f>
        <v>15838.586337760911</v>
      </c>
      <c r="H74" s="344">
        <f t="shared" si="81"/>
        <v>8.4552377654517355E-2</v>
      </c>
      <c r="I74" s="344">
        <f t="shared" si="82"/>
        <v>0.15066265962960063</v>
      </c>
      <c r="J74" s="47" t="str">
        <f t="shared" si="83"/>
        <v>C</v>
      </c>
      <c r="K74" s="346">
        <f>'2024-2025 исходные'!L74</f>
        <v>93304.032732447813</v>
      </c>
      <c r="L74" s="347">
        <f t="shared" si="84"/>
        <v>0.22338490346912154</v>
      </c>
      <c r="M74" s="344">
        <f t="shared" si="85"/>
        <v>0.26716486736652645</v>
      </c>
      <c r="N74" s="52" t="str">
        <f t="shared" si="86"/>
        <v>D</v>
      </c>
      <c r="O74" s="348">
        <f>'2024-2025 исходные'!P74</f>
        <v>0</v>
      </c>
      <c r="P74" s="344">
        <f t="shared" si="87"/>
        <v>0</v>
      </c>
      <c r="Q74" s="344">
        <f t="shared" si="88"/>
        <v>7.5812560667333301E-2</v>
      </c>
      <c r="R74" s="36" t="str">
        <f t="shared" si="89"/>
        <v>D</v>
      </c>
      <c r="S74" s="351">
        <f>'2024-2025 исходные'!S74</f>
        <v>919619.47761904763</v>
      </c>
      <c r="T74" s="350">
        <f t="shared" si="90"/>
        <v>0.32960771014922913</v>
      </c>
      <c r="U74" s="350">
        <f t="shared" si="91"/>
        <v>0.36079928527857424</v>
      </c>
      <c r="V74" s="52" t="str">
        <f t="shared" si="92"/>
        <v>C</v>
      </c>
      <c r="W74" s="93" t="str">
        <f t="shared" si="93"/>
        <v>D</v>
      </c>
      <c r="X74" s="105">
        <f t="shared" si="94"/>
        <v>1</v>
      </c>
      <c r="Y74" s="87">
        <f t="shared" si="95"/>
        <v>2</v>
      </c>
      <c r="Z74" s="87">
        <f t="shared" si="96"/>
        <v>1</v>
      </c>
      <c r="AA74" s="87">
        <f t="shared" si="97"/>
        <v>1</v>
      </c>
      <c r="AB74" s="87">
        <f t="shared" si="98"/>
        <v>2</v>
      </c>
      <c r="AC74" s="106">
        <f t="shared" si="99"/>
        <v>1.4</v>
      </c>
    </row>
    <row r="75" spans="1:29" x14ac:dyDescent="0.25">
      <c r="A75" s="74">
        <v>7</v>
      </c>
      <c r="B75" s="13">
        <v>50420</v>
      </c>
      <c r="C75" s="161" t="s">
        <v>170</v>
      </c>
      <c r="D75" s="361">
        <f>'2024-2025 исходные'!F75</f>
        <v>9.8455671790037294E-2</v>
      </c>
      <c r="E75" s="344">
        <f t="shared" si="79"/>
        <v>0.36350392232084233</v>
      </c>
      <c r="F75" s="26" t="str">
        <f t="shared" si="80"/>
        <v>D</v>
      </c>
      <c r="G75" s="345">
        <f>'2024-2025 исходные'!I75</f>
        <v>9360.1159114857746</v>
      </c>
      <c r="H75" s="344">
        <f t="shared" si="81"/>
        <v>4.9967846786374531E-2</v>
      </c>
      <c r="I75" s="344">
        <f t="shared" si="82"/>
        <v>0.15066265962960063</v>
      </c>
      <c r="J75" s="47" t="str">
        <f t="shared" si="83"/>
        <v>D</v>
      </c>
      <c r="K75" s="346">
        <f>'2024-2025 исходные'!L75</f>
        <v>86005.743055848259</v>
      </c>
      <c r="L75" s="347">
        <f t="shared" si="84"/>
        <v>0.2059116208343624</v>
      </c>
      <c r="M75" s="344">
        <f t="shared" si="85"/>
        <v>0.26716486736652645</v>
      </c>
      <c r="N75" s="52" t="str">
        <f t="shared" si="86"/>
        <v>D</v>
      </c>
      <c r="O75" s="348">
        <f>'2024-2025 исходные'!P75</f>
        <v>0</v>
      </c>
      <c r="P75" s="344">
        <f t="shared" si="87"/>
        <v>0</v>
      </c>
      <c r="Q75" s="344">
        <f t="shared" si="88"/>
        <v>7.5812560667333301E-2</v>
      </c>
      <c r="R75" s="36" t="str">
        <f t="shared" si="89"/>
        <v>D</v>
      </c>
      <c r="S75" s="351">
        <f>'2024-2025 исходные'!S75</f>
        <v>1000514.3781632653</v>
      </c>
      <c r="T75" s="350">
        <f t="shared" si="90"/>
        <v>0.35860185781578674</v>
      </c>
      <c r="U75" s="350">
        <f t="shared" si="91"/>
        <v>0.36079928527857424</v>
      </c>
      <c r="V75" s="52" t="str">
        <f t="shared" si="92"/>
        <v>C</v>
      </c>
      <c r="W75" s="93" t="str">
        <f t="shared" si="93"/>
        <v>D</v>
      </c>
      <c r="X75" s="105">
        <f t="shared" si="94"/>
        <v>1</v>
      </c>
      <c r="Y75" s="87">
        <f t="shared" si="95"/>
        <v>1</v>
      </c>
      <c r="Z75" s="87">
        <f t="shared" si="96"/>
        <v>1</v>
      </c>
      <c r="AA75" s="87">
        <f t="shared" si="97"/>
        <v>1</v>
      </c>
      <c r="AB75" s="87">
        <f t="shared" si="98"/>
        <v>2</v>
      </c>
      <c r="AC75" s="106">
        <f t="shared" si="99"/>
        <v>1.2</v>
      </c>
    </row>
    <row r="76" spans="1:29" x14ac:dyDescent="0.25">
      <c r="A76" s="74">
        <v>8</v>
      </c>
      <c r="B76" s="13">
        <v>50450</v>
      </c>
      <c r="C76" s="161" t="s">
        <v>171</v>
      </c>
      <c r="D76" s="361">
        <f>'2024-2025 исходные'!F76</f>
        <v>0.39918842354082962</v>
      </c>
      <c r="E76" s="344">
        <f t="shared" si="79"/>
        <v>0.36350392232084233</v>
      </c>
      <c r="F76" s="26" t="str">
        <f t="shared" si="80"/>
        <v>B</v>
      </c>
      <c r="G76" s="345">
        <f>'2024-2025 исходные'!I76</f>
        <v>37992.091906721536</v>
      </c>
      <c r="H76" s="344">
        <f t="shared" si="81"/>
        <v>0.20281618790205586</v>
      </c>
      <c r="I76" s="344">
        <f t="shared" si="82"/>
        <v>0.15066265962960063</v>
      </c>
      <c r="J76" s="47" t="str">
        <f t="shared" si="83"/>
        <v>B</v>
      </c>
      <c r="K76" s="346">
        <f>'2024-2025 исходные'!L76</f>
        <v>87467.502112482849</v>
      </c>
      <c r="L76" s="347">
        <f t="shared" si="84"/>
        <v>0.20941130778463368</v>
      </c>
      <c r="M76" s="344">
        <f t="shared" si="85"/>
        <v>0.26716486736652645</v>
      </c>
      <c r="N76" s="52" t="str">
        <f t="shared" si="86"/>
        <v>D</v>
      </c>
      <c r="O76" s="348">
        <f>'2024-2025 исходные'!P76</f>
        <v>0</v>
      </c>
      <c r="P76" s="344">
        <f t="shared" si="87"/>
        <v>0</v>
      </c>
      <c r="Q76" s="344">
        <f t="shared" si="88"/>
        <v>7.5812560667333301E-2</v>
      </c>
      <c r="R76" s="36" t="str">
        <f t="shared" si="89"/>
        <v>D</v>
      </c>
      <c r="S76" s="351">
        <f>'2024-2025 исходные'!S76</f>
        <v>1033840.1934210527</v>
      </c>
      <c r="T76" s="350">
        <f t="shared" si="90"/>
        <v>0.37054641306206637</v>
      </c>
      <c r="U76" s="350">
        <f t="shared" si="91"/>
        <v>0.36079928527857424</v>
      </c>
      <c r="V76" s="52" t="str">
        <f t="shared" si="92"/>
        <v>B</v>
      </c>
      <c r="W76" s="93" t="str">
        <f t="shared" si="93"/>
        <v>C</v>
      </c>
      <c r="X76" s="105">
        <f t="shared" si="94"/>
        <v>2.5</v>
      </c>
      <c r="Y76" s="87">
        <f t="shared" si="95"/>
        <v>2.5</v>
      </c>
      <c r="Z76" s="87">
        <f t="shared" si="96"/>
        <v>1</v>
      </c>
      <c r="AA76" s="87">
        <f t="shared" si="97"/>
        <v>1</v>
      </c>
      <c r="AB76" s="87">
        <f t="shared" si="98"/>
        <v>2.5</v>
      </c>
      <c r="AC76" s="106">
        <f t="shared" si="99"/>
        <v>1.9</v>
      </c>
    </row>
    <row r="77" spans="1:29" x14ac:dyDescent="0.25">
      <c r="A77" s="74">
        <v>9</v>
      </c>
      <c r="B77" s="13">
        <v>50620</v>
      </c>
      <c r="C77" s="161" t="s">
        <v>10</v>
      </c>
      <c r="D77" s="361">
        <f>'2024-2025 исходные'!F77</f>
        <v>0.11832246570885593</v>
      </c>
      <c r="E77" s="344">
        <f t="shared" si="79"/>
        <v>0.36350392232084233</v>
      </c>
      <c r="F77" s="26" t="str">
        <f t="shared" si="80"/>
        <v>D</v>
      </c>
      <c r="G77" s="345">
        <f>'2024-2025 исходные'!I77</f>
        <v>22780.262123197903</v>
      </c>
      <c r="H77" s="344">
        <f t="shared" si="81"/>
        <v>0.12160967431275317</v>
      </c>
      <c r="I77" s="344">
        <f t="shared" si="82"/>
        <v>0.15066265962960063</v>
      </c>
      <c r="J77" s="47" t="str">
        <f t="shared" si="83"/>
        <v>C</v>
      </c>
      <c r="K77" s="346">
        <f>'2024-2025 исходные'!L77</f>
        <v>105715.27288335517</v>
      </c>
      <c r="L77" s="347">
        <f t="shared" si="84"/>
        <v>0.25309941421264648</v>
      </c>
      <c r="M77" s="344">
        <f t="shared" si="85"/>
        <v>0.26716486736652645</v>
      </c>
      <c r="N77" s="52" t="str">
        <f t="shared" si="86"/>
        <v>C</v>
      </c>
      <c r="O77" s="348">
        <f>'2024-2025 исходные'!P77</f>
        <v>0</v>
      </c>
      <c r="P77" s="344">
        <f t="shared" si="87"/>
        <v>0</v>
      </c>
      <c r="Q77" s="344">
        <f t="shared" si="88"/>
        <v>7.5812560667333301E-2</v>
      </c>
      <c r="R77" s="36" t="str">
        <f t="shared" si="89"/>
        <v>D</v>
      </c>
      <c r="S77" s="351">
        <f>'2024-2025 исходные'!S77</f>
        <v>1016033.2418749999</v>
      </c>
      <c r="T77" s="350">
        <f t="shared" si="90"/>
        <v>0.3641640900831874</v>
      </c>
      <c r="U77" s="350">
        <f t="shared" si="91"/>
        <v>0.36079928527857424</v>
      </c>
      <c r="V77" s="52" t="str">
        <f t="shared" si="92"/>
        <v>B</v>
      </c>
      <c r="W77" s="93" t="str">
        <f t="shared" si="93"/>
        <v>C</v>
      </c>
      <c r="X77" s="105">
        <f t="shared" si="94"/>
        <v>1</v>
      </c>
      <c r="Y77" s="87">
        <f t="shared" si="95"/>
        <v>2</v>
      </c>
      <c r="Z77" s="87">
        <f t="shared" si="96"/>
        <v>2</v>
      </c>
      <c r="AA77" s="87">
        <f t="shared" si="97"/>
        <v>1</v>
      </c>
      <c r="AB77" s="87">
        <f t="shared" si="98"/>
        <v>2.5</v>
      </c>
      <c r="AC77" s="106">
        <f t="shared" si="99"/>
        <v>1.7</v>
      </c>
    </row>
    <row r="78" spans="1:29" x14ac:dyDescent="0.25">
      <c r="A78" s="74">
        <v>10</v>
      </c>
      <c r="B78" s="13">
        <v>50760</v>
      </c>
      <c r="C78" s="161" t="s">
        <v>172</v>
      </c>
      <c r="D78" s="361">
        <f>'2024-2025 исходные'!F78</f>
        <v>0.24755438420253703</v>
      </c>
      <c r="E78" s="344">
        <f t="shared" si="79"/>
        <v>0.36350392232084233</v>
      </c>
      <c r="F78" s="26" t="str">
        <f t="shared" si="80"/>
        <v>C</v>
      </c>
      <c r="G78" s="345">
        <f>'2024-2025 исходные'!I78</f>
        <v>19891.634517766499</v>
      </c>
      <c r="H78" s="344">
        <f t="shared" si="81"/>
        <v>0.10618908519013653</v>
      </c>
      <c r="I78" s="344">
        <f t="shared" si="82"/>
        <v>0.15066265962960063</v>
      </c>
      <c r="J78" s="47" t="str">
        <f t="shared" si="83"/>
        <v>C</v>
      </c>
      <c r="K78" s="346">
        <f>'2024-2025 исходные'!L78</f>
        <v>89981.575649746199</v>
      </c>
      <c r="L78" s="347">
        <f t="shared" si="84"/>
        <v>0.21543040533046293</v>
      </c>
      <c r="M78" s="344">
        <f t="shared" si="85"/>
        <v>0.26716486736652645</v>
      </c>
      <c r="N78" s="52" t="str">
        <f t="shared" si="86"/>
        <v>D</v>
      </c>
      <c r="O78" s="348">
        <f>'2024-2025 исходные'!P78</f>
        <v>0</v>
      </c>
      <c r="P78" s="344">
        <f t="shared" si="87"/>
        <v>0</v>
      </c>
      <c r="Q78" s="344">
        <f t="shared" si="88"/>
        <v>7.5812560667333301E-2</v>
      </c>
      <c r="R78" s="36" t="str">
        <f t="shared" si="89"/>
        <v>D</v>
      </c>
      <c r="S78" s="351">
        <f>'2024-2025 исходные'!S78</f>
        <v>987606.48571428575</v>
      </c>
      <c r="T78" s="350">
        <f t="shared" si="90"/>
        <v>0.35397544332968217</v>
      </c>
      <c r="U78" s="350">
        <f t="shared" si="91"/>
        <v>0.36079928527857424</v>
      </c>
      <c r="V78" s="52" t="str">
        <f t="shared" si="92"/>
        <v>C</v>
      </c>
      <c r="W78" s="95" t="str">
        <f t="shared" si="93"/>
        <v>C</v>
      </c>
      <c r="X78" s="105">
        <f t="shared" si="94"/>
        <v>2</v>
      </c>
      <c r="Y78" s="87">
        <f t="shared" si="95"/>
        <v>2</v>
      </c>
      <c r="Z78" s="87">
        <f t="shared" si="96"/>
        <v>1</v>
      </c>
      <c r="AA78" s="87">
        <f t="shared" si="97"/>
        <v>1</v>
      </c>
      <c r="AB78" s="87">
        <f t="shared" si="98"/>
        <v>2</v>
      </c>
      <c r="AC78" s="106">
        <f t="shared" si="99"/>
        <v>1.6</v>
      </c>
    </row>
    <row r="79" spans="1:29" x14ac:dyDescent="0.25">
      <c r="A79" s="372">
        <v>11</v>
      </c>
      <c r="B79" s="13">
        <v>50780</v>
      </c>
      <c r="C79" s="161" t="s">
        <v>194</v>
      </c>
      <c r="D79" s="361">
        <f>'2024-2025 исходные'!F79</f>
        <v>0.34909258374600788</v>
      </c>
      <c r="E79" s="344">
        <f t="shared" si="79"/>
        <v>0.36350392232084233</v>
      </c>
      <c r="F79" s="26" t="str">
        <f t="shared" si="80"/>
        <v>C</v>
      </c>
      <c r="G79" s="345">
        <f>'2024-2025 исходные'!I79</f>
        <v>187322.77881619937</v>
      </c>
      <c r="H79" s="344">
        <f t="shared" si="81"/>
        <v>1</v>
      </c>
      <c r="I79" s="344">
        <f t="shared" si="82"/>
        <v>0.15066265962960063</v>
      </c>
      <c r="J79" s="47" t="str">
        <f t="shared" si="83"/>
        <v>A</v>
      </c>
      <c r="K79" s="346">
        <f>'2024-2025 исходные'!L79</f>
        <v>99147.236105919001</v>
      </c>
      <c r="L79" s="347">
        <f t="shared" si="84"/>
        <v>0.23737447480175886</v>
      </c>
      <c r="M79" s="344">
        <f t="shared" si="85"/>
        <v>0.26716486736652645</v>
      </c>
      <c r="N79" s="52" t="str">
        <f t="shared" si="86"/>
        <v>C</v>
      </c>
      <c r="O79" s="348">
        <f>'2024-2025 исходные'!P79</f>
        <v>0</v>
      </c>
      <c r="P79" s="344">
        <f t="shared" si="87"/>
        <v>0</v>
      </c>
      <c r="Q79" s="344">
        <f t="shared" si="88"/>
        <v>7.5812560667333301E-2</v>
      </c>
      <c r="R79" s="36" t="str">
        <f t="shared" si="89"/>
        <v>D</v>
      </c>
      <c r="S79" s="351">
        <f>'2024-2025 исходные'!S79</f>
        <v>1318963.4443478261</v>
      </c>
      <c r="T79" s="350">
        <f t="shared" si="90"/>
        <v>0.47273957462014354</v>
      </c>
      <c r="U79" s="350">
        <f t="shared" si="91"/>
        <v>0.36079928527857424</v>
      </c>
      <c r="V79" s="52" t="str">
        <f t="shared" si="92"/>
        <v>B</v>
      </c>
      <c r="W79" s="93" t="str">
        <f t="shared" si="93"/>
        <v>C</v>
      </c>
      <c r="X79" s="105">
        <f t="shared" si="94"/>
        <v>2</v>
      </c>
      <c r="Y79" s="87">
        <f t="shared" si="95"/>
        <v>4.2</v>
      </c>
      <c r="Z79" s="87">
        <f t="shared" si="96"/>
        <v>2</v>
      </c>
      <c r="AA79" s="87">
        <f t="shared" si="97"/>
        <v>1</v>
      </c>
      <c r="AB79" s="87">
        <f t="shared" si="98"/>
        <v>2.5</v>
      </c>
      <c r="AC79" s="106">
        <f t="shared" si="99"/>
        <v>2.34</v>
      </c>
    </row>
    <row r="80" spans="1:29" x14ac:dyDescent="0.25">
      <c r="A80" s="372">
        <v>12</v>
      </c>
      <c r="B80" s="13">
        <v>50930</v>
      </c>
      <c r="C80" s="161" t="s">
        <v>133</v>
      </c>
      <c r="D80" s="343">
        <f>'2024-2025 исходные'!F80</f>
        <v>0.22845370498359169</v>
      </c>
      <c r="E80" s="344">
        <f t="shared" si="79"/>
        <v>0.36350392232084233</v>
      </c>
      <c r="F80" s="26" t="str">
        <f t="shared" si="80"/>
        <v>C</v>
      </c>
      <c r="G80" s="345">
        <f>'2024-2025 исходные'!I80</f>
        <v>13696.231155778894</v>
      </c>
      <c r="H80" s="344">
        <f t="shared" si="81"/>
        <v>7.311567361072302E-2</v>
      </c>
      <c r="I80" s="344">
        <f t="shared" si="82"/>
        <v>0.15066265962960063</v>
      </c>
      <c r="J80" s="47" t="str">
        <f t="shared" si="83"/>
        <v>D</v>
      </c>
      <c r="K80" s="346">
        <f>'2024-2025 исходные'!L80</f>
        <v>129359.49187939698</v>
      </c>
      <c r="L80" s="347">
        <f t="shared" si="84"/>
        <v>0.30970748809064474</v>
      </c>
      <c r="M80" s="344">
        <f t="shared" si="85"/>
        <v>0.26716486736652645</v>
      </c>
      <c r="N80" s="52" t="str">
        <f t="shared" si="86"/>
        <v>B</v>
      </c>
      <c r="O80" s="348">
        <f>'2024-2025 исходные'!P80</f>
        <v>0</v>
      </c>
      <c r="P80" s="344">
        <f t="shared" si="87"/>
        <v>0</v>
      </c>
      <c r="Q80" s="344">
        <f t="shared" si="88"/>
        <v>7.5812560667333301E-2</v>
      </c>
      <c r="R80" s="36" t="str">
        <f t="shared" si="89"/>
        <v>D</v>
      </c>
      <c r="S80" s="351">
        <f>'2024-2025 исходные'!S80</f>
        <v>1017629.4624242424</v>
      </c>
      <c r="T80" s="350">
        <f t="shared" si="90"/>
        <v>0.36473620345500413</v>
      </c>
      <c r="U80" s="350">
        <f t="shared" si="91"/>
        <v>0.36079928527857424</v>
      </c>
      <c r="V80" s="52" t="str">
        <f t="shared" si="92"/>
        <v>B</v>
      </c>
      <c r="W80" s="93" t="str">
        <f t="shared" si="93"/>
        <v>C</v>
      </c>
      <c r="X80" s="105">
        <f t="shared" si="94"/>
        <v>2</v>
      </c>
      <c r="Y80" s="87">
        <f t="shared" si="95"/>
        <v>1</v>
      </c>
      <c r="Z80" s="87">
        <f t="shared" si="96"/>
        <v>2.5</v>
      </c>
      <c r="AA80" s="87">
        <f t="shared" si="97"/>
        <v>1</v>
      </c>
      <c r="AB80" s="87">
        <f t="shared" si="98"/>
        <v>2.5</v>
      </c>
      <c r="AC80" s="106">
        <f t="shared" si="99"/>
        <v>1.8</v>
      </c>
    </row>
    <row r="81" spans="1:29" x14ac:dyDescent="0.25">
      <c r="A81" s="373">
        <v>13</v>
      </c>
      <c r="B81" s="14">
        <v>51370</v>
      </c>
      <c r="C81" s="162" t="s">
        <v>61</v>
      </c>
      <c r="D81" s="363">
        <f>'2024-2025 исходные'!F81</f>
        <v>0.36000082026559366</v>
      </c>
      <c r="E81" s="364">
        <f t="shared" si="79"/>
        <v>0.36350392232084233</v>
      </c>
      <c r="F81" s="31" t="str">
        <f t="shared" si="80"/>
        <v>C</v>
      </c>
      <c r="G81" s="365">
        <f>'2024-2025 исходные'!I81</f>
        <v>25889.878048780487</v>
      </c>
      <c r="H81" s="364">
        <f t="shared" si="81"/>
        <v>0.13820998285629518</v>
      </c>
      <c r="I81" s="364">
        <f t="shared" si="82"/>
        <v>0.15066265962960063</v>
      </c>
      <c r="J81" s="48" t="str">
        <f t="shared" si="83"/>
        <v>C</v>
      </c>
      <c r="K81" s="366">
        <f>'2024-2025 исходные'!L81</f>
        <v>98031.635281425886</v>
      </c>
      <c r="L81" s="367">
        <f t="shared" si="84"/>
        <v>0.2347035464914673</v>
      </c>
      <c r="M81" s="364">
        <f t="shared" si="85"/>
        <v>0.26716486736652645</v>
      </c>
      <c r="N81" s="42" t="str">
        <f t="shared" si="86"/>
        <v>C</v>
      </c>
      <c r="O81" s="368">
        <f>'2024-2025 исходные'!P81</f>
        <v>0</v>
      </c>
      <c r="P81" s="364">
        <f t="shared" si="87"/>
        <v>0</v>
      </c>
      <c r="Q81" s="364">
        <f t="shared" si="88"/>
        <v>7.5812560667333301E-2</v>
      </c>
      <c r="R81" s="37" t="str">
        <f t="shared" si="89"/>
        <v>D</v>
      </c>
      <c r="S81" s="369">
        <f>'2024-2025 исходные'!S81</f>
        <v>901650.79267605639</v>
      </c>
      <c r="T81" s="370">
        <f t="shared" si="90"/>
        <v>0.32316741909125124</v>
      </c>
      <c r="U81" s="370">
        <f t="shared" si="91"/>
        <v>0.36079928527857424</v>
      </c>
      <c r="V81" s="42" t="str">
        <f t="shared" si="92"/>
        <v>C</v>
      </c>
      <c r="W81" s="86" t="str">
        <f>IF(AC81&gt;=3.5,"A",IF(AC81&gt;=2.5,"B",IF(AC81&gt;=1.5,"C","D")))</f>
        <v>C</v>
      </c>
      <c r="X81" s="101">
        <f>IF(F81="A",4.2,IF(F81="B",2.5,IF(F81="C",2,1)))</f>
        <v>2</v>
      </c>
      <c r="Y81" s="89">
        <f>IF(J81="A",4.2,IF(J81="B",2.5,IF(J81="C",2,1)))</f>
        <v>2</v>
      </c>
      <c r="Z81" s="89">
        <f>IF(N81="A",4.2,IF(N81="B",2.5,IF(N81="C",2,1)))</f>
        <v>2</v>
      </c>
      <c r="AA81" s="89">
        <f>IF(R81="A",4.2,IF(R81="B",2.5,IF(R81="C",2,1)))</f>
        <v>1</v>
      </c>
      <c r="AB81" s="89">
        <f>IF(V81="A",4.2,IF(V81="B",2.5,IF(V81="C",2,1)))</f>
        <v>2</v>
      </c>
      <c r="AC81" s="102">
        <f>AVERAGE(X81:AB81)</f>
        <v>1.8</v>
      </c>
    </row>
    <row r="82" spans="1:29" ht="15.75" thickBot="1" x14ac:dyDescent="0.3">
      <c r="A82" s="373">
        <v>14</v>
      </c>
      <c r="B82" s="14">
        <v>51580</v>
      </c>
      <c r="C82" s="162" t="s">
        <v>200</v>
      </c>
      <c r="D82" s="363">
        <f>'2024-2025 исходные'!F82</f>
        <v>0.77887209230832688</v>
      </c>
      <c r="E82" s="364">
        <f t="shared" si="79"/>
        <v>0.36350392232084233</v>
      </c>
      <c r="F82" s="31" t="str">
        <f t="shared" si="80"/>
        <v>A</v>
      </c>
      <c r="G82" s="365">
        <f>'2024-2025 исходные'!I82</f>
        <v>85139.949926715519</v>
      </c>
      <c r="H82" s="364">
        <f t="shared" si="81"/>
        <v>0.4545093259066727</v>
      </c>
      <c r="I82" s="364">
        <f t="shared" si="82"/>
        <v>0.15066265962960063</v>
      </c>
      <c r="J82" s="48" t="str">
        <f t="shared" si="83"/>
        <v>B</v>
      </c>
      <c r="K82" s="366">
        <f>'2024-2025 исходные'!L82</f>
        <v>122674.50686209195</v>
      </c>
      <c r="L82" s="367">
        <f t="shared" si="84"/>
        <v>0.29370255573080384</v>
      </c>
      <c r="M82" s="364">
        <f t="shared" si="85"/>
        <v>0.26716486736652645</v>
      </c>
      <c r="N82" s="42" t="str">
        <f t="shared" si="86"/>
        <v>B</v>
      </c>
      <c r="O82" s="368">
        <f>'2024-2025 исходные'!P82</f>
        <v>0</v>
      </c>
      <c r="P82" s="364">
        <f t="shared" si="87"/>
        <v>0</v>
      </c>
      <c r="Q82" s="364">
        <f t="shared" si="88"/>
        <v>7.5812560667333301E-2</v>
      </c>
      <c r="R82" s="37" t="str">
        <f t="shared" si="89"/>
        <v>D</v>
      </c>
      <c r="S82" s="369">
        <f>'2024-2025 исходные'!S82</f>
        <v>1142865.2601219511</v>
      </c>
      <c r="T82" s="370">
        <f t="shared" si="90"/>
        <v>0.40962290443563903</v>
      </c>
      <c r="U82" s="370">
        <f t="shared" si="91"/>
        <v>0.36079928527857424</v>
      </c>
      <c r="V82" s="42" t="str">
        <f t="shared" si="92"/>
        <v>B</v>
      </c>
      <c r="W82" s="91" t="str">
        <f t="shared" si="93"/>
        <v>B</v>
      </c>
      <c r="X82" s="101">
        <f t="shared" si="94"/>
        <v>4.2</v>
      </c>
      <c r="Y82" s="89">
        <f t="shared" si="95"/>
        <v>2.5</v>
      </c>
      <c r="Z82" s="89">
        <f t="shared" si="96"/>
        <v>2.5</v>
      </c>
      <c r="AA82" s="89">
        <f t="shared" si="97"/>
        <v>1</v>
      </c>
      <c r="AB82" s="89">
        <f t="shared" si="98"/>
        <v>2.5</v>
      </c>
      <c r="AC82" s="102">
        <f t="shared" si="99"/>
        <v>2.54</v>
      </c>
    </row>
    <row r="83" spans="1:29" ht="15.75" thickBot="1" x14ac:dyDescent="0.3">
      <c r="A83" s="340"/>
      <c r="B83" s="62"/>
      <c r="C83" s="64" t="s">
        <v>128</v>
      </c>
      <c r="D83" s="50">
        <f>AVERAGE(D84:D113)</f>
        <v>0.44719043457958524</v>
      </c>
      <c r="E83" s="371"/>
      <c r="F83" s="35" t="str">
        <f t="shared" si="80"/>
        <v>B</v>
      </c>
      <c r="G83" s="44">
        <f>AVERAGE(G84:G113)</f>
        <v>22549.993122214513</v>
      </c>
      <c r="H83" s="137">
        <f>AVERAGE(H84:H113)</f>
        <v>0.12038041109960526</v>
      </c>
      <c r="I83" s="137"/>
      <c r="J83" s="654" t="str">
        <f t="shared" si="83"/>
        <v>C</v>
      </c>
      <c r="K83" s="44">
        <f>AVERAGE(K84:K113)</f>
        <v>96885.832201776866</v>
      </c>
      <c r="L83" s="138">
        <f>AVERAGE(L84:L113)</f>
        <v>0.23196030911097837</v>
      </c>
      <c r="M83" s="137"/>
      <c r="N83" s="40" t="str">
        <f t="shared" si="86"/>
        <v>C</v>
      </c>
      <c r="O83" s="655">
        <f>AVERAGE(O84:O113)</f>
        <v>7095.9922309284266</v>
      </c>
      <c r="P83" s="137">
        <f>AVERAGE(P84:P113)</f>
        <v>0.11292305455940504</v>
      </c>
      <c r="Q83" s="137"/>
      <c r="R83" s="35" t="str">
        <f t="shared" si="89"/>
        <v>B</v>
      </c>
      <c r="S83" s="44">
        <f>AVERAGE(S84:S113)</f>
        <v>990201.39031554235</v>
      </c>
      <c r="T83" s="137">
        <f>AVERAGE(T84:T113)</f>
        <v>0.35490550253840003</v>
      </c>
      <c r="U83" s="342"/>
      <c r="V83" s="40" t="str">
        <f t="shared" si="92"/>
        <v>C</v>
      </c>
      <c r="W83" s="670" t="str">
        <f t="shared" si="93"/>
        <v>C</v>
      </c>
      <c r="X83" s="665">
        <f t="shared" si="94"/>
        <v>2.5</v>
      </c>
      <c r="Y83" s="141">
        <f t="shared" si="95"/>
        <v>2</v>
      </c>
      <c r="Z83" s="141">
        <f t="shared" si="96"/>
        <v>2</v>
      </c>
      <c r="AA83" s="141">
        <f t="shared" si="97"/>
        <v>2.5</v>
      </c>
      <c r="AB83" s="141">
        <f t="shared" si="98"/>
        <v>2</v>
      </c>
      <c r="AC83" s="142">
        <f t="shared" si="99"/>
        <v>2.2000000000000002</v>
      </c>
    </row>
    <row r="84" spans="1:29" x14ac:dyDescent="0.25">
      <c r="A84" s="74">
        <v>1</v>
      </c>
      <c r="B84" s="16">
        <v>60010</v>
      </c>
      <c r="C84" s="641" t="s">
        <v>173</v>
      </c>
      <c r="D84" s="381">
        <f>'2024-2025 исходные'!F84</f>
        <v>0.3449504684509791</v>
      </c>
      <c r="E84" s="382">
        <f t="shared" ref="E84:E115" si="100">$D$126</f>
        <v>0.36350392232084233</v>
      </c>
      <c r="F84" s="76" t="str">
        <f t="shared" si="80"/>
        <v>C</v>
      </c>
      <c r="G84" s="345">
        <f>'2024-2025 исходные'!I84</f>
        <v>38321.691542288558</v>
      </c>
      <c r="H84" s="344">
        <f t="shared" ref="H84:H115" si="101">G84/$G$127</f>
        <v>0.20457571569493802</v>
      </c>
      <c r="I84" s="344">
        <f t="shared" ref="I84:I115" si="102">$H$126</f>
        <v>0.15066265962960063</v>
      </c>
      <c r="J84" s="47" t="str">
        <f t="shared" si="83"/>
        <v>B</v>
      </c>
      <c r="K84" s="346">
        <f>'2024-2025 исходные'!L84</f>
        <v>96029.175482587059</v>
      </c>
      <c r="L84" s="347">
        <f t="shared" ref="L84:L115" si="103">K84/$K$127</f>
        <v>0.22990933475415568</v>
      </c>
      <c r="M84" s="344">
        <f t="shared" ref="M84:M115" si="104">$L$126</f>
        <v>0.26716486736652645</v>
      </c>
      <c r="N84" s="52" t="str">
        <f t="shared" si="86"/>
        <v>C</v>
      </c>
      <c r="O84" s="348">
        <f>'2024-2025 исходные'!P84</f>
        <v>5443.2971343283571</v>
      </c>
      <c r="P84" s="344">
        <f t="shared" ref="P84:P113" si="105">O84/$O$127</f>
        <v>8.6622662381690821E-2</v>
      </c>
      <c r="Q84" s="344">
        <f t="shared" ref="Q84:Q115" si="106">$P$126</f>
        <v>7.5812560667333301E-2</v>
      </c>
      <c r="R84" s="36" t="str">
        <f t="shared" si="89"/>
        <v>B</v>
      </c>
      <c r="S84" s="386">
        <f>'2024-2025 исходные'!S84</f>
        <v>935086.26864406781</v>
      </c>
      <c r="T84" s="387">
        <f t="shared" ref="T84:T113" si="107">S84/$S$127</f>
        <v>0.33515127865466415</v>
      </c>
      <c r="U84" s="387">
        <f t="shared" ref="U84:U115" si="108">$T$126</f>
        <v>0.36079928527857424</v>
      </c>
      <c r="V84" s="78" t="str">
        <f t="shared" si="92"/>
        <v>C</v>
      </c>
      <c r="W84" s="671" t="str">
        <f t="shared" si="93"/>
        <v>C</v>
      </c>
      <c r="X84" s="666">
        <f t="shared" si="94"/>
        <v>2</v>
      </c>
      <c r="Y84" s="88">
        <f t="shared" si="95"/>
        <v>2.5</v>
      </c>
      <c r="Z84" s="88">
        <f t="shared" si="96"/>
        <v>2</v>
      </c>
      <c r="AA84" s="88">
        <f t="shared" si="97"/>
        <v>2.5</v>
      </c>
      <c r="AB84" s="88">
        <f t="shared" si="98"/>
        <v>2</v>
      </c>
      <c r="AC84" s="648">
        <f t="shared" si="99"/>
        <v>2.2000000000000002</v>
      </c>
    </row>
    <row r="85" spans="1:29" x14ac:dyDescent="0.25">
      <c r="A85" s="74">
        <v>2</v>
      </c>
      <c r="B85" s="13">
        <v>60020</v>
      </c>
      <c r="C85" s="641" t="s">
        <v>25</v>
      </c>
      <c r="D85" s="343">
        <f>'2024-2025 исходные'!F85</f>
        <v>9.606081172071973E-2</v>
      </c>
      <c r="E85" s="344">
        <f t="shared" si="100"/>
        <v>0.36350392232084233</v>
      </c>
      <c r="F85" s="26" t="str">
        <f t="shared" si="80"/>
        <v>D</v>
      </c>
      <c r="G85" s="345">
        <f>'2024-2025 исходные'!I85</f>
        <v>19812.751396648044</v>
      </c>
      <c r="H85" s="344">
        <f t="shared" si="101"/>
        <v>0.10576797718812544</v>
      </c>
      <c r="I85" s="344">
        <f t="shared" si="102"/>
        <v>0.15066265962960063</v>
      </c>
      <c r="J85" s="47" t="str">
        <f t="shared" si="83"/>
        <v>C</v>
      </c>
      <c r="K85" s="346">
        <f>'2024-2025 исходные'!L85</f>
        <v>107017.02089385474</v>
      </c>
      <c r="L85" s="347">
        <f t="shared" si="103"/>
        <v>0.25621600891011709</v>
      </c>
      <c r="M85" s="344">
        <f t="shared" si="104"/>
        <v>0.26716486736652645</v>
      </c>
      <c r="N85" s="52" t="str">
        <f t="shared" si="86"/>
        <v>C</v>
      </c>
      <c r="O85" s="348">
        <f>'2024-2025 исходные'!P85</f>
        <v>5352.5873463687149</v>
      </c>
      <c r="P85" s="344">
        <f t="shared" si="105"/>
        <v>8.5179139615390032E-2</v>
      </c>
      <c r="Q85" s="344">
        <f t="shared" si="106"/>
        <v>7.5812560667333301E-2</v>
      </c>
      <c r="R85" s="36" t="str">
        <f t="shared" si="89"/>
        <v>B</v>
      </c>
      <c r="S85" s="351">
        <f>'2024-2025 исходные'!S85</f>
        <v>1226166.6863888889</v>
      </c>
      <c r="T85" s="350">
        <f t="shared" si="107"/>
        <v>0.43947959302502987</v>
      </c>
      <c r="U85" s="350">
        <f t="shared" si="108"/>
        <v>0.36079928527857424</v>
      </c>
      <c r="V85" s="52" t="str">
        <f t="shared" si="92"/>
        <v>B</v>
      </c>
      <c r="W85" s="672" t="str">
        <f t="shared" si="93"/>
        <v>C</v>
      </c>
      <c r="X85" s="667">
        <f t="shared" si="94"/>
        <v>1</v>
      </c>
      <c r="Y85" s="87">
        <f t="shared" si="95"/>
        <v>2</v>
      </c>
      <c r="Z85" s="87">
        <f t="shared" si="96"/>
        <v>2</v>
      </c>
      <c r="AA85" s="87">
        <f t="shared" si="97"/>
        <v>2.5</v>
      </c>
      <c r="AB85" s="87">
        <f t="shared" si="98"/>
        <v>2.5</v>
      </c>
      <c r="AC85" s="649">
        <f t="shared" si="99"/>
        <v>2</v>
      </c>
    </row>
    <row r="86" spans="1:29" x14ac:dyDescent="0.25">
      <c r="A86" s="74">
        <v>3</v>
      </c>
      <c r="B86" s="13">
        <v>60050</v>
      </c>
      <c r="C86" s="641" t="s">
        <v>174</v>
      </c>
      <c r="D86" s="343">
        <f>'2024-2025 исходные'!F86</f>
        <v>0.40721749524177736</v>
      </c>
      <c r="E86" s="344">
        <f t="shared" si="100"/>
        <v>0.36350392232084233</v>
      </c>
      <c r="F86" s="26" t="str">
        <f t="shared" si="80"/>
        <v>B</v>
      </c>
      <c r="G86" s="345">
        <f>'2024-2025 исходные'!I86</f>
        <v>18792.761653474055</v>
      </c>
      <c r="H86" s="344">
        <f t="shared" si="101"/>
        <v>0.10032288530117026</v>
      </c>
      <c r="I86" s="344">
        <f t="shared" si="102"/>
        <v>0.15066265962960063</v>
      </c>
      <c r="J86" s="47" t="str">
        <f t="shared" si="83"/>
        <v>C</v>
      </c>
      <c r="K86" s="346">
        <f>'2024-2025 исходные'!L86</f>
        <v>92557.971459982407</v>
      </c>
      <c r="L86" s="347">
        <f t="shared" si="103"/>
        <v>0.22159871244981549</v>
      </c>
      <c r="M86" s="344">
        <f t="shared" si="104"/>
        <v>0.26716486736652645</v>
      </c>
      <c r="N86" s="52" t="str">
        <f t="shared" si="86"/>
        <v>D</v>
      </c>
      <c r="O86" s="348">
        <f>'2024-2025 исходные'!P86</f>
        <v>11288.358390501318</v>
      </c>
      <c r="P86" s="344">
        <f t="shared" si="105"/>
        <v>0.17963885372657976</v>
      </c>
      <c r="Q86" s="344">
        <f t="shared" si="106"/>
        <v>7.5812560667333301E-2</v>
      </c>
      <c r="R86" s="36" t="str">
        <f t="shared" si="89"/>
        <v>B</v>
      </c>
      <c r="S86" s="351">
        <f>'2024-2025 исходные'!S86</f>
        <v>963567.53852941177</v>
      </c>
      <c r="T86" s="350">
        <f t="shared" si="107"/>
        <v>0.34535946408083151</v>
      </c>
      <c r="U86" s="350">
        <f t="shared" si="108"/>
        <v>0.36079928527857424</v>
      </c>
      <c r="V86" s="52" t="str">
        <f t="shared" si="92"/>
        <v>C</v>
      </c>
      <c r="W86" s="671" t="str">
        <f t="shared" si="93"/>
        <v>C</v>
      </c>
      <c r="X86" s="667">
        <f t="shared" si="94"/>
        <v>2.5</v>
      </c>
      <c r="Y86" s="87">
        <f t="shared" si="95"/>
        <v>2</v>
      </c>
      <c r="Z86" s="87">
        <f t="shared" si="96"/>
        <v>1</v>
      </c>
      <c r="AA86" s="87">
        <f t="shared" si="97"/>
        <v>2.5</v>
      </c>
      <c r="AB86" s="87">
        <f t="shared" si="98"/>
        <v>2</v>
      </c>
      <c r="AC86" s="649">
        <f t="shared" si="99"/>
        <v>2</v>
      </c>
    </row>
    <row r="87" spans="1:29" x14ac:dyDescent="0.25">
      <c r="A87" s="74">
        <v>4</v>
      </c>
      <c r="B87" s="13">
        <v>60070</v>
      </c>
      <c r="C87" s="641" t="s">
        <v>175</v>
      </c>
      <c r="D87" s="343">
        <f>'2024-2025 исходные'!F87</f>
        <v>0.21681439782979248</v>
      </c>
      <c r="E87" s="344">
        <f t="shared" si="100"/>
        <v>0.36350392232084233</v>
      </c>
      <c r="F87" s="26" t="str">
        <f t="shared" si="80"/>
        <v>C</v>
      </c>
      <c r="G87" s="345">
        <f>'2024-2025 исходные'!I87</f>
        <v>21220.661157024795</v>
      </c>
      <c r="H87" s="344">
        <f t="shared" si="101"/>
        <v>0.11328393317209144</v>
      </c>
      <c r="I87" s="344">
        <f t="shared" si="102"/>
        <v>0.15066265962960063</v>
      </c>
      <c r="J87" s="47" t="str">
        <f t="shared" si="83"/>
        <v>C</v>
      </c>
      <c r="K87" s="346">
        <f>'2024-2025 исходные'!L87</f>
        <v>95999.725495867766</v>
      </c>
      <c r="L87" s="347">
        <f t="shared" si="103"/>
        <v>0.2298388267359297</v>
      </c>
      <c r="M87" s="344">
        <f t="shared" si="104"/>
        <v>0.26716486736652645</v>
      </c>
      <c r="N87" s="52" t="str">
        <f t="shared" si="86"/>
        <v>C</v>
      </c>
      <c r="O87" s="348">
        <f>'2024-2025 исходные'!P87</f>
        <v>5266.2045702479345</v>
      </c>
      <c r="P87" s="344">
        <f t="shared" si="105"/>
        <v>8.3804475350910776E-2</v>
      </c>
      <c r="Q87" s="344">
        <f t="shared" si="106"/>
        <v>7.5812560667333301E-2</v>
      </c>
      <c r="R87" s="36" t="str">
        <f t="shared" si="89"/>
        <v>B</v>
      </c>
      <c r="S87" s="351">
        <f>'2024-2025 исходные'!S87</f>
        <v>908306.20447368431</v>
      </c>
      <c r="T87" s="350">
        <f t="shared" si="107"/>
        <v>0.32555283512049393</v>
      </c>
      <c r="U87" s="350">
        <f t="shared" si="108"/>
        <v>0.36079928527857424</v>
      </c>
      <c r="V87" s="52" t="str">
        <f t="shared" si="92"/>
        <v>C</v>
      </c>
      <c r="W87" s="671" t="str">
        <f t="shared" si="93"/>
        <v>C</v>
      </c>
      <c r="X87" s="667">
        <f t="shared" si="94"/>
        <v>2</v>
      </c>
      <c r="Y87" s="87">
        <f t="shared" si="95"/>
        <v>2</v>
      </c>
      <c r="Z87" s="87">
        <f t="shared" si="96"/>
        <v>2</v>
      </c>
      <c r="AA87" s="87">
        <f t="shared" si="97"/>
        <v>2.5</v>
      </c>
      <c r="AB87" s="87">
        <f t="shared" si="98"/>
        <v>2</v>
      </c>
      <c r="AC87" s="649">
        <f t="shared" si="99"/>
        <v>2.1</v>
      </c>
    </row>
    <row r="88" spans="1:29" x14ac:dyDescent="0.25">
      <c r="A88" s="74">
        <v>5</v>
      </c>
      <c r="B88" s="13">
        <v>60180</v>
      </c>
      <c r="C88" s="641" t="s">
        <v>195</v>
      </c>
      <c r="D88" s="343">
        <f>'2024-2025 исходные'!F88</f>
        <v>0.53794016997955929</v>
      </c>
      <c r="E88" s="344">
        <f t="shared" si="100"/>
        <v>0.36350392232084233</v>
      </c>
      <c r="F88" s="143" t="str">
        <f t="shared" si="80"/>
        <v>B</v>
      </c>
      <c r="G88" s="345">
        <f>'2024-2025 исходные'!I88</f>
        <v>36203.743654822334</v>
      </c>
      <c r="H88" s="344">
        <f t="shared" si="101"/>
        <v>0.19326930704111195</v>
      </c>
      <c r="I88" s="344">
        <f t="shared" si="102"/>
        <v>0.15066265962960063</v>
      </c>
      <c r="J88" s="47" t="str">
        <f t="shared" si="83"/>
        <v>B</v>
      </c>
      <c r="K88" s="346">
        <f>'2024-2025 исходные'!L88</f>
        <v>87447.419435279182</v>
      </c>
      <c r="L88" s="347">
        <f t="shared" si="103"/>
        <v>0.20936322661625154</v>
      </c>
      <c r="M88" s="344">
        <f t="shared" si="104"/>
        <v>0.26716486736652645</v>
      </c>
      <c r="N88" s="52" t="str">
        <f t="shared" si="86"/>
        <v>D</v>
      </c>
      <c r="O88" s="348">
        <f>'2024-2025 исходные'!P88</f>
        <v>4843.6981408629435</v>
      </c>
      <c r="P88" s="344">
        <f t="shared" si="105"/>
        <v>7.7080860805619988E-2</v>
      </c>
      <c r="Q88" s="344">
        <f t="shared" si="106"/>
        <v>7.5812560667333301E-2</v>
      </c>
      <c r="R88" s="36" t="str">
        <f t="shared" si="89"/>
        <v>B</v>
      </c>
      <c r="S88" s="351">
        <f>'2024-2025 исходные'!S88</f>
        <v>1072562.3491549296</v>
      </c>
      <c r="T88" s="350">
        <f t="shared" si="107"/>
        <v>0.38442511114763711</v>
      </c>
      <c r="U88" s="350">
        <f t="shared" si="108"/>
        <v>0.36079928527857424</v>
      </c>
      <c r="V88" s="52" t="str">
        <f t="shared" si="92"/>
        <v>B</v>
      </c>
      <c r="W88" s="671" t="str">
        <f t="shared" si="93"/>
        <v>C</v>
      </c>
      <c r="X88" s="667">
        <f t="shared" si="94"/>
        <v>2.5</v>
      </c>
      <c r="Y88" s="87">
        <f t="shared" si="95"/>
        <v>2.5</v>
      </c>
      <c r="Z88" s="87">
        <f t="shared" si="96"/>
        <v>1</v>
      </c>
      <c r="AA88" s="87">
        <f t="shared" si="97"/>
        <v>2.5</v>
      </c>
      <c r="AB88" s="87">
        <f t="shared" si="98"/>
        <v>2.5</v>
      </c>
      <c r="AC88" s="649">
        <f t="shared" si="99"/>
        <v>2.2000000000000002</v>
      </c>
    </row>
    <row r="89" spans="1:29" x14ac:dyDescent="0.25">
      <c r="A89" s="74">
        <v>6</v>
      </c>
      <c r="B89" s="13">
        <v>60240</v>
      </c>
      <c r="C89" s="641" t="s">
        <v>176</v>
      </c>
      <c r="D89" s="343">
        <f>'2024-2025 исходные'!F89</f>
        <v>0.54385402474573863</v>
      </c>
      <c r="E89" s="344">
        <f t="shared" si="100"/>
        <v>0.36350392232084233</v>
      </c>
      <c r="F89" s="143" t="str">
        <f t="shared" si="80"/>
        <v>B</v>
      </c>
      <c r="G89" s="345">
        <f>'2024-2025 исходные'!I89</f>
        <v>15264.502798105897</v>
      </c>
      <c r="H89" s="344">
        <f t="shared" si="101"/>
        <v>8.1487702107405677E-2</v>
      </c>
      <c r="I89" s="344">
        <f t="shared" si="102"/>
        <v>0.15066265962960063</v>
      </c>
      <c r="J89" s="47" t="str">
        <f t="shared" si="83"/>
        <v>D</v>
      </c>
      <c r="K89" s="346">
        <f>'2024-2025 исходные'!L89</f>
        <v>82258.027946620743</v>
      </c>
      <c r="L89" s="347">
        <f t="shared" si="103"/>
        <v>0.19693898638987697</v>
      </c>
      <c r="M89" s="344">
        <f t="shared" si="104"/>
        <v>0.26716486736652645</v>
      </c>
      <c r="N89" s="52" t="str">
        <f t="shared" si="86"/>
        <v>D</v>
      </c>
      <c r="O89" s="348">
        <f>'2024-2025 исходные'!P89</f>
        <v>4712.4646706844596</v>
      </c>
      <c r="P89" s="344">
        <f t="shared" si="105"/>
        <v>7.4992458813239848E-2</v>
      </c>
      <c r="Q89" s="344">
        <f t="shared" si="106"/>
        <v>7.5812560667333301E-2</v>
      </c>
      <c r="R89" s="36" t="str">
        <f t="shared" si="89"/>
        <v>C</v>
      </c>
      <c r="S89" s="351">
        <f>'2024-2025 исходные'!S89</f>
        <v>1068316.1840196077</v>
      </c>
      <c r="T89" s="350">
        <f t="shared" si="107"/>
        <v>0.38290321127357996</v>
      </c>
      <c r="U89" s="350">
        <f t="shared" si="108"/>
        <v>0.36079928527857424</v>
      </c>
      <c r="V89" s="52" t="str">
        <f t="shared" si="92"/>
        <v>B</v>
      </c>
      <c r="W89" s="673" t="str">
        <f t="shared" si="93"/>
        <v>C</v>
      </c>
      <c r="X89" s="667">
        <f t="shared" si="94"/>
        <v>2.5</v>
      </c>
      <c r="Y89" s="87">
        <f t="shared" si="95"/>
        <v>1</v>
      </c>
      <c r="Z89" s="87">
        <f t="shared" si="96"/>
        <v>1</v>
      </c>
      <c r="AA89" s="87">
        <f t="shared" si="97"/>
        <v>2</v>
      </c>
      <c r="AB89" s="87">
        <f t="shared" si="98"/>
        <v>2.5</v>
      </c>
      <c r="AC89" s="649">
        <f t="shared" si="99"/>
        <v>1.8</v>
      </c>
    </row>
    <row r="90" spans="1:29" x14ac:dyDescent="0.25">
      <c r="A90" s="74">
        <v>7</v>
      </c>
      <c r="B90" s="13">
        <v>60560</v>
      </c>
      <c r="C90" s="641" t="s">
        <v>9</v>
      </c>
      <c r="D90" s="361">
        <f>'2024-2025 исходные'!F90</f>
        <v>0.21074693141296905</v>
      </c>
      <c r="E90" s="344">
        <f t="shared" si="100"/>
        <v>0.36350392232084233</v>
      </c>
      <c r="F90" s="145" t="str">
        <f t="shared" si="80"/>
        <v>C</v>
      </c>
      <c r="G90" s="345">
        <f>'2024-2025 исходные'!I90</f>
        <v>28361.976967370443</v>
      </c>
      <c r="H90" s="344">
        <f t="shared" si="101"/>
        <v>0.15140698395895111</v>
      </c>
      <c r="I90" s="344">
        <f t="shared" si="102"/>
        <v>0.15066265962960063</v>
      </c>
      <c r="J90" s="47" t="str">
        <f t="shared" si="83"/>
        <v>B</v>
      </c>
      <c r="K90" s="346">
        <f>'2024-2025 исходные'!L90</f>
        <v>105461.10882917467</v>
      </c>
      <c r="L90" s="347">
        <f t="shared" si="103"/>
        <v>0.25249090447254513</v>
      </c>
      <c r="M90" s="344">
        <f t="shared" si="104"/>
        <v>0.26716486736652645</v>
      </c>
      <c r="N90" s="52" t="str">
        <f t="shared" si="86"/>
        <v>C</v>
      </c>
      <c r="O90" s="348">
        <f>'2024-2025 исходные'!P90</f>
        <v>6366.4406717850288</v>
      </c>
      <c r="P90" s="344">
        <f t="shared" si="105"/>
        <v>0.10131323484201929</v>
      </c>
      <c r="Q90" s="344">
        <f t="shared" si="106"/>
        <v>7.5812560667333301E-2</v>
      </c>
      <c r="R90" s="36" t="str">
        <f t="shared" si="89"/>
        <v>B</v>
      </c>
      <c r="S90" s="351">
        <f>'2024-2025 исходные'!S90</f>
        <v>791397.28589743585</v>
      </c>
      <c r="T90" s="350">
        <f t="shared" si="107"/>
        <v>0.2836506333014252</v>
      </c>
      <c r="U90" s="350">
        <f t="shared" si="108"/>
        <v>0.36079928527857424</v>
      </c>
      <c r="V90" s="52" t="str">
        <f t="shared" si="92"/>
        <v>D</v>
      </c>
      <c r="W90" s="672" t="str">
        <f t="shared" si="93"/>
        <v>C</v>
      </c>
      <c r="X90" s="667">
        <f t="shared" si="94"/>
        <v>2</v>
      </c>
      <c r="Y90" s="87">
        <f t="shared" si="95"/>
        <v>2.5</v>
      </c>
      <c r="Z90" s="87">
        <f t="shared" si="96"/>
        <v>2</v>
      </c>
      <c r="AA90" s="87">
        <f t="shared" si="97"/>
        <v>2.5</v>
      </c>
      <c r="AB90" s="87">
        <f t="shared" si="98"/>
        <v>1</v>
      </c>
      <c r="AC90" s="649">
        <f t="shared" si="99"/>
        <v>2</v>
      </c>
    </row>
    <row r="91" spans="1:29" x14ac:dyDescent="0.25">
      <c r="A91" s="74">
        <v>8</v>
      </c>
      <c r="B91" s="13">
        <v>60660</v>
      </c>
      <c r="C91" s="641" t="s">
        <v>196</v>
      </c>
      <c r="D91" s="343">
        <f>'2024-2025 исходные'!F91</f>
        <v>0.22732451300349693</v>
      </c>
      <c r="E91" s="344">
        <f t="shared" si="100"/>
        <v>0.36350392232084233</v>
      </c>
      <c r="F91" s="143" t="str">
        <f t="shared" si="80"/>
        <v>C</v>
      </c>
      <c r="G91" s="345">
        <f>'2024-2025 исходные'!I91</f>
        <v>37646.141732283468</v>
      </c>
      <c r="H91" s="344">
        <f t="shared" si="101"/>
        <v>0.20096937473483545</v>
      </c>
      <c r="I91" s="344">
        <f t="shared" si="102"/>
        <v>0.15066265962960063</v>
      </c>
      <c r="J91" s="47" t="str">
        <f t="shared" si="83"/>
        <v>B</v>
      </c>
      <c r="K91" s="346">
        <f>'2024-2025 исходные'!L91</f>
        <v>96840.913790776147</v>
      </c>
      <c r="L91" s="347">
        <f t="shared" si="103"/>
        <v>0.23185276719010384</v>
      </c>
      <c r="M91" s="344">
        <f t="shared" si="104"/>
        <v>0.26716486736652645</v>
      </c>
      <c r="N91" s="52" t="str">
        <f t="shared" si="86"/>
        <v>C</v>
      </c>
      <c r="O91" s="348">
        <f>'2024-2025 исходные'!P91</f>
        <v>11575.360472440945</v>
      </c>
      <c r="P91" s="344">
        <f t="shared" si="105"/>
        <v>0.18420610108294996</v>
      </c>
      <c r="Q91" s="344">
        <f t="shared" si="106"/>
        <v>7.5812560667333301E-2</v>
      </c>
      <c r="R91" s="36" t="str">
        <f t="shared" si="89"/>
        <v>B</v>
      </c>
      <c r="S91" s="351">
        <f>'2024-2025 исходные'!S91</f>
        <v>1213364.4960465117</v>
      </c>
      <c r="T91" s="350">
        <f t="shared" si="107"/>
        <v>0.43489106402326211</v>
      </c>
      <c r="U91" s="350">
        <f t="shared" si="108"/>
        <v>0.36079928527857424</v>
      </c>
      <c r="V91" s="52" t="str">
        <f t="shared" si="92"/>
        <v>B</v>
      </c>
      <c r="W91" s="672" t="str">
        <f t="shared" si="93"/>
        <v>C</v>
      </c>
      <c r="X91" s="667">
        <f t="shared" si="94"/>
        <v>2</v>
      </c>
      <c r="Y91" s="87">
        <f t="shared" si="95"/>
        <v>2.5</v>
      </c>
      <c r="Z91" s="87">
        <f t="shared" si="96"/>
        <v>2</v>
      </c>
      <c r="AA91" s="87">
        <f t="shared" si="97"/>
        <v>2.5</v>
      </c>
      <c r="AB91" s="87">
        <f t="shared" si="98"/>
        <v>2.5</v>
      </c>
      <c r="AC91" s="649">
        <f t="shared" si="99"/>
        <v>2.2999999999999998</v>
      </c>
    </row>
    <row r="92" spans="1:29" x14ac:dyDescent="0.25">
      <c r="A92" s="74">
        <v>9</v>
      </c>
      <c r="B92" s="374">
        <v>60001</v>
      </c>
      <c r="C92" s="641" t="s">
        <v>197</v>
      </c>
      <c r="D92" s="352">
        <f>'2024-2025 исходные'!F92</f>
        <v>0.57445555306031071</v>
      </c>
      <c r="E92" s="353">
        <f t="shared" si="100"/>
        <v>0.36350392232084233</v>
      </c>
      <c r="F92" s="146" t="str">
        <f t="shared" si="80"/>
        <v>B</v>
      </c>
      <c r="G92" s="354">
        <f>'2024-2025 исходные'!I92</f>
        <v>15879.556786703601</v>
      </c>
      <c r="H92" s="353">
        <f t="shared" si="101"/>
        <v>8.4771093441255121E-2</v>
      </c>
      <c r="I92" s="353">
        <f t="shared" si="102"/>
        <v>0.15066265962960063</v>
      </c>
      <c r="J92" s="46" t="str">
        <f t="shared" si="83"/>
        <v>C</v>
      </c>
      <c r="K92" s="355">
        <f>'2024-2025 исходные'!L92</f>
        <v>92285.405891043396</v>
      </c>
      <c r="L92" s="356">
        <f t="shared" si="103"/>
        <v>0.22094614651538219</v>
      </c>
      <c r="M92" s="353">
        <f t="shared" si="104"/>
        <v>0.26716486736652645</v>
      </c>
      <c r="N92" s="41" t="str">
        <f t="shared" si="86"/>
        <v>D</v>
      </c>
      <c r="O92" s="357">
        <f>'2024-2025 исходные'!P92</f>
        <v>4686.9738873499546</v>
      </c>
      <c r="P92" s="353">
        <f t="shared" si="105"/>
        <v>7.4586807704336691E-2</v>
      </c>
      <c r="Q92" s="353">
        <f t="shared" si="106"/>
        <v>7.5812560667333301E-2</v>
      </c>
      <c r="R92" s="38" t="str">
        <f t="shared" si="89"/>
        <v>C</v>
      </c>
      <c r="S92" s="358">
        <f>'2024-2025 исходные'!S92</f>
        <v>978660.43950819678</v>
      </c>
      <c r="T92" s="359">
        <f t="shared" si="107"/>
        <v>0.35076902385223424</v>
      </c>
      <c r="U92" s="359">
        <f t="shared" si="108"/>
        <v>0.36079928527857424</v>
      </c>
      <c r="V92" s="41" t="str">
        <f t="shared" si="92"/>
        <v>C</v>
      </c>
      <c r="W92" s="671" t="str">
        <f t="shared" si="93"/>
        <v>C</v>
      </c>
      <c r="X92" s="667">
        <f t="shared" si="94"/>
        <v>2.5</v>
      </c>
      <c r="Y92" s="87">
        <f t="shared" si="95"/>
        <v>2</v>
      </c>
      <c r="Z92" s="87">
        <f t="shared" si="96"/>
        <v>1</v>
      </c>
      <c r="AA92" s="87">
        <f t="shared" si="97"/>
        <v>2</v>
      </c>
      <c r="AB92" s="87">
        <f t="shared" si="98"/>
        <v>2</v>
      </c>
      <c r="AC92" s="649">
        <f t="shared" si="99"/>
        <v>1.9</v>
      </c>
    </row>
    <row r="93" spans="1:29" x14ac:dyDescent="0.25">
      <c r="A93" s="372">
        <v>10</v>
      </c>
      <c r="B93" s="13">
        <v>60850</v>
      </c>
      <c r="C93" s="641" t="s">
        <v>177</v>
      </c>
      <c r="D93" s="343">
        <f>'2024-2025 исходные'!F93</f>
        <v>0.31827159958557677</v>
      </c>
      <c r="E93" s="344">
        <f t="shared" si="100"/>
        <v>0.36350392232084233</v>
      </c>
      <c r="F93" s="143" t="str">
        <f t="shared" si="80"/>
        <v>C</v>
      </c>
      <c r="G93" s="345">
        <f>'2024-2025 исходные'!I93</f>
        <v>18558.896000000001</v>
      </c>
      <c r="H93" s="344">
        <f t="shared" si="101"/>
        <v>9.9074421793678077E-2</v>
      </c>
      <c r="I93" s="344">
        <f t="shared" si="102"/>
        <v>0.15066265962960063</v>
      </c>
      <c r="J93" s="47" t="str">
        <f t="shared" si="83"/>
        <v>C</v>
      </c>
      <c r="K93" s="346">
        <f>'2024-2025 исходные'!L93</f>
        <v>93741.044672000004</v>
      </c>
      <c r="L93" s="347">
        <f t="shared" si="103"/>
        <v>0.22443118053853453</v>
      </c>
      <c r="M93" s="344">
        <f t="shared" si="104"/>
        <v>0.26716486736652645</v>
      </c>
      <c r="N93" s="52" t="str">
        <f t="shared" si="86"/>
        <v>D</v>
      </c>
      <c r="O93" s="348">
        <f>'2024-2025 исходные'!P93</f>
        <v>4629.0334159999993</v>
      </c>
      <c r="P93" s="344">
        <f t="shared" si="105"/>
        <v>7.3664763993672625E-2</v>
      </c>
      <c r="Q93" s="344">
        <f t="shared" si="106"/>
        <v>7.5812560667333301E-2</v>
      </c>
      <c r="R93" s="36" t="str">
        <f t="shared" si="89"/>
        <v>C</v>
      </c>
      <c r="S93" s="351">
        <f>'2024-2025 исходные'!S93</f>
        <v>1092809.1130000001</v>
      </c>
      <c r="T93" s="350">
        <f t="shared" si="107"/>
        <v>0.39168190554066579</v>
      </c>
      <c r="U93" s="350">
        <f t="shared" si="108"/>
        <v>0.36079928527857424</v>
      </c>
      <c r="V93" s="52" t="str">
        <f t="shared" si="92"/>
        <v>B</v>
      </c>
      <c r="W93" s="671" t="str">
        <f t="shared" si="93"/>
        <v>C</v>
      </c>
      <c r="X93" s="667">
        <f t="shared" si="94"/>
        <v>2</v>
      </c>
      <c r="Y93" s="87">
        <f t="shared" si="95"/>
        <v>2</v>
      </c>
      <c r="Z93" s="87">
        <f t="shared" si="96"/>
        <v>1</v>
      </c>
      <c r="AA93" s="87">
        <f t="shared" si="97"/>
        <v>2</v>
      </c>
      <c r="AB93" s="87">
        <f t="shared" si="98"/>
        <v>2.5</v>
      </c>
      <c r="AC93" s="649">
        <f t="shared" si="99"/>
        <v>1.9</v>
      </c>
    </row>
    <row r="94" spans="1:29" x14ac:dyDescent="0.25">
      <c r="A94" s="372">
        <v>11</v>
      </c>
      <c r="B94" s="13">
        <v>60910</v>
      </c>
      <c r="C94" s="641" t="s">
        <v>204</v>
      </c>
      <c r="D94" s="343">
        <f>'2024-2025 исходные'!F94</f>
        <v>0.34823921142987896</v>
      </c>
      <c r="E94" s="344">
        <f t="shared" si="100"/>
        <v>0.36350392232084233</v>
      </c>
      <c r="F94" s="143" t="str">
        <f t="shared" si="80"/>
        <v>C</v>
      </c>
      <c r="G94" s="345">
        <f>'2024-2025 исходные'!I94</f>
        <v>21780.143329658214</v>
      </c>
      <c r="H94" s="344">
        <f t="shared" si="101"/>
        <v>0.11627066108723935</v>
      </c>
      <c r="I94" s="344">
        <f t="shared" si="102"/>
        <v>0.15066265962960063</v>
      </c>
      <c r="J94" s="47" t="str">
        <f t="shared" si="83"/>
        <v>C</v>
      </c>
      <c r="K94" s="346">
        <f>'2024-2025 исходные'!L94</f>
        <v>102168.63181918413</v>
      </c>
      <c r="L94" s="347">
        <f t="shared" si="103"/>
        <v>0.24460818346347493</v>
      </c>
      <c r="M94" s="344">
        <f t="shared" si="104"/>
        <v>0.26716486736652645</v>
      </c>
      <c r="N94" s="52" t="str">
        <f t="shared" si="86"/>
        <v>C</v>
      </c>
      <c r="O94" s="348">
        <f>'2024-2025 исходные'!P94</f>
        <v>5202.4264718853356</v>
      </c>
      <c r="P94" s="344">
        <f t="shared" si="105"/>
        <v>8.2789533754765235E-2</v>
      </c>
      <c r="Q94" s="344">
        <f t="shared" si="106"/>
        <v>7.5812560667333301E-2</v>
      </c>
      <c r="R94" s="36" t="str">
        <f t="shared" si="89"/>
        <v>B</v>
      </c>
      <c r="S94" s="351">
        <f>'2024-2025 исходные'!S94</f>
        <v>896638.04833333334</v>
      </c>
      <c r="T94" s="350">
        <f t="shared" si="107"/>
        <v>0.32137076381743496</v>
      </c>
      <c r="U94" s="350">
        <f t="shared" si="108"/>
        <v>0.36079928527857424</v>
      </c>
      <c r="V94" s="52" t="str">
        <f t="shared" si="92"/>
        <v>C</v>
      </c>
      <c r="W94" s="673" t="str">
        <f t="shared" si="93"/>
        <v>C</v>
      </c>
      <c r="X94" s="667">
        <f t="shared" si="94"/>
        <v>2</v>
      </c>
      <c r="Y94" s="87">
        <f t="shared" si="95"/>
        <v>2</v>
      </c>
      <c r="Z94" s="87">
        <f t="shared" si="96"/>
        <v>2</v>
      </c>
      <c r="AA94" s="87">
        <f t="shared" si="97"/>
        <v>2.5</v>
      </c>
      <c r="AB94" s="87">
        <f t="shared" si="98"/>
        <v>2</v>
      </c>
      <c r="AC94" s="649">
        <f t="shared" si="99"/>
        <v>2.1</v>
      </c>
    </row>
    <row r="95" spans="1:29" x14ac:dyDescent="0.25">
      <c r="A95" s="372">
        <v>12</v>
      </c>
      <c r="B95" s="13">
        <v>60980</v>
      </c>
      <c r="C95" s="641" t="s">
        <v>205</v>
      </c>
      <c r="D95" s="343">
        <f>'2024-2025 исходные'!F95</f>
        <v>0.25421925438847287</v>
      </c>
      <c r="E95" s="344">
        <f t="shared" si="100"/>
        <v>0.36350392232084233</v>
      </c>
      <c r="F95" s="143" t="str">
        <f t="shared" si="80"/>
        <v>C</v>
      </c>
      <c r="G95" s="345">
        <f>'2024-2025 исходные'!I95</f>
        <v>36524.244444444441</v>
      </c>
      <c r="H95" s="344">
        <f t="shared" si="101"/>
        <v>0.19498026174532643</v>
      </c>
      <c r="I95" s="344">
        <f t="shared" si="102"/>
        <v>0.15066265962960063</v>
      </c>
      <c r="J95" s="47" t="str">
        <f t="shared" si="83"/>
        <v>B</v>
      </c>
      <c r="K95" s="346">
        <f>'2024-2025 исходные'!L95</f>
        <v>101717.44547777779</v>
      </c>
      <c r="L95" s="347">
        <f t="shared" si="103"/>
        <v>0.24352797058981862</v>
      </c>
      <c r="M95" s="344">
        <f t="shared" si="104"/>
        <v>0.26716486736652645</v>
      </c>
      <c r="N95" s="52" t="str">
        <f t="shared" si="86"/>
        <v>C</v>
      </c>
      <c r="O95" s="348">
        <f>'2024-2025 исходные'!P95</f>
        <v>12286.116911111112</v>
      </c>
      <c r="P95" s="344">
        <f t="shared" si="105"/>
        <v>0.19551682204915632</v>
      </c>
      <c r="Q95" s="344">
        <f t="shared" si="106"/>
        <v>7.5812560667333301E-2</v>
      </c>
      <c r="R95" s="36" t="str">
        <f t="shared" si="89"/>
        <v>B</v>
      </c>
      <c r="S95" s="351">
        <f>'2024-2025 исходные'!S95</f>
        <v>900420.28864406783</v>
      </c>
      <c r="T95" s="350">
        <f t="shared" si="107"/>
        <v>0.32272638491767847</v>
      </c>
      <c r="U95" s="350">
        <f t="shared" si="108"/>
        <v>0.36079928527857424</v>
      </c>
      <c r="V95" s="52" t="str">
        <f t="shared" si="92"/>
        <v>C</v>
      </c>
      <c r="W95" s="671" t="str">
        <f t="shared" si="93"/>
        <v>C</v>
      </c>
      <c r="X95" s="667">
        <f t="shared" si="94"/>
        <v>2</v>
      </c>
      <c r="Y95" s="87">
        <f t="shared" si="95"/>
        <v>2.5</v>
      </c>
      <c r="Z95" s="87">
        <f t="shared" si="96"/>
        <v>2</v>
      </c>
      <c r="AA95" s="87">
        <f t="shared" si="97"/>
        <v>2.5</v>
      </c>
      <c r="AB95" s="87">
        <f t="shared" si="98"/>
        <v>2</v>
      </c>
      <c r="AC95" s="649">
        <f t="shared" si="99"/>
        <v>2.2000000000000002</v>
      </c>
    </row>
    <row r="96" spans="1:29" x14ac:dyDescent="0.25">
      <c r="A96" s="372">
        <v>13</v>
      </c>
      <c r="B96" s="13">
        <v>61080</v>
      </c>
      <c r="C96" s="641" t="s">
        <v>178</v>
      </c>
      <c r="D96" s="343">
        <f>'2024-2025 исходные'!F96</f>
        <v>0.37879502203100351</v>
      </c>
      <c r="E96" s="344">
        <f t="shared" si="100"/>
        <v>0.36350392232084233</v>
      </c>
      <c r="F96" s="143" t="str">
        <f t="shared" si="80"/>
        <v>B</v>
      </c>
      <c r="G96" s="345">
        <f>'2024-2025 исходные'!I96</f>
        <v>3134.8041615667075</v>
      </c>
      <c r="H96" s="344">
        <f t="shared" si="101"/>
        <v>1.6734772895092322E-2</v>
      </c>
      <c r="I96" s="344">
        <f t="shared" si="102"/>
        <v>0.15066265962960063</v>
      </c>
      <c r="J96" s="47" t="str">
        <f t="shared" si="83"/>
        <v>D</v>
      </c>
      <c r="K96" s="346">
        <f>'2024-2025 исходные'!L96</f>
        <v>91294.677815177492</v>
      </c>
      <c r="L96" s="347">
        <f t="shared" si="103"/>
        <v>0.21857418370616388</v>
      </c>
      <c r="M96" s="344">
        <f t="shared" si="104"/>
        <v>0.26716486736652645</v>
      </c>
      <c r="N96" s="52" t="str">
        <f t="shared" si="86"/>
        <v>D</v>
      </c>
      <c r="O96" s="348">
        <f>'2024-2025 исходные'!P96</f>
        <v>4576.2032619339043</v>
      </c>
      <c r="P96" s="344">
        <f t="shared" si="105"/>
        <v>7.2824044024450377E-2</v>
      </c>
      <c r="Q96" s="344">
        <f t="shared" si="106"/>
        <v>7.5812560667333301E-2</v>
      </c>
      <c r="R96" s="36" t="str">
        <f t="shared" si="89"/>
        <v>C</v>
      </c>
      <c r="S96" s="351">
        <f>'2024-2025 исходные'!S96</f>
        <v>1014805.2701162791</v>
      </c>
      <c r="T96" s="350">
        <f t="shared" si="107"/>
        <v>0.36372396352065767</v>
      </c>
      <c r="U96" s="350">
        <f t="shared" si="108"/>
        <v>0.36079928527857424</v>
      </c>
      <c r="V96" s="52" t="str">
        <f t="shared" si="92"/>
        <v>B</v>
      </c>
      <c r="W96" s="671" t="str">
        <f t="shared" si="93"/>
        <v>C</v>
      </c>
      <c r="X96" s="667">
        <f t="shared" si="94"/>
        <v>2.5</v>
      </c>
      <c r="Y96" s="87">
        <f t="shared" si="95"/>
        <v>1</v>
      </c>
      <c r="Z96" s="87">
        <f t="shared" si="96"/>
        <v>1</v>
      </c>
      <c r="AA96" s="87">
        <f t="shared" si="97"/>
        <v>2</v>
      </c>
      <c r="AB96" s="87">
        <f t="shared" si="98"/>
        <v>2.5</v>
      </c>
      <c r="AC96" s="649">
        <f t="shared" si="99"/>
        <v>1.8</v>
      </c>
    </row>
    <row r="97" spans="1:29" x14ac:dyDescent="0.25">
      <c r="A97" s="372">
        <v>14</v>
      </c>
      <c r="B97" s="13">
        <v>61150</v>
      </c>
      <c r="C97" s="641" t="s">
        <v>179</v>
      </c>
      <c r="D97" s="343">
        <f>'2024-2025 исходные'!F97</f>
        <v>0.50431014330077018</v>
      </c>
      <c r="E97" s="344">
        <f t="shared" si="100"/>
        <v>0.36350392232084233</v>
      </c>
      <c r="F97" s="143" t="str">
        <f t="shared" si="80"/>
        <v>B</v>
      </c>
      <c r="G97" s="345">
        <f>'2024-2025 исходные'!I97</f>
        <v>20344.757914338919</v>
      </c>
      <c r="H97" s="344">
        <f t="shared" si="101"/>
        <v>0.10860802964225266</v>
      </c>
      <c r="I97" s="344">
        <f t="shared" si="102"/>
        <v>0.15066265962960063</v>
      </c>
      <c r="J97" s="47" t="str">
        <f t="shared" si="83"/>
        <v>C</v>
      </c>
      <c r="K97" s="346">
        <f>'2024-2025 исходные'!L97</f>
        <v>98214.873845437614</v>
      </c>
      <c r="L97" s="347">
        <f t="shared" si="103"/>
        <v>0.23514224916845614</v>
      </c>
      <c r="M97" s="344">
        <f t="shared" si="104"/>
        <v>0.26716486736652645</v>
      </c>
      <c r="N97" s="52" t="str">
        <f t="shared" si="86"/>
        <v>C</v>
      </c>
      <c r="O97" s="348">
        <f>'2024-2025 исходные'!P97</f>
        <v>4534.3478212290511</v>
      </c>
      <c r="P97" s="344">
        <f t="shared" si="105"/>
        <v>7.2157971675368388E-2</v>
      </c>
      <c r="Q97" s="344">
        <f t="shared" si="106"/>
        <v>7.5812560667333301E-2</v>
      </c>
      <c r="R97" s="36" t="str">
        <f t="shared" si="89"/>
        <v>C</v>
      </c>
      <c r="S97" s="351">
        <f>'2024-2025 исходные'!S97</f>
        <v>827045.72863013693</v>
      </c>
      <c r="T97" s="350">
        <f t="shared" si="107"/>
        <v>0.29642765887066719</v>
      </c>
      <c r="U97" s="350">
        <f t="shared" si="108"/>
        <v>0.36079928527857424</v>
      </c>
      <c r="V97" s="52" t="str">
        <f t="shared" si="92"/>
        <v>D</v>
      </c>
      <c r="W97" s="671" t="str">
        <f t="shared" si="93"/>
        <v>C</v>
      </c>
      <c r="X97" s="667">
        <f t="shared" si="94"/>
        <v>2.5</v>
      </c>
      <c r="Y97" s="87">
        <f t="shared" si="95"/>
        <v>2</v>
      </c>
      <c r="Z97" s="87">
        <f t="shared" si="96"/>
        <v>2</v>
      </c>
      <c r="AA97" s="87">
        <f t="shared" si="97"/>
        <v>2</v>
      </c>
      <c r="AB97" s="87">
        <f t="shared" si="98"/>
        <v>1</v>
      </c>
      <c r="AC97" s="649">
        <f t="shared" si="99"/>
        <v>1.9</v>
      </c>
    </row>
    <row r="98" spans="1:29" x14ac:dyDescent="0.25">
      <c r="A98" s="372">
        <v>15</v>
      </c>
      <c r="B98" s="13">
        <v>61210</v>
      </c>
      <c r="C98" s="641" t="s">
        <v>180</v>
      </c>
      <c r="D98" s="343">
        <f>'2024-2025 исходные'!F98</f>
        <v>0.45287475567260249</v>
      </c>
      <c r="E98" s="344">
        <f t="shared" si="100"/>
        <v>0.36350392232084233</v>
      </c>
      <c r="F98" s="143" t="str">
        <f t="shared" si="80"/>
        <v>B</v>
      </c>
      <c r="G98" s="345">
        <f>'2024-2025 исходные'!I98</f>
        <v>5173.2110091743116</v>
      </c>
      <c r="H98" s="344">
        <f t="shared" si="101"/>
        <v>2.7616561327281255E-2</v>
      </c>
      <c r="I98" s="344">
        <f t="shared" si="102"/>
        <v>0.15066265962960063</v>
      </c>
      <c r="J98" s="47" t="str">
        <f t="shared" si="83"/>
        <v>D</v>
      </c>
      <c r="K98" s="346">
        <f>'2024-2025 исходные'!L98</f>
        <v>99361.669847094803</v>
      </c>
      <c r="L98" s="347">
        <f t="shared" si="103"/>
        <v>0.23788786376438215</v>
      </c>
      <c r="M98" s="344">
        <f t="shared" si="104"/>
        <v>0.26716486736652645</v>
      </c>
      <c r="N98" s="52" t="str">
        <f t="shared" si="86"/>
        <v>C</v>
      </c>
      <c r="O98" s="348">
        <f>'2024-2025 исходные'!P98</f>
        <v>4576.9410193679914</v>
      </c>
      <c r="P98" s="344">
        <f t="shared" si="105"/>
        <v>7.2835784429494496E-2</v>
      </c>
      <c r="Q98" s="344">
        <f t="shared" si="106"/>
        <v>7.5812560667333301E-2</v>
      </c>
      <c r="R98" s="36" t="str">
        <f t="shared" si="89"/>
        <v>C</v>
      </c>
      <c r="S98" s="351">
        <f>'2024-2025 исходные'!S98</f>
        <v>765518.7120833334</v>
      </c>
      <c r="T98" s="350">
        <f t="shared" si="107"/>
        <v>0.27437529968313534</v>
      </c>
      <c r="U98" s="350">
        <f t="shared" si="108"/>
        <v>0.36079928527857424</v>
      </c>
      <c r="V98" s="52" t="str">
        <f t="shared" si="92"/>
        <v>D</v>
      </c>
      <c r="W98" s="673" t="str">
        <f t="shared" si="93"/>
        <v>C</v>
      </c>
      <c r="X98" s="667">
        <f t="shared" si="94"/>
        <v>2.5</v>
      </c>
      <c r="Y98" s="87">
        <f t="shared" si="95"/>
        <v>1</v>
      </c>
      <c r="Z98" s="87">
        <f t="shared" si="96"/>
        <v>2</v>
      </c>
      <c r="AA98" s="87">
        <f t="shared" si="97"/>
        <v>2</v>
      </c>
      <c r="AB98" s="87">
        <f t="shared" si="98"/>
        <v>1</v>
      </c>
      <c r="AC98" s="649">
        <f t="shared" si="99"/>
        <v>1.7</v>
      </c>
    </row>
    <row r="99" spans="1:29" x14ac:dyDescent="0.25">
      <c r="A99" s="372">
        <v>16</v>
      </c>
      <c r="B99" s="13">
        <v>61290</v>
      </c>
      <c r="C99" s="641" t="s">
        <v>207</v>
      </c>
      <c r="D99" s="343">
        <f>'2024-2025 исходные'!F99</f>
        <v>0.3305942089646895</v>
      </c>
      <c r="E99" s="344">
        <f t="shared" si="100"/>
        <v>0.36350392232084233</v>
      </c>
      <c r="F99" s="143" t="str">
        <f t="shared" si="80"/>
        <v>C</v>
      </c>
      <c r="G99" s="345">
        <f>'2024-2025 исходные'!I99</f>
        <v>23110.037974683546</v>
      </c>
      <c r="H99" s="344">
        <f t="shared" si="101"/>
        <v>0.12337014281300544</v>
      </c>
      <c r="I99" s="344">
        <f t="shared" si="102"/>
        <v>0.15066265962960063</v>
      </c>
      <c r="J99" s="47" t="str">
        <f t="shared" si="83"/>
        <v>C</v>
      </c>
      <c r="K99" s="346">
        <f>'2024-2025 исходные'!L99</f>
        <v>109587.97421518987</v>
      </c>
      <c r="L99" s="347">
        <f t="shared" si="103"/>
        <v>0.26237128583321562</v>
      </c>
      <c r="M99" s="344">
        <f t="shared" si="104"/>
        <v>0.26716486736652645</v>
      </c>
      <c r="N99" s="52" t="str">
        <f t="shared" si="86"/>
        <v>C</v>
      </c>
      <c r="O99" s="348">
        <f>'2024-2025 исходные'!P99</f>
        <v>4402.8243164556961</v>
      </c>
      <c r="P99" s="344">
        <f t="shared" si="105"/>
        <v>7.006495417731759E-2</v>
      </c>
      <c r="Q99" s="344">
        <f t="shared" si="106"/>
        <v>7.5812560667333301E-2</v>
      </c>
      <c r="R99" s="36" t="str">
        <f t="shared" si="89"/>
        <v>C</v>
      </c>
      <c r="S99" s="351">
        <f>'2024-2025 исходные'!S99</f>
        <v>885620.71754385962</v>
      </c>
      <c r="T99" s="350">
        <f t="shared" si="107"/>
        <v>0.31742195970676412</v>
      </c>
      <c r="U99" s="350">
        <f t="shared" si="108"/>
        <v>0.36079928527857424</v>
      </c>
      <c r="V99" s="52" t="str">
        <f t="shared" si="92"/>
        <v>C</v>
      </c>
      <c r="W99" s="671" t="str">
        <f t="shared" si="93"/>
        <v>C</v>
      </c>
      <c r="X99" s="667">
        <f t="shared" si="94"/>
        <v>2</v>
      </c>
      <c r="Y99" s="87">
        <f t="shared" si="95"/>
        <v>2</v>
      </c>
      <c r="Z99" s="87">
        <f t="shared" si="96"/>
        <v>2</v>
      </c>
      <c r="AA99" s="87">
        <f t="shared" si="97"/>
        <v>2</v>
      </c>
      <c r="AB99" s="87">
        <f t="shared" si="98"/>
        <v>2</v>
      </c>
      <c r="AC99" s="649">
        <f t="shared" si="99"/>
        <v>2</v>
      </c>
    </row>
    <row r="100" spans="1:29" x14ac:dyDescent="0.25">
      <c r="A100" s="372">
        <v>17</v>
      </c>
      <c r="B100" s="13">
        <v>61340</v>
      </c>
      <c r="C100" s="641" t="s">
        <v>181</v>
      </c>
      <c r="D100" s="343">
        <f>'2024-2025 исходные'!F100</f>
        <v>0.21725957359105411</v>
      </c>
      <c r="E100" s="344">
        <f t="shared" si="100"/>
        <v>0.36350392232084233</v>
      </c>
      <c r="F100" s="143" t="str">
        <f t="shared" si="80"/>
        <v>C</v>
      </c>
      <c r="G100" s="345">
        <f>'2024-2025 исходные'!I100</f>
        <v>3285.2462526766594</v>
      </c>
      <c r="H100" s="344">
        <f t="shared" si="101"/>
        <v>1.7537889804101908E-2</v>
      </c>
      <c r="I100" s="344">
        <f t="shared" si="102"/>
        <v>0.15066265962960063</v>
      </c>
      <c r="J100" s="47" t="str">
        <f t="shared" si="83"/>
        <v>D</v>
      </c>
      <c r="K100" s="346">
        <f>'2024-2025 исходные'!L100</f>
        <v>94739.079857244826</v>
      </c>
      <c r="L100" s="347">
        <f t="shared" si="103"/>
        <v>0.22682063774617747</v>
      </c>
      <c r="M100" s="344">
        <f t="shared" si="104"/>
        <v>0.26716486736652645</v>
      </c>
      <c r="N100" s="52" t="str">
        <f t="shared" si="86"/>
        <v>D</v>
      </c>
      <c r="O100" s="348">
        <f>'2024-2025 исходные'!P100</f>
        <v>4433.67153461813</v>
      </c>
      <c r="P100" s="344">
        <f t="shared" si="105"/>
        <v>7.0555845653266488E-2</v>
      </c>
      <c r="Q100" s="344">
        <f t="shared" si="106"/>
        <v>7.5812560667333301E-2</v>
      </c>
      <c r="R100" s="36" t="str">
        <f t="shared" si="89"/>
        <v>C</v>
      </c>
      <c r="S100" s="351">
        <f>'2024-2025 исходные'!S100</f>
        <v>992822.2702597403</v>
      </c>
      <c r="T100" s="350">
        <f t="shared" si="107"/>
        <v>0.35584487176448437</v>
      </c>
      <c r="U100" s="350">
        <f t="shared" si="108"/>
        <v>0.36079928527857424</v>
      </c>
      <c r="V100" s="52" t="str">
        <f t="shared" si="92"/>
        <v>C</v>
      </c>
      <c r="W100" s="671" t="str">
        <f t="shared" si="93"/>
        <v>C</v>
      </c>
      <c r="X100" s="667">
        <f t="shared" si="94"/>
        <v>2</v>
      </c>
      <c r="Y100" s="87">
        <f t="shared" si="95"/>
        <v>1</v>
      </c>
      <c r="Z100" s="87">
        <f t="shared" si="96"/>
        <v>1</v>
      </c>
      <c r="AA100" s="87">
        <f t="shared" si="97"/>
        <v>2</v>
      </c>
      <c r="AB100" s="87">
        <f t="shared" si="98"/>
        <v>2</v>
      </c>
      <c r="AC100" s="649">
        <f t="shared" si="99"/>
        <v>1.6</v>
      </c>
    </row>
    <row r="101" spans="1:29" x14ac:dyDescent="0.25">
      <c r="A101" s="372">
        <v>18</v>
      </c>
      <c r="B101" s="13">
        <v>61390</v>
      </c>
      <c r="C101" s="641" t="s">
        <v>182</v>
      </c>
      <c r="D101" s="343">
        <f>'2024-2025 исходные'!F101</f>
        <v>0.29269696635449166</v>
      </c>
      <c r="E101" s="344">
        <f t="shared" si="100"/>
        <v>0.36350392232084233</v>
      </c>
      <c r="F101" s="26" t="str">
        <f t="shared" si="80"/>
        <v>C</v>
      </c>
      <c r="G101" s="345">
        <f>'2024-2025 исходные'!I101</f>
        <v>20447.851631631635</v>
      </c>
      <c r="H101" s="344">
        <f t="shared" si="101"/>
        <v>0.10915838298392432</v>
      </c>
      <c r="I101" s="344">
        <f t="shared" si="102"/>
        <v>0.15066265962960063</v>
      </c>
      <c r="J101" s="47" t="str">
        <f t="shared" si="83"/>
        <v>C</v>
      </c>
      <c r="K101" s="346">
        <f>'2024-2025 исходные'!L101</f>
        <v>100214.63221221221</v>
      </c>
      <c r="L101" s="347">
        <f t="shared" si="103"/>
        <v>0.23992999324168909</v>
      </c>
      <c r="M101" s="344">
        <f t="shared" si="104"/>
        <v>0.26716486736652645</v>
      </c>
      <c r="N101" s="52" t="str">
        <f t="shared" si="86"/>
        <v>C</v>
      </c>
      <c r="O101" s="348">
        <f>'2024-2025 исходные'!P101</f>
        <v>4637.1652452452454</v>
      </c>
      <c r="P101" s="344">
        <f t="shared" si="105"/>
        <v>7.3794170983934856E-2</v>
      </c>
      <c r="Q101" s="344">
        <f t="shared" si="106"/>
        <v>7.5812560667333301E-2</v>
      </c>
      <c r="R101" s="36" t="str">
        <f t="shared" si="89"/>
        <v>C</v>
      </c>
      <c r="S101" s="351">
        <f>'2024-2025 исходные'!S101</f>
        <v>798122.49154929572</v>
      </c>
      <c r="T101" s="350">
        <f t="shared" si="107"/>
        <v>0.28606106466911579</v>
      </c>
      <c r="U101" s="350">
        <f t="shared" si="108"/>
        <v>0.36079928527857424</v>
      </c>
      <c r="V101" s="52" t="str">
        <f t="shared" si="92"/>
        <v>D</v>
      </c>
      <c r="W101" s="671" t="str">
        <f t="shared" si="93"/>
        <v>C</v>
      </c>
      <c r="X101" s="667">
        <f t="shared" si="94"/>
        <v>2</v>
      </c>
      <c r="Y101" s="87">
        <f t="shared" si="95"/>
        <v>2</v>
      </c>
      <c r="Z101" s="87">
        <f t="shared" si="96"/>
        <v>2</v>
      </c>
      <c r="AA101" s="87">
        <f t="shared" si="97"/>
        <v>2</v>
      </c>
      <c r="AB101" s="87">
        <f t="shared" si="98"/>
        <v>1</v>
      </c>
      <c r="AC101" s="649">
        <f t="shared" si="99"/>
        <v>1.8</v>
      </c>
    </row>
    <row r="102" spans="1:29" x14ac:dyDescent="0.25">
      <c r="A102" s="372">
        <v>19</v>
      </c>
      <c r="B102" s="13">
        <v>61410</v>
      </c>
      <c r="C102" s="641" t="s">
        <v>183</v>
      </c>
      <c r="D102" s="343">
        <f>'2024-2025 исходные'!F102</f>
        <v>0.29084739057039632</v>
      </c>
      <c r="E102" s="344">
        <f t="shared" si="100"/>
        <v>0.36350392232084233</v>
      </c>
      <c r="F102" s="26" t="str">
        <f t="shared" si="80"/>
        <v>C</v>
      </c>
      <c r="G102" s="345">
        <f>'2024-2025 исходные'!I102</f>
        <v>25823.430478927206</v>
      </c>
      <c r="H102" s="344">
        <f t="shared" si="101"/>
        <v>0.13785526054076472</v>
      </c>
      <c r="I102" s="344">
        <f t="shared" si="102"/>
        <v>0.15066265962960063</v>
      </c>
      <c r="J102" s="47" t="str">
        <f t="shared" si="83"/>
        <v>C</v>
      </c>
      <c r="K102" s="346">
        <f>'2024-2025 исходные'!L102</f>
        <v>94545.016906130273</v>
      </c>
      <c r="L102" s="347">
        <f t="shared" si="103"/>
        <v>0.22635601974058744</v>
      </c>
      <c r="M102" s="344">
        <f t="shared" si="104"/>
        <v>0.26716486736652645</v>
      </c>
      <c r="N102" s="52" t="str">
        <f t="shared" si="86"/>
        <v>D</v>
      </c>
      <c r="O102" s="348">
        <f>'2024-2025 исходные'!P102</f>
        <v>4140.3872030651346</v>
      </c>
      <c r="P102" s="344">
        <f t="shared" si="105"/>
        <v>6.5888624848115696E-2</v>
      </c>
      <c r="Q102" s="344">
        <f t="shared" si="106"/>
        <v>7.5812560667333301E-2</v>
      </c>
      <c r="R102" s="36" t="str">
        <f t="shared" si="89"/>
        <v>C</v>
      </c>
      <c r="S102" s="351">
        <f>'2024-2025 исходные'!S102</f>
        <v>932157.95700000005</v>
      </c>
      <c r="T102" s="350">
        <f t="shared" si="107"/>
        <v>0.33410172052861897</v>
      </c>
      <c r="U102" s="350">
        <f t="shared" si="108"/>
        <v>0.36079928527857424</v>
      </c>
      <c r="V102" s="52" t="str">
        <f t="shared" si="92"/>
        <v>C</v>
      </c>
      <c r="W102" s="671" t="str">
        <f t="shared" si="93"/>
        <v>C</v>
      </c>
      <c r="X102" s="667">
        <f t="shared" si="94"/>
        <v>2</v>
      </c>
      <c r="Y102" s="87">
        <f t="shared" si="95"/>
        <v>2</v>
      </c>
      <c r="Z102" s="87">
        <f t="shared" si="96"/>
        <v>1</v>
      </c>
      <c r="AA102" s="87">
        <f t="shared" si="97"/>
        <v>2</v>
      </c>
      <c r="AB102" s="87">
        <f t="shared" si="98"/>
        <v>2</v>
      </c>
      <c r="AC102" s="649">
        <f t="shared" si="99"/>
        <v>1.8</v>
      </c>
    </row>
    <row r="103" spans="1:29" x14ac:dyDescent="0.25">
      <c r="A103" s="372">
        <v>20</v>
      </c>
      <c r="B103" s="13">
        <v>61430</v>
      </c>
      <c r="C103" s="641" t="s">
        <v>82</v>
      </c>
      <c r="D103" s="343">
        <f>'2024-2025 исходные'!F103</f>
        <v>0.35388399565532874</v>
      </c>
      <c r="E103" s="344">
        <f t="shared" si="100"/>
        <v>0.36350392232084233</v>
      </c>
      <c r="F103" s="26" t="str">
        <f t="shared" si="80"/>
        <v>C</v>
      </c>
      <c r="G103" s="375">
        <f>'2024-2025 исходные'!I103</f>
        <v>19317.76207302709</v>
      </c>
      <c r="H103" s="344">
        <f t="shared" si="101"/>
        <v>0.10312553654770212</v>
      </c>
      <c r="I103" s="344">
        <f t="shared" si="102"/>
        <v>0.15066265962960063</v>
      </c>
      <c r="J103" s="47" t="str">
        <f t="shared" si="83"/>
        <v>C</v>
      </c>
      <c r="K103" s="346">
        <f>'2024-2025 исходные'!L103</f>
        <v>116451.04272477425</v>
      </c>
      <c r="L103" s="347">
        <f t="shared" si="103"/>
        <v>0.27880257879685094</v>
      </c>
      <c r="M103" s="344">
        <f t="shared" si="104"/>
        <v>0.26716486736652645</v>
      </c>
      <c r="N103" s="52" t="str">
        <f t="shared" si="86"/>
        <v>B</v>
      </c>
      <c r="O103" s="348">
        <f>'2024-2025 исходные'!P103</f>
        <v>7282.4802277188855</v>
      </c>
      <c r="P103" s="344">
        <f t="shared" si="105"/>
        <v>0.11589075710908608</v>
      </c>
      <c r="Q103" s="344">
        <f t="shared" si="106"/>
        <v>7.5812560667333301E-2</v>
      </c>
      <c r="R103" s="36" t="str">
        <f t="shared" si="89"/>
        <v>B</v>
      </c>
      <c r="S103" s="351">
        <f>'2024-2025 исходные'!S103</f>
        <v>1109273.5919496855</v>
      </c>
      <c r="T103" s="350">
        <f t="shared" si="107"/>
        <v>0.39758306285353212</v>
      </c>
      <c r="U103" s="350">
        <f t="shared" si="108"/>
        <v>0.36079928527857424</v>
      </c>
      <c r="V103" s="52" t="str">
        <f t="shared" si="92"/>
        <v>B</v>
      </c>
      <c r="W103" s="673" t="str">
        <f t="shared" si="93"/>
        <v>C</v>
      </c>
      <c r="X103" s="667">
        <f t="shared" si="94"/>
        <v>2</v>
      </c>
      <c r="Y103" s="87">
        <f t="shared" si="95"/>
        <v>2</v>
      </c>
      <c r="Z103" s="87">
        <f t="shared" si="96"/>
        <v>2.5</v>
      </c>
      <c r="AA103" s="87">
        <f t="shared" si="97"/>
        <v>2.5</v>
      </c>
      <c r="AB103" s="87">
        <f t="shared" si="98"/>
        <v>2.5</v>
      </c>
      <c r="AC103" s="649">
        <f t="shared" si="99"/>
        <v>2.2999999999999998</v>
      </c>
    </row>
    <row r="104" spans="1:29" x14ac:dyDescent="0.25">
      <c r="A104" s="372">
        <v>21</v>
      </c>
      <c r="B104" s="13">
        <v>61440</v>
      </c>
      <c r="C104" s="641" t="s">
        <v>184</v>
      </c>
      <c r="D104" s="343">
        <f>'2024-2025 исходные'!F104</f>
        <v>0.22309952583337728</v>
      </c>
      <c r="E104" s="344">
        <f t="shared" si="100"/>
        <v>0.36350392232084233</v>
      </c>
      <c r="F104" s="26" t="str">
        <f t="shared" si="80"/>
        <v>C</v>
      </c>
      <c r="G104" s="345">
        <f>'2024-2025 исходные'!I104</f>
        <v>30308.137360661633</v>
      </c>
      <c r="H104" s="344">
        <f t="shared" si="101"/>
        <v>0.16179632585100556</v>
      </c>
      <c r="I104" s="344">
        <f t="shared" si="102"/>
        <v>0.15066265962960063</v>
      </c>
      <c r="J104" s="47" t="str">
        <f t="shared" si="83"/>
        <v>B</v>
      </c>
      <c r="K104" s="346">
        <f>'2024-2025 исходные'!L104</f>
        <v>84474.438899676374</v>
      </c>
      <c r="L104" s="347">
        <f t="shared" si="103"/>
        <v>0.20224543169879505</v>
      </c>
      <c r="M104" s="344">
        <f t="shared" si="104"/>
        <v>0.26716486736652645</v>
      </c>
      <c r="N104" s="52" t="str">
        <f t="shared" si="86"/>
        <v>D</v>
      </c>
      <c r="O104" s="348">
        <f>'2024-2025 исходные'!P104</f>
        <v>11340.489075871988</v>
      </c>
      <c r="P104" s="344">
        <f t="shared" si="105"/>
        <v>0.18046844260390033</v>
      </c>
      <c r="Q104" s="344">
        <f t="shared" si="106"/>
        <v>7.5812560667333301E-2</v>
      </c>
      <c r="R104" s="36" t="str">
        <f t="shared" si="89"/>
        <v>B</v>
      </c>
      <c r="S104" s="351">
        <f>'2024-2025 исходные'!S104</f>
        <v>1226898.3593220341</v>
      </c>
      <c r="T104" s="350">
        <f t="shared" si="107"/>
        <v>0.43974183740538658</v>
      </c>
      <c r="U104" s="350">
        <f t="shared" si="108"/>
        <v>0.36079928527857424</v>
      </c>
      <c r="V104" s="52" t="str">
        <f t="shared" si="92"/>
        <v>B</v>
      </c>
      <c r="W104" s="672" t="str">
        <f t="shared" si="93"/>
        <v>C</v>
      </c>
      <c r="X104" s="667">
        <f t="shared" si="94"/>
        <v>2</v>
      </c>
      <c r="Y104" s="87">
        <f t="shared" si="95"/>
        <v>2.5</v>
      </c>
      <c r="Z104" s="87">
        <f t="shared" si="96"/>
        <v>1</v>
      </c>
      <c r="AA104" s="87">
        <f t="shared" si="97"/>
        <v>2.5</v>
      </c>
      <c r="AB104" s="87">
        <f t="shared" si="98"/>
        <v>2.5</v>
      </c>
      <c r="AC104" s="649">
        <f t="shared" si="99"/>
        <v>2.1</v>
      </c>
    </row>
    <row r="105" spans="1:29" x14ac:dyDescent="0.25">
      <c r="A105" s="372">
        <v>22</v>
      </c>
      <c r="B105" s="13">
        <v>61450</v>
      </c>
      <c r="C105" s="641" t="s">
        <v>83</v>
      </c>
      <c r="D105" s="343">
        <f>'2024-2025 исходные'!F105</f>
        <v>0.67550204266187863</v>
      </c>
      <c r="E105" s="344">
        <f t="shared" si="100"/>
        <v>0.36350392232084233</v>
      </c>
      <c r="F105" s="26" t="str">
        <f t="shared" si="80"/>
        <v>A</v>
      </c>
      <c r="G105" s="345">
        <f>'2024-2025 исходные'!I105</f>
        <v>6813.259557344064</v>
      </c>
      <c r="H105" s="344">
        <f t="shared" si="101"/>
        <v>3.6371762155147279E-2</v>
      </c>
      <c r="I105" s="344">
        <f t="shared" si="102"/>
        <v>0.15066265962960063</v>
      </c>
      <c r="J105" s="47" t="str">
        <f t="shared" si="83"/>
        <v>D</v>
      </c>
      <c r="K105" s="346">
        <f>'2024-2025 исходные'!L105</f>
        <v>89076.041896378272</v>
      </c>
      <c r="L105" s="347">
        <f t="shared" si="103"/>
        <v>0.21326241147038855</v>
      </c>
      <c r="M105" s="344">
        <f t="shared" si="104"/>
        <v>0.26716486736652645</v>
      </c>
      <c r="N105" s="52" t="str">
        <f t="shared" si="86"/>
        <v>D</v>
      </c>
      <c r="O105" s="348">
        <f>'2024-2025 исходные'!P105</f>
        <v>12334.328093561367</v>
      </c>
      <c r="P105" s="344">
        <f t="shared" si="105"/>
        <v>0.19628403737423447</v>
      </c>
      <c r="Q105" s="344">
        <f t="shared" si="106"/>
        <v>7.5812560667333301E-2</v>
      </c>
      <c r="R105" s="36" t="str">
        <f t="shared" si="89"/>
        <v>B</v>
      </c>
      <c r="S105" s="351">
        <f>'2024-2025 исходные'!S105</f>
        <v>1343259.8617307693</v>
      </c>
      <c r="T105" s="350">
        <f t="shared" si="107"/>
        <v>0.48144783569259908</v>
      </c>
      <c r="U105" s="350">
        <f t="shared" si="108"/>
        <v>0.36079928527857424</v>
      </c>
      <c r="V105" s="52" t="str">
        <f t="shared" si="92"/>
        <v>B</v>
      </c>
      <c r="W105" s="671" t="str">
        <f t="shared" si="93"/>
        <v>C</v>
      </c>
      <c r="X105" s="667">
        <f t="shared" si="94"/>
        <v>4.2</v>
      </c>
      <c r="Y105" s="87">
        <f t="shared" si="95"/>
        <v>1</v>
      </c>
      <c r="Z105" s="87">
        <f t="shared" si="96"/>
        <v>1</v>
      </c>
      <c r="AA105" s="87">
        <f t="shared" si="97"/>
        <v>2.5</v>
      </c>
      <c r="AB105" s="87">
        <f t="shared" si="98"/>
        <v>2.5</v>
      </c>
      <c r="AC105" s="649">
        <f t="shared" si="99"/>
        <v>2.2399999999999998</v>
      </c>
    </row>
    <row r="106" spans="1:29" x14ac:dyDescent="0.25">
      <c r="A106" s="372">
        <v>23</v>
      </c>
      <c r="B106" s="13">
        <v>61470</v>
      </c>
      <c r="C106" s="641" t="s">
        <v>206</v>
      </c>
      <c r="D106" s="343">
        <f>'2024-2025 исходные'!F106</f>
        <v>0.37720127910674095</v>
      </c>
      <c r="E106" s="344">
        <f t="shared" si="100"/>
        <v>0.36350392232084233</v>
      </c>
      <c r="F106" s="26" t="str">
        <f t="shared" si="80"/>
        <v>B</v>
      </c>
      <c r="G106" s="345">
        <f>'2024-2025 исходные'!I106</f>
        <v>19693.762736535664</v>
      </c>
      <c r="H106" s="344">
        <f t="shared" si="101"/>
        <v>0.10513277061653635</v>
      </c>
      <c r="I106" s="344">
        <f t="shared" si="102"/>
        <v>0.15066265962960063</v>
      </c>
      <c r="J106" s="47" t="str">
        <f t="shared" si="83"/>
        <v>C</v>
      </c>
      <c r="K106" s="346">
        <f>'2024-2025 исходные'!L106</f>
        <v>96649.383282387193</v>
      </c>
      <c r="L106" s="347">
        <f t="shared" si="103"/>
        <v>0.23139421226085929</v>
      </c>
      <c r="M106" s="344">
        <f t="shared" si="104"/>
        <v>0.26716486736652645</v>
      </c>
      <c r="N106" s="52" t="str">
        <f t="shared" si="86"/>
        <v>C</v>
      </c>
      <c r="O106" s="348">
        <f>'2024-2025 исходные'!P106</f>
        <v>4722.5652328966517</v>
      </c>
      <c r="P106" s="344">
        <f t="shared" si="105"/>
        <v>7.5153195508073964E-2</v>
      </c>
      <c r="Q106" s="344">
        <f t="shared" si="106"/>
        <v>7.5812560667333301E-2</v>
      </c>
      <c r="R106" s="36" t="str">
        <f t="shared" si="89"/>
        <v>C</v>
      </c>
      <c r="S106" s="351">
        <f>'2024-2025 исходные'!S106</f>
        <v>886511.11894117645</v>
      </c>
      <c r="T106" s="350">
        <f t="shared" si="107"/>
        <v>0.31774109514574278</v>
      </c>
      <c r="U106" s="350">
        <f t="shared" si="108"/>
        <v>0.36079928527857424</v>
      </c>
      <c r="V106" s="52" t="str">
        <f t="shared" si="92"/>
        <v>C</v>
      </c>
      <c r="W106" s="671" t="str">
        <f t="shared" si="93"/>
        <v>C</v>
      </c>
      <c r="X106" s="667">
        <f t="shared" si="94"/>
        <v>2.5</v>
      </c>
      <c r="Y106" s="87">
        <f t="shared" si="95"/>
        <v>2</v>
      </c>
      <c r="Z106" s="87">
        <f t="shared" si="96"/>
        <v>2</v>
      </c>
      <c r="AA106" s="87">
        <f t="shared" si="97"/>
        <v>2</v>
      </c>
      <c r="AB106" s="87">
        <f t="shared" si="98"/>
        <v>2</v>
      </c>
      <c r="AC106" s="649">
        <f t="shared" si="99"/>
        <v>2.1</v>
      </c>
    </row>
    <row r="107" spans="1:29" x14ac:dyDescent="0.25">
      <c r="A107" s="372">
        <v>24</v>
      </c>
      <c r="B107" s="13">
        <v>61490</v>
      </c>
      <c r="C107" s="641" t="s">
        <v>84</v>
      </c>
      <c r="D107" s="343">
        <f>'2024-2025 исходные'!F107</f>
        <v>0.51639747071406439</v>
      </c>
      <c r="E107" s="344">
        <f t="shared" si="100"/>
        <v>0.36350392232084233</v>
      </c>
      <c r="F107" s="26" t="str">
        <f t="shared" si="80"/>
        <v>B</v>
      </c>
      <c r="G107" s="345">
        <f>'2024-2025 исходные'!I107</f>
        <v>22737.966920913885</v>
      </c>
      <c r="H107" s="344">
        <f t="shared" si="101"/>
        <v>0.12138388649051764</v>
      </c>
      <c r="I107" s="344">
        <f t="shared" si="102"/>
        <v>0.15066265962960063</v>
      </c>
      <c r="J107" s="47" t="str">
        <f t="shared" si="83"/>
        <v>C</v>
      </c>
      <c r="K107" s="346">
        <f>'2024-2025 исходные'!L107</f>
        <v>81420.124952548329</v>
      </c>
      <c r="L107" s="347">
        <f t="shared" si="103"/>
        <v>0.19493291147579386</v>
      </c>
      <c r="M107" s="344">
        <f t="shared" si="104"/>
        <v>0.26716486736652645</v>
      </c>
      <c r="N107" s="52" t="str">
        <f t="shared" si="86"/>
        <v>D</v>
      </c>
      <c r="O107" s="348">
        <f>'2024-2025 исходные'!P107</f>
        <v>4612.4452231985942</v>
      </c>
      <c r="P107" s="344">
        <f t="shared" si="105"/>
        <v>7.3400785491470971E-2</v>
      </c>
      <c r="Q107" s="344">
        <f t="shared" si="106"/>
        <v>7.5812560667333301E-2</v>
      </c>
      <c r="R107" s="36" t="str">
        <f t="shared" si="89"/>
        <v>C</v>
      </c>
      <c r="S107" s="351">
        <f>'2024-2025 исходные'!S107</f>
        <v>877205.5811111111</v>
      </c>
      <c r="T107" s="350">
        <f t="shared" si="107"/>
        <v>0.31440582758071034</v>
      </c>
      <c r="U107" s="350">
        <f t="shared" si="108"/>
        <v>0.36079928527857424</v>
      </c>
      <c r="V107" s="52" t="str">
        <f t="shared" si="92"/>
        <v>C</v>
      </c>
      <c r="W107" s="671" t="str">
        <f t="shared" si="93"/>
        <v>C</v>
      </c>
      <c r="X107" s="667">
        <f t="shared" si="94"/>
        <v>2.5</v>
      </c>
      <c r="Y107" s="87">
        <f t="shared" si="95"/>
        <v>2</v>
      </c>
      <c r="Z107" s="87">
        <f t="shared" si="96"/>
        <v>1</v>
      </c>
      <c r="AA107" s="87">
        <f t="shared" si="97"/>
        <v>2</v>
      </c>
      <c r="AB107" s="87">
        <f t="shared" si="98"/>
        <v>2</v>
      </c>
      <c r="AC107" s="649">
        <f t="shared" si="99"/>
        <v>1.9</v>
      </c>
    </row>
    <row r="108" spans="1:29" x14ac:dyDescent="0.25">
      <c r="A108" s="372">
        <v>25</v>
      </c>
      <c r="B108" s="13">
        <v>61500</v>
      </c>
      <c r="C108" s="641" t="s">
        <v>85</v>
      </c>
      <c r="D108" s="343">
        <f>'2024-2025 исходные'!F108</f>
        <v>0.71435134394286937</v>
      </c>
      <c r="E108" s="344">
        <f t="shared" si="100"/>
        <v>0.36350392232084233</v>
      </c>
      <c r="F108" s="26" t="str">
        <f t="shared" si="80"/>
        <v>A</v>
      </c>
      <c r="G108" s="345">
        <f>'2024-2025 исходные'!I108</f>
        <v>20199.884836852209</v>
      </c>
      <c r="H108" s="344">
        <f t="shared" si="101"/>
        <v>0.1078346422389574</v>
      </c>
      <c r="I108" s="344">
        <f t="shared" si="102"/>
        <v>0.15066265962960063</v>
      </c>
      <c r="J108" s="47" t="str">
        <f t="shared" si="83"/>
        <v>C</v>
      </c>
      <c r="K108" s="346">
        <f>'2024-2025 исходные'!L108</f>
        <v>78221.177559181073</v>
      </c>
      <c r="L108" s="347">
        <f t="shared" si="103"/>
        <v>0.18727411545441214</v>
      </c>
      <c r="M108" s="344">
        <f t="shared" si="104"/>
        <v>0.26716486736652645</v>
      </c>
      <c r="N108" s="52" t="str">
        <f t="shared" si="86"/>
        <v>D</v>
      </c>
      <c r="O108" s="348">
        <f>'2024-2025 исходные'!P108</f>
        <v>4712.7867626359566</v>
      </c>
      <c r="P108" s="344">
        <f t="shared" si="105"/>
        <v>7.4997584468092376E-2</v>
      </c>
      <c r="Q108" s="344">
        <f t="shared" si="106"/>
        <v>7.5812560667333301E-2</v>
      </c>
      <c r="R108" s="36" t="str">
        <f t="shared" si="89"/>
        <v>C</v>
      </c>
      <c r="S108" s="351">
        <f>'2024-2025 исходные'!S108</f>
        <v>950701.43737931026</v>
      </c>
      <c r="T108" s="350">
        <f t="shared" si="107"/>
        <v>0.34074802832741219</v>
      </c>
      <c r="U108" s="350">
        <f t="shared" si="108"/>
        <v>0.36079928527857424</v>
      </c>
      <c r="V108" s="52" t="str">
        <f t="shared" si="92"/>
        <v>C</v>
      </c>
      <c r="W108" s="671" t="str">
        <f t="shared" si="93"/>
        <v>C</v>
      </c>
      <c r="X108" s="667">
        <f t="shared" si="94"/>
        <v>4.2</v>
      </c>
      <c r="Y108" s="87">
        <f t="shared" si="95"/>
        <v>2</v>
      </c>
      <c r="Z108" s="87">
        <f t="shared" si="96"/>
        <v>1</v>
      </c>
      <c r="AA108" s="87">
        <f t="shared" si="97"/>
        <v>2</v>
      </c>
      <c r="AB108" s="87">
        <f t="shared" si="98"/>
        <v>2</v>
      </c>
      <c r="AC108" s="649">
        <f t="shared" si="99"/>
        <v>2.2399999999999998</v>
      </c>
    </row>
    <row r="109" spans="1:29" x14ac:dyDescent="0.25">
      <c r="A109" s="372">
        <v>26</v>
      </c>
      <c r="B109" s="13">
        <v>61510</v>
      </c>
      <c r="C109" s="641" t="s">
        <v>28</v>
      </c>
      <c r="D109" s="343">
        <f>'2024-2025 исходные'!F109</f>
        <v>0.77933870257578575</v>
      </c>
      <c r="E109" s="344">
        <f t="shared" si="100"/>
        <v>0.36350392232084233</v>
      </c>
      <c r="F109" s="26" t="str">
        <f t="shared" si="80"/>
        <v>A</v>
      </c>
      <c r="G109" s="345">
        <f>'2024-2025 исходные'!I109</f>
        <v>32037.592592592591</v>
      </c>
      <c r="H109" s="344">
        <f t="shared" si="101"/>
        <v>0.17102881344733731</v>
      </c>
      <c r="I109" s="344">
        <f t="shared" si="102"/>
        <v>0.15066265962960063</v>
      </c>
      <c r="J109" s="47" t="str">
        <f t="shared" si="83"/>
        <v>B</v>
      </c>
      <c r="K109" s="346">
        <f>'2024-2025 исходные'!L109</f>
        <v>96167.369365881037</v>
      </c>
      <c r="L109" s="347">
        <f t="shared" si="103"/>
        <v>0.23024019320020131</v>
      </c>
      <c r="M109" s="344">
        <f t="shared" si="104"/>
        <v>0.26716486736652645</v>
      </c>
      <c r="N109" s="52" t="str">
        <f t="shared" si="86"/>
        <v>C</v>
      </c>
      <c r="O109" s="348">
        <f>'2024-2025 исходные'!P109</f>
        <v>10412.727278338945</v>
      </c>
      <c r="P109" s="344">
        <f t="shared" si="105"/>
        <v>0.16570437682260955</v>
      </c>
      <c r="Q109" s="344">
        <f t="shared" si="106"/>
        <v>7.5812560667333301E-2</v>
      </c>
      <c r="R109" s="36" t="str">
        <f t="shared" si="89"/>
        <v>B</v>
      </c>
      <c r="S109" s="351">
        <f>'2024-2025 исходные'!S109</f>
        <v>928230.47223300976</v>
      </c>
      <c r="T109" s="350">
        <f t="shared" si="107"/>
        <v>0.33269404127410246</v>
      </c>
      <c r="U109" s="350">
        <f t="shared" si="108"/>
        <v>0.36079928527857424</v>
      </c>
      <c r="V109" s="52" t="str">
        <f t="shared" si="92"/>
        <v>C</v>
      </c>
      <c r="W109" s="673" t="str">
        <f t="shared" si="93"/>
        <v>B</v>
      </c>
      <c r="X109" s="667">
        <f t="shared" si="94"/>
        <v>4.2</v>
      </c>
      <c r="Y109" s="87">
        <f t="shared" si="95"/>
        <v>2.5</v>
      </c>
      <c r="Z109" s="87">
        <f t="shared" si="96"/>
        <v>2</v>
      </c>
      <c r="AA109" s="87">
        <f t="shared" si="97"/>
        <v>2.5</v>
      </c>
      <c r="AB109" s="87">
        <f t="shared" si="98"/>
        <v>2</v>
      </c>
      <c r="AC109" s="649">
        <f t="shared" si="99"/>
        <v>2.6399999999999997</v>
      </c>
    </row>
    <row r="110" spans="1:29" ht="14.25" customHeight="1" x14ac:dyDescent="0.25">
      <c r="A110" s="372">
        <v>27</v>
      </c>
      <c r="B110" s="13">
        <v>61520</v>
      </c>
      <c r="C110" s="641" t="s">
        <v>113</v>
      </c>
      <c r="D110" s="343">
        <f>'2024-2025 исходные'!F110</f>
        <v>0.71495562433794324</v>
      </c>
      <c r="E110" s="344">
        <f t="shared" si="100"/>
        <v>0.36350392232084233</v>
      </c>
      <c r="F110" s="26" t="str">
        <f t="shared" si="80"/>
        <v>A</v>
      </c>
      <c r="G110" s="345">
        <f>'2024-2025 исходные'!I110</f>
        <v>33149.481255448998</v>
      </c>
      <c r="H110" s="344">
        <f t="shared" si="101"/>
        <v>0.17696449660281405</v>
      </c>
      <c r="I110" s="344">
        <f t="shared" si="102"/>
        <v>0.15066265962960063</v>
      </c>
      <c r="J110" s="47" t="str">
        <f t="shared" si="83"/>
        <v>B</v>
      </c>
      <c r="K110" s="346">
        <f>'2024-2025 исходные'!L110</f>
        <v>102037.61657802964</v>
      </c>
      <c r="L110" s="347">
        <f t="shared" si="103"/>
        <v>0.24429451184456216</v>
      </c>
      <c r="M110" s="344">
        <f t="shared" si="104"/>
        <v>0.26716486736652645</v>
      </c>
      <c r="N110" s="52" t="str">
        <f t="shared" si="86"/>
        <v>C</v>
      </c>
      <c r="O110" s="348">
        <f>'2024-2025 исходные'!P110</f>
        <v>12098.030701830863</v>
      </c>
      <c r="P110" s="344">
        <f t="shared" si="105"/>
        <v>0.19252368612380227</v>
      </c>
      <c r="Q110" s="344">
        <f t="shared" si="106"/>
        <v>7.5812560667333301E-2</v>
      </c>
      <c r="R110" s="36" t="str">
        <f t="shared" si="89"/>
        <v>B</v>
      </c>
      <c r="S110" s="351">
        <f>'2024-2025 исходные'!S110</f>
        <v>945590.15601398598</v>
      </c>
      <c r="T110" s="350">
        <f t="shared" si="107"/>
        <v>0.33891605566072314</v>
      </c>
      <c r="U110" s="350">
        <f t="shared" si="108"/>
        <v>0.36079928527857424</v>
      </c>
      <c r="V110" s="52" t="str">
        <f t="shared" si="92"/>
        <v>C</v>
      </c>
      <c r="W110" s="86" t="str">
        <f t="shared" si="93"/>
        <v>B</v>
      </c>
      <c r="X110" s="667">
        <f t="shared" si="94"/>
        <v>4.2</v>
      </c>
      <c r="Y110" s="87">
        <f t="shared" si="95"/>
        <v>2.5</v>
      </c>
      <c r="Z110" s="87">
        <f t="shared" si="96"/>
        <v>2</v>
      </c>
      <c r="AA110" s="87">
        <f t="shared" si="97"/>
        <v>2.5</v>
      </c>
      <c r="AB110" s="87">
        <f t="shared" si="98"/>
        <v>2</v>
      </c>
      <c r="AC110" s="649">
        <f t="shared" si="99"/>
        <v>2.6399999999999997</v>
      </c>
    </row>
    <row r="111" spans="1:29" x14ac:dyDescent="0.25">
      <c r="A111" s="372">
        <v>28</v>
      </c>
      <c r="B111" s="13">
        <v>61540</v>
      </c>
      <c r="C111" s="641" t="s">
        <v>185</v>
      </c>
      <c r="D111" s="343">
        <f>'2024-2025 исходные'!F111</f>
        <v>0.8109389213597703</v>
      </c>
      <c r="E111" s="344">
        <f t="shared" si="100"/>
        <v>0.36350392232084233</v>
      </c>
      <c r="F111" s="26" t="str">
        <f t="shared" si="80"/>
        <v>A</v>
      </c>
      <c r="G111" s="345">
        <f>'2024-2025 исходные'!I111</f>
        <v>48627.7685546875</v>
      </c>
      <c r="H111" s="344">
        <f t="shared" si="101"/>
        <v>0.25959346141454021</v>
      </c>
      <c r="I111" s="344">
        <f t="shared" si="102"/>
        <v>0.15066265962960063</v>
      </c>
      <c r="J111" s="47" t="str">
        <f t="shared" si="83"/>
        <v>B</v>
      </c>
      <c r="K111" s="346">
        <f>'2024-2025 исходные'!L111</f>
        <v>107866.66480957031</v>
      </c>
      <c r="L111" s="347">
        <f t="shared" si="103"/>
        <v>0.25825019348431977</v>
      </c>
      <c r="M111" s="344">
        <f t="shared" si="104"/>
        <v>0.26716486736652645</v>
      </c>
      <c r="N111" s="52" t="str">
        <f t="shared" si="86"/>
        <v>C</v>
      </c>
      <c r="O111" s="348">
        <f>'2024-2025 исходные'!P111</f>
        <v>13037.809184570313</v>
      </c>
      <c r="P111" s="344">
        <f t="shared" si="105"/>
        <v>0.20747898108841595</v>
      </c>
      <c r="Q111" s="344">
        <f t="shared" si="106"/>
        <v>7.5812560667333301E-2</v>
      </c>
      <c r="R111" s="36" t="str">
        <f t="shared" si="89"/>
        <v>B</v>
      </c>
      <c r="S111" s="351">
        <f>'2024-2025 исходные'!S111</f>
        <v>951018.57947761193</v>
      </c>
      <c r="T111" s="350">
        <f t="shared" si="107"/>
        <v>0.34086169760406099</v>
      </c>
      <c r="U111" s="350">
        <f t="shared" si="108"/>
        <v>0.36079928527857424</v>
      </c>
      <c r="V111" s="52" t="str">
        <f t="shared" si="92"/>
        <v>C</v>
      </c>
      <c r="W111" s="86" t="str">
        <f t="shared" si="93"/>
        <v>B</v>
      </c>
      <c r="X111" s="667">
        <f t="shared" si="94"/>
        <v>4.2</v>
      </c>
      <c r="Y111" s="87">
        <f t="shared" si="95"/>
        <v>2.5</v>
      </c>
      <c r="Z111" s="87">
        <f t="shared" si="96"/>
        <v>2</v>
      </c>
      <c r="AA111" s="87">
        <f t="shared" si="97"/>
        <v>2.5</v>
      </c>
      <c r="AB111" s="87">
        <f t="shared" si="98"/>
        <v>2</v>
      </c>
      <c r="AC111" s="649">
        <f t="shared" si="99"/>
        <v>2.6399999999999997</v>
      </c>
    </row>
    <row r="112" spans="1:29" x14ac:dyDescent="0.25">
      <c r="A112" s="376">
        <v>29</v>
      </c>
      <c r="B112" s="13">
        <v>61560</v>
      </c>
      <c r="C112" s="641" t="s">
        <v>186</v>
      </c>
      <c r="D112" s="377">
        <f>'2024-2025 исходные'!F112</f>
        <v>0.85998381369766908</v>
      </c>
      <c r="E112" s="344">
        <f t="shared" si="100"/>
        <v>0.36350392232084233</v>
      </c>
      <c r="F112" s="26" t="str">
        <f t="shared" si="80"/>
        <v>A</v>
      </c>
      <c r="G112" s="345">
        <f>'2024-2025 исходные'!I112</f>
        <v>22630.742484795828</v>
      </c>
      <c r="H112" s="344">
        <f t="shared" si="101"/>
        <v>0.12081148180596368</v>
      </c>
      <c r="I112" s="344">
        <f t="shared" si="102"/>
        <v>0.15066265962960063</v>
      </c>
      <c r="J112" s="47" t="str">
        <f t="shared" si="83"/>
        <v>C</v>
      </c>
      <c r="K112" s="346">
        <f>'2024-2025 исходные'!L112</f>
        <v>88692.243092962628</v>
      </c>
      <c r="L112" s="347">
        <f t="shared" si="103"/>
        <v>0.21234353523169031</v>
      </c>
      <c r="M112" s="344">
        <f t="shared" si="104"/>
        <v>0.26716486736652645</v>
      </c>
      <c r="N112" s="52" t="str">
        <f t="shared" si="86"/>
        <v>D</v>
      </c>
      <c r="O112" s="348">
        <f>'2024-2025 исходные'!P112</f>
        <v>13611.581086012164</v>
      </c>
      <c r="P112" s="344">
        <f t="shared" si="105"/>
        <v>0.2166097796607101</v>
      </c>
      <c r="Q112" s="344">
        <f t="shared" si="106"/>
        <v>7.5812560667333301E-2</v>
      </c>
      <c r="R112" s="36" t="str">
        <f t="shared" si="89"/>
        <v>B</v>
      </c>
      <c r="S112" s="351">
        <f>'2024-2025 исходные'!S112</f>
        <v>958644.04462765949</v>
      </c>
      <c r="T112" s="350">
        <f t="shared" si="107"/>
        <v>0.34359479772655654</v>
      </c>
      <c r="U112" s="350">
        <f t="shared" si="108"/>
        <v>0.36079928527857424</v>
      </c>
      <c r="V112" s="52" t="str">
        <f t="shared" si="92"/>
        <v>C</v>
      </c>
      <c r="W112" s="86" t="str">
        <f>IF(AC112&gt;=3.5,"A",IF(AC112&gt;=2.5,"B",IF(AC112&gt;=1.5,"C","D")))</f>
        <v>C</v>
      </c>
      <c r="X112" s="667">
        <f>IF(F112="A",4.2,IF(F112="B",2.5,IF(F112="C",2,1)))</f>
        <v>4.2</v>
      </c>
      <c r="Y112" s="87">
        <f>IF(J112="A",4.2,IF(J112="B",2.5,IF(J112="C",2,1)))</f>
        <v>2</v>
      </c>
      <c r="Z112" s="87">
        <f>IF(N112="A",4.2,IF(N112="B",2.5,IF(N112="C",2,1)))</f>
        <v>1</v>
      </c>
      <c r="AA112" s="87">
        <f>IF(R112="A",4.2,IF(R112="B",2.5,IF(R112="C",2,1)))</f>
        <v>2.5</v>
      </c>
      <c r="AB112" s="87">
        <f>IF(V112="A",4.2,IF(V112="B",2.5,IF(V112="C",2,1)))</f>
        <v>2</v>
      </c>
      <c r="AC112" s="649">
        <f>AVERAGE(X112:AB112)</f>
        <v>2.34</v>
      </c>
    </row>
    <row r="113" spans="1:29" x14ac:dyDescent="0.25">
      <c r="A113" s="378">
        <v>30</v>
      </c>
      <c r="B113" s="14">
        <v>61570</v>
      </c>
      <c r="C113" s="642" t="s">
        <v>187</v>
      </c>
      <c r="D113" s="379">
        <f>'2024-2025 исходные'!F113</f>
        <v>0.84258782616784988</v>
      </c>
      <c r="E113" s="333">
        <f t="shared" si="100"/>
        <v>0.36350392232084233</v>
      </c>
      <c r="F113" s="28" t="str">
        <f t="shared" si="80"/>
        <v>A</v>
      </c>
      <c r="G113" s="334">
        <f>'2024-2025 исходные'!I113</f>
        <v>11297.024407753051</v>
      </c>
      <c r="H113" s="333">
        <f t="shared" si="101"/>
        <v>6.0307798545085986E-2</v>
      </c>
      <c r="I113" s="333">
        <f t="shared" si="102"/>
        <v>0.15066265962960063</v>
      </c>
      <c r="J113" s="45" t="str">
        <f t="shared" si="83"/>
        <v>D</v>
      </c>
      <c r="K113" s="335">
        <f>'2024-2025 исходные'!L113</f>
        <v>124037.04699928213</v>
      </c>
      <c r="L113" s="336">
        <f t="shared" si="103"/>
        <v>0.29696469658479913</v>
      </c>
      <c r="M113" s="333">
        <f t="shared" si="104"/>
        <v>0.26716486736652645</v>
      </c>
      <c r="N113" s="118" t="str">
        <f t="shared" si="86"/>
        <v>B</v>
      </c>
      <c r="O113" s="337">
        <f>'2024-2025 исходные'!P113</f>
        <v>5760.0215757358219</v>
      </c>
      <c r="P113" s="333">
        <f t="shared" si="105"/>
        <v>9.1662900619476032E-2</v>
      </c>
      <c r="Q113" s="333">
        <f t="shared" si="106"/>
        <v>7.5812560667333301E-2</v>
      </c>
      <c r="R113" s="43" t="str">
        <f t="shared" si="89"/>
        <v>B</v>
      </c>
      <c r="S113" s="338">
        <f>'2024-2025 исходные'!S113</f>
        <v>1265320.456857143</v>
      </c>
      <c r="T113" s="339">
        <f t="shared" si="107"/>
        <v>0.45351298938279583</v>
      </c>
      <c r="U113" s="339">
        <f t="shared" si="108"/>
        <v>0.36079928527857424</v>
      </c>
      <c r="V113" s="118" t="str">
        <f t="shared" si="92"/>
        <v>B</v>
      </c>
      <c r="W113" s="674" t="str">
        <f>IF(AC113&gt;=3.5,"A",IF(AC113&gt;=2.5,"B",IF(AC113&gt;=1.5,"C","D")))</f>
        <v>B</v>
      </c>
      <c r="X113" s="668">
        <f>IF(F113="A",4.2,IF(F113="B",2.5,IF(F113="C",2,1)))</f>
        <v>4.2</v>
      </c>
      <c r="Y113" s="110">
        <f>IF(J113="A",4.2,IF(J113="B",2.5,IF(J113="C",2,1)))</f>
        <v>1</v>
      </c>
      <c r="Z113" s="110">
        <f>IF(N113="A",4.2,IF(N113="B",2.5,IF(N113="C",2,1)))</f>
        <v>2.5</v>
      </c>
      <c r="AA113" s="110">
        <f>IF(R113="A",4.2,IF(R113="B",2.5,IF(R113="C",2,1)))</f>
        <v>2.5</v>
      </c>
      <c r="AB113" s="110">
        <f>IF(V113="A",4.2,IF(V113="B",2.5,IF(V113="C",2,1)))</f>
        <v>2.5</v>
      </c>
      <c r="AC113" s="650">
        <f>AVERAGE(X113:AB113)</f>
        <v>2.54</v>
      </c>
    </row>
    <row r="114" spans="1:29" x14ac:dyDescent="0.25">
      <c r="A114" s="640">
        <v>31</v>
      </c>
      <c r="B114" s="13">
        <v>61600</v>
      </c>
      <c r="C114" s="641" t="s">
        <v>223</v>
      </c>
      <c r="D114" s="643"/>
      <c r="E114" s="344">
        <f t="shared" si="100"/>
        <v>0.36350392232084233</v>
      </c>
      <c r="F114" s="26"/>
      <c r="G114" s="348"/>
      <c r="H114" s="344"/>
      <c r="I114" s="344">
        <f t="shared" si="102"/>
        <v>0.15066265962960063</v>
      </c>
      <c r="J114" s="36"/>
      <c r="K114" s="656"/>
      <c r="L114" s="344"/>
      <c r="M114" s="344">
        <f t="shared" si="104"/>
        <v>0.26716486736652645</v>
      </c>
      <c r="N114" s="26"/>
      <c r="O114" s="348"/>
      <c r="P114" s="344"/>
      <c r="Q114" s="344">
        <f t="shared" si="106"/>
        <v>7.5812560667333301E-2</v>
      </c>
      <c r="R114" s="36"/>
      <c r="S114" s="651"/>
      <c r="T114" s="350"/>
      <c r="U114" s="350">
        <f t="shared" si="108"/>
        <v>0.36079928527857424</v>
      </c>
      <c r="V114" s="26"/>
      <c r="W114" s="86"/>
      <c r="X114" s="667"/>
      <c r="Y114" s="87"/>
      <c r="Z114" s="87"/>
      <c r="AA114" s="87"/>
      <c r="AB114" s="87"/>
      <c r="AC114" s="87"/>
    </row>
    <row r="115" spans="1:29" ht="15.75" thickBot="1" x14ac:dyDescent="0.3">
      <c r="A115" s="646">
        <v>32</v>
      </c>
      <c r="B115" s="14">
        <v>61610</v>
      </c>
      <c r="C115" s="642" t="s">
        <v>224</v>
      </c>
      <c r="D115" s="647">
        <f>'2024-2025 исходные'!F115</f>
        <v>0.9472044296543084</v>
      </c>
      <c r="E115" s="364">
        <f t="shared" si="100"/>
        <v>0.36350392232084233</v>
      </c>
      <c r="F115" s="31" t="str">
        <f t="shared" si="80"/>
        <v>A</v>
      </c>
      <c r="G115" s="368">
        <f>'2024-2025 исходные'!I115</f>
        <v>178642.29864603482</v>
      </c>
      <c r="H115" s="364">
        <f t="shared" si="101"/>
        <v>0.95366030642390898</v>
      </c>
      <c r="I115" s="364">
        <f t="shared" si="102"/>
        <v>0.15066265962960063</v>
      </c>
      <c r="J115" s="37" t="str">
        <f t="shared" ref="J115" si="109">IF(G115&gt;=$G$130,"A",IF(G115&gt;=$G$126,"B",IF(G115&gt;=$G$131,"C","D")))</f>
        <v>A</v>
      </c>
      <c r="K115" s="657">
        <f>'2024-2025 исходные'!L115</f>
        <v>182872.14880077372</v>
      </c>
      <c r="L115" s="644">
        <f t="shared" si="103"/>
        <v>0.43782541987432438</v>
      </c>
      <c r="M115" s="644">
        <f t="shared" si="104"/>
        <v>0.26716486736652645</v>
      </c>
      <c r="N115" s="645" t="str">
        <f t="shared" ref="N115" si="110">IF(K115&gt;=$K$130,"A",IF(K115&gt;=$K$126,"B",IF(K115&gt;=$K$131,"C","D")))</f>
        <v>B</v>
      </c>
      <c r="O115" s="368">
        <f>'2024-2025 исходные'!P115</f>
        <v>16135.199690522244</v>
      </c>
      <c r="P115" s="364">
        <f t="shared" ref="P115" si="111">O115/$O$127</f>
        <v>0.25676973363052102</v>
      </c>
      <c r="Q115" s="364">
        <f t="shared" si="106"/>
        <v>7.5812560667333301E-2</v>
      </c>
      <c r="R115" s="37" t="str">
        <f t="shared" ref="R115" si="112">IF(O115&gt;=$O$130,"A",IF(O115&gt;=$O$126,"B",IF(O115&gt;=$O$131,"C","D")))</f>
        <v>B</v>
      </c>
      <c r="S115" s="652">
        <f>'2024-2025 исходные'!S115</f>
        <v>1674427.8677272729</v>
      </c>
      <c r="T115" s="653">
        <f t="shared" ref="T115" si="113">S115/$S$127</f>
        <v>0.60014424305209113</v>
      </c>
      <c r="U115" s="653">
        <f t="shared" si="108"/>
        <v>0.36079928527857424</v>
      </c>
      <c r="V115" s="645" t="str">
        <f t="shared" si="92"/>
        <v>B</v>
      </c>
      <c r="W115" s="675" t="str">
        <f>IF(AC115&gt;=3.5,"A",IF(AC115&gt;=2.5,"B",IF(AC115&gt;=1.5,"C","D")))</f>
        <v>B</v>
      </c>
      <c r="X115" s="669">
        <f>IF(F115="A",4.2,IF(F115="B",2.5,IF(F115="C",2,1)))</f>
        <v>4.2</v>
      </c>
      <c r="Y115" s="89">
        <f>IF(J115="A",4.2,IF(J115="B",2.5,IF(J115="C",2,1)))</f>
        <v>4.2</v>
      </c>
      <c r="Z115" s="89">
        <f>IF(N115="A",4.2,IF(N115="B",2.5,IF(N115="C",2,1)))</f>
        <v>2.5</v>
      </c>
      <c r="AA115" s="89">
        <f>IF(R115="A",4.2,IF(R115="B",2.5,IF(R115="C",2,1)))</f>
        <v>2.5</v>
      </c>
      <c r="AB115" s="89">
        <f>IF(V115="A",4.2,IF(V115="B",2.5,IF(V115="C",2,1)))</f>
        <v>2.5</v>
      </c>
      <c r="AC115" s="89">
        <f>AVERAGE(X115:AB115)</f>
        <v>3.18</v>
      </c>
    </row>
    <row r="116" spans="1:29" ht="15.75" thickBot="1" x14ac:dyDescent="0.3">
      <c r="A116" s="360"/>
      <c r="B116" s="62"/>
      <c r="C116" s="63" t="s">
        <v>129</v>
      </c>
      <c r="D116" s="50">
        <f>AVERAGE(D117:D125)</f>
        <v>0.34405354847236053</v>
      </c>
      <c r="E116" s="371"/>
      <c r="F116" s="144" t="str">
        <f t="shared" si="80"/>
        <v>C</v>
      </c>
      <c r="G116" s="44">
        <f>AVERAGE(G117:G125)</f>
        <v>34331.791727229378</v>
      </c>
      <c r="H116" s="137">
        <f>AVERAGE(H117:H125)</f>
        <v>0.18327611806845787</v>
      </c>
      <c r="I116" s="137"/>
      <c r="J116" s="40" t="str">
        <f t="shared" si="83"/>
        <v>B</v>
      </c>
      <c r="K116" s="44">
        <f>AVERAGE(K117:K125)</f>
        <v>108089.22345849754</v>
      </c>
      <c r="L116" s="138">
        <f>AVERAGE(L117:L125)</f>
        <v>0.25878303478657499</v>
      </c>
      <c r="M116" s="137"/>
      <c r="N116" s="40" t="str">
        <f t="shared" si="86"/>
        <v>C</v>
      </c>
      <c r="O116" s="39">
        <f>AVERAGE(O117:O125)</f>
        <v>5471.9217215514882</v>
      </c>
      <c r="P116" s="137">
        <f>AVERAGE(P117:P125)</f>
        <v>8.7078183712541432E-2</v>
      </c>
      <c r="Q116" s="137"/>
      <c r="R116" s="35" t="str">
        <f t="shared" si="89"/>
        <v>B</v>
      </c>
      <c r="S116" s="44">
        <f>AVERAGE(S117:S125)</f>
        <v>974800.77398383</v>
      </c>
      <c r="T116" s="137">
        <f>AVERAGE(T117:T125)</f>
        <v>0.34938565220081791</v>
      </c>
      <c r="U116" s="342"/>
      <c r="V116" s="40" t="str">
        <f t="shared" si="92"/>
        <v>C</v>
      </c>
      <c r="W116" s="92" t="str">
        <f t="shared" si="93"/>
        <v>C</v>
      </c>
      <c r="X116" s="140">
        <f t="shared" si="94"/>
        <v>2</v>
      </c>
      <c r="Y116" s="141">
        <f t="shared" si="95"/>
        <v>2.5</v>
      </c>
      <c r="Z116" s="141">
        <f t="shared" si="96"/>
        <v>2</v>
      </c>
      <c r="AA116" s="141">
        <f t="shared" si="97"/>
        <v>2.5</v>
      </c>
      <c r="AB116" s="141">
        <f t="shared" si="98"/>
        <v>2</v>
      </c>
      <c r="AC116" s="142">
        <f t="shared" si="99"/>
        <v>2.2000000000000002</v>
      </c>
    </row>
    <row r="117" spans="1:29" x14ac:dyDescent="0.25">
      <c r="A117" s="380">
        <v>1</v>
      </c>
      <c r="B117" s="12">
        <v>70020</v>
      </c>
      <c r="C117" s="159" t="s">
        <v>64</v>
      </c>
      <c r="D117" s="381">
        <f>'2024-2025 исходные'!F117</f>
        <v>0.2761998003498371</v>
      </c>
      <c r="E117" s="382">
        <f t="shared" ref="E117:E125" si="114">$D$126</f>
        <v>0.36350392232084233</v>
      </c>
      <c r="F117" s="76" t="str">
        <f t="shared" si="80"/>
        <v>C</v>
      </c>
      <c r="G117" s="383">
        <f>'2024-2025 исходные'!I117</f>
        <v>29084.602584070799</v>
      </c>
      <c r="H117" s="382">
        <f t="shared" ref="H117:H125" si="115">G117/$G$127</f>
        <v>0.15526463341977506</v>
      </c>
      <c r="I117" s="382">
        <f t="shared" ref="I117:I125" si="116">$H$126</f>
        <v>0.15066265962960063</v>
      </c>
      <c r="J117" s="77" t="str">
        <f t="shared" si="83"/>
        <v>B</v>
      </c>
      <c r="K117" s="383">
        <f>'2024-2025 исходные'!L117</f>
        <v>92786.23074336283</v>
      </c>
      <c r="L117" s="384">
        <f t="shared" ref="L117:L125" si="117">K117/$K$127</f>
        <v>0.22214520199041318</v>
      </c>
      <c r="M117" s="382">
        <f t="shared" ref="M117:M125" si="118">$L$126</f>
        <v>0.26716486736652645</v>
      </c>
      <c r="N117" s="78" t="str">
        <f t="shared" si="86"/>
        <v>D</v>
      </c>
      <c r="O117" s="385">
        <f>'2024-2025 исходные'!P117</f>
        <v>4995.4471946902659</v>
      </c>
      <c r="P117" s="382">
        <f t="shared" ref="P117:P125" si="119">O117/$O$127</f>
        <v>7.9495740378062646E-2</v>
      </c>
      <c r="Q117" s="382">
        <f t="shared" ref="Q117:Q125" si="120">$P$126</f>
        <v>7.5812560667333301E-2</v>
      </c>
      <c r="R117" s="79" t="str">
        <f t="shared" si="89"/>
        <v>B</v>
      </c>
      <c r="S117" s="386">
        <f>'2024-2025 исходные'!S117</f>
        <v>976569.93584615376</v>
      </c>
      <c r="T117" s="387">
        <f t="shared" ref="T117:T125" si="121">S117/$S$127</f>
        <v>0.35001975076496933</v>
      </c>
      <c r="U117" s="387">
        <f t="shared" ref="U117:U125" si="122">$T$126</f>
        <v>0.36079928527857424</v>
      </c>
      <c r="V117" s="78" t="str">
        <f t="shared" si="92"/>
        <v>C</v>
      </c>
      <c r="W117" s="99" t="str">
        <f t="shared" si="93"/>
        <v>C</v>
      </c>
      <c r="X117" s="103">
        <f t="shared" si="94"/>
        <v>2</v>
      </c>
      <c r="Y117" s="88">
        <f t="shared" si="95"/>
        <v>2.5</v>
      </c>
      <c r="Z117" s="88">
        <f t="shared" si="96"/>
        <v>1</v>
      </c>
      <c r="AA117" s="88">
        <f t="shared" si="97"/>
        <v>2.5</v>
      </c>
      <c r="AB117" s="88">
        <f t="shared" si="98"/>
        <v>2</v>
      </c>
      <c r="AC117" s="104">
        <f t="shared" si="99"/>
        <v>2</v>
      </c>
    </row>
    <row r="118" spans="1:29" x14ac:dyDescent="0.25">
      <c r="A118" s="388">
        <v>2</v>
      </c>
      <c r="B118" s="13">
        <v>70110</v>
      </c>
      <c r="C118" s="160" t="s">
        <v>66</v>
      </c>
      <c r="D118" s="343">
        <f>'2024-2025 исходные'!F118</f>
        <v>0.28668861494019876</v>
      </c>
      <c r="E118" s="344">
        <f t="shared" si="114"/>
        <v>0.36350392232084233</v>
      </c>
      <c r="F118" s="26" t="str">
        <f t="shared" si="80"/>
        <v>C</v>
      </c>
      <c r="G118" s="346">
        <f>'2024-2025 исходные'!I118</f>
        <v>48185.331513026053</v>
      </c>
      <c r="H118" s="344">
        <f t="shared" si="115"/>
        <v>0.25723156477571463</v>
      </c>
      <c r="I118" s="344">
        <f t="shared" si="116"/>
        <v>0.15066265962960063</v>
      </c>
      <c r="J118" s="47" t="str">
        <f t="shared" si="83"/>
        <v>B</v>
      </c>
      <c r="K118" s="346">
        <f>'2024-2025 исходные'!L118</f>
        <v>98293.526092184373</v>
      </c>
      <c r="L118" s="347">
        <f t="shared" si="117"/>
        <v>0.23533055533307323</v>
      </c>
      <c r="M118" s="344">
        <f t="shared" si="118"/>
        <v>0.26716486736652645</v>
      </c>
      <c r="N118" s="52" t="str">
        <f t="shared" si="86"/>
        <v>C</v>
      </c>
      <c r="O118" s="348">
        <f>'2024-2025 исходные'!P118</f>
        <v>8602.7432264529052</v>
      </c>
      <c r="P118" s="344">
        <f t="shared" si="119"/>
        <v>0.13690094508378445</v>
      </c>
      <c r="Q118" s="344">
        <f t="shared" si="120"/>
        <v>7.5812560667333301E-2</v>
      </c>
      <c r="R118" s="36" t="str">
        <f t="shared" si="89"/>
        <v>B</v>
      </c>
      <c r="S118" s="351">
        <f>'2024-2025 исходные'!S118</f>
        <v>831599.38</v>
      </c>
      <c r="T118" s="350">
        <f t="shared" si="121"/>
        <v>0.29805976719086547</v>
      </c>
      <c r="U118" s="350">
        <f t="shared" si="122"/>
        <v>0.36079928527857424</v>
      </c>
      <c r="V118" s="52" t="str">
        <f t="shared" si="92"/>
        <v>D</v>
      </c>
      <c r="W118" s="95" t="str">
        <f t="shared" si="93"/>
        <v>C</v>
      </c>
      <c r="X118" s="105">
        <f t="shared" si="94"/>
        <v>2</v>
      </c>
      <c r="Y118" s="87">
        <f t="shared" si="95"/>
        <v>2.5</v>
      </c>
      <c r="Z118" s="87">
        <f t="shared" si="96"/>
        <v>2</v>
      </c>
      <c r="AA118" s="87">
        <f t="shared" si="97"/>
        <v>2.5</v>
      </c>
      <c r="AB118" s="87">
        <f t="shared" si="98"/>
        <v>1</v>
      </c>
      <c r="AC118" s="106">
        <f t="shared" si="99"/>
        <v>2</v>
      </c>
    </row>
    <row r="119" spans="1:29" x14ac:dyDescent="0.25">
      <c r="A119" s="362">
        <v>3</v>
      </c>
      <c r="B119" s="13">
        <v>70021</v>
      </c>
      <c r="C119" s="160" t="s">
        <v>65</v>
      </c>
      <c r="D119" s="343">
        <f>'2024-2025 исходные'!F119</f>
        <v>0.1332182039285712</v>
      </c>
      <c r="E119" s="344">
        <f t="shared" si="114"/>
        <v>0.36350392232084233</v>
      </c>
      <c r="F119" s="26" t="str">
        <f t="shared" si="80"/>
        <v>D</v>
      </c>
      <c r="G119" s="346">
        <f>'2024-2025 исходные'!I119</f>
        <v>34570.495975773891</v>
      </c>
      <c r="H119" s="344">
        <f t="shared" si="115"/>
        <v>0.18455041183055679</v>
      </c>
      <c r="I119" s="344">
        <f t="shared" si="116"/>
        <v>0.15066265962960063</v>
      </c>
      <c r="J119" s="47" t="str">
        <f t="shared" si="83"/>
        <v>B</v>
      </c>
      <c r="K119" s="346">
        <f>'2024-2025 исходные'!L119</f>
        <v>100722.68919246297</v>
      </c>
      <c r="L119" s="347">
        <f t="shared" si="117"/>
        <v>0.24114636359746539</v>
      </c>
      <c r="M119" s="344">
        <f t="shared" si="118"/>
        <v>0.26716486736652645</v>
      </c>
      <c r="N119" s="52" t="str">
        <f t="shared" si="86"/>
        <v>C</v>
      </c>
      <c r="O119" s="348">
        <f>'2024-2025 исходные'!P119</f>
        <v>4925.6263526244948</v>
      </c>
      <c r="P119" s="344">
        <f t="shared" si="119"/>
        <v>7.8384636743589656E-2</v>
      </c>
      <c r="Q119" s="344">
        <f t="shared" si="120"/>
        <v>7.5812560667333301E-2</v>
      </c>
      <c r="R119" s="36" t="str">
        <f t="shared" si="89"/>
        <v>B</v>
      </c>
      <c r="S119" s="351">
        <f>'2024-2025 исходные'!S119</f>
        <v>909310.55500000005</v>
      </c>
      <c r="T119" s="350">
        <f t="shared" si="121"/>
        <v>0.32591281192092364</v>
      </c>
      <c r="U119" s="350">
        <f t="shared" si="122"/>
        <v>0.36079928527857424</v>
      </c>
      <c r="V119" s="52" t="str">
        <f t="shared" si="92"/>
        <v>C</v>
      </c>
      <c r="W119" s="96" t="str">
        <f t="shared" si="93"/>
        <v>C</v>
      </c>
      <c r="X119" s="105">
        <f t="shared" si="94"/>
        <v>1</v>
      </c>
      <c r="Y119" s="87">
        <f t="shared" si="95"/>
        <v>2.5</v>
      </c>
      <c r="Z119" s="87">
        <f t="shared" si="96"/>
        <v>2</v>
      </c>
      <c r="AA119" s="87">
        <f t="shared" si="97"/>
        <v>2.5</v>
      </c>
      <c r="AB119" s="87">
        <f t="shared" si="98"/>
        <v>2</v>
      </c>
      <c r="AC119" s="106">
        <f t="shared" si="99"/>
        <v>2</v>
      </c>
    </row>
    <row r="120" spans="1:29" x14ac:dyDescent="0.25">
      <c r="A120" s="362">
        <v>4</v>
      </c>
      <c r="B120" s="13">
        <v>70040</v>
      </c>
      <c r="C120" s="160" t="s">
        <v>26</v>
      </c>
      <c r="D120" s="343">
        <f>'2024-2025 исходные'!F120</f>
        <v>0.32633637153564443</v>
      </c>
      <c r="E120" s="344">
        <f t="shared" si="114"/>
        <v>0.36350392232084233</v>
      </c>
      <c r="F120" s="143" t="str">
        <f t="shared" si="80"/>
        <v>C</v>
      </c>
      <c r="G120" s="346">
        <f>'2024-2025 исходные'!I120</f>
        <v>28032.964518987341</v>
      </c>
      <c r="H120" s="344">
        <f t="shared" si="115"/>
        <v>0.14965059079383622</v>
      </c>
      <c r="I120" s="344">
        <f t="shared" si="116"/>
        <v>0.15066265962960063</v>
      </c>
      <c r="J120" s="47" t="str">
        <f t="shared" si="83"/>
        <v>C</v>
      </c>
      <c r="K120" s="346">
        <f>'2024-2025 исходные'!L120</f>
        <v>102380.42310126583</v>
      </c>
      <c r="L120" s="347">
        <f t="shared" si="117"/>
        <v>0.24511524595282186</v>
      </c>
      <c r="M120" s="344">
        <f t="shared" si="118"/>
        <v>0.26716486736652645</v>
      </c>
      <c r="N120" s="52" t="str">
        <f t="shared" si="86"/>
        <v>C</v>
      </c>
      <c r="O120" s="348">
        <f>'2024-2025 исходные'!P120</f>
        <v>4509.2561772151894</v>
      </c>
      <c r="P120" s="344">
        <f t="shared" si="119"/>
        <v>7.1758672325291192E-2</v>
      </c>
      <c r="Q120" s="344">
        <f t="shared" si="120"/>
        <v>7.5812560667333301E-2</v>
      </c>
      <c r="R120" s="36" t="str">
        <f t="shared" si="89"/>
        <v>C</v>
      </c>
      <c r="S120" s="351">
        <f>'2024-2025 исходные'!S120</f>
        <v>899160.53240740742</v>
      </c>
      <c r="T120" s="350">
        <f t="shared" si="121"/>
        <v>0.322274866242164</v>
      </c>
      <c r="U120" s="350">
        <f t="shared" si="122"/>
        <v>0.36079928527857424</v>
      </c>
      <c r="V120" s="52" t="str">
        <f t="shared" si="92"/>
        <v>C</v>
      </c>
      <c r="W120" s="93" t="str">
        <f t="shared" si="93"/>
        <v>C</v>
      </c>
      <c r="X120" s="105">
        <f t="shared" si="94"/>
        <v>2</v>
      </c>
      <c r="Y120" s="87">
        <f t="shared" si="95"/>
        <v>2</v>
      </c>
      <c r="Z120" s="87">
        <f t="shared" si="96"/>
        <v>2</v>
      </c>
      <c r="AA120" s="87">
        <f t="shared" si="97"/>
        <v>2</v>
      </c>
      <c r="AB120" s="87">
        <f t="shared" si="98"/>
        <v>2</v>
      </c>
      <c r="AC120" s="106">
        <f t="shared" si="99"/>
        <v>2</v>
      </c>
    </row>
    <row r="121" spans="1:29" x14ac:dyDescent="0.25">
      <c r="A121" s="362">
        <v>5</v>
      </c>
      <c r="B121" s="13">
        <v>70100</v>
      </c>
      <c r="C121" s="160" t="s">
        <v>198</v>
      </c>
      <c r="D121" s="343">
        <f>'2024-2025 исходные'!F121</f>
        <v>0.1751854196308984</v>
      </c>
      <c r="E121" s="344">
        <f t="shared" si="114"/>
        <v>0.36350392232084233</v>
      </c>
      <c r="F121" s="26" t="str">
        <f t="shared" si="80"/>
        <v>D</v>
      </c>
      <c r="G121" s="346">
        <f>'2024-2025 исходные'!I121</f>
        <v>31426.427891089112</v>
      </c>
      <c r="H121" s="344">
        <f t="shared" si="115"/>
        <v>0.16776618460227222</v>
      </c>
      <c r="I121" s="344">
        <f t="shared" si="116"/>
        <v>0.15066265962960063</v>
      </c>
      <c r="J121" s="47" t="str">
        <f t="shared" si="83"/>
        <v>B</v>
      </c>
      <c r="K121" s="346">
        <f>'2024-2025 исходные'!L121</f>
        <v>97572.934891089099</v>
      </c>
      <c r="L121" s="344">
        <f t="shared" si="117"/>
        <v>0.23360534377272243</v>
      </c>
      <c r="M121" s="344">
        <f t="shared" si="118"/>
        <v>0.26716486736652645</v>
      </c>
      <c r="N121" s="52" t="str">
        <f t="shared" si="86"/>
        <v>C</v>
      </c>
      <c r="O121" s="348">
        <f>'2024-2025 исходные'!P121</f>
        <v>5300.1827128712875</v>
      </c>
      <c r="P121" s="344">
        <f t="shared" si="119"/>
        <v>8.4345191226635752E-2</v>
      </c>
      <c r="Q121" s="344">
        <f t="shared" si="120"/>
        <v>7.5812560667333301E-2</v>
      </c>
      <c r="R121" s="36" t="str">
        <f t="shared" si="89"/>
        <v>B</v>
      </c>
      <c r="S121" s="351">
        <f>'2024-2025 исходные'!S121</f>
        <v>860515.0858208955</v>
      </c>
      <c r="T121" s="350">
        <f t="shared" si="121"/>
        <v>0.30842366205708782</v>
      </c>
      <c r="U121" s="350">
        <f t="shared" si="122"/>
        <v>0.36079928527857424</v>
      </c>
      <c r="V121" s="52" t="str">
        <f t="shared" si="92"/>
        <v>D</v>
      </c>
      <c r="W121" s="93" t="str">
        <f t="shared" si="93"/>
        <v>C</v>
      </c>
      <c r="X121" s="105">
        <f t="shared" si="94"/>
        <v>1</v>
      </c>
      <c r="Y121" s="87">
        <f t="shared" si="95"/>
        <v>2.5</v>
      </c>
      <c r="Z121" s="87">
        <f t="shared" si="96"/>
        <v>2</v>
      </c>
      <c r="AA121" s="87">
        <f t="shared" si="97"/>
        <v>2.5</v>
      </c>
      <c r="AB121" s="87">
        <f t="shared" si="98"/>
        <v>1</v>
      </c>
      <c r="AC121" s="106">
        <f t="shared" si="99"/>
        <v>1.8</v>
      </c>
    </row>
    <row r="122" spans="1:29" x14ac:dyDescent="0.25">
      <c r="A122" s="362">
        <v>6</v>
      </c>
      <c r="B122" s="13">
        <v>70270</v>
      </c>
      <c r="C122" s="160" t="s">
        <v>208</v>
      </c>
      <c r="D122" s="343">
        <f>'2024-2025 исходные'!F122</f>
        <v>0.48555990915089831</v>
      </c>
      <c r="E122" s="344">
        <f t="shared" si="114"/>
        <v>0.36350392232084233</v>
      </c>
      <c r="F122" s="26" t="str">
        <f t="shared" si="80"/>
        <v>B</v>
      </c>
      <c r="G122" s="346">
        <f>'2024-2025 исходные'!I122</f>
        <v>21030.146520146522</v>
      </c>
      <c r="H122" s="344">
        <f t="shared" si="115"/>
        <v>0.11226689382384855</v>
      </c>
      <c r="I122" s="344">
        <f t="shared" si="116"/>
        <v>0.15066265962960063</v>
      </c>
      <c r="J122" s="47" t="str">
        <f t="shared" si="83"/>
        <v>C</v>
      </c>
      <c r="K122" s="346">
        <f>'2024-2025 исходные'!L122</f>
        <v>103577.13377289378</v>
      </c>
      <c r="L122" s="344">
        <f t="shared" si="117"/>
        <v>0.24798036431944859</v>
      </c>
      <c r="M122" s="344">
        <f t="shared" si="118"/>
        <v>0.26716486736652645</v>
      </c>
      <c r="N122" s="52" t="str">
        <f t="shared" si="86"/>
        <v>C</v>
      </c>
      <c r="O122" s="348">
        <f>'2024-2025 исходные'!P122</f>
        <v>4602.685995115995</v>
      </c>
      <c r="P122" s="344">
        <f t="shared" si="119"/>
        <v>7.3245480664553927E-2</v>
      </c>
      <c r="Q122" s="344">
        <f t="shared" si="120"/>
        <v>7.5812560667333301E-2</v>
      </c>
      <c r="R122" s="36" t="str">
        <f t="shared" si="89"/>
        <v>C</v>
      </c>
      <c r="S122" s="351">
        <f>'2024-2025 исходные'!S122</f>
        <v>879526.72127272736</v>
      </c>
      <c r="T122" s="350">
        <f t="shared" si="121"/>
        <v>0.31523776482456534</v>
      </c>
      <c r="U122" s="350">
        <f t="shared" si="122"/>
        <v>0.36079928527857424</v>
      </c>
      <c r="V122" s="52" t="str">
        <f t="shared" si="92"/>
        <v>C</v>
      </c>
      <c r="W122" s="93" t="str">
        <f t="shared" si="93"/>
        <v>C</v>
      </c>
      <c r="X122" s="105">
        <f t="shared" si="94"/>
        <v>2.5</v>
      </c>
      <c r="Y122" s="87">
        <f t="shared" si="95"/>
        <v>2</v>
      </c>
      <c r="Z122" s="87">
        <f t="shared" si="96"/>
        <v>2</v>
      </c>
      <c r="AA122" s="87">
        <f t="shared" si="97"/>
        <v>2</v>
      </c>
      <c r="AB122" s="87">
        <f t="shared" si="98"/>
        <v>2</v>
      </c>
      <c r="AC122" s="106">
        <f t="shared" si="99"/>
        <v>2.1</v>
      </c>
    </row>
    <row r="123" spans="1:29" x14ac:dyDescent="0.25">
      <c r="A123" s="362">
        <v>7</v>
      </c>
      <c r="B123" s="13">
        <v>70510</v>
      </c>
      <c r="C123" s="160" t="s">
        <v>8</v>
      </c>
      <c r="D123" s="343">
        <f>'2024-2025 исходные'!F123</f>
        <v>7.3130494650865865E-2</v>
      </c>
      <c r="E123" s="344">
        <f t="shared" si="114"/>
        <v>0.36350392232084233</v>
      </c>
      <c r="F123" s="26" t="str">
        <f t="shared" si="80"/>
        <v>D</v>
      </c>
      <c r="G123" s="346">
        <f>'2024-2025 исходные'!I123</f>
        <v>31894.632911392404</v>
      </c>
      <c r="H123" s="344">
        <f t="shared" si="115"/>
        <v>0.17026564047871262</v>
      </c>
      <c r="I123" s="344">
        <f t="shared" si="116"/>
        <v>0.15066265962960063</v>
      </c>
      <c r="J123" s="47" t="str">
        <f t="shared" si="83"/>
        <v>B</v>
      </c>
      <c r="K123" s="346">
        <f>'2024-2025 исходные'!L123</f>
        <v>119870.44926582278</v>
      </c>
      <c r="L123" s="344">
        <f t="shared" si="117"/>
        <v>0.28698918957587438</v>
      </c>
      <c r="M123" s="344">
        <f t="shared" si="118"/>
        <v>0.26716486736652645</v>
      </c>
      <c r="N123" s="52" t="str">
        <f t="shared" si="86"/>
        <v>B</v>
      </c>
      <c r="O123" s="348">
        <f>'2024-2025 исходные'!P123</f>
        <v>4352.4290126582282</v>
      </c>
      <c r="P123" s="344">
        <f t="shared" si="119"/>
        <v>6.9262981534865195E-2</v>
      </c>
      <c r="Q123" s="344">
        <f t="shared" si="120"/>
        <v>7.5812560667333301E-2</v>
      </c>
      <c r="R123" s="36" t="str">
        <f t="shared" si="89"/>
        <v>C</v>
      </c>
      <c r="S123" s="351">
        <f>'2024-2025 исходные'!S123</f>
        <v>930875.04666666663</v>
      </c>
      <c r="T123" s="350">
        <f t="shared" si="121"/>
        <v>0.33364190301976016</v>
      </c>
      <c r="U123" s="350">
        <f t="shared" si="122"/>
        <v>0.36079928527857424</v>
      </c>
      <c r="V123" s="52" t="str">
        <f t="shared" si="92"/>
        <v>C</v>
      </c>
      <c r="W123" s="96" t="str">
        <f t="shared" si="93"/>
        <v>C</v>
      </c>
      <c r="X123" s="105">
        <f t="shared" si="94"/>
        <v>1</v>
      </c>
      <c r="Y123" s="87">
        <f t="shared" si="95"/>
        <v>2.5</v>
      </c>
      <c r="Z123" s="87">
        <f t="shared" si="96"/>
        <v>2.5</v>
      </c>
      <c r="AA123" s="87">
        <f t="shared" si="97"/>
        <v>2</v>
      </c>
      <c r="AB123" s="87">
        <f t="shared" si="98"/>
        <v>2</v>
      </c>
      <c r="AC123" s="106">
        <f t="shared" si="99"/>
        <v>2</v>
      </c>
    </row>
    <row r="124" spans="1:29" ht="15" customHeight="1" x14ac:dyDescent="0.25">
      <c r="A124" s="362">
        <v>8</v>
      </c>
      <c r="B124" s="13">
        <v>10880</v>
      </c>
      <c r="C124" s="167" t="s">
        <v>130</v>
      </c>
      <c r="D124" s="343">
        <f>'2024-2025 исходные'!F124</f>
        <v>0.59381489903022588</v>
      </c>
      <c r="E124" s="344">
        <f t="shared" si="114"/>
        <v>0.36350392232084233</v>
      </c>
      <c r="F124" s="26" t="str">
        <f t="shared" si="80"/>
        <v>B</v>
      </c>
      <c r="G124" s="345">
        <f>'2024-2025 исходные'!I124</f>
        <v>56719.461447837151</v>
      </c>
      <c r="H124" s="344">
        <f t="shared" si="115"/>
        <v>0.30278998531988544</v>
      </c>
      <c r="I124" s="344">
        <f t="shared" si="116"/>
        <v>0.15066265962960063</v>
      </c>
      <c r="J124" s="47" t="str">
        <f t="shared" si="83"/>
        <v>B</v>
      </c>
      <c r="K124" s="346">
        <f>'2024-2025 исходные'!L124</f>
        <v>173411.42880407127</v>
      </c>
      <c r="L124" s="344">
        <f t="shared" si="117"/>
        <v>0.41517493027253027</v>
      </c>
      <c r="M124" s="344">
        <f t="shared" si="118"/>
        <v>0.26716486736652645</v>
      </c>
      <c r="N124" s="52" t="str">
        <f t="shared" si="86"/>
        <v>B</v>
      </c>
      <c r="O124" s="348">
        <f>'2024-2025 исходные'!P124</f>
        <v>0</v>
      </c>
      <c r="P124" s="344">
        <f t="shared" si="119"/>
        <v>0</v>
      </c>
      <c r="Q124" s="344">
        <f t="shared" si="120"/>
        <v>7.5812560667333301E-2</v>
      </c>
      <c r="R124" s="36" t="str">
        <f t="shared" si="89"/>
        <v>D</v>
      </c>
      <c r="S124" s="351">
        <f>'2024-2025 исходные'!S124</f>
        <v>1311896.5623021582</v>
      </c>
      <c r="T124" s="350">
        <f t="shared" si="121"/>
        <v>0.47020668045505037</v>
      </c>
      <c r="U124" s="350">
        <f t="shared" si="122"/>
        <v>0.36079928527857424</v>
      </c>
      <c r="V124" s="52" t="str">
        <f t="shared" si="92"/>
        <v>B</v>
      </c>
      <c r="W124" s="150" t="str">
        <f>IF(AC124&gt;=3.5,"A",IF(AC124&gt;=2.5,"B",IF(AC124&gt;=1.5,"C","D")))</f>
        <v>C</v>
      </c>
      <c r="X124" s="105">
        <f>IF(F124="A",4.2,IF(F124="B",2.5,IF(F124="C",2,1)))</f>
        <v>2.5</v>
      </c>
      <c r="Y124" s="87">
        <f>IF(J124="A",4.2,IF(J124="B",2.5,IF(J124="C",2,1)))</f>
        <v>2.5</v>
      </c>
      <c r="Z124" s="87">
        <f>IF(N124="A",4.2,IF(N124="B",2.5,IF(N124="C",2,1)))</f>
        <v>2.5</v>
      </c>
      <c r="AA124" s="87">
        <f>IF(R124="A",4.2,IF(R124="B",2.5,IF(R124="C",2,1)))</f>
        <v>1</v>
      </c>
      <c r="AB124" s="87">
        <f>IF(V124="A",4.2,IF(V124="B",2.5,IF(V124="C",2,1)))</f>
        <v>2.5</v>
      </c>
      <c r="AC124" s="106">
        <f>AVERAGE(X124:AB124)</f>
        <v>2.2000000000000002</v>
      </c>
    </row>
    <row r="125" spans="1:29" ht="15.75" thickBot="1" x14ac:dyDescent="0.3">
      <c r="A125" s="389">
        <v>9</v>
      </c>
      <c r="B125" s="168">
        <v>10890</v>
      </c>
      <c r="C125" s="166" t="s">
        <v>201</v>
      </c>
      <c r="D125" s="390">
        <f>'2024-2025 исходные'!F125</f>
        <v>0.74634822303410475</v>
      </c>
      <c r="E125" s="391">
        <f t="shared" si="114"/>
        <v>0.36350392232084233</v>
      </c>
      <c r="F125" s="51" t="str">
        <f t="shared" si="80"/>
        <v>A</v>
      </c>
      <c r="G125" s="392">
        <f>'2024-2025 исходные'!I125</f>
        <v>28042.062182741116</v>
      </c>
      <c r="H125" s="391">
        <f t="shared" si="115"/>
        <v>0.14969915757151947</v>
      </c>
      <c r="I125" s="391">
        <f t="shared" si="116"/>
        <v>0.15066265962960063</v>
      </c>
      <c r="J125" s="80" t="str">
        <f t="shared" si="83"/>
        <v>C</v>
      </c>
      <c r="K125" s="393">
        <f>'2024-2025 исходные'!L125</f>
        <v>84188.195263324873</v>
      </c>
      <c r="L125" s="394">
        <f t="shared" si="117"/>
        <v>0.20156011826482606</v>
      </c>
      <c r="M125" s="391">
        <f t="shared" si="118"/>
        <v>0.26716486736652645</v>
      </c>
      <c r="N125" s="81" t="str">
        <f t="shared" si="86"/>
        <v>D</v>
      </c>
      <c r="O125" s="395">
        <f>'2024-2025 исходные'!P125</f>
        <v>11958.924822335026</v>
      </c>
      <c r="P125" s="391">
        <f t="shared" si="119"/>
        <v>0.19031000545609003</v>
      </c>
      <c r="Q125" s="391">
        <f t="shared" si="120"/>
        <v>7.5812560667333301E-2</v>
      </c>
      <c r="R125" s="82" t="str">
        <f t="shared" si="89"/>
        <v>B</v>
      </c>
      <c r="S125" s="396">
        <f>'2024-2025 исходные'!S125</f>
        <v>1173753.1465384616</v>
      </c>
      <c r="T125" s="397">
        <f t="shared" si="121"/>
        <v>0.42069366333197561</v>
      </c>
      <c r="U125" s="397">
        <f t="shared" si="122"/>
        <v>0.36079928527857424</v>
      </c>
      <c r="V125" s="81" t="str">
        <f t="shared" si="92"/>
        <v>B</v>
      </c>
      <c r="W125" s="100" t="str">
        <f t="shared" si="93"/>
        <v>C</v>
      </c>
      <c r="X125" s="107">
        <f t="shared" si="94"/>
        <v>4.2</v>
      </c>
      <c r="Y125" s="108">
        <f t="shared" si="95"/>
        <v>2</v>
      </c>
      <c r="Z125" s="108">
        <f t="shared" si="96"/>
        <v>1</v>
      </c>
      <c r="AA125" s="108">
        <f t="shared" si="97"/>
        <v>2.5</v>
      </c>
      <c r="AB125" s="108">
        <f t="shared" si="98"/>
        <v>2.5</v>
      </c>
      <c r="AC125" s="109">
        <f t="shared" si="99"/>
        <v>2.44</v>
      </c>
    </row>
    <row r="126" spans="1:29" ht="16.5" thickBot="1" x14ac:dyDescent="0.3">
      <c r="A126" s="75">
        <f>A15+A28+A46+A67+A82+A113+A125</f>
        <v>111</v>
      </c>
      <c r="B126" s="54"/>
      <c r="C126" s="169" t="s">
        <v>122</v>
      </c>
      <c r="D126" s="170">
        <f>AVERAGE(D7:D15,D17:D28,D30:D46,D48:D67,D69:D82,D84:D115,D117:D125)</f>
        <v>0.36350392232084233</v>
      </c>
      <c r="E126" s="29"/>
      <c r="F126" s="29"/>
      <c r="G126" s="25">
        <f t="shared" ref="G126:H126" si="123">AVERAGE(G7:G15,G17:G28,G30:G46,G48:G67,G69:G82,G84:G115,G117:G125)</f>
        <v>28222.54806565601</v>
      </c>
      <c r="H126" s="84">
        <f t="shared" si="123"/>
        <v>0.15066265962960063</v>
      </c>
      <c r="I126" s="30"/>
      <c r="J126" s="30"/>
      <c r="K126" s="25">
        <f t="shared" ref="K126:L126" si="124">AVERAGE(K7:K15,K17:K28,K30:K46,K48:K67,K69:K82,K84:K115,K117:K125)</f>
        <v>111590.17078865498</v>
      </c>
      <c r="L126" s="84">
        <f t="shared" si="124"/>
        <v>0.26716486736652645</v>
      </c>
      <c r="M126" s="30"/>
      <c r="N126" s="30"/>
      <c r="O126" s="25">
        <f t="shared" ref="O126:P126" si="125">AVERAGE(O7:O15,O17:O28,O30:O46,O48:O67,O69:O82,O84:O115,O117:O125)</f>
        <v>4763.9991992882351</v>
      </c>
      <c r="P126" s="84">
        <f t="shared" si="125"/>
        <v>7.5812560667333301E-2</v>
      </c>
      <c r="Q126" s="30"/>
      <c r="R126" s="30"/>
      <c r="S126" s="33">
        <f>AVERAGE(S7:S15,S17:S28,S30:S46,S48:S67,S69:S82,S84:S115,S117:S125)</f>
        <v>1006645.2938949381</v>
      </c>
      <c r="T126" s="85">
        <f>AVERAGE(T7:T15,T17:T28,T30:T46,T48:T67,T69:T82,T84:T115,T117:T125)</f>
        <v>0.36079928527857424</v>
      </c>
      <c r="U126" s="32"/>
      <c r="V126" s="32"/>
      <c r="W126" s="32"/>
      <c r="X126" s="60"/>
    </row>
    <row r="127" spans="1:29" ht="18" customHeight="1" x14ac:dyDescent="0.25">
      <c r="A127" s="1"/>
      <c r="B127" s="1"/>
      <c r="C127" s="18" t="s">
        <v>68</v>
      </c>
      <c r="D127" s="21">
        <f>MAX(D7:D15,D17:D28,D30:D46,D48:D67,D69:D82,D84:D115,D117:D125)</f>
        <v>0.9472044296543084</v>
      </c>
      <c r="E127" s="24"/>
      <c r="F127" s="24"/>
      <c r="G127" s="21">
        <f>MAX(G7:G15,G17:G28,G30:G46,G48:G67,G69:G82,G84:G115,G117:G125)</f>
        <v>187322.77881619937</v>
      </c>
      <c r="H127" s="24"/>
      <c r="I127" s="24"/>
      <c r="J127" s="24"/>
      <c r="K127" s="21">
        <f>MAX(K7:K15,K17:K28,K30:K46,K48:K67,K69:K82,K84:K115,K117:K125)</f>
        <v>417682.80346368713</v>
      </c>
      <c r="L127" s="24"/>
      <c r="M127" s="24"/>
      <c r="N127" s="24"/>
      <c r="O127" s="21">
        <f>MAX(O7:O15,O17:O28,O30:O46,O48:O67,O69:O82,O84:O115,O117:O125)</f>
        <v>62839.180702426558</v>
      </c>
      <c r="P127" s="24"/>
      <c r="Q127" s="24"/>
      <c r="R127" s="24"/>
      <c r="S127" s="21">
        <f>MAX(S7:S15,S17:S28,S30:S46,S48:S67,S69:S82,S84:S115,S117:S125)</f>
        <v>2790042.3725000001</v>
      </c>
      <c r="T127" s="24"/>
      <c r="U127" s="24"/>
      <c r="V127" s="24"/>
      <c r="W127" s="24"/>
      <c r="X127" s="61"/>
    </row>
    <row r="128" spans="1:29" ht="18" customHeight="1" x14ac:dyDescent="0.25">
      <c r="A128" s="1"/>
      <c r="B128" s="1"/>
      <c r="C128" s="18" t="s">
        <v>67</v>
      </c>
      <c r="D128" s="21">
        <f>D126</f>
        <v>0.36350392232084233</v>
      </c>
      <c r="E128" s="24"/>
      <c r="F128" s="24"/>
      <c r="G128" s="21">
        <f>G126</f>
        <v>28222.54806565601</v>
      </c>
      <c r="H128" s="24"/>
      <c r="I128" s="24"/>
      <c r="J128" s="24"/>
      <c r="K128" s="21">
        <f>K126</f>
        <v>111590.17078865498</v>
      </c>
      <c r="L128" s="24"/>
      <c r="M128" s="24"/>
      <c r="N128" s="24"/>
      <c r="O128" s="21">
        <f>O126</f>
        <v>4763.9991992882351</v>
      </c>
      <c r="P128" s="24"/>
      <c r="Q128" s="24"/>
      <c r="R128" s="24"/>
      <c r="S128" s="21">
        <f>S126</f>
        <v>1006645.2938949381</v>
      </c>
      <c r="T128" s="24"/>
      <c r="U128" s="24"/>
      <c r="V128" s="24"/>
      <c r="W128" s="24"/>
      <c r="X128" s="61"/>
    </row>
    <row r="129" spans="1:24" ht="15" customHeight="1" x14ac:dyDescent="0.25">
      <c r="A129" s="1"/>
      <c r="B129" s="1"/>
      <c r="C129" s="18" t="s">
        <v>69</v>
      </c>
      <c r="D129" s="20">
        <f>MIN(D7:D15,D17:D28,D30:D47,D48:D67,D69:D82,D84:D115,D117:D125)</f>
        <v>4.4059806693513483E-2</v>
      </c>
      <c r="E129" s="24"/>
      <c r="F129" s="24"/>
      <c r="G129" s="20">
        <f>MIN(G7:G15,G17:G28,G30:G47,G48:G67,G69:G82,G84:G115,G117:G125)</f>
        <v>3134.8041615667075</v>
      </c>
      <c r="H129" s="24"/>
      <c r="I129" s="24"/>
      <c r="J129" s="24"/>
      <c r="K129" s="20">
        <f>MIN(K7:K15,K17:K28,K30:K47,K48:K67,K69:K82,K84:K115,K117:K125)</f>
        <v>78221.177559181073</v>
      </c>
      <c r="L129" s="24"/>
      <c r="M129" s="24"/>
      <c r="N129" s="24"/>
      <c r="O129" s="20">
        <f>MIN(O7:O15,O17:O28,O30:O47,O48:O67,O69:O82,O84:O115,O117:O125)</f>
        <v>0</v>
      </c>
      <c r="P129" s="24"/>
      <c r="Q129" s="24"/>
      <c r="R129" s="24"/>
      <c r="S129" s="20">
        <f>MIN(S7:S15,S17:S28,S30:S47,S48:S67,S69:S82,S84:S115,S117:S125)</f>
        <v>746463.30044117651</v>
      </c>
      <c r="T129" s="24"/>
      <c r="U129" s="24"/>
      <c r="V129" s="24"/>
      <c r="W129" s="24"/>
      <c r="X129" s="61"/>
    </row>
    <row r="130" spans="1:24" x14ac:dyDescent="0.25">
      <c r="A130" s="1"/>
      <c r="B130" s="1"/>
      <c r="C130" s="23" t="s">
        <v>75</v>
      </c>
      <c r="D130" s="114">
        <f>(D127-D126)/2+D126</f>
        <v>0.65535417598757539</v>
      </c>
      <c r="E130" s="115"/>
      <c r="F130" s="115"/>
      <c r="G130" s="114">
        <f>(G127-G126)/2+G126</f>
        <v>107772.66344092769</v>
      </c>
      <c r="H130" s="115"/>
      <c r="I130" s="115"/>
      <c r="J130" s="115"/>
      <c r="K130" s="114">
        <f>(K127-K126)/2+K126</f>
        <v>264636.48712617107</v>
      </c>
      <c r="L130" s="115"/>
      <c r="M130" s="115"/>
      <c r="N130" s="115"/>
      <c r="O130" s="114">
        <f>(O127-O126)/2+O126</f>
        <v>33801.589950857393</v>
      </c>
      <c r="P130" s="115"/>
      <c r="Q130" s="115"/>
      <c r="R130" s="115"/>
      <c r="S130" s="114">
        <f>(S127-S126)/2+S126</f>
        <v>1898343.8331974689</v>
      </c>
      <c r="T130" s="24"/>
      <c r="U130" s="24"/>
      <c r="V130" s="24"/>
      <c r="W130" s="24"/>
      <c r="X130" s="61"/>
    </row>
    <row r="131" spans="1:24" x14ac:dyDescent="0.25">
      <c r="C131" s="23" t="s">
        <v>74</v>
      </c>
      <c r="D131" s="114">
        <f>(D126-D129)/2+D129</f>
        <v>0.20378186450717789</v>
      </c>
      <c r="E131" s="115"/>
      <c r="F131" s="115"/>
      <c r="G131" s="114">
        <f>(G126-G129)/2+G129</f>
        <v>15678.67611361136</v>
      </c>
      <c r="H131" s="115"/>
      <c r="I131" s="115"/>
      <c r="J131" s="115"/>
      <c r="K131" s="114">
        <f>(K126-K129)/2+K129</f>
        <v>94905.674173918029</v>
      </c>
      <c r="L131" s="115"/>
      <c r="M131" s="115"/>
      <c r="N131" s="115"/>
      <c r="O131" s="114">
        <f>(O126-O129)/2+O129</f>
        <v>2381.9995996441176</v>
      </c>
      <c r="P131" s="115"/>
      <c r="Q131" s="115"/>
      <c r="R131" s="115"/>
      <c r="S131" s="114">
        <f>(S126-S129)/2+S129</f>
        <v>876554.2971680573</v>
      </c>
      <c r="T131" s="24"/>
      <c r="U131" s="24"/>
      <c r="V131" s="24"/>
      <c r="W131" s="24"/>
      <c r="X131" s="61"/>
    </row>
    <row r="132" spans="1:24" x14ac:dyDescent="0.25">
      <c r="N132" s="19"/>
    </row>
    <row r="133" spans="1:24" x14ac:dyDescent="0.25">
      <c r="D133" s="58" t="s">
        <v>70</v>
      </c>
      <c r="E133" s="22" t="s">
        <v>105</v>
      </c>
      <c r="H133" s="34"/>
      <c r="I133" s="34"/>
      <c r="J133" s="22"/>
    </row>
    <row r="134" spans="1:24" x14ac:dyDescent="0.25">
      <c r="D134" s="57" t="s">
        <v>71</v>
      </c>
      <c r="E134" s="22" t="s">
        <v>106</v>
      </c>
      <c r="H134" s="34"/>
      <c r="I134" s="34"/>
      <c r="J134" s="22"/>
    </row>
    <row r="135" spans="1:24" x14ac:dyDescent="0.25">
      <c r="D135" s="55" t="s">
        <v>72</v>
      </c>
      <c r="E135" s="22" t="s">
        <v>107</v>
      </c>
      <c r="H135" s="34"/>
      <c r="I135" s="34"/>
      <c r="J135" s="22"/>
    </row>
    <row r="136" spans="1:24" x14ac:dyDescent="0.25">
      <c r="D136" s="56" t="s">
        <v>73</v>
      </c>
      <c r="E136" s="22" t="s">
        <v>108</v>
      </c>
      <c r="H136" s="34"/>
      <c r="I136" s="34"/>
      <c r="J136" s="22"/>
    </row>
  </sheetData>
  <mergeCells count="1">
    <mergeCell ref="X3:AC3"/>
  </mergeCells>
  <conditionalFormatting sqref="V5:W125 F5:F125 J5:J125 N5:N125 R5:R125">
    <cfRule type="cellIs" dxfId="24" priority="2" stopIfTrue="1" operator="equal">
      <formula>"D"</formula>
    </cfRule>
    <cfRule type="cellIs" dxfId="23" priority="3" stopIfTrue="1" operator="equal">
      <formula>"C"</formula>
    </cfRule>
    <cfRule type="cellIs" dxfId="22" priority="4" stopIfTrue="1" operator="equal">
      <formula>"B"</formula>
    </cfRule>
    <cfRule type="cellIs" dxfId="21" priority="5" stopIfTrue="1" operator="equal">
      <formula>"A"</formula>
    </cfRule>
  </conditionalFormatting>
  <conditionalFormatting sqref="G5:G125">
    <cfRule type="cellIs" dxfId="20" priority="74" stopIfTrue="1" operator="between">
      <formula>$G$131</formula>
      <formula>$G$129</formula>
    </cfRule>
    <cfRule type="cellIs" dxfId="19" priority="75" stopIfTrue="1" operator="between">
      <formula>$G$128</formula>
      <formula>$G$131</formula>
    </cfRule>
    <cfRule type="cellIs" dxfId="18" priority="76" stopIfTrue="1" operator="between">
      <formula>$G$130</formula>
      <formula>$G$128</formula>
    </cfRule>
    <cfRule type="cellIs" dxfId="17" priority="77" stopIfTrue="1" operator="between">
      <formula>$G$127</formula>
      <formula>$G$130</formula>
    </cfRule>
  </conditionalFormatting>
  <conditionalFormatting sqref="K5:K125">
    <cfRule type="cellIs" dxfId="16" priority="82" stopIfTrue="1" operator="between">
      <formula>$K$131</formula>
      <formula>$K$129</formula>
    </cfRule>
    <cfRule type="cellIs" dxfId="15" priority="83" stopIfTrue="1" operator="between">
      <formula>$K$128</formula>
      <formula>$K$131</formula>
    </cfRule>
    <cfRule type="cellIs" dxfId="14" priority="84" stopIfTrue="1" operator="between">
      <formula>$K$130</formula>
      <formula>$K$128</formula>
    </cfRule>
    <cfRule type="cellIs" dxfId="13" priority="85" stopIfTrue="1" operator="between">
      <formula>$K$127</formula>
      <formula>$K$130</formula>
    </cfRule>
  </conditionalFormatting>
  <conditionalFormatting sqref="O5:O125">
    <cfRule type="cellIs" dxfId="12" priority="90" stopIfTrue="1" operator="between">
      <formula>$O$131</formula>
      <formula>$O$129</formula>
    </cfRule>
    <cfRule type="cellIs" dxfId="11" priority="91" stopIfTrue="1" operator="between">
      <formula>$O$128</formula>
      <formula>$O$131</formula>
    </cfRule>
    <cfRule type="cellIs" dxfId="10" priority="92" stopIfTrue="1" operator="between">
      <formula>$O$130</formula>
      <formula>$O$128</formula>
    </cfRule>
    <cfRule type="cellIs" dxfId="9" priority="93" stopIfTrue="1" operator="between">
      <formula>$O$127</formula>
      <formula>$O$130</formula>
    </cfRule>
  </conditionalFormatting>
  <conditionalFormatting sqref="S5:S125">
    <cfRule type="cellIs" dxfId="8" priority="98" stopIfTrue="1" operator="between">
      <formula>$S$131</formula>
      <formula>$S$129</formula>
    </cfRule>
    <cfRule type="cellIs" dxfId="7" priority="99" stopIfTrue="1" operator="between">
      <formula>$S$128</formula>
      <formula>$S$131</formula>
    </cfRule>
    <cfRule type="cellIs" dxfId="6" priority="100" stopIfTrue="1" operator="between">
      <formula>$S$130</formula>
      <formula>$S$128</formula>
    </cfRule>
    <cfRule type="cellIs" dxfId="5" priority="101" stopIfTrue="1" operator="between">
      <formula>$S$127</formula>
      <formula>$S$130</formula>
    </cfRule>
  </conditionalFormatting>
  <conditionalFormatting sqref="D5:D125">
    <cfRule type="cellIs" dxfId="4" priority="66" stopIfTrue="1" operator="between">
      <formula>$D$131</formula>
      <formula>$D$129</formula>
    </cfRule>
    <cfRule type="cellIs" dxfId="3" priority="67" stopIfTrue="1" operator="between">
      <formula>$D$128</formula>
      <formula>$D$131</formula>
    </cfRule>
    <cfRule type="cellIs" dxfId="2" priority="68" stopIfTrue="1" operator="between">
      <formula>$D$130</formula>
      <formula>$D$128</formula>
    </cfRule>
    <cfRule type="cellIs" dxfId="1" priority="69" stopIfTrue="1" operator="between">
      <formula>$D$127</formula>
      <formula>$D$130</formula>
    </cfRule>
  </conditionalFormatting>
  <conditionalFormatting sqref="D6:W125">
    <cfRule type="containsBlanks" dxfId="0" priority="1">
      <formula>LEN(TRIM(D6))=0</formula>
    </cfRule>
  </conditionalFormatting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"/>
  <sheetViews>
    <sheetView zoomScale="90" zoomScaleNormal="90" workbookViewId="0">
      <pane ySplit="1" topLeftCell="A2" activePane="bottomLeft" state="frozen"/>
      <selection pane="bottomLeft" sqref="A1:AB1"/>
    </sheetView>
  </sheetViews>
  <sheetFormatPr defaultRowHeight="15" x14ac:dyDescent="0.25"/>
  <cols>
    <col min="1" max="16384" width="9.140625" style="158"/>
  </cols>
  <sheetData>
    <row r="1" spans="1:28" ht="24.75" customHeight="1" x14ac:dyDescent="0.3">
      <c r="A1" s="705" t="s">
        <v>77</v>
      </c>
      <c r="B1" s="705"/>
      <c r="C1" s="705"/>
      <c r="D1" s="705"/>
      <c r="E1" s="705"/>
      <c r="F1" s="705"/>
      <c r="G1" s="705"/>
      <c r="H1" s="705"/>
      <c r="I1" s="705"/>
      <c r="J1" s="705"/>
      <c r="K1" s="705"/>
      <c r="L1" s="705"/>
      <c r="M1" s="705"/>
      <c r="N1" s="705"/>
      <c r="O1" s="705"/>
      <c r="P1" s="705"/>
      <c r="Q1" s="705"/>
      <c r="R1" s="705"/>
      <c r="S1" s="705"/>
      <c r="T1" s="705"/>
      <c r="U1" s="705"/>
      <c r="V1" s="705"/>
      <c r="W1" s="705"/>
      <c r="X1" s="705"/>
      <c r="Y1" s="705"/>
      <c r="Z1" s="705"/>
      <c r="AA1" s="705"/>
      <c r="AB1" s="705"/>
    </row>
  </sheetData>
  <mergeCells count="1">
    <mergeCell ref="A1:AB1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7"/>
  <sheetViews>
    <sheetView zoomScaleNormal="10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"/>
    </sheetView>
  </sheetViews>
  <sheetFormatPr defaultRowHeight="15" x14ac:dyDescent="0.25"/>
  <cols>
    <col min="1" max="1" width="4.140625" style="158" customWidth="1"/>
    <col min="2" max="2" width="8.7109375" style="158" customWidth="1"/>
    <col min="3" max="3" width="33.5703125" style="158" customWidth="1"/>
    <col min="4" max="5" width="16.42578125" style="158" customWidth="1"/>
    <col min="6" max="6" width="12.140625" style="158" customWidth="1"/>
    <col min="7" max="7" width="15.7109375" style="158" customWidth="1"/>
    <col min="8" max="8" width="13.7109375" style="158" customWidth="1"/>
    <col min="9" max="9" width="13" style="158" customWidth="1"/>
    <col min="10" max="10" width="17.140625" style="158" customWidth="1"/>
    <col min="11" max="11" width="13.7109375" style="158" customWidth="1"/>
    <col min="12" max="12" width="15.140625" style="158" customWidth="1"/>
    <col min="13" max="13" width="15" style="158" customWidth="1"/>
    <col min="14" max="14" width="14.28515625" style="158" customWidth="1"/>
    <col min="15" max="15" width="13.7109375" style="158" customWidth="1"/>
    <col min="16" max="16" width="14.140625" style="158" customWidth="1"/>
    <col min="17" max="17" width="16.28515625" style="158" customWidth="1"/>
    <col min="18" max="18" width="12.85546875" style="158" customWidth="1"/>
    <col min="19" max="19" width="15" style="158" customWidth="1"/>
    <col min="20" max="20" width="45.7109375" style="158" customWidth="1"/>
    <col min="21" max="16384" width="9.140625" style="158"/>
  </cols>
  <sheetData>
    <row r="1" spans="1:20" ht="15.75" x14ac:dyDescent="0.25">
      <c r="B1" s="116" t="s">
        <v>77</v>
      </c>
    </row>
    <row r="2" spans="1:20" x14ac:dyDescent="0.25">
      <c r="C2" s="117" t="s">
        <v>210</v>
      </c>
      <c r="D2" s="663"/>
      <c r="I2" s="60"/>
    </row>
    <row r="3" spans="1:20" ht="11.25" customHeight="1" thickBot="1" x14ac:dyDescent="0.3">
      <c r="B3" s="53"/>
      <c r="C3" s="53"/>
      <c r="D3" s="706"/>
      <c r="E3" s="706"/>
      <c r="F3" s="49"/>
      <c r="G3" s="301"/>
      <c r="H3" s="49"/>
      <c r="I3" s="49"/>
      <c r="J3" s="49"/>
      <c r="K3" s="49"/>
      <c r="L3" s="49"/>
      <c r="M3" s="302"/>
      <c r="N3" s="302"/>
      <c r="O3" s="302"/>
      <c r="P3" s="302"/>
      <c r="Q3" s="302"/>
      <c r="R3" s="302"/>
      <c r="S3" s="302"/>
      <c r="T3" s="302"/>
    </row>
    <row r="4" spans="1:20" ht="87" customHeight="1" thickBot="1" x14ac:dyDescent="0.3">
      <c r="A4" s="2" t="s">
        <v>30</v>
      </c>
      <c r="B4" s="3" t="s">
        <v>36</v>
      </c>
      <c r="C4" s="4" t="s">
        <v>35</v>
      </c>
      <c r="D4" s="2" t="s">
        <v>234</v>
      </c>
      <c r="E4" s="3" t="s">
        <v>31</v>
      </c>
      <c r="F4" s="7" t="s">
        <v>90</v>
      </c>
      <c r="G4" s="2" t="s">
        <v>202</v>
      </c>
      <c r="H4" s="5" t="s">
        <v>40</v>
      </c>
      <c r="I4" s="8" t="s">
        <v>89</v>
      </c>
      <c r="J4" s="6" t="s">
        <v>37</v>
      </c>
      <c r="K4" s="5" t="s">
        <v>40</v>
      </c>
      <c r="L4" s="9" t="s">
        <v>88</v>
      </c>
      <c r="M4" s="6" t="s">
        <v>38</v>
      </c>
      <c r="N4" s="5" t="s">
        <v>32</v>
      </c>
      <c r="O4" s="5" t="s">
        <v>40</v>
      </c>
      <c r="P4" s="9" t="s">
        <v>91</v>
      </c>
      <c r="Q4" s="6" t="s">
        <v>39</v>
      </c>
      <c r="R4" s="5" t="s">
        <v>33</v>
      </c>
      <c r="S4" s="9" t="s">
        <v>92</v>
      </c>
      <c r="T4" s="11" t="s">
        <v>34</v>
      </c>
    </row>
    <row r="5" spans="1:20" ht="18" customHeight="1" thickBot="1" x14ac:dyDescent="0.3">
      <c r="A5" s="303"/>
      <c r="B5" s="65"/>
      <c r="C5" s="529" t="s">
        <v>86</v>
      </c>
      <c r="D5" s="566">
        <f>D6+D16+D29+D47+D68+D83+D116</f>
        <v>22616592208.440002</v>
      </c>
      <c r="E5" s="567">
        <f>E6+E16+E29+E47+E68+E83+E116</f>
        <v>13995479209.950001</v>
      </c>
      <c r="F5" s="174"/>
      <c r="G5" s="566">
        <f>G6+G16+G29+G47+G68+G83+G116</f>
        <v>4043163644.6900001</v>
      </c>
      <c r="H5" s="530">
        <f>H6+H16+H29+H47+H68+H83+H116</f>
        <v>145196</v>
      </c>
      <c r="I5" s="173"/>
      <c r="J5" s="568">
        <f>J6+J16+J29+J47+J68+J83+J116</f>
        <v>15292225728.6</v>
      </c>
      <c r="K5" s="530">
        <f t="shared" ref="K5" si="0">K6+K16+K29+K47+K68+K83+K116</f>
        <v>145196</v>
      </c>
      <c r="L5" s="175"/>
      <c r="M5" s="568">
        <f t="shared" ref="M5:O5" si="1">M6+M16+M29+M47+M68+M83+M116</f>
        <v>275380157.04000002</v>
      </c>
      <c r="N5" s="569">
        <f t="shared" si="1"/>
        <v>381934930.88999999</v>
      </c>
      <c r="O5" s="530">
        <f t="shared" si="1"/>
        <v>145196</v>
      </c>
      <c r="P5" s="175"/>
      <c r="Q5" s="570">
        <f t="shared" ref="Q5:R5" si="2">Q6+Q16+Q29+Q47+Q68+Q83+Q116</f>
        <v>8923543029.2000008</v>
      </c>
      <c r="R5" s="531">
        <f t="shared" si="2"/>
        <v>8882</v>
      </c>
      <c r="S5" s="176"/>
      <c r="T5" s="532"/>
    </row>
    <row r="6" spans="1:20" ht="15" customHeight="1" thickBot="1" x14ac:dyDescent="0.3">
      <c r="A6" s="304"/>
      <c r="B6" s="305"/>
      <c r="C6" s="533" t="s">
        <v>0</v>
      </c>
      <c r="D6" s="306">
        <f>SUM(D7:D15)</f>
        <v>1017697452.8999999</v>
      </c>
      <c r="E6" s="307">
        <f>SUM(E7:E15)</f>
        <v>496549092.58000004</v>
      </c>
      <c r="F6" s="619"/>
      <c r="G6" s="306">
        <f>SUM(G7:G15)</f>
        <v>299006600</v>
      </c>
      <c r="H6" s="317">
        <f>SUM(H7:H15)</f>
        <v>10015</v>
      </c>
      <c r="I6" s="619"/>
      <c r="J6" s="306">
        <f>SUM(J7:J15)</f>
        <v>1018511645.5800002</v>
      </c>
      <c r="K6" s="317">
        <f>SUM(K7:K15)</f>
        <v>10015</v>
      </c>
      <c r="L6" s="620"/>
      <c r="M6" s="306">
        <f>SUM(M7:M15)</f>
        <v>10907207.109999999</v>
      </c>
      <c r="N6" s="307">
        <f>SUM(N7:N15)</f>
        <v>38025652.799999997</v>
      </c>
      <c r="O6" s="317">
        <f>SUM(O7:O15)</f>
        <v>10015</v>
      </c>
      <c r="P6" s="310"/>
      <c r="Q6" s="306">
        <f>SUM(Q7:Q15)</f>
        <v>597780372.37</v>
      </c>
      <c r="R6" s="308">
        <f>SUM(R7:R15)</f>
        <v>638</v>
      </c>
      <c r="S6" s="310"/>
      <c r="T6" s="534"/>
    </row>
    <row r="7" spans="1:20" ht="15" customHeight="1" x14ac:dyDescent="0.25">
      <c r="A7" s="311">
        <v>1</v>
      </c>
      <c r="B7" s="312">
        <v>10003</v>
      </c>
      <c r="C7" s="245" t="s">
        <v>42</v>
      </c>
      <c r="D7" s="182">
        <v>53702906.369999997</v>
      </c>
      <c r="E7" s="186">
        <v>21797080.949999999</v>
      </c>
      <c r="F7" s="535">
        <f>E7/D7</f>
        <v>0.40588270585996594</v>
      </c>
      <c r="G7" s="182">
        <v>11446590</v>
      </c>
      <c r="H7" s="536">
        <v>275</v>
      </c>
      <c r="I7" s="537">
        <f>G7/H7</f>
        <v>41623.963636363638</v>
      </c>
      <c r="J7" s="182">
        <v>80510348.209999993</v>
      </c>
      <c r="K7" s="183">
        <v>275</v>
      </c>
      <c r="L7" s="185">
        <f>J7/K7</f>
        <v>292764.90258181817</v>
      </c>
      <c r="M7" s="182">
        <v>474657.37</v>
      </c>
      <c r="N7" s="186">
        <v>1893159.82</v>
      </c>
      <c r="O7" s="183">
        <v>275</v>
      </c>
      <c r="P7" s="185">
        <f>(N7+M7)/O7</f>
        <v>8610.2443272727269</v>
      </c>
      <c r="Q7" s="182">
        <v>45311426.740000002</v>
      </c>
      <c r="R7" s="515">
        <v>43</v>
      </c>
      <c r="S7" s="184">
        <f>Q7/R7</f>
        <v>1053754.1102325581</v>
      </c>
      <c r="T7" s="622" t="s">
        <v>216</v>
      </c>
    </row>
    <row r="8" spans="1:20" ht="15" customHeight="1" x14ac:dyDescent="0.25">
      <c r="A8" s="313">
        <v>2</v>
      </c>
      <c r="B8" s="312">
        <v>10002</v>
      </c>
      <c r="C8" s="245" t="s">
        <v>154</v>
      </c>
      <c r="D8" s="182">
        <v>96548674.25</v>
      </c>
      <c r="E8" s="186">
        <v>39529348.990000002</v>
      </c>
      <c r="F8" s="535">
        <f t="shared" ref="F8:F64" si="3">E8/D8</f>
        <v>0.40942404747727545</v>
      </c>
      <c r="G8" s="182">
        <v>25523720</v>
      </c>
      <c r="H8" s="515">
        <v>1145</v>
      </c>
      <c r="I8" s="537">
        <f t="shared" ref="I8:I64" si="4">G8/H8</f>
        <v>22291.458515283844</v>
      </c>
      <c r="J8" s="182">
        <v>112997888.78</v>
      </c>
      <c r="K8" s="183">
        <v>1145</v>
      </c>
      <c r="L8" s="185">
        <f t="shared" ref="L8:L64" si="5">J8/K8</f>
        <v>98688.112471615721</v>
      </c>
      <c r="M8" s="182">
        <v>1603987.67</v>
      </c>
      <c r="N8" s="186">
        <v>3481913.4</v>
      </c>
      <c r="O8" s="183">
        <v>1145</v>
      </c>
      <c r="P8" s="185">
        <f t="shared" ref="P8:P64" si="6">(N8+M8)/O8</f>
        <v>4441.8349956331876</v>
      </c>
      <c r="Q8" s="182">
        <v>68289533.079999998</v>
      </c>
      <c r="R8" s="515">
        <v>76</v>
      </c>
      <c r="S8" s="184">
        <f t="shared" ref="S8:S64" si="7">Q8/R8</f>
        <v>898546.48789473681</v>
      </c>
      <c r="T8" s="622" t="s">
        <v>218</v>
      </c>
    </row>
    <row r="9" spans="1:20" ht="15" customHeight="1" x14ac:dyDescent="0.25">
      <c r="A9" s="313">
        <v>3</v>
      </c>
      <c r="B9" s="312">
        <v>10090</v>
      </c>
      <c r="C9" s="245" t="s">
        <v>44</v>
      </c>
      <c r="D9" s="182">
        <v>285486171.63999999</v>
      </c>
      <c r="E9" s="186">
        <v>186628356</v>
      </c>
      <c r="F9" s="535">
        <f>E9/D9</f>
        <v>0.65372117650356676</v>
      </c>
      <c r="G9" s="182">
        <v>54134830</v>
      </c>
      <c r="H9" s="515">
        <v>1725</v>
      </c>
      <c r="I9" s="537">
        <f>G9/H9</f>
        <v>31382.510144927535</v>
      </c>
      <c r="J9" s="182">
        <v>156872430.86000001</v>
      </c>
      <c r="K9" s="183">
        <v>1725</v>
      </c>
      <c r="L9" s="185">
        <f>J9/K9</f>
        <v>90940.539628985513</v>
      </c>
      <c r="M9" s="182">
        <v>1532763.91</v>
      </c>
      <c r="N9" s="186">
        <v>5832182.6200000001</v>
      </c>
      <c r="O9" s="183">
        <v>1725</v>
      </c>
      <c r="P9" s="185">
        <f>(N9+M9)/O9</f>
        <v>4269.5342202898555</v>
      </c>
      <c r="Q9" s="182">
        <v>88839804.840000004</v>
      </c>
      <c r="R9" s="515">
        <v>92</v>
      </c>
      <c r="S9" s="184">
        <f>Q9/R9</f>
        <v>965650.0526086957</v>
      </c>
      <c r="T9" s="622" t="s">
        <v>214</v>
      </c>
    </row>
    <row r="10" spans="1:20" ht="15" customHeight="1" x14ac:dyDescent="0.25">
      <c r="A10" s="313">
        <v>4</v>
      </c>
      <c r="B10" s="312">
        <v>10004</v>
      </c>
      <c r="C10" s="417" t="s">
        <v>43</v>
      </c>
      <c r="D10" s="182">
        <v>113872545.29000001</v>
      </c>
      <c r="E10" s="186">
        <v>31995347.530000001</v>
      </c>
      <c r="F10" s="535">
        <f>E10/D10</f>
        <v>0.28097508006444599</v>
      </c>
      <c r="G10" s="182">
        <v>43225170</v>
      </c>
      <c r="H10" s="516">
        <v>1663</v>
      </c>
      <c r="I10" s="537">
        <f>G10/H10</f>
        <v>25992.28502705953</v>
      </c>
      <c r="J10" s="182">
        <v>176545124.65000001</v>
      </c>
      <c r="K10" s="183">
        <v>1663</v>
      </c>
      <c r="L10" s="185">
        <f>J10/K10</f>
        <v>106160.62817197836</v>
      </c>
      <c r="M10" s="182">
        <v>1948385.25</v>
      </c>
      <c r="N10" s="186">
        <v>8730567.2799999993</v>
      </c>
      <c r="O10" s="183">
        <v>1663</v>
      </c>
      <c r="P10" s="185">
        <f>(N10+M10)/O10</f>
        <v>6421.4988153938657</v>
      </c>
      <c r="Q10" s="182">
        <v>110243103.73</v>
      </c>
      <c r="R10" s="516">
        <v>115</v>
      </c>
      <c r="S10" s="184">
        <f>Q10/R10</f>
        <v>958635.68460869568</v>
      </c>
      <c r="T10" s="622" t="s">
        <v>218</v>
      </c>
    </row>
    <row r="11" spans="1:20" ht="15" customHeight="1" x14ac:dyDescent="0.25">
      <c r="A11" s="313">
        <v>5</v>
      </c>
      <c r="B11" s="314">
        <v>10001</v>
      </c>
      <c r="C11" s="245" t="s">
        <v>211</v>
      </c>
      <c r="D11" s="624">
        <v>38876933.390000001</v>
      </c>
      <c r="E11" s="627">
        <v>1712910.17</v>
      </c>
      <c r="F11" s="538">
        <f>E11/D11</f>
        <v>4.4059806693513483E-2</v>
      </c>
      <c r="G11" s="624">
        <v>13820420</v>
      </c>
      <c r="H11" s="515">
        <v>944</v>
      </c>
      <c r="I11" s="538">
        <f>G11/H11</f>
        <v>14640.275423728814</v>
      </c>
      <c r="J11" s="624">
        <v>83691075.450000003</v>
      </c>
      <c r="K11" s="539">
        <v>944</v>
      </c>
      <c r="L11" s="540">
        <f>J11/K11</f>
        <v>88655.800264830512</v>
      </c>
      <c r="M11" s="627">
        <v>780406.88</v>
      </c>
      <c r="N11" s="627">
        <v>3563580.27</v>
      </c>
      <c r="O11" s="539">
        <v>944</v>
      </c>
      <c r="P11" s="540">
        <f>(N11+M11)/O11</f>
        <v>4601.6813029661025</v>
      </c>
      <c r="Q11" s="627">
        <v>49188602.020000003</v>
      </c>
      <c r="R11" s="515">
        <v>56</v>
      </c>
      <c r="S11" s="541">
        <f>Q11/R11</f>
        <v>878367.89321428572</v>
      </c>
      <c r="T11" s="629" t="s">
        <v>216</v>
      </c>
    </row>
    <row r="12" spans="1:20" ht="15" customHeight="1" x14ac:dyDescent="0.25">
      <c r="A12" s="313">
        <v>6</v>
      </c>
      <c r="B12" s="312">
        <v>10120</v>
      </c>
      <c r="C12" s="245" t="s">
        <v>155</v>
      </c>
      <c r="D12" s="182">
        <v>61823770.149999999</v>
      </c>
      <c r="E12" s="186">
        <v>19461824.77</v>
      </c>
      <c r="F12" s="535">
        <f t="shared" si="3"/>
        <v>0.31479517866316992</v>
      </c>
      <c r="G12" s="182">
        <v>24744630</v>
      </c>
      <c r="H12" s="515">
        <v>911</v>
      </c>
      <c r="I12" s="537">
        <f t="shared" si="4"/>
        <v>27162.05268935236</v>
      </c>
      <c r="J12" s="182">
        <v>92996188.120000005</v>
      </c>
      <c r="K12" s="183">
        <v>911</v>
      </c>
      <c r="L12" s="185">
        <f t="shared" si="5"/>
        <v>102081.4359165752</v>
      </c>
      <c r="M12" s="182">
        <v>1543575.53</v>
      </c>
      <c r="N12" s="186">
        <v>2957537.75</v>
      </c>
      <c r="O12" s="183">
        <v>911</v>
      </c>
      <c r="P12" s="185">
        <f t="shared" si="6"/>
        <v>4940.8488254665208</v>
      </c>
      <c r="Q12" s="182">
        <v>52088679.789999999</v>
      </c>
      <c r="R12" s="515">
        <v>53</v>
      </c>
      <c r="S12" s="184">
        <f t="shared" si="7"/>
        <v>982805.27905660379</v>
      </c>
      <c r="T12" s="622" t="s">
        <v>214</v>
      </c>
    </row>
    <row r="13" spans="1:20" ht="15" customHeight="1" x14ac:dyDescent="0.25">
      <c r="A13" s="313">
        <v>7</v>
      </c>
      <c r="B13" s="312">
        <v>10190</v>
      </c>
      <c r="C13" s="245" t="s">
        <v>156</v>
      </c>
      <c r="D13" s="182">
        <v>83157188.25</v>
      </c>
      <c r="E13" s="186">
        <v>21435590.949999999</v>
      </c>
      <c r="F13" s="535">
        <f t="shared" si="3"/>
        <v>0.25777195454898033</v>
      </c>
      <c r="G13" s="182">
        <v>28576330</v>
      </c>
      <c r="H13" s="515">
        <v>1351</v>
      </c>
      <c r="I13" s="537">
        <f t="shared" si="4"/>
        <v>21151.983715766099</v>
      </c>
      <c r="J13" s="182">
        <v>124065151.31</v>
      </c>
      <c r="K13" s="183">
        <v>1351</v>
      </c>
      <c r="L13" s="185">
        <f t="shared" si="5"/>
        <v>91832.088312361215</v>
      </c>
      <c r="M13" s="182">
        <v>1028639.14</v>
      </c>
      <c r="N13" s="186">
        <v>5247116.37</v>
      </c>
      <c r="O13" s="183">
        <v>1351</v>
      </c>
      <c r="P13" s="185">
        <f t="shared" si="6"/>
        <v>4645.2668467801623</v>
      </c>
      <c r="Q13" s="182">
        <v>73760861.560000002</v>
      </c>
      <c r="R13" s="515">
        <v>84</v>
      </c>
      <c r="S13" s="184">
        <f t="shared" si="7"/>
        <v>878105.49476190482</v>
      </c>
      <c r="T13" s="622" t="s">
        <v>239</v>
      </c>
    </row>
    <row r="14" spans="1:20" ht="15" customHeight="1" x14ac:dyDescent="0.25">
      <c r="A14" s="313">
        <v>8</v>
      </c>
      <c r="B14" s="312">
        <v>10320</v>
      </c>
      <c r="C14" s="245" t="s">
        <v>41</v>
      </c>
      <c r="D14" s="182">
        <v>67138537.859999999</v>
      </c>
      <c r="E14" s="186">
        <v>18002765.75</v>
      </c>
      <c r="F14" s="535">
        <f t="shared" si="3"/>
        <v>0.26814354801023665</v>
      </c>
      <c r="G14" s="182">
        <v>21183680</v>
      </c>
      <c r="H14" s="515">
        <v>1099</v>
      </c>
      <c r="I14" s="537">
        <f t="shared" si="4"/>
        <v>19275.414012738853</v>
      </c>
      <c r="J14" s="182">
        <v>101813686.37</v>
      </c>
      <c r="K14" s="183">
        <v>1099</v>
      </c>
      <c r="L14" s="185">
        <f t="shared" si="5"/>
        <v>92642.116806187449</v>
      </c>
      <c r="M14" s="182">
        <v>808066.93</v>
      </c>
      <c r="N14" s="186">
        <v>3581925.98</v>
      </c>
      <c r="O14" s="183">
        <v>1099</v>
      </c>
      <c r="P14" s="185">
        <f t="shared" si="6"/>
        <v>3994.5340400363971</v>
      </c>
      <c r="Q14" s="182">
        <v>59660130.859999999</v>
      </c>
      <c r="R14" s="515">
        <v>73</v>
      </c>
      <c r="S14" s="184">
        <f t="shared" si="7"/>
        <v>817262.06657534244</v>
      </c>
      <c r="T14" s="622" t="s">
        <v>218</v>
      </c>
    </row>
    <row r="15" spans="1:20" ht="15" customHeight="1" thickBot="1" x14ac:dyDescent="0.3">
      <c r="A15" s="315">
        <v>9</v>
      </c>
      <c r="B15" s="312">
        <v>10860</v>
      </c>
      <c r="C15" s="417" t="s">
        <v>131</v>
      </c>
      <c r="D15" s="182">
        <v>217090725.69999999</v>
      </c>
      <c r="E15" s="186">
        <v>155985867.47</v>
      </c>
      <c r="F15" s="535">
        <f t="shared" si="3"/>
        <v>0.71852847221837812</v>
      </c>
      <c r="G15" s="182">
        <v>76351230</v>
      </c>
      <c r="H15" s="542">
        <v>902</v>
      </c>
      <c r="I15" s="537">
        <f t="shared" si="4"/>
        <v>84646.596452328158</v>
      </c>
      <c r="J15" s="182">
        <v>89019751.829999998</v>
      </c>
      <c r="K15" s="183">
        <v>902</v>
      </c>
      <c r="L15" s="185">
        <f t="shared" si="5"/>
        <v>98691.520875831484</v>
      </c>
      <c r="M15" s="182">
        <v>1186724.43</v>
      </c>
      <c r="N15" s="186">
        <v>2737669.31</v>
      </c>
      <c r="O15" s="183">
        <v>902</v>
      </c>
      <c r="P15" s="185">
        <f t="shared" si="6"/>
        <v>4350.7691130820403</v>
      </c>
      <c r="Q15" s="182">
        <v>50398229.75</v>
      </c>
      <c r="R15" s="516">
        <v>46</v>
      </c>
      <c r="S15" s="184">
        <f t="shared" si="7"/>
        <v>1095613.6902173914</v>
      </c>
      <c r="T15" s="622" t="s">
        <v>216</v>
      </c>
    </row>
    <row r="16" spans="1:20" ht="15" customHeight="1" thickBot="1" x14ac:dyDescent="0.3">
      <c r="A16" s="316"/>
      <c r="B16" s="305"/>
      <c r="C16" s="533" t="s">
        <v>2</v>
      </c>
      <c r="D16" s="306">
        <f>SUM(D17:D28)</f>
        <v>1065140041.5300002</v>
      </c>
      <c r="E16" s="307">
        <f>SUM(E17:E28)</f>
        <v>305886429.02999997</v>
      </c>
      <c r="F16" s="309"/>
      <c r="G16" s="306">
        <f>SUM(G17:G28)</f>
        <v>312623400</v>
      </c>
      <c r="H16" s="317">
        <f>SUM(H17:H28)</f>
        <v>13129</v>
      </c>
      <c r="I16" s="309"/>
      <c r="J16" s="306">
        <f>SUM(J17:J28)</f>
        <v>1491254415.0800002</v>
      </c>
      <c r="K16" s="317">
        <f>SUM(K17:K28)</f>
        <v>13129</v>
      </c>
      <c r="L16" s="310"/>
      <c r="M16" s="306">
        <f>SUM(M17:M28)</f>
        <v>0</v>
      </c>
      <c r="N16" s="307">
        <f>SUM(N17:N28)</f>
        <v>0</v>
      </c>
      <c r="O16" s="317">
        <f>SUM(O17:O28)</f>
        <v>13129</v>
      </c>
      <c r="P16" s="310"/>
      <c r="Q16" s="306">
        <f>SUM(Q17:Q28)</f>
        <v>891335333.06999993</v>
      </c>
      <c r="R16" s="308">
        <f>SUM(R17:R28)</f>
        <v>882</v>
      </c>
      <c r="S16" s="310"/>
      <c r="T16" s="534"/>
    </row>
    <row r="17" spans="1:20" ht="15" customHeight="1" x14ac:dyDescent="0.25">
      <c r="A17" s="311">
        <v>1</v>
      </c>
      <c r="B17" s="318">
        <v>20040</v>
      </c>
      <c r="C17" s="409" t="s">
        <v>45</v>
      </c>
      <c r="D17" s="624">
        <v>72430742.890000001</v>
      </c>
      <c r="E17" s="625">
        <v>19324679.629999999</v>
      </c>
      <c r="F17" s="543">
        <f t="shared" si="3"/>
        <v>0.26680217348244289</v>
      </c>
      <c r="G17" s="624">
        <v>26098430</v>
      </c>
      <c r="H17" s="519">
        <v>1002</v>
      </c>
      <c r="I17" s="543">
        <f t="shared" si="4"/>
        <v>26046.337325349301</v>
      </c>
      <c r="J17" s="624">
        <v>95842591.079999998</v>
      </c>
      <c r="K17" s="519">
        <v>1002</v>
      </c>
      <c r="L17" s="544">
        <f t="shared" si="5"/>
        <v>95651.288502994008</v>
      </c>
      <c r="M17" s="624"/>
      <c r="N17" s="625"/>
      <c r="O17" s="519">
        <v>1002</v>
      </c>
      <c r="P17" s="544">
        <f t="shared" si="6"/>
        <v>0</v>
      </c>
      <c r="Q17" s="624">
        <v>56202030.719999999</v>
      </c>
      <c r="R17" s="520">
        <v>61</v>
      </c>
      <c r="S17" s="545">
        <f t="shared" si="7"/>
        <v>921344.76590163936</v>
      </c>
      <c r="T17" s="622" t="s">
        <v>217</v>
      </c>
    </row>
    <row r="18" spans="1:20" ht="15" customHeight="1" x14ac:dyDescent="0.25">
      <c r="A18" s="311">
        <v>2</v>
      </c>
      <c r="B18" s="312">
        <v>20061</v>
      </c>
      <c r="C18" s="245" t="s">
        <v>46</v>
      </c>
      <c r="D18" s="182">
        <v>47241076.109999999</v>
      </c>
      <c r="E18" s="186">
        <v>4450647.62</v>
      </c>
      <c r="F18" s="535">
        <f>E18/D18</f>
        <v>9.4211393695536202E-2</v>
      </c>
      <c r="G18" s="182">
        <v>21429200</v>
      </c>
      <c r="H18" s="513">
        <v>712</v>
      </c>
      <c r="I18" s="535">
        <f>G18/H18</f>
        <v>30097.191011235955</v>
      </c>
      <c r="J18" s="182">
        <v>74894412.879999995</v>
      </c>
      <c r="K18" s="513">
        <v>712</v>
      </c>
      <c r="L18" s="185">
        <f>J18/K18</f>
        <v>105188.78213483146</v>
      </c>
      <c r="M18" s="182"/>
      <c r="N18" s="186"/>
      <c r="O18" s="513">
        <v>712</v>
      </c>
      <c r="P18" s="185">
        <f>(N18+M18)/O18</f>
        <v>0</v>
      </c>
      <c r="Q18" s="182">
        <v>46052511.43</v>
      </c>
      <c r="R18" s="515">
        <v>51</v>
      </c>
      <c r="S18" s="184">
        <f>Q18/R18</f>
        <v>902990.42019607837</v>
      </c>
      <c r="T18" s="622" t="s">
        <v>213</v>
      </c>
    </row>
    <row r="19" spans="1:20" ht="15" customHeight="1" x14ac:dyDescent="0.25">
      <c r="A19" s="311">
        <v>3</v>
      </c>
      <c r="B19" s="312">
        <v>21020</v>
      </c>
      <c r="C19" s="245" t="s">
        <v>49</v>
      </c>
      <c r="D19" s="182">
        <v>93775963</v>
      </c>
      <c r="E19" s="186">
        <v>35522146.799999997</v>
      </c>
      <c r="F19" s="535">
        <f>E19/D19</f>
        <v>0.37879799538822112</v>
      </c>
      <c r="G19" s="182">
        <v>20810600</v>
      </c>
      <c r="H19" s="513">
        <v>1106</v>
      </c>
      <c r="I19" s="535">
        <f>G19/H19</f>
        <v>18816.094032549729</v>
      </c>
      <c r="J19" s="182">
        <v>105708485.37</v>
      </c>
      <c r="K19" s="513">
        <v>1106</v>
      </c>
      <c r="L19" s="185">
        <f>J19/K19</f>
        <v>95577.292377938516</v>
      </c>
      <c r="M19" s="182"/>
      <c r="N19" s="186"/>
      <c r="O19" s="513">
        <v>1106</v>
      </c>
      <c r="P19" s="185">
        <f>(N19+M19)/O19</f>
        <v>0</v>
      </c>
      <c r="Q19" s="182">
        <v>62577706.880000003</v>
      </c>
      <c r="R19" s="515">
        <v>76</v>
      </c>
      <c r="S19" s="184">
        <f>Q19/R19</f>
        <v>823390.88</v>
      </c>
      <c r="T19" s="622" t="s">
        <v>212</v>
      </c>
    </row>
    <row r="20" spans="1:20" ht="15" customHeight="1" x14ac:dyDescent="0.25">
      <c r="A20" s="313">
        <v>4</v>
      </c>
      <c r="B20" s="312">
        <v>20060</v>
      </c>
      <c r="C20" s="245" t="s">
        <v>54</v>
      </c>
      <c r="D20" s="182">
        <v>273874540</v>
      </c>
      <c r="E20" s="186">
        <v>113845797.26000001</v>
      </c>
      <c r="F20" s="535">
        <f t="shared" si="3"/>
        <v>0.41568594605398518</v>
      </c>
      <c r="G20" s="182">
        <v>38124680</v>
      </c>
      <c r="H20" s="513">
        <v>1806</v>
      </c>
      <c r="I20" s="535">
        <f t="shared" si="4"/>
        <v>21110.011074197122</v>
      </c>
      <c r="J20" s="182">
        <v>223235751.15000001</v>
      </c>
      <c r="K20" s="513">
        <v>1806</v>
      </c>
      <c r="L20" s="185">
        <f t="shared" si="5"/>
        <v>123607.83563122925</v>
      </c>
      <c r="M20" s="182"/>
      <c r="N20" s="186"/>
      <c r="O20" s="513">
        <v>1806</v>
      </c>
      <c r="P20" s="185">
        <f t="shared" si="6"/>
        <v>0</v>
      </c>
      <c r="Q20" s="182">
        <v>139536372.94</v>
      </c>
      <c r="R20" s="515">
        <v>123</v>
      </c>
      <c r="S20" s="184">
        <f t="shared" si="7"/>
        <v>1134442.0564227642</v>
      </c>
      <c r="T20" s="622" t="s">
        <v>221</v>
      </c>
    </row>
    <row r="21" spans="1:20" ht="15" customHeight="1" x14ac:dyDescent="0.25">
      <c r="A21" s="313">
        <v>5</v>
      </c>
      <c r="B21" s="312">
        <v>20400</v>
      </c>
      <c r="C21" s="245" t="s">
        <v>47</v>
      </c>
      <c r="D21" s="182">
        <v>115380967.18000001</v>
      </c>
      <c r="E21" s="186">
        <v>22622216.670000002</v>
      </c>
      <c r="F21" s="535">
        <f>E21/D21</f>
        <v>0.1960654102917011</v>
      </c>
      <c r="G21" s="182">
        <v>45461680</v>
      </c>
      <c r="H21" s="513">
        <v>1511</v>
      </c>
      <c r="I21" s="535">
        <f>G21/H21</f>
        <v>30087.147584381204</v>
      </c>
      <c r="J21" s="182">
        <v>167745194.36000001</v>
      </c>
      <c r="K21" s="513">
        <v>1511</v>
      </c>
      <c r="L21" s="185">
        <f>J21/K21</f>
        <v>111016.01215089345</v>
      </c>
      <c r="M21" s="182"/>
      <c r="N21" s="186"/>
      <c r="O21" s="513">
        <v>1511</v>
      </c>
      <c r="P21" s="185">
        <f>(N21+M21)/O21</f>
        <v>0</v>
      </c>
      <c r="Q21" s="182">
        <v>96078846.109999999</v>
      </c>
      <c r="R21" s="515">
        <v>92</v>
      </c>
      <c r="S21" s="184">
        <f>Q21/R21</f>
        <v>1044335.2838043479</v>
      </c>
      <c r="T21" s="622" t="s">
        <v>212</v>
      </c>
    </row>
    <row r="22" spans="1:20" ht="15" customHeight="1" x14ac:dyDescent="0.25">
      <c r="A22" s="313">
        <v>6</v>
      </c>
      <c r="B22" s="312">
        <v>20080</v>
      </c>
      <c r="C22" s="245" t="s">
        <v>157</v>
      </c>
      <c r="D22" s="182">
        <v>72204627.599999994</v>
      </c>
      <c r="E22" s="186">
        <v>17792492.5</v>
      </c>
      <c r="F22" s="535">
        <f t="shared" si="3"/>
        <v>0.24641762019142388</v>
      </c>
      <c r="G22" s="182">
        <v>28887990</v>
      </c>
      <c r="H22" s="513">
        <v>1051</v>
      </c>
      <c r="I22" s="535">
        <f t="shared" si="4"/>
        <v>27486.194100856326</v>
      </c>
      <c r="J22" s="182">
        <v>116535778.48999999</v>
      </c>
      <c r="K22" s="513">
        <v>1051</v>
      </c>
      <c r="L22" s="185">
        <f t="shared" si="5"/>
        <v>110880.85489058039</v>
      </c>
      <c r="M22" s="182"/>
      <c r="N22" s="186"/>
      <c r="O22" s="513">
        <v>1051</v>
      </c>
      <c r="P22" s="185">
        <f t="shared" si="6"/>
        <v>0</v>
      </c>
      <c r="Q22" s="182">
        <v>69542527.510000005</v>
      </c>
      <c r="R22" s="515">
        <v>58</v>
      </c>
      <c r="S22" s="184">
        <f t="shared" si="7"/>
        <v>1199009.0950000002</v>
      </c>
      <c r="T22" s="622" t="s">
        <v>240</v>
      </c>
    </row>
    <row r="23" spans="1:20" ht="15" customHeight="1" x14ac:dyDescent="0.25">
      <c r="A23" s="313">
        <v>7</v>
      </c>
      <c r="B23" s="312">
        <v>20460</v>
      </c>
      <c r="C23" s="245" t="s">
        <v>189</v>
      </c>
      <c r="D23" s="182">
        <v>67895706.370000005</v>
      </c>
      <c r="E23" s="186">
        <v>16978709.719999999</v>
      </c>
      <c r="F23" s="535">
        <f t="shared" si="3"/>
        <v>0.25007044815873825</v>
      </c>
      <c r="G23" s="182">
        <v>20722230</v>
      </c>
      <c r="H23" s="513">
        <v>1023</v>
      </c>
      <c r="I23" s="535">
        <f t="shared" si="4"/>
        <v>20256.334310850441</v>
      </c>
      <c r="J23" s="182">
        <v>96212847.310000002</v>
      </c>
      <c r="K23" s="513">
        <v>1023</v>
      </c>
      <c r="L23" s="185">
        <f t="shared" si="5"/>
        <v>94049.70411534702</v>
      </c>
      <c r="M23" s="182"/>
      <c r="N23" s="186"/>
      <c r="O23" s="513">
        <v>1023</v>
      </c>
      <c r="P23" s="185">
        <f t="shared" si="6"/>
        <v>0</v>
      </c>
      <c r="Q23" s="182">
        <v>56552471.509999998</v>
      </c>
      <c r="R23" s="515">
        <v>56</v>
      </c>
      <c r="S23" s="184">
        <f t="shared" si="7"/>
        <v>1009865.5626785714</v>
      </c>
      <c r="T23" s="622" t="s">
        <v>214</v>
      </c>
    </row>
    <row r="24" spans="1:20" ht="15" customHeight="1" x14ac:dyDescent="0.25">
      <c r="A24" s="313">
        <v>8</v>
      </c>
      <c r="B24" s="312">
        <v>20550</v>
      </c>
      <c r="C24" s="245" t="s">
        <v>48</v>
      </c>
      <c r="D24" s="182">
        <v>74637248.109999999</v>
      </c>
      <c r="E24" s="186">
        <v>21918326.359999999</v>
      </c>
      <c r="F24" s="535">
        <f t="shared" si="3"/>
        <v>0.293664717215952</v>
      </c>
      <c r="G24" s="182">
        <v>16082360</v>
      </c>
      <c r="H24" s="513">
        <v>727</v>
      </c>
      <c r="I24" s="535">
        <f t="shared" si="4"/>
        <v>22121.540577716645</v>
      </c>
      <c r="J24" s="182">
        <v>188764230.55000001</v>
      </c>
      <c r="K24" s="513">
        <v>727</v>
      </c>
      <c r="L24" s="185">
        <f t="shared" si="5"/>
        <v>259648.1850756534</v>
      </c>
      <c r="M24" s="182"/>
      <c r="N24" s="186"/>
      <c r="O24" s="513">
        <v>727</v>
      </c>
      <c r="P24" s="185">
        <f t="shared" si="6"/>
        <v>0</v>
      </c>
      <c r="Q24" s="182">
        <v>119494296.19</v>
      </c>
      <c r="R24" s="515">
        <v>121</v>
      </c>
      <c r="S24" s="184">
        <f t="shared" si="7"/>
        <v>987556.16685950407</v>
      </c>
      <c r="T24" s="622" t="s">
        <v>228</v>
      </c>
    </row>
    <row r="25" spans="1:20" ht="15" customHeight="1" x14ac:dyDescent="0.25">
      <c r="A25" s="313">
        <v>9</v>
      </c>
      <c r="B25" s="312">
        <v>20630</v>
      </c>
      <c r="C25" s="245" t="s">
        <v>203</v>
      </c>
      <c r="D25" s="182">
        <v>50982754.75</v>
      </c>
      <c r="E25" s="186">
        <v>11577476.369999999</v>
      </c>
      <c r="F25" s="535">
        <f t="shared" si="3"/>
        <v>0.2270861279813445</v>
      </c>
      <c r="G25" s="182">
        <v>22679060</v>
      </c>
      <c r="H25" s="513">
        <v>934</v>
      </c>
      <c r="I25" s="535">
        <f t="shared" si="4"/>
        <v>24281.648822269806</v>
      </c>
      <c r="J25" s="182">
        <v>90784328.530000001</v>
      </c>
      <c r="K25" s="513">
        <v>934</v>
      </c>
      <c r="L25" s="185">
        <f t="shared" si="5"/>
        <v>97199.495214132767</v>
      </c>
      <c r="M25" s="182"/>
      <c r="N25" s="186"/>
      <c r="O25" s="513">
        <v>934</v>
      </c>
      <c r="P25" s="185">
        <f t="shared" si="6"/>
        <v>0</v>
      </c>
      <c r="Q25" s="182">
        <v>52667488.609999999</v>
      </c>
      <c r="R25" s="515">
        <v>57</v>
      </c>
      <c r="S25" s="184">
        <f t="shared" si="7"/>
        <v>923991.02824561403</v>
      </c>
      <c r="T25" s="622" t="s">
        <v>240</v>
      </c>
    </row>
    <row r="26" spans="1:20" ht="15" customHeight="1" x14ac:dyDescent="0.25">
      <c r="A26" s="313">
        <v>10</v>
      </c>
      <c r="B26" s="312">
        <v>20810</v>
      </c>
      <c r="C26" s="245" t="s">
        <v>158</v>
      </c>
      <c r="D26" s="182">
        <v>55417883.340000004</v>
      </c>
      <c r="E26" s="186">
        <v>5619053.2699999996</v>
      </c>
      <c r="F26" s="535">
        <f t="shared" si="3"/>
        <v>0.10139422387401488</v>
      </c>
      <c r="G26" s="182">
        <v>22679890</v>
      </c>
      <c r="H26" s="513">
        <v>1028</v>
      </c>
      <c r="I26" s="535">
        <f t="shared" si="4"/>
        <v>22062.149805447472</v>
      </c>
      <c r="J26" s="182">
        <v>126436537.42</v>
      </c>
      <c r="K26" s="513">
        <v>1028</v>
      </c>
      <c r="L26" s="185">
        <f t="shared" si="5"/>
        <v>122992.74068093386</v>
      </c>
      <c r="M26" s="182"/>
      <c r="N26" s="186"/>
      <c r="O26" s="513">
        <v>1028</v>
      </c>
      <c r="P26" s="185">
        <f t="shared" si="6"/>
        <v>0</v>
      </c>
      <c r="Q26" s="182">
        <v>74000465.390000001</v>
      </c>
      <c r="R26" s="515">
        <v>64</v>
      </c>
      <c r="S26" s="184">
        <f t="shared" si="7"/>
        <v>1156257.27171875</v>
      </c>
      <c r="T26" s="622" t="s">
        <v>212</v>
      </c>
    </row>
    <row r="27" spans="1:20" ht="15" customHeight="1" x14ac:dyDescent="0.25">
      <c r="A27" s="313">
        <v>11</v>
      </c>
      <c r="B27" s="312">
        <v>20900</v>
      </c>
      <c r="C27" s="245" t="s">
        <v>132</v>
      </c>
      <c r="D27" s="182">
        <v>74882604.230000004</v>
      </c>
      <c r="E27" s="186">
        <v>14172159.359999999</v>
      </c>
      <c r="F27" s="535">
        <f t="shared" si="3"/>
        <v>0.18925836655560982</v>
      </c>
      <c r="G27" s="182">
        <v>34753640</v>
      </c>
      <c r="H27" s="513">
        <v>1494</v>
      </c>
      <c r="I27" s="535">
        <f t="shared" si="4"/>
        <v>23262.14190093708</v>
      </c>
      <c r="J27" s="182">
        <v>131174867.43000001</v>
      </c>
      <c r="K27" s="513">
        <v>1494</v>
      </c>
      <c r="L27" s="185">
        <f t="shared" si="5"/>
        <v>87801.116084337351</v>
      </c>
      <c r="M27" s="182"/>
      <c r="N27" s="186"/>
      <c r="O27" s="513">
        <v>1494</v>
      </c>
      <c r="P27" s="185">
        <f t="shared" si="6"/>
        <v>0</v>
      </c>
      <c r="Q27" s="182">
        <v>76362842.230000004</v>
      </c>
      <c r="R27" s="515">
        <v>84</v>
      </c>
      <c r="S27" s="184">
        <f t="shared" si="7"/>
        <v>909081.45511904766</v>
      </c>
      <c r="T27" s="622" t="s">
        <v>243</v>
      </c>
    </row>
    <row r="28" spans="1:20" ht="15" customHeight="1" thickBot="1" x14ac:dyDescent="0.3">
      <c r="A28" s="319">
        <v>12</v>
      </c>
      <c r="B28" s="155">
        <v>21350</v>
      </c>
      <c r="C28" s="411" t="s">
        <v>190</v>
      </c>
      <c r="D28" s="178">
        <v>66415927.950000003</v>
      </c>
      <c r="E28" s="179">
        <v>22062723.469999999</v>
      </c>
      <c r="F28" s="546">
        <f t="shared" si="3"/>
        <v>0.33219024639103906</v>
      </c>
      <c r="G28" s="178">
        <v>14893640</v>
      </c>
      <c r="H28" s="514">
        <v>735</v>
      </c>
      <c r="I28" s="546">
        <f t="shared" si="4"/>
        <v>20263.455782312925</v>
      </c>
      <c r="J28" s="178">
        <v>73919390.510000005</v>
      </c>
      <c r="K28" s="514">
        <v>735</v>
      </c>
      <c r="L28" s="171">
        <f t="shared" si="5"/>
        <v>100570.59933333335</v>
      </c>
      <c r="M28" s="178"/>
      <c r="N28" s="179"/>
      <c r="O28" s="514">
        <v>735</v>
      </c>
      <c r="P28" s="171">
        <f t="shared" si="6"/>
        <v>0</v>
      </c>
      <c r="Q28" s="178">
        <v>42267773.549999997</v>
      </c>
      <c r="R28" s="516">
        <v>39</v>
      </c>
      <c r="S28" s="177">
        <f t="shared" si="7"/>
        <v>1083789.0653846152</v>
      </c>
      <c r="T28" s="622" t="s">
        <v>218</v>
      </c>
    </row>
    <row r="29" spans="1:20" ht="15" customHeight="1" thickBot="1" x14ac:dyDescent="0.3">
      <c r="A29" s="304"/>
      <c r="B29" s="305"/>
      <c r="C29" s="533" t="s">
        <v>5</v>
      </c>
      <c r="D29" s="306">
        <f>SUM(D30:D46)</f>
        <v>2209617401.3899999</v>
      </c>
      <c r="E29" s="307">
        <f>SUM(E30:E46)</f>
        <v>1209803994.0800002</v>
      </c>
      <c r="F29" s="309"/>
      <c r="G29" s="306">
        <f>SUM(G30:G46)</f>
        <v>357926780</v>
      </c>
      <c r="H29" s="317">
        <f>SUM(H30:H46)</f>
        <v>17800</v>
      </c>
      <c r="I29" s="309"/>
      <c r="J29" s="306">
        <f>SUM(J30:J46)</f>
        <v>1934525180.7300003</v>
      </c>
      <c r="K29" s="317">
        <f>SUM(K30:K46)</f>
        <v>17800</v>
      </c>
      <c r="L29" s="310"/>
      <c r="M29" s="306">
        <f>SUM(M30:M46)</f>
        <v>0</v>
      </c>
      <c r="N29" s="307">
        <f>SUM(N30:N46)</f>
        <v>0</v>
      </c>
      <c r="O29" s="317">
        <f>SUM(O30:O46)</f>
        <v>17800</v>
      </c>
      <c r="P29" s="310"/>
      <c r="Q29" s="306">
        <f>SUM(Q30:Q46)</f>
        <v>1126979436.4000001</v>
      </c>
      <c r="R29" s="317">
        <f>SUM(R30:R46)</f>
        <v>1074</v>
      </c>
      <c r="S29" s="310"/>
      <c r="T29" s="534"/>
    </row>
    <row r="30" spans="1:20" ht="15" customHeight="1" x14ac:dyDescent="0.25">
      <c r="A30" s="313">
        <v>1</v>
      </c>
      <c r="B30" s="312">
        <v>30070</v>
      </c>
      <c r="C30" s="245" t="s">
        <v>50</v>
      </c>
      <c r="D30" s="182">
        <v>88075569.450000003</v>
      </c>
      <c r="E30" s="186">
        <v>18068601.68</v>
      </c>
      <c r="F30" s="535">
        <f t="shared" si="3"/>
        <v>0.20514884879918308</v>
      </c>
      <c r="G30" s="182">
        <v>38717680</v>
      </c>
      <c r="H30" s="513">
        <v>1303</v>
      </c>
      <c r="I30" s="535">
        <f t="shared" si="4"/>
        <v>29714.259401381427</v>
      </c>
      <c r="J30" s="182">
        <v>122559534</v>
      </c>
      <c r="K30" s="513">
        <v>1303</v>
      </c>
      <c r="L30" s="185">
        <f t="shared" si="5"/>
        <v>94059.504221028401</v>
      </c>
      <c r="M30" s="182"/>
      <c r="N30" s="186"/>
      <c r="O30" s="513">
        <v>1303</v>
      </c>
      <c r="P30" s="185">
        <f t="shared" si="6"/>
        <v>0</v>
      </c>
      <c r="Q30" s="182">
        <v>71391150.680000007</v>
      </c>
      <c r="R30" s="515">
        <v>67</v>
      </c>
      <c r="S30" s="184">
        <f t="shared" si="7"/>
        <v>1065539.5623880599</v>
      </c>
      <c r="T30" s="622" t="s">
        <v>219</v>
      </c>
    </row>
    <row r="31" spans="1:20" ht="15" customHeight="1" x14ac:dyDescent="0.25">
      <c r="A31" s="313">
        <v>2</v>
      </c>
      <c r="B31" s="312">
        <v>30480</v>
      </c>
      <c r="C31" s="245" t="s">
        <v>114</v>
      </c>
      <c r="D31" s="182">
        <v>103420077.76000001</v>
      </c>
      <c r="E31" s="186">
        <v>40861786.700000003</v>
      </c>
      <c r="F31" s="535">
        <f>E31/D31</f>
        <v>0.39510496979924142</v>
      </c>
      <c r="G31" s="182">
        <v>35446300</v>
      </c>
      <c r="H31" s="513">
        <v>1269</v>
      </c>
      <c r="I31" s="535">
        <f>G31/H31</f>
        <v>27932.466509062255</v>
      </c>
      <c r="J31" s="182">
        <v>125216386.03</v>
      </c>
      <c r="K31" s="513">
        <v>1269</v>
      </c>
      <c r="L31" s="185">
        <f>J31/K31</f>
        <v>98673.275043341215</v>
      </c>
      <c r="M31" s="182"/>
      <c r="N31" s="186"/>
      <c r="O31" s="513">
        <v>1269</v>
      </c>
      <c r="P31" s="185">
        <f>(N31+M31)/O31</f>
        <v>0</v>
      </c>
      <c r="Q31" s="182">
        <v>71296083.170000002</v>
      </c>
      <c r="R31" s="515">
        <v>82</v>
      </c>
      <c r="S31" s="184">
        <f>Q31/R31</f>
        <v>869464.42890243907</v>
      </c>
      <c r="T31" s="622" t="s">
        <v>213</v>
      </c>
    </row>
    <row r="32" spans="1:20" ht="15" customHeight="1" x14ac:dyDescent="0.25">
      <c r="A32" s="313">
        <v>3</v>
      </c>
      <c r="B32" s="312">
        <v>30460</v>
      </c>
      <c r="C32" s="245" t="s">
        <v>51</v>
      </c>
      <c r="D32" s="182">
        <v>98712661.730000004</v>
      </c>
      <c r="E32" s="186">
        <v>39631955.399999999</v>
      </c>
      <c r="F32" s="535">
        <f>E32/D32</f>
        <v>0.40148806349079891</v>
      </c>
      <c r="G32" s="182">
        <v>31175030</v>
      </c>
      <c r="H32" s="513">
        <v>1508</v>
      </c>
      <c r="I32" s="535">
        <f>G32/H32</f>
        <v>20673.096816976129</v>
      </c>
      <c r="J32" s="182">
        <v>134925403.88</v>
      </c>
      <c r="K32" s="513">
        <v>1508</v>
      </c>
      <c r="L32" s="185">
        <f>J32/K32</f>
        <v>89473.079496021222</v>
      </c>
      <c r="M32" s="182"/>
      <c r="N32" s="186"/>
      <c r="O32" s="513">
        <v>1508</v>
      </c>
      <c r="P32" s="185">
        <f>(N32+M32)/O32</f>
        <v>0</v>
      </c>
      <c r="Q32" s="182">
        <v>77197555.040000007</v>
      </c>
      <c r="R32" s="515">
        <v>82</v>
      </c>
      <c r="S32" s="184">
        <f>Q32/R32</f>
        <v>941433.59804878058</v>
      </c>
      <c r="T32" s="622" t="s">
        <v>214</v>
      </c>
    </row>
    <row r="33" spans="1:20" ht="15" customHeight="1" x14ac:dyDescent="0.25">
      <c r="A33" s="313">
        <v>4</v>
      </c>
      <c r="B33" s="320">
        <v>30030</v>
      </c>
      <c r="C33" s="245" t="s">
        <v>159</v>
      </c>
      <c r="D33" s="624">
        <v>67128877.049999997</v>
      </c>
      <c r="E33" s="625">
        <v>14967028.289999999</v>
      </c>
      <c r="F33" s="543">
        <f>E33/D33</f>
        <v>0.2229596106434496</v>
      </c>
      <c r="G33" s="624">
        <v>24823340</v>
      </c>
      <c r="H33" s="513">
        <v>969</v>
      </c>
      <c r="I33" s="543">
        <f>G33/H33</f>
        <v>25617.48194014448</v>
      </c>
      <c r="J33" s="624">
        <v>95785044.450000003</v>
      </c>
      <c r="K33" s="513">
        <v>969</v>
      </c>
      <c r="L33" s="544">
        <f>J33/K33</f>
        <v>98849.375077399382</v>
      </c>
      <c r="M33" s="624"/>
      <c r="N33" s="625"/>
      <c r="O33" s="513">
        <v>969</v>
      </c>
      <c r="P33" s="544">
        <f>(N33+M33)/O33</f>
        <v>0</v>
      </c>
      <c r="Q33" s="624">
        <v>56267254.549999997</v>
      </c>
      <c r="R33" s="515">
        <v>67</v>
      </c>
      <c r="S33" s="545">
        <f>Q33/R33</f>
        <v>839809.769402985</v>
      </c>
      <c r="T33" s="622" t="s">
        <v>217</v>
      </c>
    </row>
    <row r="34" spans="1:20" ht="15" customHeight="1" x14ac:dyDescent="0.25">
      <c r="A34" s="313">
        <v>5</v>
      </c>
      <c r="B34" s="312">
        <v>31000</v>
      </c>
      <c r="C34" s="245" t="s">
        <v>52</v>
      </c>
      <c r="D34" s="182">
        <v>68569964.900000006</v>
      </c>
      <c r="E34" s="186">
        <v>20675284.640000001</v>
      </c>
      <c r="F34" s="535">
        <f>E34/D34</f>
        <v>0.30152100369530738</v>
      </c>
      <c r="G34" s="182">
        <v>19659620</v>
      </c>
      <c r="H34" s="513">
        <v>995</v>
      </c>
      <c r="I34" s="535">
        <f>G34/H34</f>
        <v>19758.412060301507</v>
      </c>
      <c r="J34" s="182">
        <v>95099375.370000005</v>
      </c>
      <c r="K34" s="513">
        <v>995</v>
      </c>
      <c r="L34" s="185">
        <f>J34/K34</f>
        <v>95577.261678391966</v>
      </c>
      <c r="M34" s="182"/>
      <c r="N34" s="186"/>
      <c r="O34" s="513">
        <v>995</v>
      </c>
      <c r="P34" s="185">
        <f>(N34+M34)/O34</f>
        <v>0</v>
      </c>
      <c r="Q34" s="182">
        <v>54784956.710000001</v>
      </c>
      <c r="R34" s="515">
        <v>57</v>
      </c>
      <c r="S34" s="184">
        <f>Q34/R34</f>
        <v>961139.59140350879</v>
      </c>
      <c r="T34" s="622" t="s">
        <v>216</v>
      </c>
    </row>
    <row r="35" spans="1:20" ht="15" customHeight="1" x14ac:dyDescent="0.25">
      <c r="A35" s="313">
        <v>6</v>
      </c>
      <c r="B35" s="312">
        <v>30130</v>
      </c>
      <c r="C35" s="245" t="s">
        <v>1</v>
      </c>
      <c r="D35" s="182">
        <v>48946221.920000002</v>
      </c>
      <c r="E35" s="186">
        <v>15210959.050000001</v>
      </c>
      <c r="F35" s="535">
        <f t="shared" si="3"/>
        <v>0.31076880815972896</v>
      </c>
      <c r="G35" s="182">
        <v>6244160</v>
      </c>
      <c r="H35" s="513">
        <v>524</v>
      </c>
      <c r="I35" s="535">
        <f t="shared" si="4"/>
        <v>11916.335877862595</v>
      </c>
      <c r="J35" s="182">
        <v>76703293.579999998</v>
      </c>
      <c r="K35" s="513">
        <v>524</v>
      </c>
      <c r="L35" s="185">
        <f t="shared" si="5"/>
        <v>146380.33125954197</v>
      </c>
      <c r="M35" s="182"/>
      <c r="N35" s="186"/>
      <c r="O35" s="513">
        <v>524</v>
      </c>
      <c r="P35" s="185">
        <f t="shared" si="6"/>
        <v>0</v>
      </c>
      <c r="Q35" s="182">
        <v>44052824.409999996</v>
      </c>
      <c r="R35" s="515">
        <v>48</v>
      </c>
      <c r="S35" s="184">
        <f t="shared" si="7"/>
        <v>917767.1752083333</v>
      </c>
      <c r="T35" s="622" t="s">
        <v>237</v>
      </c>
    </row>
    <row r="36" spans="1:20" ht="15" customHeight="1" x14ac:dyDescent="0.25">
      <c r="A36" s="313">
        <v>7</v>
      </c>
      <c r="B36" s="312">
        <v>30160</v>
      </c>
      <c r="C36" s="245" t="s">
        <v>191</v>
      </c>
      <c r="D36" s="182">
        <v>593406001.37</v>
      </c>
      <c r="E36" s="186">
        <v>484783995.91000003</v>
      </c>
      <c r="F36" s="535">
        <f t="shared" si="3"/>
        <v>0.81695162298793123</v>
      </c>
      <c r="G36" s="182">
        <v>25416890</v>
      </c>
      <c r="H36" s="513">
        <v>1451</v>
      </c>
      <c r="I36" s="535">
        <f t="shared" si="4"/>
        <v>17516.809097174362</v>
      </c>
      <c r="J36" s="182">
        <v>143353307.5</v>
      </c>
      <c r="K36" s="513">
        <v>1451</v>
      </c>
      <c r="L36" s="185">
        <f t="shared" si="5"/>
        <v>98796.21467953136</v>
      </c>
      <c r="M36" s="182"/>
      <c r="N36" s="186"/>
      <c r="O36" s="513">
        <v>1451</v>
      </c>
      <c r="P36" s="185">
        <f t="shared" si="6"/>
        <v>0</v>
      </c>
      <c r="Q36" s="182">
        <v>81146255.480000004</v>
      </c>
      <c r="R36" s="515">
        <v>61</v>
      </c>
      <c r="S36" s="184">
        <f t="shared" si="7"/>
        <v>1330266.4832786885</v>
      </c>
      <c r="T36" s="622" t="s">
        <v>237</v>
      </c>
    </row>
    <row r="37" spans="1:20" ht="15" customHeight="1" x14ac:dyDescent="0.25">
      <c r="A37" s="313">
        <v>8</v>
      </c>
      <c r="B37" s="312">
        <v>30310</v>
      </c>
      <c r="C37" s="245" t="s">
        <v>6</v>
      </c>
      <c r="D37" s="182">
        <v>59407893.109999999</v>
      </c>
      <c r="E37" s="186">
        <v>19985699.219999999</v>
      </c>
      <c r="F37" s="535">
        <f t="shared" si="3"/>
        <v>0.33641487980383955</v>
      </c>
      <c r="G37" s="182">
        <v>12469980</v>
      </c>
      <c r="H37" s="513">
        <v>616</v>
      </c>
      <c r="I37" s="535">
        <f t="shared" si="4"/>
        <v>20243.474025974025</v>
      </c>
      <c r="J37" s="182">
        <v>63543714.890000001</v>
      </c>
      <c r="K37" s="513">
        <v>616</v>
      </c>
      <c r="L37" s="185">
        <f t="shared" si="5"/>
        <v>103155.38131493506</v>
      </c>
      <c r="M37" s="182"/>
      <c r="N37" s="186"/>
      <c r="O37" s="513">
        <v>616</v>
      </c>
      <c r="P37" s="185">
        <f t="shared" si="6"/>
        <v>0</v>
      </c>
      <c r="Q37" s="182">
        <v>35316630.600000001</v>
      </c>
      <c r="R37" s="515">
        <v>42</v>
      </c>
      <c r="S37" s="184">
        <f t="shared" si="7"/>
        <v>840872.15714285721</v>
      </c>
      <c r="T37" s="622" t="s">
        <v>237</v>
      </c>
    </row>
    <row r="38" spans="1:20" ht="15" customHeight="1" x14ac:dyDescent="0.25">
      <c r="A38" s="321">
        <v>9</v>
      </c>
      <c r="B38" s="312">
        <v>30440</v>
      </c>
      <c r="C38" s="245" t="s">
        <v>7</v>
      </c>
      <c r="D38" s="182">
        <v>84652319.909999996</v>
      </c>
      <c r="E38" s="186">
        <v>33262966.800000001</v>
      </c>
      <c r="F38" s="535">
        <f t="shared" si="3"/>
        <v>0.39293626961865036</v>
      </c>
      <c r="G38" s="182">
        <v>15878690</v>
      </c>
      <c r="H38" s="513">
        <v>957</v>
      </c>
      <c r="I38" s="535">
        <f t="shared" si="4"/>
        <v>16592.152560083596</v>
      </c>
      <c r="J38" s="182">
        <v>98268263.450000003</v>
      </c>
      <c r="K38" s="513">
        <v>957</v>
      </c>
      <c r="L38" s="185">
        <f t="shared" si="5"/>
        <v>102683.66086729363</v>
      </c>
      <c r="M38" s="182"/>
      <c r="N38" s="186"/>
      <c r="O38" s="513">
        <v>957</v>
      </c>
      <c r="P38" s="185">
        <f t="shared" si="6"/>
        <v>0</v>
      </c>
      <c r="Q38" s="182">
        <v>57339846.299999997</v>
      </c>
      <c r="R38" s="515">
        <v>50</v>
      </c>
      <c r="S38" s="184">
        <f t="shared" si="7"/>
        <v>1146796.926</v>
      </c>
      <c r="T38" s="622" t="s">
        <v>219</v>
      </c>
    </row>
    <row r="39" spans="1:20" ht="15" customHeight="1" x14ac:dyDescent="0.25">
      <c r="A39" s="322">
        <v>10</v>
      </c>
      <c r="B39" s="312">
        <v>30500</v>
      </c>
      <c r="C39" s="245" t="s">
        <v>192</v>
      </c>
      <c r="D39" s="182">
        <v>409011344.39999998</v>
      </c>
      <c r="E39" s="186">
        <v>321204195.48000002</v>
      </c>
      <c r="F39" s="535">
        <f t="shared" si="3"/>
        <v>0.78531854892971531</v>
      </c>
      <c r="G39" s="182">
        <v>12683710</v>
      </c>
      <c r="H39" s="513">
        <v>334</v>
      </c>
      <c r="I39" s="535">
        <f t="shared" si="4"/>
        <v>37975.179640718561</v>
      </c>
      <c r="J39" s="182">
        <v>113966011.69</v>
      </c>
      <c r="K39" s="513">
        <v>334</v>
      </c>
      <c r="L39" s="185">
        <f t="shared" si="5"/>
        <v>341215.60386227543</v>
      </c>
      <c r="M39" s="182"/>
      <c r="N39" s="186"/>
      <c r="O39" s="513">
        <v>334</v>
      </c>
      <c r="P39" s="185">
        <f t="shared" si="6"/>
        <v>0</v>
      </c>
      <c r="Q39" s="182">
        <v>66961016.939999998</v>
      </c>
      <c r="R39" s="515">
        <v>24</v>
      </c>
      <c r="S39" s="184">
        <f t="shared" si="7"/>
        <v>2790042.3725000001</v>
      </c>
      <c r="T39" s="622" t="s">
        <v>214</v>
      </c>
    </row>
    <row r="40" spans="1:20" ht="15" customHeight="1" x14ac:dyDescent="0.25">
      <c r="A40" s="322">
        <v>11</v>
      </c>
      <c r="B40" s="312">
        <v>30530</v>
      </c>
      <c r="C40" s="245" t="s">
        <v>160</v>
      </c>
      <c r="D40" s="182">
        <v>103200080.90000001</v>
      </c>
      <c r="E40" s="186">
        <v>30664496.399999999</v>
      </c>
      <c r="F40" s="535">
        <f t="shared" si="3"/>
        <v>0.29713636009368666</v>
      </c>
      <c r="G40" s="182">
        <v>26241710</v>
      </c>
      <c r="H40" s="513">
        <v>1578</v>
      </c>
      <c r="I40" s="535">
        <f t="shared" si="4"/>
        <v>16629.727503168568</v>
      </c>
      <c r="J40" s="182">
        <v>147877547.38</v>
      </c>
      <c r="K40" s="513">
        <v>1578</v>
      </c>
      <c r="L40" s="185">
        <f t="shared" si="5"/>
        <v>93712.007211660326</v>
      </c>
      <c r="M40" s="564"/>
      <c r="N40" s="565"/>
      <c r="O40" s="513">
        <v>1578</v>
      </c>
      <c r="P40" s="185">
        <f t="shared" si="6"/>
        <v>0</v>
      </c>
      <c r="Q40" s="182">
        <v>87249780.120000005</v>
      </c>
      <c r="R40" s="515">
        <v>90</v>
      </c>
      <c r="S40" s="184">
        <f t="shared" si="7"/>
        <v>969442.00133333344</v>
      </c>
      <c r="T40" s="622" t="s">
        <v>221</v>
      </c>
    </row>
    <row r="41" spans="1:20" ht="15" customHeight="1" x14ac:dyDescent="0.25">
      <c r="A41" s="322">
        <v>12</v>
      </c>
      <c r="B41" s="312">
        <v>30640</v>
      </c>
      <c r="C41" s="245" t="s">
        <v>11</v>
      </c>
      <c r="D41" s="182">
        <v>52916348.359999999</v>
      </c>
      <c r="E41" s="186">
        <v>11298120.1</v>
      </c>
      <c r="F41" s="535">
        <f>E41/D41</f>
        <v>0.21350906572646955</v>
      </c>
      <c r="G41" s="182">
        <v>20747390</v>
      </c>
      <c r="H41" s="513">
        <v>1037</v>
      </c>
      <c r="I41" s="535">
        <f t="shared" si="4"/>
        <v>20007.126325940211</v>
      </c>
      <c r="J41" s="182">
        <v>91830476.280000001</v>
      </c>
      <c r="K41" s="513">
        <v>1037</v>
      </c>
      <c r="L41" s="185">
        <f t="shared" si="5"/>
        <v>88553.979054966243</v>
      </c>
      <c r="M41" s="564"/>
      <c r="N41" s="565"/>
      <c r="O41" s="513">
        <v>1037</v>
      </c>
      <c r="P41" s="185">
        <f t="shared" si="6"/>
        <v>0</v>
      </c>
      <c r="Q41" s="182">
        <v>54814985.289999999</v>
      </c>
      <c r="R41" s="515">
        <v>51</v>
      </c>
      <c r="S41" s="184">
        <f t="shared" si="7"/>
        <v>1074803.633137255</v>
      </c>
      <c r="T41" s="622" t="s">
        <v>229</v>
      </c>
    </row>
    <row r="42" spans="1:20" ht="15" customHeight="1" x14ac:dyDescent="0.25">
      <c r="A42" s="322">
        <v>13</v>
      </c>
      <c r="B42" s="312">
        <v>30650</v>
      </c>
      <c r="C42" s="245" t="s">
        <v>193</v>
      </c>
      <c r="D42" s="182">
        <v>82764347.560000002</v>
      </c>
      <c r="E42" s="186">
        <v>23167233.27</v>
      </c>
      <c r="F42" s="535">
        <f t="shared" si="3"/>
        <v>0.27991803177334196</v>
      </c>
      <c r="G42" s="182">
        <v>21096240</v>
      </c>
      <c r="H42" s="513">
        <v>1134</v>
      </c>
      <c r="I42" s="535">
        <f t="shared" si="4"/>
        <v>18603.386243386245</v>
      </c>
      <c r="J42" s="182">
        <v>142840089.71000001</v>
      </c>
      <c r="K42" s="513">
        <v>1134</v>
      </c>
      <c r="L42" s="185">
        <f t="shared" si="5"/>
        <v>125961.27840388007</v>
      </c>
      <c r="M42" s="182"/>
      <c r="N42" s="186"/>
      <c r="O42" s="513">
        <v>1134</v>
      </c>
      <c r="P42" s="185">
        <f t="shared" si="6"/>
        <v>0</v>
      </c>
      <c r="Q42" s="182">
        <v>80131456.790000007</v>
      </c>
      <c r="R42" s="515">
        <v>69</v>
      </c>
      <c r="S42" s="184">
        <f t="shared" si="7"/>
        <v>1161325.4607246378</v>
      </c>
      <c r="T42" s="622" t="s">
        <v>212</v>
      </c>
    </row>
    <row r="43" spans="1:20" ht="15" customHeight="1" x14ac:dyDescent="0.25">
      <c r="A43" s="322">
        <v>14</v>
      </c>
      <c r="B43" s="312">
        <v>30790</v>
      </c>
      <c r="C43" s="245" t="s">
        <v>12</v>
      </c>
      <c r="D43" s="182">
        <v>47783729.979999997</v>
      </c>
      <c r="E43" s="186">
        <v>11430139.689999999</v>
      </c>
      <c r="F43" s="535">
        <f t="shared" si="3"/>
        <v>0.23920568140628859</v>
      </c>
      <c r="G43" s="182">
        <v>5395050</v>
      </c>
      <c r="H43" s="513">
        <v>809</v>
      </c>
      <c r="I43" s="535">
        <f t="shared" si="4"/>
        <v>6668.7886279357235</v>
      </c>
      <c r="J43" s="182">
        <v>79342100.519999996</v>
      </c>
      <c r="K43" s="513">
        <v>809</v>
      </c>
      <c r="L43" s="185">
        <f t="shared" si="5"/>
        <v>98074.289888751533</v>
      </c>
      <c r="M43" s="182"/>
      <c r="N43" s="186"/>
      <c r="O43" s="513">
        <v>809</v>
      </c>
      <c r="P43" s="185">
        <f t="shared" si="6"/>
        <v>0</v>
      </c>
      <c r="Q43" s="182">
        <v>47985192.829999998</v>
      </c>
      <c r="R43" s="515">
        <v>47</v>
      </c>
      <c r="S43" s="184">
        <f t="shared" si="7"/>
        <v>1020961.5495744681</v>
      </c>
      <c r="T43" s="622" t="s">
        <v>240</v>
      </c>
    </row>
    <row r="44" spans="1:20" ht="15" customHeight="1" x14ac:dyDescent="0.25">
      <c r="A44" s="322">
        <v>15</v>
      </c>
      <c r="B44" s="312">
        <v>30890</v>
      </c>
      <c r="C44" s="245" t="s">
        <v>161</v>
      </c>
      <c r="D44" s="182">
        <v>65518539.670000002</v>
      </c>
      <c r="E44" s="186">
        <v>26667936.170000002</v>
      </c>
      <c r="F44" s="535">
        <f t="shared" si="3"/>
        <v>0.40702885479926021</v>
      </c>
      <c r="G44" s="182">
        <v>12309910</v>
      </c>
      <c r="H44" s="513">
        <v>787</v>
      </c>
      <c r="I44" s="535">
        <f t="shared" si="4"/>
        <v>15641.562897077509</v>
      </c>
      <c r="J44" s="182">
        <v>81689133.939999998</v>
      </c>
      <c r="K44" s="513">
        <v>787</v>
      </c>
      <c r="L44" s="185">
        <f t="shared" si="5"/>
        <v>103798.13715374841</v>
      </c>
      <c r="M44" s="182"/>
      <c r="N44" s="186"/>
      <c r="O44" s="513">
        <v>787</v>
      </c>
      <c r="P44" s="185">
        <f t="shared" si="6"/>
        <v>0</v>
      </c>
      <c r="Q44" s="182">
        <v>46388053.979999997</v>
      </c>
      <c r="R44" s="515">
        <v>47</v>
      </c>
      <c r="S44" s="184">
        <f t="shared" si="7"/>
        <v>986979.87191489351</v>
      </c>
      <c r="T44" s="622" t="s">
        <v>219</v>
      </c>
    </row>
    <row r="45" spans="1:20" ht="15" customHeight="1" x14ac:dyDescent="0.25">
      <c r="A45" s="322">
        <v>16</v>
      </c>
      <c r="B45" s="312">
        <v>30940</v>
      </c>
      <c r="C45" s="245" t="s">
        <v>3</v>
      </c>
      <c r="D45" s="182">
        <v>68846791.359999999</v>
      </c>
      <c r="E45" s="186">
        <v>19459417.039999999</v>
      </c>
      <c r="F45" s="535">
        <f t="shared" si="3"/>
        <v>0.28264813298628066</v>
      </c>
      <c r="G45" s="182">
        <v>24106510</v>
      </c>
      <c r="H45" s="513">
        <v>1212</v>
      </c>
      <c r="I45" s="535">
        <f t="shared" si="4"/>
        <v>19889.859735973598</v>
      </c>
      <c r="J45" s="182">
        <v>106446746.73</v>
      </c>
      <c r="K45" s="513">
        <v>1212</v>
      </c>
      <c r="L45" s="185">
        <f t="shared" si="5"/>
        <v>87827.348787128722</v>
      </c>
      <c r="M45" s="182"/>
      <c r="N45" s="186"/>
      <c r="O45" s="513">
        <v>1212</v>
      </c>
      <c r="P45" s="185">
        <f t="shared" si="6"/>
        <v>0</v>
      </c>
      <c r="Q45" s="182">
        <v>63257226.659999996</v>
      </c>
      <c r="R45" s="515">
        <v>69</v>
      </c>
      <c r="S45" s="184">
        <f t="shared" si="7"/>
        <v>916771.4008695652</v>
      </c>
      <c r="T45" s="622" t="s">
        <v>219</v>
      </c>
    </row>
    <row r="46" spans="1:20" ht="15" customHeight="1" thickBot="1" x14ac:dyDescent="0.3">
      <c r="A46" s="313">
        <v>17</v>
      </c>
      <c r="B46" s="152">
        <v>31480</v>
      </c>
      <c r="C46" s="417" t="s">
        <v>53</v>
      </c>
      <c r="D46" s="178">
        <v>167256631.96000001</v>
      </c>
      <c r="E46" s="179">
        <v>78464178.239999995</v>
      </c>
      <c r="F46" s="546">
        <f t="shared" si="3"/>
        <v>0.46912446651900158</v>
      </c>
      <c r="G46" s="178">
        <v>25514570</v>
      </c>
      <c r="H46" s="514">
        <v>1317</v>
      </c>
      <c r="I46" s="546">
        <f t="shared" si="4"/>
        <v>19373.249810174639</v>
      </c>
      <c r="J46" s="178">
        <v>215078751.33000001</v>
      </c>
      <c r="K46" s="514">
        <v>1317</v>
      </c>
      <c r="L46" s="171">
        <f t="shared" si="5"/>
        <v>163309.60617312073</v>
      </c>
      <c r="M46" s="178"/>
      <c r="N46" s="179"/>
      <c r="O46" s="514">
        <v>1317</v>
      </c>
      <c r="P46" s="171">
        <f t="shared" si="6"/>
        <v>0</v>
      </c>
      <c r="Q46" s="178">
        <v>131399166.84999999</v>
      </c>
      <c r="R46" s="516">
        <v>121</v>
      </c>
      <c r="S46" s="177">
        <f t="shared" si="7"/>
        <v>1085943.5276859503</v>
      </c>
      <c r="T46" s="622" t="s">
        <v>216</v>
      </c>
    </row>
    <row r="47" spans="1:20" ht="15" customHeight="1" thickBot="1" x14ac:dyDescent="0.3">
      <c r="A47" s="323"/>
      <c r="B47" s="305"/>
      <c r="C47" s="547" t="s">
        <v>13</v>
      </c>
      <c r="D47" s="626">
        <f>SUM(D48:D67)</f>
        <v>4342297603.1700001</v>
      </c>
      <c r="E47" s="307">
        <f>SUM(E48:E67)</f>
        <v>2959498135.0500002</v>
      </c>
      <c r="F47" s="309"/>
      <c r="G47" s="306">
        <f>SUM(G48:G67)</f>
        <v>596822678.19000006</v>
      </c>
      <c r="H47" s="317">
        <f>SUM(H48:H67)</f>
        <v>23566</v>
      </c>
      <c r="I47" s="309"/>
      <c r="J47" s="306">
        <f>SUM(J48:J67)</f>
        <v>2638960452.5699997</v>
      </c>
      <c r="K47" s="317">
        <f>SUM(K48:K67)</f>
        <v>23566</v>
      </c>
      <c r="L47" s="310"/>
      <c r="M47" s="306">
        <f>SUM(M48:M67)</f>
        <v>51197742.919999994</v>
      </c>
      <c r="N47" s="307">
        <f>SUM(N48:N67)</f>
        <v>119368360.29999998</v>
      </c>
      <c r="O47" s="317">
        <f>SUM(O48:O67)</f>
        <v>23566</v>
      </c>
      <c r="P47" s="310"/>
      <c r="Q47" s="306">
        <f>SUM(Q48:Q67)</f>
        <v>1556623092.1099999</v>
      </c>
      <c r="R47" s="317">
        <f>SUM(R48:R67)</f>
        <v>1630</v>
      </c>
      <c r="S47" s="310"/>
      <c r="T47" s="534"/>
    </row>
    <row r="48" spans="1:20" ht="15" customHeight="1" x14ac:dyDescent="0.25">
      <c r="A48" s="324">
        <v>1</v>
      </c>
      <c r="B48" s="320">
        <v>40010</v>
      </c>
      <c r="C48" s="548" t="s">
        <v>55</v>
      </c>
      <c r="D48" s="627">
        <v>341130359.31</v>
      </c>
      <c r="E48" s="625">
        <v>111023826.22</v>
      </c>
      <c r="F48" s="543">
        <f t="shared" si="3"/>
        <v>0.32545865001451779</v>
      </c>
      <c r="G48" s="624">
        <v>102839080</v>
      </c>
      <c r="H48" s="519">
        <v>2499</v>
      </c>
      <c r="I48" s="543">
        <f t="shared" si="4"/>
        <v>41152.092837134856</v>
      </c>
      <c r="J48" s="624">
        <v>351255347.43000001</v>
      </c>
      <c r="K48" s="519">
        <v>2499</v>
      </c>
      <c r="L48" s="544">
        <f t="shared" si="5"/>
        <v>140558.36231692677</v>
      </c>
      <c r="M48" s="617"/>
      <c r="N48" s="618"/>
      <c r="O48" s="519">
        <v>2499</v>
      </c>
      <c r="P48" s="219">
        <f t="shared" si="6"/>
        <v>0</v>
      </c>
      <c r="Q48" s="624">
        <v>237061522.25</v>
      </c>
      <c r="R48" s="520">
        <v>238</v>
      </c>
      <c r="S48" s="545">
        <f t="shared" si="7"/>
        <v>996056.8161764706</v>
      </c>
      <c r="T48" s="622" t="s">
        <v>214</v>
      </c>
    </row>
    <row r="49" spans="1:20" ht="15" customHeight="1" x14ac:dyDescent="0.25">
      <c r="A49" s="324">
        <v>2</v>
      </c>
      <c r="B49" s="312">
        <v>40030</v>
      </c>
      <c r="C49" s="245" t="s">
        <v>162</v>
      </c>
      <c r="D49" s="623">
        <v>29583096.859999999</v>
      </c>
      <c r="E49" s="623">
        <v>2646765.56</v>
      </c>
      <c r="F49" s="535">
        <f>E49/D49</f>
        <v>8.9468846771710159E-2</v>
      </c>
      <c r="G49" s="182">
        <v>10810200</v>
      </c>
      <c r="H49" s="513">
        <v>654</v>
      </c>
      <c r="I49" s="535">
        <f>G49/H49</f>
        <v>16529.357798165136</v>
      </c>
      <c r="J49" s="182">
        <v>59316058.189999998</v>
      </c>
      <c r="K49" s="513">
        <v>654</v>
      </c>
      <c r="L49" s="185">
        <f>J49/K49</f>
        <v>90697.336681957182</v>
      </c>
      <c r="M49" s="182">
        <v>615305.31999999995</v>
      </c>
      <c r="N49" s="186">
        <v>2090247.67</v>
      </c>
      <c r="O49" s="513">
        <v>654</v>
      </c>
      <c r="P49" s="185">
        <f>(N49+M49)/O49</f>
        <v>4136.9311773700301</v>
      </c>
      <c r="Q49" s="182">
        <v>35273305.899999999</v>
      </c>
      <c r="R49" s="515">
        <v>39</v>
      </c>
      <c r="S49" s="184">
        <f>Q49/R49</f>
        <v>904443.74102564098</v>
      </c>
      <c r="T49" s="622" t="s">
        <v>214</v>
      </c>
    </row>
    <row r="50" spans="1:20" ht="15" customHeight="1" x14ac:dyDescent="0.25">
      <c r="A50" s="324">
        <v>3</v>
      </c>
      <c r="B50" s="312">
        <v>40410</v>
      </c>
      <c r="C50" s="245" t="s">
        <v>59</v>
      </c>
      <c r="D50" s="623">
        <v>294417677.85000002</v>
      </c>
      <c r="E50" s="186">
        <v>133010695.70999999</v>
      </c>
      <c r="F50" s="535">
        <f>E50/D50</f>
        <v>0.45177550710037973</v>
      </c>
      <c r="G50" s="182">
        <v>78725137.189999998</v>
      </c>
      <c r="H50" s="513">
        <v>2004</v>
      </c>
      <c r="I50" s="535">
        <f>G50/H50</f>
        <v>39284.000593812372</v>
      </c>
      <c r="J50" s="182">
        <v>198906280.80000001</v>
      </c>
      <c r="K50" s="513">
        <v>2004</v>
      </c>
      <c r="L50" s="185">
        <f>J50/K50</f>
        <v>99254.631137724558</v>
      </c>
      <c r="M50" s="182">
        <v>4074640.94</v>
      </c>
      <c r="N50" s="186">
        <v>10002777.01</v>
      </c>
      <c r="O50" s="513">
        <v>2004</v>
      </c>
      <c r="P50" s="185">
        <f>(N50+M50)/O50</f>
        <v>7024.6596556886225</v>
      </c>
      <c r="Q50" s="182">
        <v>113888039.83</v>
      </c>
      <c r="R50" s="515">
        <v>123</v>
      </c>
      <c r="S50" s="184">
        <f>Q50/R50</f>
        <v>925919.02300813003</v>
      </c>
      <c r="T50" s="622" t="s">
        <v>214</v>
      </c>
    </row>
    <row r="51" spans="1:20" ht="15" customHeight="1" x14ac:dyDescent="0.25">
      <c r="A51" s="325">
        <v>4</v>
      </c>
      <c r="B51" s="312">
        <v>40011</v>
      </c>
      <c r="C51" s="245" t="s">
        <v>56</v>
      </c>
      <c r="D51" s="623">
        <v>178625613.97999999</v>
      </c>
      <c r="E51" s="628">
        <v>69198313.769999996</v>
      </c>
      <c r="F51" s="543">
        <f t="shared" si="3"/>
        <v>0.3873930072410996</v>
      </c>
      <c r="G51" s="182">
        <v>57722880</v>
      </c>
      <c r="H51" s="513">
        <v>2908</v>
      </c>
      <c r="I51" s="535">
        <f t="shared" si="4"/>
        <v>19849.68363136176</v>
      </c>
      <c r="J51" s="182">
        <v>254635510.36000001</v>
      </c>
      <c r="K51" s="513">
        <v>2908</v>
      </c>
      <c r="L51" s="185">
        <f t="shared" si="5"/>
        <v>87563.793108665748</v>
      </c>
      <c r="M51" s="182">
        <v>2881308.7</v>
      </c>
      <c r="N51" s="186">
        <v>10748147.369999999</v>
      </c>
      <c r="O51" s="513">
        <v>2908</v>
      </c>
      <c r="P51" s="185">
        <f t="shared" si="6"/>
        <v>4686.8831052269607</v>
      </c>
      <c r="Q51" s="182">
        <v>154617714.83000001</v>
      </c>
      <c r="R51" s="515">
        <v>158</v>
      </c>
      <c r="S51" s="184">
        <f t="shared" si="7"/>
        <v>978593.13183544308</v>
      </c>
      <c r="T51" s="622" t="s">
        <v>220</v>
      </c>
    </row>
    <row r="52" spans="1:20" ht="15" customHeight="1" x14ac:dyDescent="0.25">
      <c r="A52" s="325">
        <v>5</v>
      </c>
      <c r="B52" s="312">
        <v>40080</v>
      </c>
      <c r="C52" s="245" t="s">
        <v>57</v>
      </c>
      <c r="D52" s="623">
        <v>62420909.740000002</v>
      </c>
      <c r="E52" s="186">
        <v>6503665.6100000003</v>
      </c>
      <c r="F52" s="535">
        <f>E52/D52</f>
        <v>0.10419049701597637</v>
      </c>
      <c r="G52" s="182">
        <v>21057499.940000001</v>
      </c>
      <c r="H52" s="513">
        <v>1394</v>
      </c>
      <c r="I52" s="535">
        <f>G52/H52</f>
        <v>15105.810573888093</v>
      </c>
      <c r="J52" s="182">
        <v>121333435.88</v>
      </c>
      <c r="K52" s="513">
        <v>1394</v>
      </c>
      <c r="L52" s="185">
        <f>J52/K52</f>
        <v>87039.767489239588</v>
      </c>
      <c r="M52" s="182">
        <v>1029149.8</v>
      </c>
      <c r="N52" s="186">
        <v>4240956</v>
      </c>
      <c r="O52" s="513">
        <v>1394</v>
      </c>
      <c r="P52" s="185">
        <f>(N52+M52)/O52</f>
        <v>3780.5637015781922</v>
      </c>
      <c r="Q52" s="182">
        <v>71704084.900000006</v>
      </c>
      <c r="R52" s="515">
        <v>85</v>
      </c>
      <c r="S52" s="184">
        <f>Q52/R52</f>
        <v>843577.46941176476</v>
      </c>
      <c r="T52" s="622" t="s">
        <v>222</v>
      </c>
    </row>
    <row r="53" spans="1:20" ht="15" customHeight="1" x14ac:dyDescent="0.25">
      <c r="A53" s="325">
        <v>6</v>
      </c>
      <c r="B53" s="312">
        <v>40100</v>
      </c>
      <c r="C53" s="245" t="s">
        <v>58</v>
      </c>
      <c r="D53" s="623">
        <v>107935331.19</v>
      </c>
      <c r="E53" s="186">
        <v>30484070.620000001</v>
      </c>
      <c r="F53" s="535">
        <f>E53/D53</f>
        <v>0.28242902749182736</v>
      </c>
      <c r="G53" s="182">
        <v>36569422.840000004</v>
      </c>
      <c r="H53" s="513">
        <v>1080</v>
      </c>
      <c r="I53" s="535">
        <f>G53/H53</f>
        <v>33860.576703703708</v>
      </c>
      <c r="J53" s="182">
        <v>218279100.06999999</v>
      </c>
      <c r="K53" s="513">
        <v>1080</v>
      </c>
      <c r="L53" s="185">
        <f>J53/K53</f>
        <v>202110.27784259259</v>
      </c>
      <c r="M53" s="182">
        <v>10262596.199999999</v>
      </c>
      <c r="N53" s="186">
        <v>4485591.0199999996</v>
      </c>
      <c r="O53" s="513">
        <v>1080</v>
      </c>
      <c r="P53" s="185">
        <f>(N53+M53)/O53</f>
        <v>13655.728907407407</v>
      </c>
      <c r="Q53" s="182">
        <v>128089751.17</v>
      </c>
      <c r="R53" s="515">
        <v>122</v>
      </c>
      <c r="S53" s="184">
        <f>Q53/R53</f>
        <v>1049915.9931967214</v>
      </c>
      <c r="T53" s="622" t="s">
        <v>212</v>
      </c>
    </row>
    <row r="54" spans="1:20" ht="15" customHeight="1" x14ac:dyDescent="0.25">
      <c r="A54" s="325">
        <v>7</v>
      </c>
      <c r="B54" s="312">
        <v>40020</v>
      </c>
      <c r="C54" s="245" t="s">
        <v>163</v>
      </c>
      <c r="D54" s="623">
        <v>96229101.969999999</v>
      </c>
      <c r="E54" s="186">
        <v>43443072.840000004</v>
      </c>
      <c r="F54" s="535">
        <f t="shared" si="3"/>
        <v>0.45145462184135982</v>
      </c>
      <c r="G54" s="182">
        <v>44223980</v>
      </c>
      <c r="H54" s="513">
        <v>358</v>
      </c>
      <c r="I54" s="535">
        <f t="shared" si="4"/>
        <v>123530.67039106146</v>
      </c>
      <c r="J54" s="182">
        <v>149530443.63999999</v>
      </c>
      <c r="K54" s="513">
        <v>358</v>
      </c>
      <c r="L54" s="185">
        <f t="shared" si="5"/>
        <v>417682.80346368713</v>
      </c>
      <c r="M54" s="182">
        <v>17330216.920000002</v>
      </c>
      <c r="N54" s="186">
        <v>2067611.7</v>
      </c>
      <c r="O54" s="513">
        <v>358</v>
      </c>
      <c r="P54" s="185">
        <f t="shared" si="6"/>
        <v>54183.878826815642</v>
      </c>
      <c r="Q54" s="182">
        <v>87455758.560000002</v>
      </c>
      <c r="R54" s="515">
        <v>76</v>
      </c>
      <c r="S54" s="184">
        <f t="shared" si="7"/>
        <v>1150733.665263158</v>
      </c>
      <c r="T54" s="622" t="s">
        <v>214</v>
      </c>
    </row>
    <row r="55" spans="1:20" ht="15" customHeight="1" x14ac:dyDescent="0.25">
      <c r="A55" s="325">
        <v>8</v>
      </c>
      <c r="B55" s="312">
        <v>40031</v>
      </c>
      <c r="C55" s="245" t="s">
        <v>164</v>
      </c>
      <c r="D55" s="623">
        <v>36668193.670000002</v>
      </c>
      <c r="E55" s="186">
        <v>5517179.8099999996</v>
      </c>
      <c r="F55" s="535">
        <f>E55/D55</f>
        <v>0.15046227418924832</v>
      </c>
      <c r="G55" s="182">
        <v>9697747.2300000004</v>
      </c>
      <c r="H55" s="513">
        <v>1057</v>
      </c>
      <c r="I55" s="535">
        <f t="shared" si="4"/>
        <v>9174.7845127719975</v>
      </c>
      <c r="J55" s="182">
        <v>88950426.239999995</v>
      </c>
      <c r="K55" s="513">
        <v>1057</v>
      </c>
      <c r="L55" s="185">
        <f t="shared" si="5"/>
        <v>84153.667209082298</v>
      </c>
      <c r="M55" s="182">
        <v>878987.83</v>
      </c>
      <c r="N55" s="186">
        <v>4035909.67</v>
      </c>
      <c r="O55" s="513">
        <v>1057</v>
      </c>
      <c r="P55" s="185">
        <f t="shared" si="6"/>
        <v>4649.855723746452</v>
      </c>
      <c r="Q55" s="182">
        <v>53646248.909999996</v>
      </c>
      <c r="R55" s="515">
        <v>48</v>
      </c>
      <c r="S55" s="184">
        <f t="shared" si="7"/>
        <v>1117630.1856249999</v>
      </c>
      <c r="T55" s="622" t="s">
        <v>214</v>
      </c>
    </row>
    <row r="56" spans="1:20" ht="15" customHeight="1" x14ac:dyDescent="0.25">
      <c r="A56" s="325">
        <v>9</v>
      </c>
      <c r="B56" s="312">
        <v>40210</v>
      </c>
      <c r="C56" s="245" t="s">
        <v>15</v>
      </c>
      <c r="D56" s="623">
        <v>338435115.43000001</v>
      </c>
      <c r="E56" s="186">
        <v>284879867.32999998</v>
      </c>
      <c r="F56" s="535">
        <f t="shared" si="3"/>
        <v>0.84175623137700939</v>
      </c>
      <c r="G56" s="182">
        <v>10033920</v>
      </c>
      <c r="H56" s="513">
        <v>597</v>
      </c>
      <c r="I56" s="535">
        <f t="shared" si="4"/>
        <v>16807.236180904521</v>
      </c>
      <c r="J56" s="182">
        <v>65711117.390000001</v>
      </c>
      <c r="K56" s="513">
        <v>597</v>
      </c>
      <c r="L56" s="185">
        <f t="shared" si="5"/>
        <v>110068.87335008376</v>
      </c>
      <c r="M56" s="182">
        <v>709615.25</v>
      </c>
      <c r="N56" s="186">
        <v>1967405.88</v>
      </c>
      <c r="O56" s="513">
        <v>597</v>
      </c>
      <c r="P56" s="185">
        <f t="shared" si="6"/>
        <v>4484.1224958123948</v>
      </c>
      <c r="Q56" s="182">
        <v>37747503.829999998</v>
      </c>
      <c r="R56" s="515">
        <v>48</v>
      </c>
      <c r="S56" s="184">
        <f t="shared" si="7"/>
        <v>786406.32979166659</v>
      </c>
      <c r="T56" s="622" t="s">
        <v>218</v>
      </c>
    </row>
    <row r="57" spans="1:20" ht="15" customHeight="1" x14ac:dyDescent="0.25">
      <c r="A57" s="325">
        <v>10</v>
      </c>
      <c r="B57" s="312">
        <v>40300</v>
      </c>
      <c r="C57" s="245" t="s">
        <v>16</v>
      </c>
      <c r="D57" s="623">
        <v>35576223.520000003</v>
      </c>
      <c r="E57" s="186">
        <v>15802137.029999999</v>
      </c>
      <c r="F57" s="535">
        <f t="shared" si="3"/>
        <v>0.44417690992739745</v>
      </c>
      <c r="G57" s="182">
        <v>6102550</v>
      </c>
      <c r="H57" s="513">
        <v>421</v>
      </c>
      <c r="I57" s="535">
        <f t="shared" si="4"/>
        <v>14495.368171021377</v>
      </c>
      <c r="J57" s="182">
        <v>44524606.280000001</v>
      </c>
      <c r="K57" s="513">
        <v>421</v>
      </c>
      <c r="L57" s="185">
        <f t="shared" si="5"/>
        <v>105759.15980997625</v>
      </c>
      <c r="M57" s="182">
        <v>420334.98</v>
      </c>
      <c r="N57" s="186">
        <v>1584503.99</v>
      </c>
      <c r="O57" s="513">
        <v>421</v>
      </c>
      <c r="P57" s="185">
        <f t="shared" si="6"/>
        <v>4762.0878147268404</v>
      </c>
      <c r="Q57" s="182">
        <v>26030200.899999999</v>
      </c>
      <c r="R57" s="515">
        <v>30</v>
      </c>
      <c r="S57" s="184">
        <f t="shared" si="7"/>
        <v>867673.36333333328</v>
      </c>
      <c r="T57" s="622" t="s">
        <v>212</v>
      </c>
    </row>
    <row r="58" spans="1:20" ht="15" customHeight="1" x14ac:dyDescent="0.25">
      <c r="A58" s="325">
        <v>11</v>
      </c>
      <c r="B58" s="312">
        <v>40360</v>
      </c>
      <c r="C58" s="245" t="s">
        <v>17</v>
      </c>
      <c r="D58" s="623">
        <v>377723199.73000002</v>
      </c>
      <c r="E58" s="186">
        <v>340215426.62</v>
      </c>
      <c r="F58" s="535">
        <f t="shared" si="3"/>
        <v>0.90070037229163868</v>
      </c>
      <c r="G58" s="182">
        <v>6498870</v>
      </c>
      <c r="H58" s="513">
        <v>672</v>
      </c>
      <c r="I58" s="535">
        <f t="shared" si="4"/>
        <v>9670.9375</v>
      </c>
      <c r="J58" s="182">
        <v>69247611.359999999</v>
      </c>
      <c r="K58" s="513">
        <v>672</v>
      </c>
      <c r="L58" s="185">
        <f t="shared" si="5"/>
        <v>103047.04071428571</v>
      </c>
      <c r="M58" s="182">
        <v>1104178.46</v>
      </c>
      <c r="N58" s="186">
        <v>2099533.66</v>
      </c>
      <c r="O58" s="513">
        <v>672</v>
      </c>
      <c r="P58" s="185">
        <f t="shared" si="6"/>
        <v>4767.42875</v>
      </c>
      <c r="Q58" s="182">
        <v>38482206.619999997</v>
      </c>
      <c r="R58" s="515">
        <v>47</v>
      </c>
      <c r="S58" s="184">
        <f t="shared" si="7"/>
        <v>818770.35361702123</v>
      </c>
      <c r="T58" s="622" t="s">
        <v>212</v>
      </c>
    </row>
    <row r="59" spans="1:20" ht="15" customHeight="1" x14ac:dyDescent="0.25">
      <c r="A59" s="325">
        <v>12</v>
      </c>
      <c r="B59" s="312">
        <v>40390</v>
      </c>
      <c r="C59" s="245" t="s">
        <v>18</v>
      </c>
      <c r="D59" s="623">
        <v>51213313.75</v>
      </c>
      <c r="E59" s="186">
        <v>9737337.3200000003</v>
      </c>
      <c r="F59" s="535">
        <f t="shared" si="3"/>
        <v>0.19013292847116342</v>
      </c>
      <c r="G59" s="182">
        <v>22539150</v>
      </c>
      <c r="H59" s="513">
        <v>506</v>
      </c>
      <c r="I59" s="535">
        <f t="shared" si="4"/>
        <v>44543.774703557312</v>
      </c>
      <c r="J59" s="182">
        <v>61744800.030000001</v>
      </c>
      <c r="K59" s="513">
        <v>506</v>
      </c>
      <c r="L59" s="185">
        <f t="shared" si="5"/>
        <v>122025.29650197629</v>
      </c>
      <c r="M59" s="182">
        <v>617768.15</v>
      </c>
      <c r="N59" s="186">
        <v>1582947.3</v>
      </c>
      <c r="O59" s="513">
        <v>506</v>
      </c>
      <c r="P59" s="185">
        <f t="shared" si="6"/>
        <v>4349.2400197628458</v>
      </c>
      <c r="Q59" s="182">
        <v>34776897.609999999</v>
      </c>
      <c r="R59" s="515">
        <v>41</v>
      </c>
      <c r="S59" s="184">
        <f t="shared" si="7"/>
        <v>848217.01487804879</v>
      </c>
      <c r="T59" s="622" t="s">
        <v>222</v>
      </c>
    </row>
    <row r="60" spans="1:20" ht="15" customHeight="1" x14ac:dyDescent="0.25">
      <c r="A60" s="325">
        <v>13</v>
      </c>
      <c r="B60" s="312">
        <v>40720</v>
      </c>
      <c r="C60" s="245" t="s">
        <v>165</v>
      </c>
      <c r="D60" s="623">
        <v>41696690.210000001</v>
      </c>
      <c r="E60" s="186">
        <v>4594730.78</v>
      </c>
      <c r="F60" s="535">
        <f t="shared" si="3"/>
        <v>0.11019413667749722</v>
      </c>
      <c r="G60" s="182">
        <v>22899510</v>
      </c>
      <c r="H60" s="513">
        <v>1195</v>
      </c>
      <c r="I60" s="535">
        <f t="shared" si="4"/>
        <v>19162.769874476988</v>
      </c>
      <c r="J60" s="182">
        <v>104646452.48999999</v>
      </c>
      <c r="K60" s="513">
        <v>1195</v>
      </c>
      <c r="L60" s="185">
        <f t="shared" si="5"/>
        <v>87570.253129707111</v>
      </c>
      <c r="M60" s="182">
        <v>1019665.32</v>
      </c>
      <c r="N60" s="186">
        <v>4754971.7</v>
      </c>
      <c r="O60" s="513">
        <v>1195</v>
      </c>
      <c r="P60" s="185">
        <f t="shared" si="6"/>
        <v>4832.3322343096243</v>
      </c>
      <c r="Q60" s="182">
        <v>63023541.990000002</v>
      </c>
      <c r="R60" s="515">
        <v>69</v>
      </c>
      <c r="S60" s="184">
        <f t="shared" si="7"/>
        <v>913384.66652173921</v>
      </c>
      <c r="T60" s="622" t="s">
        <v>222</v>
      </c>
    </row>
    <row r="61" spans="1:20" ht="15" customHeight="1" x14ac:dyDescent="0.25">
      <c r="A61" s="325">
        <v>14</v>
      </c>
      <c r="B61" s="312">
        <v>40730</v>
      </c>
      <c r="C61" s="245" t="s">
        <v>19</v>
      </c>
      <c r="D61" s="623">
        <v>33954275.759999998</v>
      </c>
      <c r="E61" s="186">
        <v>5926452.3099999996</v>
      </c>
      <c r="F61" s="535">
        <f t="shared" si="3"/>
        <v>0.17454215050528882</v>
      </c>
      <c r="G61" s="182">
        <v>9056700</v>
      </c>
      <c r="H61" s="513">
        <v>516</v>
      </c>
      <c r="I61" s="535">
        <f t="shared" si="4"/>
        <v>17551.744186046511</v>
      </c>
      <c r="J61" s="182">
        <v>61048824.549999997</v>
      </c>
      <c r="K61" s="513">
        <v>516</v>
      </c>
      <c r="L61" s="185">
        <f t="shared" si="5"/>
        <v>118311.67548449613</v>
      </c>
      <c r="M61" s="182">
        <v>471595.24</v>
      </c>
      <c r="N61" s="186">
        <v>2664296.3199999998</v>
      </c>
      <c r="O61" s="513">
        <v>516</v>
      </c>
      <c r="P61" s="185">
        <f t="shared" si="6"/>
        <v>6077.3092248062012</v>
      </c>
      <c r="Q61" s="182">
        <v>35047764.899999999</v>
      </c>
      <c r="R61" s="515">
        <v>33</v>
      </c>
      <c r="S61" s="184">
        <f t="shared" si="7"/>
        <v>1062053.4818181817</v>
      </c>
      <c r="T61" s="622" t="s">
        <v>214</v>
      </c>
    </row>
    <row r="62" spans="1:20" ht="15" customHeight="1" x14ac:dyDescent="0.25">
      <c r="A62" s="325">
        <v>15</v>
      </c>
      <c r="B62" s="312">
        <v>40820</v>
      </c>
      <c r="C62" s="245" t="s">
        <v>166</v>
      </c>
      <c r="D62" s="623">
        <v>31808834.289999999</v>
      </c>
      <c r="E62" s="186">
        <v>3218022.34</v>
      </c>
      <c r="F62" s="535">
        <f t="shared" si="3"/>
        <v>0.10116756592402619</v>
      </c>
      <c r="G62" s="182">
        <v>14368820</v>
      </c>
      <c r="H62" s="513">
        <v>783</v>
      </c>
      <c r="I62" s="535">
        <f t="shared" si="4"/>
        <v>18350.983397190295</v>
      </c>
      <c r="J62" s="182">
        <v>64948638.469999999</v>
      </c>
      <c r="K62" s="513">
        <v>783</v>
      </c>
      <c r="L62" s="185">
        <f t="shared" si="5"/>
        <v>82948.452707535122</v>
      </c>
      <c r="M62" s="182">
        <v>750505.83</v>
      </c>
      <c r="N62" s="186">
        <v>48452572.659999996</v>
      </c>
      <c r="O62" s="513">
        <v>783</v>
      </c>
      <c r="P62" s="185">
        <f t="shared" si="6"/>
        <v>62839.180702426558</v>
      </c>
      <c r="Q62" s="664">
        <v>43217732.289999999</v>
      </c>
      <c r="R62" s="515">
        <v>49</v>
      </c>
      <c r="S62" s="184">
        <f t="shared" si="7"/>
        <v>881994.53653061227</v>
      </c>
      <c r="T62" s="622" t="s">
        <v>226</v>
      </c>
    </row>
    <row r="63" spans="1:20" ht="15" customHeight="1" x14ac:dyDescent="0.25">
      <c r="A63" s="325">
        <v>16</v>
      </c>
      <c r="B63" s="312">
        <v>40840</v>
      </c>
      <c r="C63" s="245" t="s">
        <v>20</v>
      </c>
      <c r="D63" s="623">
        <v>36991913.609999999</v>
      </c>
      <c r="E63" s="186">
        <v>8136004.3899999997</v>
      </c>
      <c r="F63" s="535">
        <f t="shared" si="3"/>
        <v>0.21994007868250964</v>
      </c>
      <c r="G63" s="182">
        <v>11028350</v>
      </c>
      <c r="H63" s="513">
        <v>932</v>
      </c>
      <c r="I63" s="535">
        <f t="shared" si="4"/>
        <v>11832.993562231759</v>
      </c>
      <c r="J63" s="182">
        <v>86907001.579999998</v>
      </c>
      <c r="K63" s="513">
        <v>932</v>
      </c>
      <c r="L63" s="185">
        <f t="shared" si="5"/>
        <v>93247.855772532188</v>
      </c>
      <c r="M63" s="182">
        <v>1056977.58</v>
      </c>
      <c r="N63" s="186">
        <v>3132946.27</v>
      </c>
      <c r="O63" s="513">
        <v>932</v>
      </c>
      <c r="P63" s="185">
        <f t="shared" si="6"/>
        <v>4495.6264484978537</v>
      </c>
      <c r="Q63" s="182">
        <v>51397071.259999998</v>
      </c>
      <c r="R63" s="515">
        <v>56</v>
      </c>
      <c r="S63" s="184">
        <f t="shared" si="7"/>
        <v>917804.84392857144</v>
      </c>
      <c r="T63" s="622" t="s">
        <v>222</v>
      </c>
    </row>
    <row r="64" spans="1:20" ht="15" customHeight="1" x14ac:dyDescent="0.25">
      <c r="A64" s="325">
        <v>17</v>
      </c>
      <c r="B64" s="312">
        <v>40950</v>
      </c>
      <c r="C64" s="245" t="s">
        <v>4</v>
      </c>
      <c r="D64" s="623">
        <v>48261095.030000001</v>
      </c>
      <c r="E64" s="186">
        <v>10128425.199999999</v>
      </c>
      <c r="F64" s="535">
        <f t="shared" si="3"/>
        <v>0.20986728945341956</v>
      </c>
      <c r="G64" s="182">
        <v>14419874.560000001</v>
      </c>
      <c r="H64" s="513">
        <v>1097</v>
      </c>
      <c r="I64" s="535">
        <f t="shared" si="4"/>
        <v>13144.826399270738</v>
      </c>
      <c r="J64" s="182">
        <v>104933075.34</v>
      </c>
      <c r="K64" s="513">
        <v>1097</v>
      </c>
      <c r="L64" s="185">
        <f t="shared" si="5"/>
        <v>95654.580984503191</v>
      </c>
      <c r="M64" s="182">
        <v>920193.29</v>
      </c>
      <c r="N64" s="186">
        <v>4080052.37</v>
      </c>
      <c r="O64" s="513">
        <v>1097</v>
      </c>
      <c r="P64" s="185">
        <f t="shared" si="6"/>
        <v>4558.1090793072017</v>
      </c>
      <c r="Q64" s="182">
        <v>61079193.950000003</v>
      </c>
      <c r="R64" s="515">
        <v>63</v>
      </c>
      <c r="S64" s="184">
        <f t="shared" si="7"/>
        <v>969511.01507936511</v>
      </c>
      <c r="T64" s="622" t="s">
        <v>226</v>
      </c>
    </row>
    <row r="65" spans="1:20" ht="15" customHeight="1" x14ac:dyDescent="0.25">
      <c r="A65" s="326">
        <v>18</v>
      </c>
      <c r="B65" s="312">
        <v>40990</v>
      </c>
      <c r="C65" s="417" t="s">
        <v>21</v>
      </c>
      <c r="D65" s="623">
        <v>65366575.149999999</v>
      </c>
      <c r="E65" s="186">
        <v>14832791.92</v>
      </c>
      <c r="F65" s="535">
        <f>E65/D65</f>
        <v>0.22691707322836541</v>
      </c>
      <c r="G65" s="182">
        <v>24899480</v>
      </c>
      <c r="H65" s="514">
        <v>1196</v>
      </c>
      <c r="I65" s="535">
        <f>G65/H65</f>
        <v>20818.963210702343</v>
      </c>
      <c r="J65" s="182">
        <v>109791397.86</v>
      </c>
      <c r="K65" s="514">
        <v>1196</v>
      </c>
      <c r="L65" s="185">
        <f>J65/K65</f>
        <v>91798.827642140473</v>
      </c>
      <c r="M65" s="182">
        <v>921923.17</v>
      </c>
      <c r="N65" s="186">
        <v>4274519.55</v>
      </c>
      <c r="O65" s="514">
        <v>1196</v>
      </c>
      <c r="P65" s="185">
        <f>(N65+M65)/O65</f>
        <v>4344.8517725752508</v>
      </c>
      <c r="Q65" s="182">
        <v>62761216.899999999</v>
      </c>
      <c r="R65" s="516">
        <v>63</v>
      </c>
      <c r="S65" s="184">
        <f>Q65/R65</f>
        <v>996209.792063492</v>
      </c>
      <c r="T65" s="622" t="s">
        <v>226</v>
      </c>
    </row>
    <row r="66" spans="1:20" ht="15" customHeight="1" x14ac:dyDescent="0.25">
      <c r="A66" s="325">
        <v>19</v>
      </c>
      <c r="B66" s="312">
        <v>40133</v>
      </c>
      <c r="C66" s="245" t="s">
        <v>22</v>
      </c>
      <c r="D66" s="623">
        <v>96901462.370000005</v>
      </c>
      <c r="E66" s="186">
        <v>26363073.050000001</v>
      </c>
      <c r="F66" s="535">
        <f>E66/D66</f>
        <v>0.27206063154483229</v>
      </c>
      <c r="G66" s="182">
        <v>22498040</v>
      </c>
      <c r="H66" s="513">
        <v>1161</v>
      </c>
      <c r="I66" s="535">
        <f>G66/H66</f>
        <v>19378.156761412574</v>
      </c>
      <c r="J66" s="182">
        <v>177321423.96000001</v>
      </c>
      <c r="K66" s="513">
        <v>1161</v>
      </c>
      <c r="L66" s="185">
        <f>J66/K66</f>
        <v>152731.63131782945</v>
      </c>
      <c r="M66" s="182">
        <v>6132779.9400000004</v>
      </c>
      <c r="N66" s="186">
        <v>7103370.1600000001</v>
      </c>
      <c r="O66" s="513">
        <v>1161</v>
      </c>
      <c r="P66" s="185">
        <f>(N66+M66)/O66</f>
        <v>11400.646080964687</v>
      </c>
      <c r="Q66" s="182">
        <v>97115653.049999997</v>
      </c>
      <c r="R66" s="515">
        <v>95</v>
      </c>
      <c r="S66" s="184">
        <f>Q66/R66</f>
        <v>1022270.0321052631</v>
      </c>
      <c r="T66" s="658" t="s">
        <v>226</v>
      </c>
    </row>
    <row r="67" spans="1:20" ht="15" customHeight="1" thickBot="1" x14ac:dyDescent="0.3">
      <c r="A67" s="326">
        <v>20</v>
      </c>
      <c r="B67" s="312">
        <v>41400</v>
      </c>
      <c r="C67" s="245" t="s">
        <v>209</v>
      </c>
      <c r="D67" s="623">
        <v>2037358619.75</v>
      </c>
      <c r="E67" s="186">
        <v>1833836276.6199999</v>
      </c>
      <c r="F67" s="535">
        <f>E67/D67</f>
        <v>0.90010480179725361</v>
      </c>
      <c r="G67" s="182">
        <v>70831466.430000007</v>
      </c>
      <c r="H67" s="513">
        <v>2536</v>
      </c>
      <c r="I67" s="535">
        <f>G67/H67</f>
        <v>27930.388970820193</v>
      </c>
      <c r="J67" s="182">
        <v>245928900.65000001</v>
      </c>
      <c r="K67" s="513">
        <v>2536</v>
      </c>
      <c r="L67" s="185">
        <f>J67/K67</f>
        <v>96975.118552839122</v>
      </c>
      <c r="M67" s="182"/>
      <c r="N67" s="186"/>
      <c r="O67" s="513">
        <v>2536</v>
      </c>
      <c r="P67" s="185">
        <f>(N67+M67)/O67</f>
        <v>0</v>
      </c>
      <c r="Q67" s="182">
        <v>124207682.45999999</v>
      </c>
      <c r="R67" s="515">
        <v>147</v>
      </c>
      <c r="S67" s="184">
        <f>Q67/R67</f>
        <v>844950.22081632644</v>
      </c>
      <c r="T67" s="622" t="s">
        <v>236</v>
      </c>
    </row>
    <row r="68" spans="1:20" ht="15" customHeight="1" thickBot="1" x14ac:dyDescent="0.3">
      <c r="A68" s="316"/>
      <c r="B68" s="305"/>
      <c r="C68" s="533" t="s">
        <v>23</v>
      </c>
      <c r="D68" s="626">
        <f>SUM(D69:D82)</f>
        <v>2430405597.1300001</v>
      </c>
      <c r="E68" s="307">
        <f>SUM(E69:E82)</f>
        <v>1405569017.22</v>
      </c>
      <c r="F68" s="309"/>
      <c r="G68" s="306">
        <f>SUM(G69:G82)</f>
        <v>895047403.70000005</v>
      </c>
      <c r="H68" s="317">
        <f>SUM(H69:H82)</f>
        <v>19255</v>
      </c>
      <c r="I68" s="309"/>
      <c r="J68" s="306">
        <f>SUM(J69:J82)</f>
        <v>2040915164.1800003</v>
      </c>
      <c r="K68" s="317">
        <f>SUM(K69:K82)</f>
        <v>19255</v>
      </c>
      <c r="L68" s="310"/>
      <c r="M68" s="306">
        <f>SUM(M69:M82)</f>
        <v>0</v>
      </c>
      <c r="N68" s="307">
        <f>SUM(N69:N82)</f>
        <v>0</v>
      </c>
      <c r="O68" s="317">
        <f>SUM(O69:O82)</f>
        <v>19255</v>
      </c>
      <c r="P68" s="310"/>
      <c r="Q68" s="306">
        <f>SUM(Q69:Q82)</f>
        <v>1185126182.3599999</v>
      </c>
      <c r="R68" s="317">
        <f>SUM(R69:R82)</f>
        <v>1159</v>
      </c>
      <c r="S68" s="310"/>
      <c r="T68" s="534"/>
    </row>
    <row r="69" spans="1:20" ht="15" customHeight="1" x14ac:dyDescent="0.25">
      <c r="A69" s="322">
        <v>1</v>
      </c>
      <c r="B69" s="312">
        <v>50040</v>
      </c>
      <c r="C69" s="245" t="s">
        <v>63</v>
      </c>
      <c r="D69" s="623">
        <v>84676727.590000004</v>
      </c>
      <c r="E69" s="186">
        <v>12584358.34</v>
      </c>
      <c r="F69" s="535">
        <f>E69/D69</f>
        <v>0.1486164935533735</v>
      </c>
      <c r="G69" s="182">
        <v>39882600</v>
      </c>
      <c r="H69" s="513">
        <v>1320</v>
      </c>
      <c r="I69" s="535">
        <f>G69/H69</f>
        <v>30214.090909090908</v>
      </c>
      <c r="J69" s="182">
        <v>156208395</v>
      </c>
      <c r="K69" s="513">
        <v>1320</v>
      </c>
      <c r="L69" s="185">
        <f>J69/K69</f>
        <v>118339.69318181818</v>
      </c>
      <c r="M69" s="564"/>
      <c r="N69" s="565"/>
      <c r="O69" s="513">
        <v>1320</v>
      </c>
      <c r="P69" s="185">
        <f>(N69+M69)/O69</f>
        <v>0</v>
      </c>
      <c r="Q69" s="182">
        <v>97303409.469999999</v>
      </c>
      <c r="R69" s="515">
        <v>94</v>
      </c>
      <c r="S69" s="184">
        <f>Q69/R69</f>
        <v>1035142.6539361702</v>
      </c>
      <c r="T69" s="622" t="s">
        <v>215</v>
      </c>
    </row>
    <row r="70" spans="1:20" ht="15" customHeight="1" x14ac:dyDescent="0.25">
      <c r="A70" s="322">
        <v>2</v>
      </c>
      <c r="B70" s="312">
        <v>50003</v>
      </c>
      <c r="C70" s="245" t="s">
        <v>62</v>
      </c>
      <c r="D70" s="623">
        <v>113061617.23999999</v>
      </c>
      <c r="E70" s="186">
        <v>35012781.670000002</v>
      </c>
      <c r="F70" s="535">
        <f t="shared" ref="F70:F122" si="8">E70/D70</f>
        <v>0.30967876211851014</v>
      </c>
      <c r="G70" s="182">
        <v>48670774.020000003</v>
      </c>
      <c r="H70" s="513">
        <v>1284</v>
      </c>
      <c r="I70" s="535">
        <f t="shared" ref="I70:I122" si="9">G70/H70</f>
        <v>37905.587242990659</v>
      </c>
      <c r="J70" s="182">
        <v>199353763.28999999</v>
      </c>
      <c r="K70" s="513">
        <v>1284</v>
      </c>
      <c r="L70" s="185">
        <f t="shared" ref="L70:L122" si="10">J70/K70</f>
        <v>155259.94025700935</v>
      </c>
      <c r="M70" s="182"/>
      <c r="N70" s="186"/>
      <c r="O70" s="513">
        <v>1284</v>
      </c>
      <c r="P70" s="185">
        <f t="shared" ref="P70:P122" si="11">(N70+M70)/O70</f>
        <v>0</v>
      </c>
      <c r="Q70" s="182">
        <v>123096142.91</v>
      </c>
      <c r="R70" s="515">
        <v>110</v>
      </c>
      <c r="S70" s="184">
        <f t="shared" ref="S70:S122" si="12">Q70/R70</f>
        <v>1119055.8446363637</v>
      </c>
      <c r="T70" s="622" t="s">
        <v>214</v>
      </c>
    </row>
    <row r="71" spans="1:20" ht="15" customHeight="1" x14ac:dyDescent="0.25">
      <c r="A71" s="322">
        <v>3</v>
      </c>
      <c r="B71" s="312">
        <v>50060</v>
      </c>
      <c r="C71" s="245" t="s">
        <v>167</v>
      </c>
      <c r="D71" s="623">
        <v>76851559.519999996</v>
      </c>
      <c r="E71" s="186">
        <v>17772913.899999999</v>
      </c>
      <c r="F71" s="535">
        <f t="shared" si="8"/>
        <v>0.2312628918789181</v>
      </c>
      <c r="G71" s="182">
        <v>30167780</v>
      </c>
      <c r="H71" s="513">
        <v>1834</v>
      </c>
      <c r="I71" s="535">
        <f t="shared" si="9"/>
        <v>16449.171210468921</v>
      </c>
      <c r="J71" s="182">
        <v>176374247.56</v>
      </c>
      <c r="K71" s="513">
        <v>1834</v>
      </c>
      <c r="L71" s="185">
        <f t="shared" si="10"/>
        <v>96169.164427480922</v>
      </c>
      <c r="M71" s="182"/>
      <c r="N71" s="186"/>
      <c r="O71" s="513">
        <v>1834</v>
      </c>
      <c r="P71" s="185">
        <f t="shared" si="11"/>
        <v>0</v>
      </c>
      <c r="Q71" s="182">
        <v>104941768.95</v>
      </c>
      <c r="R71" s="515">
        <v>114</v>
      </c>
      <c r="S71" s="184">
        <f t="shared" si="12"/>
        <v>920541.8328947369</v>
      </c>
      <c r="T71" s="622" t="s">
        <v>226</v>
      </c>
    </row>
    <row r="72" spans="1:20" ht="15" customHeight="1" x14ac:dyDescent="0.25">
      <c r="A72" s="322">
        <v>4</v>
      </c>
      <c r="B72" s="312">
        <v>50170</v>
      </c>
      <c r="C72" s="245" t="s">
        <v>168</v>
      </c>
      <c r="D72" s="623">
        <v>45733672.310000002</v>
      </c>
      <c r="E72" s="186">
        <v>8287291.2599999998</v>
      </c>
      <c r="F72" s="535">
        <f t="shared" si="8"/>
        <v>0.18120764944974521</v>
      </c>
      <c r="G72" s="182">
        <v>22368750</v>
      </c>
      <c r="H72" s="513">
        <v>859</v>
      </c>
      <c r="I72" s="535">
        <f t="shared" si="9"/>
        <v>26040.454016298019</v>
      </c>
      <c r="J72" s="182">
        <v>85514603.299999997</v>
      </c>
      <c r="K72" s="513">
        <v>859</v>
      </c>
      <c r="L72" s="185">
        <f t="shared" si="10"/>
        <v>99551.342607683342</v>
      </c>
      <c r="M72" s="182"/>
      <c r="N72" s="186"/>
      <c r="O72" s="513">
        <v>859</v>
      </c>
      <c r="P72" s="185">
        <f t="shared" si="11"/>
        <v>0</v>
      </c>
      <c r="Q72" s="182">
        <v>50759504.43</v>
      </c>
      <c r="R72" s="515">
        <v>68</v>
      </c>
      <c r="S72" s="184">
        <f t="shared" si="12"/>
        <v>746463.30044117651</v>
      </c>
      <c r="T72" s="622" t="s">
        <v>214</v>
      </c>
    </row>
    <row r="73" spans="1:20" ht="15" customHeight="1" x14ac:dyDescent="0.25">
      <c r="A73" s="322">
        <v>5</v>
      </c>
      <c r="B73" s="312">
        <v>50230</v>
      </c>
      <c r="C73" s="245" t="s">
        <v>60</v>
      </c>
      <c r="D73" s="623">
        <v>44447362.609999999</v>
      </c>
      <c r="E73" s="186">
        <v>5672053.0300000003</v>
      </c>
      <c r="F73" s="535">
        <f t="shared" si="8"/>
        <v>0.1276128142803207</v>
      </c>
      <c r="G73" s="182">
        <v>18951000</v>
      </c>
      <c r="H73" s="513">
        <v>1096</v>
      </c>
      <c r="I73" s="535">
        <f t="shared" si="9"/>
        <v>17291.058394160584</v>
      </c>
      <c r="J73" s="182">
        <v>97435577.870000005</v>
      </c>
      <c r="K73" s="513">
        <v>1096</v>
      </c>
      <c r="L73" s="185">
        <f t="shared" si="10"/>
        <v>88901.074698905111</v>
      </c>
      <c r="M73" s="182"/>
      <c r="N73" s="186"/>
      <c r="O73" s="513">
        <v>1096</v>
      </c>
      <c r="P73" s="185">
        <f t="shared" si="11"/>
        <v>0</v>
      </c>
      <c r="Q73" s="182">
        <v>61404862.549999997</v>
      </c>
      <c r="R73" s="515">
        <v>62</v>
      </c>
      <c r="S73" s="184">
        <f t="shared" si="12"/>
        <v>990401.00887096766</v>
      </c>
      <c r="T73" s="622" t="s">
        <v>220</v>
      </c>
    </row>
    <row r="74" spans="1:20" ht="15" customHeight="1" x14ac:dyDescent="0.25">
      <c r="A74" s="322">
        <v>6</v>
      </c>
      <c r="B74" s="312">
        <v>50340</v>
      </c>
      <c r="C74" s="245" t="s">
        <v>169</v>
      </c>
      <c r="D74" s="623">
        <v>39923224.060000002</v>
      </c>
      <c r="E74" s="186">
        <v>5525321.46</v>
      </c>
      <c r="F74" s="535">
        <f t="shared" si="8"/>
        <v>0.1383986787163301</v>
      </c>
      <c r="G74" s="182">
        <v>16693870</v>
      </c>
      <c r="H74" s="513">
        <v>1054</v>
      </c>
      <c r="I74" s="535">
        <f t="shared" si="9"/>
        <v>15838.586337760911</v>
      </c>
      <c r="J74" s="182">
        <v>98342450.5</v>
      </c>
      <c r="K74" s="513">
        <v>1054</v>
      </c>
      <c r="L74" s="185">
        <f t="shared" si="10"/>
        <v>93304.032732447813</v>
      </c>
      <c r="M74" s="182"/>
      <c r="N74" s="186"/>
      <c r="O74" s="513">
        <v>1054</v>
      </c>
      <c r="P74" s="185">
        <f t="shared" si="11"/>
        <v>0</v>
      </c>
      <c r="Q74" s="182">
        <v>57936027.090000004</v>
      </c>
      <c r="R74" s="515">
        <v>63</v>
      </c>
      <c r="S74" s="184">
        <f t="shared" si="12"/>
        <v>919619.47761904763</v>
      </c>
      <c r="T74" s="622" t="s">
        <v>214</v>
      </c>
    </row>
    <row r="75" spans="1:20" ht="15" customHeight="1" x14ac:dyDescent="0.25">
      <c r="A75" s="322">
        <v>7</v>
      </c>
      <c r="B75" s="312">
        <v>50420</v>
      </c>
      <c r="C75" s="245" t="s">
        <v>170</v>
      </c>
      <c r="D75" s="623">
        <v>40923742.5</v>
      </c>
      <c r="E75" s="186">
        <v>4029174.56</v>
      </c>
      <c r="F75" s="535">
        <f t="shared" si="8"/>
        <v>9.8455671790037294E-2</v>
      </c>
      <c r="G75" s="182">
        <v>8882750</v>
      </c>
      <c r="H75" s="513">
        <v>949</v>
      </c>
      <c r="I75" s="535">
        <f t="shared" si="9"/>
        <v>9360.1159114857746</v>
      </c>
      <c r="J75" s="182">
        <v>81619450.159999996</v>
      </c>
      <c r="K75" s="513">
        <v>949</v>
      </c>
      <c r="L75" s="185">
        <f t="shared" si="10"/>
        <v>86005.743055848259</v>
      </c>
      <c r="M75" s="182"/>
      <c r="N75" s="186"/>
      <c r="O75" s="513">
        <v>949</v>
      </c>
      <c r="P75" s="185">
        <f t="shared" si="11"/>
        <v>0</v>
      </c>
      <c r="Q75" s="182">
        <v>49025204.530000001</v>
      </c>
      <c r="R75" s="515">
        <v>49</v>
      </c>
      <c r="S75" s="184">
        <f t="shared" si="12"/>
        <v>1000514.3781632653</v>
      </c>
      <c r="T75" s="622" t="s">
        <v>240</v>
      </c>
    </row>
    <row r="76" spans="1:20" ht="15" customHeight="1" x14ac:dyDescent="0.25">
      <c r="A76" s="322">
        <v>8</v>
      </c>
      <c r="B76" s="312">
        <v>50450</v>
      </c>
      <c r="C76" s="245" t="s">
        <v>171</v>
      </c>
      <c r="D76" s="623">
        <v>71518195.659999996</v>
      </c>
      <c r="E76" s="186">
        <v>28549235.780000001</v>
      </c>
      <c r="F76" s="535">
        <f t="shared" si="8"/>
        <v>0.39918842354082962</v>
      </c>
      <c r="G76" s="182">
        <v>55392470</v>
      </c>
      <c r="H76" s="513">
        <v>1458</v>
      </c>
      <c r="I76" s="535">
        <f t="shared" si="9"/>
        <v>37992.091906721536</v>
      </c>
      <c r="J76" s="182">
        <v>127527618.08</v>
      </c>
      <c r="K76" s="513">
        <v>1458</v>
      </c>
      <c r="L76" s="185">
        <f t="shared" si="10"/>
        <v>87467.502112482849</v>
      </c>
      <c r="M76" s="182"/>
      <c r="N76" s="186"/>
      <c r="O76" s="513">
        <v>1458</v>
      </c>
      <c r="P76" s="185">
        <f t="shared" si="11"/>
        <v>0</v>
      </c>
      <c r="Q76" s="182">
        <v>78571854.700000003</v>
      </c>
      <c r="R76" s="515">
        <v>76</v>
      </c>
      <c r="S76" s="184">
        <f t="shared" si="12"/>
        <v>1033840.1934210527</v>
      </c>
      <c r="T76" s="622" t="s">
        <v>241</v>
      </c>
    </row>
    <row r="77" spans="1:20" ht="15" customHeight="1" x14ac:dyDescent="0.25">
      <c r="A77" s="322">
        <v>9</v>
      </c>
      <c r="B77" s="312">
        <v>50620</v>
      </c>
      <c r="C77" s="245" t="s">
        <v>10</v>
      </c>
      <c r="D77" s="623">
        <v>36978742.149999999</v>
      </c>
      <c r="E77" s="186">
        <v>4375415.95</v>
      </c>
      <c r="F77" s="535">
        <f t="shared" si="8"/>
        <v>0.11832246570885593</v>
      </c>
      <c r="G77" s="182">
        <v>17381340</v>
      </c>
      <c r="H77" s="513">
        <v>763</v>
      </c>
      <c r="I77" s="535">
        <f t="shared" si="9"/>
        <v>22780.262123197903</v>
      </c>
      <c r="J77" s="182">
        <v>80660753.209999993</v>
      </c>
      <c r="K77" s="513">
        <v>763</v>
      </c>
      <c r="L77" s="185">
        <f t="shared" si="10"/>
        <v>105715.27288335517</v>
      </c>
      <c r="M77" s="182"/>
      <c r="N77" s="186"/>
      <c r="O77" s="513">
        <v>763</v>
      </c>
      <c r="P77" s="185">
        <f t="shared" si="11"/>
        <v>0</v>
      </c>
      <c r="Q77" s="182">
        <v>48769595.609999999</v>
      </c>
      <c r="R77" s="515">
        <v>48</v>
      </c>
      <c r="S77" s="184">
        <f t="shared" si="12"/>
        <v>1016033.2418749999</v>
      </c>
      <c r="T77" s="622" t="s">
        <v>212</v>
      </c>
    </row>
    <row r="78" spans="1:20" ht="15" customHeight="1" x14ac:dyDescent="0.25">
      <c r="A78" s="322">
        <v>10</v>
      </c>
      <c r="B78" s="312">
        <v>50760</v>
      </c>
      <c r="C78" s="245" t="s">
        <v>172</v>
      </c>
      <c r="D78" s="623">
        <v>107577065.16</v>
      </c>
      <c r="E78" s="186">
        <v>26631174.120000001</v>
      </c>
      <c r="F78" s="535">
        <f t="shared" si="8"/>
        <v>0.24755438420253703</v>
      </c>
      <c r="G78" s="182">
        <v>39186520</v>
      </c>
      <c r="H78" s="513">
        <v>1970</v>
      </c>
      <c r="I78" s="535">
        <f t="shared" si="9"/>
        <v>19891.634517766499</v>
      </c>
      <c r="J78" s="182">
        <v>177263704.03</v>
      </c>
      <c r="K78" s="513">
        <v>1970</v>
      </c>
      <c r="L78" s="185">
        <f t="shared" si="10"/>
        <v>89981.575649746199</v>
      </c>
      <c r="M78" s="182"/>
      <c r="N78" s="186"/>
      <c r="O78" s="513">
        <v>1970</v>
      </c>
      <c r="P78" s="185">
        <f t="shared" si="11"/>
        <v>0</v>
      </c>
      <c r="Q78" s="182">
        <v>103698681</v>
      </c>
      <c r="R78" s="515">
        <v>105</v>
      </c>
      <c r="S78" s="184">
        <f t="shared" si="12"/>
        <v>987606.48571428575</v>
      </c>
      <c r="T78" s="622" t="s">
        <v>214</v>
      </c>
    </row>
    <row r="79" spans="1:20" ht="15" customHeight="1" x14ac:dyDescent="0.25">
      <c r="A79" s="322">
        <v>11</v>
      </c>
      <c r="B79" s="312">
        <v>50780</v>
      </c>
      <c r="C79" s="245" t="s">
        <v>194</v>
      </c>
      <c r="D79" s="623">
        <v>123353986.12</v>
      </c>
      <c r="E79" s="186">
        <v>43061961.729999997</v>
      </c>
      <c r="F79" s="535">
        <f t="shared" si="8"/>
        <v>0.34909258374600788</v>
      </c>
      <c r="G79" s="182">
        <v>300653060</v>
      </c>
      <c r="H79" s="513">
        <v>1605</v>
      </c>
      <c r="I79" s="535">
        <f t="shared" si="9"/>
        <v>187322.77881619937</v>
      </c>
      <c r="J79" s="182">
        <v>159131313.94999999</v>
      </c>
      <c r="K79" s="513">
        <v>1605</v>
      </c>
      <c r="L79" s="185">
        <f t="shared" si="10"/>
        <v>99147.236105919001</v>
      </c>
      <c r="M79" s="182"/>
      <c r="N79" s="186"/>
      <c r="O79" s="513">
        <v>1605</v>
      </c>
      <c r="P79" s="185">
        <f t="shared" si="11"/>
        <v>0</v>
      </c>
      <c r="Q79" s="182">
        <v>91008477.659999996</v>
      </c>
      <c r="R79" s="515">
        <v>69</v>
      </c>
      <c r="S79" s="184">
        <f t="shared" si="12"/>
        <v>1318963.4443478261</v>
      </c>
      <c r="T79" s="622" t="s">
        <v>238</v>
      </c>
    </row>
    <row r="80" spans="1:20" ht="15" customHeight="1" x14ac:dyDescent="0.25">
      <c r="A80" s="325">
        <v>12</v>
      </c>
      <c r="B80" s="312">
        <v>50930</v>
      </c>
      <c r="C80" s="245" t="s">
        <v>133</v>
      </c>
      <c r="D80" s="623">
        <v>61530776.009999998</v>
      </c>
      <c r="E80" s="186">
        <v>14056933.75</v>
      </c>
      <c r="F80" s="535">
        <f t="shared" si="8"/>
        <v>0.22845370498359169</v>
      </c>
      <c r="G80" s="182">
        <v>13627750</v>
      </c>
      <c r="H80" s="513">
        <v>995</v>
      </c>
      <c r="I80" s="535">
        <f t="shared" si="9"/>
        <v>13696.231155778894</v>
      </c>
      <c r="J80" s="182">
        <v>128712694.42</v>
      </c>
      <c r="K80" s="513">
        <v>995</v>
      </c>
      <c r="L80" s="185">
        <f t="shared" si="10"/>
        <v>129359.49187939698</v>
      </c>
      <c r="M80" s="182"/>
      <c r="N80" s="186"/>
      <c r="O80" s="513">
        <v>995</v>
      </c>
      <c r="P80" s="185">
        <f t="shared" si="11"/>
        <v>0</v>
      </c>
      <c r="Q80" s="182">
        <v>67163544.519999996</v>
      </c>
      <c r="R80" s="515">
        <v>66</v>
      </c>
      <c r="S80" s="184">
        <f t="shared" si="12"/>
        <v>1017629.4624242424</v>
      </c>
      <c r="T80" s="622" t="s">
        <v>241</v>
      </c>
    </row>
    <row r="81" spans="1:20" ht="15" customHeight="1" x14ac:dyDescent="0.25">
      <c r="A81" s="326">
        <v>13</v>
      </c>
      <c r="B81" s="152">
        <v>51370</v>
      </c>
      <c r="C81" s="417" t="s">
        <v>61</v>
      </c>
      <c r="D81" s="182">
        <v>80191099.700000003</v>
      </c>
      <c r="E81" s="186">
        <v>28868861.670000002</v>
      </c>
      <c r="F81" s="546">
        <f>E81/D81</f>
        <v>0.36000082026559366</v>
      </c>
      <c r="G81" s="178">
        <v>27598610</v>
      </c>
      <c r="H81" s="513">
        <v>1066</v>
      </c>
      <c r="I81" s="546">
        <f>G81/H81</f>
        <v>25889.878048780487</v>
      </c>
      <c r="J81" s="178">
        <v>104501723.20999999</v>
      </c>
      <c r="K81" s="513">
        <v>1066</v>
      </c>
      <c r="L81" s="171">
        <f>J81/K81</f>
        <v>98031.635281425886</v>
      </c>
      <c r="M81" s="178"/>
      <c r="N81" s="179"/>
      <c r="O81" s="513">
        <v>1066</v>
      </c>
      <c r="P81" s="171">
        <f>(N81+M81)/O81</f>
        <v>0</v>
      </c>
      <c r="Q81" s="178">
        <v>64017206.280000001</v>
      </c>
      <c r="R81" s="515">
        <v>71</v>
      </c>
      <c r="S81" s="177">
        <f>Q81/R81</f>
        <v>901650.79267605639</v>
      </c>
      <c r="T81" s="622" t="s">
        <v>214</v>
      </c>
    </row>
    <row r="82" spans="1:20" ht="15" customHeight="1" thickBot="1" x14ac:dyDescent="0.3">
      <c r="A82" s="326">
        <v>14</v>
      </c>
      <c r="B82" s="152">
        <v>51580</v>
      </c>
      <c r="C82" s="417" t="s">
        <v>200</v>
      </c>
      <c r="D82" s="659">
        <v>1503637826.5</v>
      </c>
      <c r="E82" s="660">
        <v>1171141540</v>
      </c>
      <c r="F82" s="546">
        <f>E82/D82</f>
        <v>0.77887209230832688</v>
      </c>
      <c r="G82" s="178">
        <v>255590129.68000001</v>
      </c>
      <c r="H82" s="521">
        <v>3002</v>
      </c>
      <c r="I82" s="546">
        <f>G82/H82</f>
        <v>85139.949926715519</v>
      </c>
      <c r="J82" s="178">
        <v>368268869.60000002</v>
      </c>
      <c r="K82" s="521">
        <v>3002</v>
      </c>
      <c r="L82" s="177">
        <f>J82/K82</f>
        <v>122674.50686209195</v>
      </c>
      <c r="M82" s="178"/>
      <c r="N82" s="179"/>
      <c r="O82" s="521">
        <v>3002</v>
      </c>
      <c r="P82" s="171">
        <f>(N82+M82)/O82</f>
        <v>0</v>
      </c>
      <c r="Q82" s="178">
        <v>187429902.66</v>
      </c>
      <c r="R82" s="522">
        <v>164</v>
      </c>
      <c r="S82" s="177">
        <f>Q82/R82</f>
        <v>1142865.2601219511</v>
      </c>
      <c r="T82" s="622" t="s">
        <v>235</v>
      </c>
    </row>
    <row r="83" spans="1:20" ht="15" customHeight="1" thickBot="1" x14ac:dyDescent="0.3">
      <c r="A83" s="304"/>
      <c r="B83" s="305"/>
      <c r="C83" s="547" t="s">
        <v>24</v>
      </c>
      <c r="D83" s="306">
        <f>SUM(D84:D113)</f>
        <v>8413576625.9700003</v>
      </c>
      <c r="E83" s="307">
        <f>SUM(E84:E113)</f>
        <v>5766878484.7799997</v>
      </c>
      <c r="F83" s="309"/>
      <c r="G83" s="306">
        <f>SUM(G84:G113)</f>
        <v>1080091474.8899999</v>
      </c>
      <c r="H83" s="317">
        <f>SUM(H84:H113)</f>
        <v>48464</v>
      </c>
      <c r="I83" s="310"/>
      <c r="J83" s="306">
        <f>SUM(J84:J113)</f>
        <v>4631800727.4300013</v>
      </c>
      <c r="K83" s="621">
        <f>SUM(K84:K113)</f>
        <v>48464</v>
      </c>
      <c r="L83" s="310"/>
      <c r="M83" s="306">
        <f>SUM(M84:M113)</f>
        <v>179517573.75</v>
      </c>
      <c r="N83" s="307">
        <f>SUM(N84:N113)</f>
        <v>188309580.35000002</v>
      </c>
      <c r="O83" s="317">
        <f>SUM(O84:O113)</f>
        <v>48464</v>
      </c>
      <c r="P83" s="310"/>
      <c r="Q83" s="306">
        <f>SUM(Q84:Q113)</f>
        <v>2700402727.5300002</v>
      </c>
      <c r="R83" s="317">
        <f>SUM(R84:R113)</f>
        <v>2702</v>
      </c>
      <c r="S83" s="310"/>
      <c r="T83" s="534"/>
    </row>
    <row r="84" spans="1:20" ht="15" customHeight="1" x14ac:dyDescent="0.25">
      <c r="A84" s="324">
        <v>1</v>
      </c>
      <c r="B84" s="320">
        <v>60010</v>
      </c>
      <c r="C84" s="633" t="s">
        <v>173</v>
      </c>
      <c r="D84" s="242">
        <v>86261908.510000005</v>
      </c>
      <c r="E84" s="243">
        <v>29756085.75</v>
      </c>
      <c r="F84" s="219">
        <f t="shared" si="8"/>
        <v>0.3449504684509791</v>
      </c>
      <c r="G84" s="623">
        <v>38513300</v>
      </c>
      <c r="H84" s="513">
        <v>1005</v>
      </c>
      <c r="I84" s="535">
        <f t="shared" si="9"/>
        <v>38321.691542288558</v>
      </c>
      <c r="J84" s="242">
        <v>96509321.359999999</v>
      </c>
      <c r="K84" s="636">
        <v>1005</v>
      </c>
      <c r="L84" s="219">
        <f t="shared" si="10"/>
        <v>96029.175482587059</v>
      </c>
      <c r="M84" s="623">
        <v>1044677.56</v>
      </c>
      <c r="N84" s="186">
        <v>4425836.0599999996</v>
      </c>
      <c r="O84" s="513">
        <v>1005</v>
      </c>
      <c r="P84" s="535">
        <f t="shared" si="11"/>
        <v>5443.2971343283571</v>
      </c>
      <c r="Q84" s="242">
        <v>55170089.850000001</v>
      </c>
      <c r="R84" s="536">
        <v>59</v>
      </c>
      <c r="S84" s="257">
        <f t="shared" si="12"/>
        <v>935086.26864406781</v>
      </c>
      <c r="T84" s="622" t="s">
        <v>226</v>
      </c>
    </row>
    <row r="85" spans="1:20" ht="15" customHeight="1" x14ac:dyDescent="0.25">
      <c r="A85" s="325">
        <v>2</v>
      </c>
      <c r="B85" s="312">
        <v>60020</v>
      </c>
      <c r="C85" s="633" t="s">
        <v>25</v>
      </c>
      <c r="D85" s="182">
        <v>32010331.84</v>
      </c>
      <c r="E85" s="186">
        <v>3074938.46</v>
      </c>
      <c r="F85" s="185">
        <f t="shared" si="8"/>
        <v>9.606081172071973E-2</v>
      </c>
      <c r="G85" s="623">
        <v>14185930</v>
      </c>
      <c r="H85" s="513">
        <v>716</v>
      </c>
      <c r="I85" s="535">
        <f t="shared" si="9"/>
        <v>19812.751396648044</v>
      </c>
      <c r="J85" s="182">
        <v>76624186.959999993</v>
      </c>
      <c r="K85" s="513">
        <v>716</v>
      </c>
      <c r="L85" s="185">
        <f t="shared" si="10"/>
        <v>107017.02089385474</v>
      </c>
      <c r="M85" s="623">
        <v>629519.69999999995</v>
      </c>
      <c r="N85" s="186">
        <v>3202932.84</v>
      </c>
      <c r="O85" s="513">
        <v>716</v>
      </c>
      <c r="P85" s="535">
        <f t="shared" si="11"/>
        <v>5352.5873463687149</v>
      </c>
      <c r="Q85" s="182">
        <v>44142000.710000001</v>
      </c>
      <c r="R85" s="515">
        <v>36</v>
      </c>
      <c r="S85" s="184">
        <f t="shared" si="12"/>
        <v>1226166.6863888889</v>
      </c>
      <c r="T85" s="622" t="s">
        <v>236</v>
      </c>
    </row>
    <row r="86" spans="1:20" ht="15" customHeight="1" x14ac:dyDescent="0.25">
      <c r="A86" s="325">
        <v>3</v>
      </c>
      <c r="B86" s="312">
        <v>60050</v>
      </c>
      <c r="C86" s="633" t="s">
        <v>174</v>
      </c>
      <c r="D86" s="182">
        <v>102771630.76000001</v>
      </c>
      <c r="E86" s="186">
        <v>41850406.060000002</v>
      </c>
      <c r="F86" s="185">
        <f t="shared" si="8"/>
        <v>0.40721749524177736</v>
      </c>
      <c r="G86" s="623">
        <v>21367370</v>
      </c>
      <c r="H86" s="513">
        <v>1137</v>
      </c>
      <c r="I86" s="535">
        <f t="shared" si="9"/>
        <v>18792.761653474055</v>
      </c>
      <c r="J86" s="182">
        <v>105238413.55</v>
      </c>
      <c r="K86" s="513">
        <v>1137</v>
      </c>
      <c r="L86" s="185">
        <f t="shared" si="10"/>
        <v>92557.971459982407</v>
      </c>
      <c r="M86" s="623">
        <v>8518156.6899999995</v>
      </c>
      <c r="N86" s="186">
        <v>4316706.8</v>
      </c>
      <c r="O86" s="513">
        <v>1137</v>
      </c>
      <c r="P86" s="535">
        <f t="shared" si="11"/>
        <v>11288.358390501318</v>
      </c>
      <c r="Q86" s="182">
        <v>65522592.619999997</v>
      </c>
      <c r="R86" s="515">
        <v>68</v>
      </c>
      <c r="S86" s="184">
        <f t="shared" si="12"/>
        <v>963567.53852941177</v>
      </c>
      <c r="T86" s="622" t="s">
        <v>226</v>
      </c>
    </row>
    <row r="87" spans="1:20" ht="15" customHeight="1" x14ac:dyDescent="0.25">
      <c r="A87" s="325">
        <v>4</v>
      </c>
      <c r="B87" s="312">
        <v>60070</v>
      </c>
      <c r="C87" s="633" t="s">
        <v>175</v>
      </c>
      <c r="D87" s="182">
        <v>73050901.640000001</v>
      </c>
      <c r="E87" s="186">
        <v>15838487.25</v>
      </c>
      <c r="F87" s="185">
        <f t="shared" si="8"/>
        <v>0.21681439782979248</v>
      </c>
      <c r="G87" s="623">
        <v>25677000</v>
      </c>
      <c r="H87" s="513">
        <v>1210</v>
      </c>
      <c r="I87" s="535">
        <f t="shared" si="9"/>
        <v>21220.661157024795</v>
      </c>
      <c r="J87" s="182">
        <v>116159667.84999999</v>
      </c>
      <c r="K87" s="513">
        <v>1210</v>
      </c>
      <c r="L87" s="185">
        <f t="shared" si="10"/>
        <v>95999.725495867766</v>
      </c>
      <c r="M87" s="623">
        <v>912446.57</v>
      </c>
      <c r="N87" s="186">
        <v>5459660.96</v>
      </c>
      <c r="O87" s="513">
        <v>1210</v>
      </c>
      <c r="P87" s="535">
        <f t="shared" si="11"/>
        <v>5266.2045702479345</v>
      </c>
      <c r="Q87" s="182">
        <v>69031271.540000007</v>
      </c>
      <c r="R87" s="515">
        <v>76</v>
      </c>
      <c r="S87" s="184">
        <f t="shared" si="12"/>
        <v>908306.20447368431</v>
      </c>
      <c r="T87" s="622" t="s">
        <v>226</v>
      </c>
    </row>
    <row r="88" spans="1:20" ht="15" customHeight="1" x14ac:dyDescent="0.25">
      <c r="A88" s="325">
        <v>5</v>
      </c>
      <c r="B88" s="312">
        <v>60180</v>
      </c>
      <c r="C88" s="633" t="s">
        <v>195</v>
      </c>
      <c r="D88" s="182">
        <v>180405710.72</v>
      </c>
      <c r="E88" s="186">
        <v>97047478.689999998</v>
      </c>
      <c r="F88" s="185">
        <f t="shared" si="8"/>
        <v>0.53794016997955929</v>
      </c>
      <c r="G88" s="623">
        <v>57057100</v>
      </c>
      <c r="H88" s="513">
        <v>1576</v>
      </c>
      <c r="I88" s="535">
        <f t="shared" si="9"/>
        <v>36203.743654822334</v>
      </c>
      <c r="J88" s="182">
        <v>137817133.03</v>
      </c>
      <c r="K88" s="513">
        <v>1576</v>
      </c>
      <c r="L88" s="185">
        <f t="shared" si="10"/>
        <v>87447.419435279182</v>
      </c>
      <c r="M88" s="623">
        <v>1334293.6000000001</v>
      </c>
      <c r="N88" s="186">
        <v>6299374.6699999999</v>
      </c>
      <c r="O88" s="513">
        <v>1576</v>
      </c>
      <c r="P88" s="535">
        <f t="shared" si="11"/>
        <v>4843.6981408629435</v>
      </c>
      <c r="Q88" s="182">
        <v>76151926.790000007</v>
      </c>
      <c r="R88" s="515">
        <v>71</v>
      </c>
      <c r="S88" s="184">
        <f t="shared" si="12"/>
        <v>1072562.3491549296</v>
      </c>
      <c r="T88" s="622" t="s">
        <v>238</v>
      </c>
    </row>
    <row r="89" spans="1:20" ht="15" customHeight="1" x14ac:dyDescent="0.25">
      <c r="A89" s="325">
        <v>6</v>
      </c>
      <c r="B89" s="312">
        <v>60240</v>
      </c>
      <c r="C89" s="633" t="s">
        <v>176</v>
      </c>
      <c r="D89" s="182">
        <v>196515641.94999999</v>
      </c>
      <c r="E89" s="186">
        <v>106875822.8</v>
      </c>
      <c r="F89" s="185">
        <f t="shared" si="8"/>
        <v>0.54385402474573863</v>
      </c>
      <c r="G89" s="623">
        <v>35459440</v>
      </c>
      <c r="H89" s="513">
        <v>2323</v>
      </c>
      <c r="I89" s="535">
        <f t="shared" si="9"/>
        <v>15264.502798105897</v>
      </c>
      <c r="J89" s="182">
        <v>191085398.91999999</v>
      </c>
      <c r="K89" s="513">
        <v>2323</v>
      </c>
      <c r="L89" s="185">
        <f t="shared" si="10"/>
        <v>82258.027946620743</v>
      </c>
      <c r="M89" s="623">
        <v>1634863.63</v>
      </c>
      <c r="N89" s="186">
        <v>9312191.8000000007</v>
      </c>
      <c r="O89" s="513">
        <v>2323</v>
      </c>
      <c r="P89" s="535">
        <f t="shared" si="11"/>
        <v>4712.4646706844596</v>
      </c>
      <c r="Q89" s="182">
        <v>108968250.77</v>
      </c>
      <c r="R89" s="515">
        <v>102</v>
      </c>
      <c r="S89" s="184">
        <f t="shared" si="12"/>
        <v>1068316.1840196077</v>
      </c>
      <c r="T89" s="622" t="s">
        <v>232</v>
      </c>
    </row>
    <row r="90" spans="1:20" ht="15" customHeight="1" x14ac:dyDescent="0.25">
      <c r="A90" s="325">
        <v>7</v>
      </c>
      <c r="B90" s="312">
        <v>60560</v>
      </c>
      <c r="C90" s="633" t="s">
        <v>9</v>
      </c>
      <c r="D90" s="182">
        <v>39625670.960000001</v>
      </c>
      <c r="E90" s="186">
        <v>8350988.5599999996</v>
      </c>
      <c r="F90" s="185">
        <f t="shared" si="8"/>
        <v>0.21074693141296905</v>
      </c>
      <c r="G90" s="623">
        <v>14776590</v>
      </c>
      <c r="H90" s="513">
        <v>521</v>
      </c>
      <c r="I90" s="535">
        <f t="shared" si="9"/>
        <v>28361.976967370443</v>
      </c>
      <c r="J90" s="182">
        <v>54945237.700000003</v>
      </c>
      <c r="K90" s="513">
        <v>521</v>
      </c>
      <c r="L90" s="185">
        <f t="shared" si="10"/>
        <v>105461.10882917467</v>
      </c>
      <c r="M90" s="623">
        <v>732304.59</v>
      </c>
      <c r="N90" s="186">
        <v>2584611</v>
      </c>
      <c r="O90" s="513">
        <v>521</v>
      </c>
      <c r="P90" s="535">
        <f t="shared" si="11"/>
        <v>6366.4406717850288</v>
      </c>
      <c r="Q90" s="182">
        <v>30864494.149999999</v>
      </c>
      <c r="R90" s="515">
        <v>39</v>
      </c>
      <c r="S90" s="184">
        <f t="shared" si="12"/>
        <v>791397.28589743585</v>
      </c>
      <c r="T90" s="622" t="s">
        <v>237</v>
      </c>
    </row>
    <row r="91" spans="1:20" ht="15" customHeight="1" x14ac:dyDescent="0.25">
      <c r="A91" s="325">
        <v>8</v>
      </c>
      <c r="B91" s="312">
        <v>60660</v>
      </c>
      <c r="C91" s="633" t="s">
        <v>196</v>
      </c>
      <c r="D91" s="182">
        <v>66897973.689999998</v>
      </c>
      <c r="E91" s="186">
        <v>15207549.289999999</v>
      </c>
      <c r="F91" s="185">
        <f t="shared" si="8"/>
        <v>0.22732451300349693</v>
      </c>
      <c r="G91" s="623">
        <v>33467420</v>
      </c>
      <c r="H91" s="513">
        <v>889</v>
      </c>
      <c r="I91" s="535">
        <f t="shared" si="9"/>
        <v>37646.141732283468</v>
      </c>
      <c r="J91" s="182">
        <v>86091572.359999999</v>
      </c>
      <c r="K91" s="513">
        <v>889</v>
      </c>
      <c r="L91" s="185">
        <f t="shared" si="10"/>
        <v>96840.913790776147</v>
      </c>
      <c r="M91" s="623">
        <v>6752218.9800000004</v>
      </c>
      <c r="N91" s="186">
        <v>3538276.48</v>
      </c>
      <c r="O91" s="513">
        <v>889</v>
      </c>
      <c r="P91" s="535">
        <f t="shared" si="11"/>
        <v>11575.360472440945</v>
      </c>
      <c r="Q91" s="182">
        <v>52174673.329999998</v>
      </c>
      <c r="R91" s="515">
        <v>43</v>
      </c>
      <c r="S91" s="184">
        <f t="shared" si="12"/>
        <v>1213364.4960465117</v>
      </c>
      <c r="T91" s="622" t="s">
        <v>228</v>
      </c>
    </row>
    <row r="92" spans="1:20" ht="15" customHeight="1" x14ac:dyDescent="0.25">
      <c r="A92" s="325">
        <v>9</v>
      </c>
      <c r="B92" s="327">
        <v>60001</v>
      </c>
      <c r="C92" s="633" t="s">
        <v>197</v>
      </c>
      <c r="D92" s="624">
        <v>100931354.36</v>
      </c>
      <c r="E92" s="625">
        <v>57980576.990000002</v>
      </c>
      <c r="F92" s="544">
        <f>E92/D92</f>
        <v>0.57445555306031071</v>
      </c>
      <c r="G92" s="627">
        <v>17197560</v>
      </c>
      <c r="H92" s="513">
        <v>1083</v>
      </c>
      <c r="I92" s="543">
        <f>G92/H92</f>
        <v>15879.556786703601</v>
      </c>
      <c r="J92" s="624">
        <v>99945094.579999998</v>
      </c>
      <c r="K92" s="513">
        <v>1083</v>
      </c>
      <c r="L92" s="544">
        <f>J92/K92</f>
        <v>92285.405891043396</v>
      </c>
      <c r="M92" s="627">
        <v>1459665.77</v>
      </c>
      <c r="N92" s="625">
        <v>3616326.95</v>
      </c>
      <c r="O92" s="513">
        <v>1083</v>
      </c>
      <c r="P92" s="543">
        <f>(N92+M92)/O92</f>
        <v>4686.9738873499546</v>
      </c>
      <c r="Q92" s="624">
        <v>59698286.810000002</v>
      </c>
      <c r="R92" s="515">
        <v>61</v>
      </c>
      <c r="S92" s="545">
        <f>Q92/R92</f>
        <v>978660.43950819678</v>
      </c>
      <c r="T92" s="622" t="s">
        <v>239</v>
      </c>
    </row>
    <row r="93" spans="1:20" ht="15" customHeight="1" x14ac:dyDescent="0.25">
      <c r="A93" s="325">
        <v>10</v>
      </c>
      <c r="B93" s="312">
        <v>60850</v>
      </c>
      <c r="C93" s="633" t="s">
        <v>177</v>
      </c>
      <c r="D93" s="182">
        <v>66756267.030000001</v>
      </c>
      <c r="E93" s="186">
        <v>21246623.890000001</v>
      </c>
      <c r="F93" s="185">
        <f t="shared" si="8"/>
        <v>0.31827159958557677</v>
      </c>
      <c r="G93" s="623">
        <v>23198620</v>
      </c>
      <c r="H93" s="513">
        <v>1250</v>
      </c>
      <c r="I93" s="535">
        <f t="shared" si="9"/>
        <v>18558.896000000001</v>
      </c>
      <c r="J93" s="182">
        <v>117176305.84</v>
      </c>
      <c r="K93" s="513">
        <v>1250</v>
      </c>
      <c r="L93" s="185">
        <f t="shared" si="10"/>
        <v>93741.044672000004</v>
      </c>
      <c r="M93" s="623">
        <v>1029642.14</v>
      </c>
      <c r="N93" s="186">
        <v>4756649.63</v>
      </c>
      <c r="O93" s="513">
        <v>1250</v>
      </c>
      <c r="P93" s="535">
        <f t="shared" si="11"/>
        <v>4629.0334159999993</v>
      </c>
      <c r="Q93" s="182">
        <v>65568546.780000001</v>
      </c>
      <c r="R93" s="515">
        <v>60</v>
      </c>
      <c r="S93" s="184">
        <f t="shared" si="12"/>
        <v>1092809.1130000001</v>
      </c>
      <c r="T93" s="622" t="s">
        <v>214</v>
      </c>
    </row>
    <row r="94" spans="1:20" ht="15" customHeight="1" x14ac:dyDescent="0.25">
      <c r="A94" s="325">
        <v>11</v>
      </c>
      <c r="B94" s="312">
        <v>60910</v>
      </c>
      <c r="C94" s="633" t="s">
        <v>204</v>
      </c>
      <c r="D94" s="182">
        <v>68526829.709999993</v>
      </c>
      <c r="E94" s="186">
        <v>23863729.140000001</v>
      </c>
      <c r="F94" s="185">
        <f t="shared" si="8"/>
        <v>0.34823921142987896</v>
      </c>
      <c r="G94" s="623">
        <v>19754590</v>
      </c>
      <c r="H94" s="513">
        <v>907</v>
      </c>
      <c r="I94" s="535">
        <f t="shared" si="9"/>
        <v>21780.143329658214</v>
      </c>
      <c r="J94" s="182">
        <v>92666949.060000002</v>
      </c>
      <c r="K94" s="513">
        <v>907</v>
      </c>
      <c r="L94" s="185">
        <f t="shared" si="10"/>
        <v>102168.63181918413</v>
      </c>
      <c r="M94" s="623">
        <v>1388314.26</v>
      </c>
      <c r="N94" s="186">
        <v>3330286.55</v>
      </c>
      <c r="O94" s="513">
        <v>907</v>
      </c>
      <c r="P94" s="535">
        <f t="shared" si="11"/>
        <v>5202.4264718853356</v>
      </c>
      <c r="Q94" s="182">
        <v>53798282.899999999</v>
      </c>
      <c r="R94" s="515">
        <v>60</v>
      </c>
      <c r="S94" s="184">
        <f t="shared" si="12"/>
        <v>896638.04833333334</v>
      </c>
      <c r="T94" s="622" t="s">
        <v>214</v>
      </c>
    </row>
    <row r="95" spans="1:20" ht="15" customHeight="1" x14ac:dyDescent="0.25">
      <c r="A95" s="325">
        <v>12</v>
      </c>
      <c r="B95" s="312">
        <v>60980</v>
      </c>
      <c r="C95" s="633" t="s">
        <v>205</v>
      </c>
      <c r="D95" s="182">
        <v>62283689.439999998</v>
      </c>
      <c r="E95" s="186">
        <v>15833713.09</v>
      </c>
      <c r="F95" s="185">
        <f t="shared" si="8"/>
        <v>0.25421925438847287</v>
      </c>
      <c r="G95" s="623">
        <v>32871820</v>
      </c>
      <c r="H95" s="513">
        <v>900</v>
      </c>
      <c r="I95" s="535">
        <f t="shared" si="9"/>
        <v>36524.244444444441</v>
      </c>
      <c r="J95" s="182">
        <v>91545700.930000007</v>
      </c>
      <c r="K95" s="513">
        <v>900</v>
      </c>
      <c r="L95" s="185">
        <f t="shared" si="10"/>
        <v>101717.44547777779</v>
      </c>
      <c r="M95" s="623">
        <v>7483411.7300000004</v>
      </c>
      <c r="N95" s="186">
        <v>3574093.49</v>
      </c>
      <c r="O95" s="513">
        <v>900</v>
      </c>
      <c r="P95" s="535">
        <f t="shared" si="11"/>
        <v>12286.116911111112</v>
      </c>
      <c r="Q95" s="182">
        <v>53124797.030000001</v>
      </c>
      <c r="R95" s="515">
        <v>59</v>
      </c>
      <c r="S95" s="184">
        <f t="shared" si="12"/>
        <v>900420.28864406783</v>
      </c>
      <c r="T95" s="622" t="s">
        <v>217</v>
      </c>
    </row>
    <row r="96" spans="1:20" ht="15" customHeight="1" x14ac:dyDescent="0.25">
      <c r="A96" s="325">
        <v>13</v>
      </c>
      <c r="B96" s="312">
        <v>61080</v>
      </c>
      <c r="C96" s="633" t="s">
        <v>178</v>
      </c>
      <c r="D96" s="182">
        <v>147943517.63</v>
      </c>
      <c r="E96" s="186">
        <v>56040268.020000003</v>
      </c>
      <c r="F96" s="185">
        <f t="shared" si="8"/>
        <v>0.37879502203100351</v>
      </c>
      <c r="G96" s="623">
        <v>5122270</v>
      </c>
      <c r="H96" s="513">
        <v>1634</v>
      </c>
      <c r="I96" s="535">
        <f t="shared" si="9"/>
        <v>3134.8041615667075</v>
      </c>
      <c r="J96" s="182">
        <v>149175503.55000001</v>
      </c>
      <c r="K96" s="513">
        <v>1634</v>
      </c>
      <c r="L96" s="185">
        <f t="shared" si="10"/>
        <v>91294.677815177492</v>
      </c>
      <c r="M96" s="623">
        <v>1135078.79</v>
      </c>
      <c r="N96" s="186">
        <v>6342437.3399999999</v>
      </c>
      <c r="O96" s="513">
        <v>1634</v>
      </c>
      <c r="P96" s="535">
        <f t="shared" si="11"/>
        <v>4576.2032619339043</v>
      </c>
      <c r="Q96" s="182">
        <v>87273253.230000004</v>
      </c>
      <c r="R96" s="515">
        <v>86</v>
      </c>
      <c r="S96" s="184">
        <f t="shared" si="12"/>
        <v>1014805.2701162791</v>
      </c>
      <c r="T96" s="622" t="s">
        <v>226</v>
      </c>
    </row>
    <row r="97" spans="1:20" ht="15" customHeight="1" x14ac:dyDescent="0.25">
      <c r="A97" s="325">
        <v>14</v>
      </c>
      <c r="B97" s="312">
        <v>61150</v>
      </c>
      <c r="C97" s="633" t="s">
        <v>179</v>
      </c>
      <c r="D97" s="182">
        <v>144875902.36000001</v>
      </c>
      <c r="E97" s="186">
        <v>73062387.079999998</v>
      </c>
      <c r="F97" s="185">
        <f t="shared" si="8"/>
        <v>0.50431014330077018</v>
      </c>
      <c r="G97" s="623">
        <v>21850270</v>
      </c>
      <c r="H97" s="513">
        <v>1074</v>
      </c>
      <c r="I97" s="535">
        <f t="shared" si="9"/>
        <v>20344.757914338919</v>
      </c>
      <c r="J97" s="182">
        <v>105482774.51000001</v>
      </c>
      <c r="K97" s="513">
        <v>1074</v>
      </c>
      <c r="L97" s="185">
        <f t="shared" si="10"/>
        <v>98214.873845437614</v>
      </c>
      <c r="M97" s="623">
        <v>1475492.09</v>
      </c>
      <c r="N97" s="255">
        <v>3394397.47</v>
      </c>
      <c r="O97" s="513">
        <v>1074</v>
      </c>
      <c r="P97" s="535">
        <f t="shared" si="11"/>
        <v>4534.3478212290511</v>
      </c>
      <c r="Q97" s="182">
        <v>60374338.189999998</v>
      </c>
      <c r="R97" s="515">
        <v>73</v>
      </c>
      <c r="S97" s="184">
        <f t="shared" si="12"/>
        <v>827045.72863013693</v>
      </c>
      <c r="T97" s="622" t="s">
        <v>227</v>
      </c>
    </row>
    <row r="98" spans="1:20" ht="15" customHeight="1" x14ac:dyDescent="0.25">
      <c r="A98" s="325">
        <v>15</v>
      </c>
      <c r="B98" s="312">
        <v>61210</v>
      </c>
      <c r="C98" s="633" t="s">
        <v>180</v>
      </c>
      <c r="D98" s="182">
        <v>83913793.370000005</v>
      </c>
      <c r="E98" s="186">
        <v>38002438.670000002</v>
      </c>
      <c r="F98" s="185">
        <f t="shared" si="8"/>
        <v>0.45287475567260249</v>
      </c>
      <c r="G98" s="623">
        <v>5074920</v>
      </c>
      <c r="H98" s="513">
        <v>981</v>
      </c>
      <c r="I98" s="535">
        <f t="shared" si="9"/>
        <v>5173.2110091743116</v>
      </c>
      <c r="J98" s="182">
        <v>97473798.120000005</v>
      </c>
      <c r="K98" s="513">
        <v>981</v>
      </c>
      <c r="L98" s="185">
        <f t="shared" si="10"/>
        <v>99361.669847094803</v>
      </c>
      <c r="M98" s="623">
        <v>1639135.22</v>
      </c>
      <c r="N98" s="186">
        <v>2850843.92</v>
      </c>
      <c r="O98" s="513">
        <v>981</v>
      </c>
      <c r="P98" s="535">
        <f t="shared" si="11"/>
        <v>4576.9410193679914</v>
      </c>
      <c r="Q98" s="182">
        <v>55117347.270000003</v>
      </c>
      <c r="R98" s="515">
        <v>72</v>
      </c>
      <c r="S98" s="184">
        <f t="shared" si="12"/>
        <v>765518.7120833334</v>
      </c>
      <c r="T98" s="622" t="s">
        <v>212</v>
      </c>
    </row>
    <row r="99" spans="1:20" ht="15" customHeight="1" x14ac:dyDescent="0.25">
      <c r="A99" s="325">
        <v>16</v>
      </c>
      <c r="B99" s="312">
        <v>61290</v>
      </c>
      <c r="C99" s="633" t="s">
        <v>207</v>
      </c>
      <c r="D99" s="182">
        <v>52822369.68</v>
      </c>
      <c r="E99" s="186">
        <v>17462769.52</v>
      </c>
      <c r="F99" s="185">
        <f t="shared" si="8"/>
        <v>0.3305942089646895</v>
      </c>
      <c r="G99" s="623">
        <v>18256930</v>
      </c>
      <c r="H99" s="513">
        <v>790</v>
      </c>
      <c r="I99" s="535">
        <f t="shared" si="9"/>
        <v>23110.037974683546</v>
      </c>
      <c r="J99" s="182">
        <v>86574499.629999995</v>
      </c>
      <c r="K99" s="513">
        <v>790</v>
      </c>
      <c r="L99" s="185">
        <f t="shared" si="10"/>
        <v>109587.97421518987</v>
      </c>
      <c r="M99" s="623">
        <v>958902.98</v>
      </c>
      <c r="N99" s="186">
        <v>2519328.23</v>
      </c>
      <c r="O99" s="513">
        <v>790</v>
      </c>
      <c r="P99" s="535">
        <f t="shared" si="11"/>
        <v>4402.8243164556961</v>
      </c>
      <c r="Q99" s="182">
        <v>50480380.899999999</v>
      </c>
      <c r="R99" s="515">
        <v>57</v>
      </c>
      <c r="S99" s="184">
        <f t="shared" si="12"/>
        <v>885620.71754385962</v>
      </c>
      <c r="T99" s="622" t="s">
        <v>212</v>
      </c>
    </row>
    <row r="100" spans="1:20" ht="15" customHeight="1" x14ac:dyDescent="0.25">
      <c r="A100" s="325">
        <v>17</v>
      </c>
      <c r="B100" s="312">
        <v>61340</v>
      </c>
      <c r="C100" s="633" t="s">
        <v>181</v>
      </c>
      <c r="D100" s="182">
        <v>72742135.219999999</v>
      </c>
      <c r="E100" s="186">
        <v>15803925.279999999</v>
      </c>
      <c r="F100" s="185">
        <f t="shared" si="8"/>
        <v>0.21725957359105411</v>
      </c>
      <c r="G100" s="623">
        <v>4602630</v>
      </c>
      <c r="H100" s="513">
        <v>1401</v>
      </c>
      <c r="I100" s="535">
        <f t="shared" si="9"/>
        <v>3285.2462526766594</v>
      </c>
      <c r="J100" s="182">
        <v>132729450.88</v>
      </c>
      <c r="K100" s="513">
        <v>1401</v>
      </c>
      <c r="L100" s="185">
        <f t="shared" si="10"/>
        <v>94739.079857244826</v>
      </c>
      <c r="M100" s="623">
        <v>1551724.09</v>
      </c>
      <c r="N100" s="186">
        <v>4659849.7300000004</v>
      </c>
      <c r="O100" s="513">
        <v>1401</v>
      </c>
      <c r="P100" s="535">
        <f t="shared" si="11"/>
        <v>4433.67153461813</v>
      </c>
      <c r="Q100" s="182">
        <v>76447314.810000002</v>
      </c>
      <c r="R100" s="515">
        <v>77</v>
      </c>
      <c r="S100" s="184">
        <f t="shared" si="12"/>
        <v>992822.2702597403</v>
      </c>
      <c r="T100" s="622" t="s">
        <v>228</v>
      </c>
    </row>
    <row r="101" spans="1:20" ht="15" customHeight="1" x14ac:dyDescent="0.25">
      <c r="A101" s="325">
        <v>18</v>
      </c>
      <c r="B101" s="312">
        <v>61390</v>
      </c>
      <c r="C101" s="633" t="s">
        <v>182</v>
      </c>
      <c r="D101" s="182">
        <v>57391732.990000002</v>
      </c>
      <c r="E101" s="186">
        <v>16798386.140000001</v>
      </c>
      <c r="F101" s="185">
        <f t="shared" si="8"/>
        <v>0.29269696635449166</v>
      </c>
      <c r="G101" s="623">
        <v>20427403.780000001</v>
      </c>
      <c r="H101" s="513">
        <v>999</v>
      </c>
      <c r="I101" s="535">
        <f t="shared" si="9"/>
        <v>20447.851631631635</v>
      </c>
      <c r="J101" s="182">
        <v>100114417.58</v>
      </c>
      <c r="K101" s="513">
        <v>999</v>
      </c>
      <c r="L101" s="185">
        <f t="shared" si="10"/>
        <v>100214.63221221221</v>
      </c>
      <c r="M101" s="623">
        <v>861755.59</v>
      </c>
      <c r="N101" s="186">
        <v>3770772.49</v>
      </c>
      <c r="O101" s="513">
        <v>999</v>
      </c>
      <c r="P101" s="535">
        <f t="shared" si="11"/>
        <v>4637.1652452452454</v>
      </c>
      <c r="Q101" s="182">
        <v>56666696.899999999</v>
      </c>
      <c r="R101" s="515">
        <v>71</v>
      </c>
      <c r="S101" s="184">
        <f t="shared" si="12"/>
        <v>798122.49154929572</v>
      </c>
      <c r="T101" s="622" t="s">
        <v>226</v>
      </c>
    </row>
    <row r="102" spans="1:20" ht="15" customHeight="1" x14ac:dyDescent="0.25">
      <c r="A102" s="325">
        <v>19</v>
      </c>
      <c r="B102" s="312">
        <v>61410</v>
      </c>
      <c r="C102" s="633" t="s">
        <v>183</v>
      </c>
      <c r="D102" s="182">
        <v>72665220.680000007</v>
      </c>
      <c r="E102" s="186">
        <v>21134489.82</v>
      </c>
      <c r="F102" s="185">
        <f t="shared" si="8"/>
        <v>0.29084739057039632</v>
      </c>
      <c r="G102" s="623">
        <v>26959661.420000002</v>
      </c>
      <c r="H102" s="513">
        <v>1044</v>
      </c>
      <c r="I102" s="535">
        <f t="shared" si="9"/>
        <v>25823.430478927206</v>
      </c>
      <c r="J102" s="182">
        <v>98704997.650000006</v>
      </c>
      <c r="K102" s="513">
        <v>1044</v>
      </c>
      <c r="L102" s="185">
        <f t="shared" si="10"/>
        <v>94545.016906130273</v>
      </c>
      <c r="M102" s="623">
        <v>1355909.61</v>
      </c>
      <c r="N102" s="186">
        <v>2966654.63</v>
      </c>
      <c r="O102" s="513">
        <v>1044</v>
      </c>
      <c r="P102" s="535">
        <f t="shared" si="11"/>
        <v>4140.3872030651346</v>
      </c>
      <c r="Q102" s="182">
        <v>55929477.420000002</v>
      </c>
      <c r="R102" s="515">
        <v>60</v>
      </c>
      <c r="S102" s="184">
        <f t="shared" si="12"/>
        <v>932157.95700000005</v>
      </c>
      <c r="T102" s="622" t="s">
        <v>218</v>
      </c>
    </row>
    <row r="103" spans="1:20" ht="15" customHeight="1" x14ac:dyDescent="0.25">
      <c r="A103" s="325">
        <v>20</v>
      </c>
      <c r="B103" s="312">
        <v>61430</v>
      </c>
      <c r="C103" s="633" t="s">
        <v>82</v>
      </c>
      <c r="D103" s="182">
        <v>208836181.34</v>
      </c>
      <c r="E103" s="186">
        <v>73903782.290000007</v>
      </c>
      <c r="F103" s="185">
        <f t="shared" si="8"/>
        <v>0.35388399565532874</v>
      </c>
      <c r="G103" s="623">
        <v>49202340</v>
      </c>
      <c r="H103" s="513">
        <v>2547</v>
      </c>
      <c r="I103" s="535">
        <f t="shared" si="9"/>
        <v>19317.76207302709</v>
      </c>
      <c r="J103" s="182">
        <v>296600805.81999999</v>
      </c>
      <c r="K103" s="513">
        <v>2547</v>
      </c>
      <c r="L103" s="185">
        <f t="shared" si="10"/>
        <v>116451.04272477425</v>
      </c>
      <c r="M103" s="623">
        <v>7982517.2400000002</v>
      </c>
      <c r="N103" s="186">
        <v>10565959.9</v>
      </c>
      <c r="O103" s="513">
        <v>2547</v>
      </c>
      <c r="P103" s="535">
        <f t="shared" si="11"/>
        <v>7282.4802277188855</v>
      </c>
      <c r="Q103" s="182">
        <v>176374501.12</v>
      </c>
      <c r="R103" s="515">
        <v>159</v>
      </c>
      <c r="S103" s="184">
        <f t="shared" si="12"/>
        <v>1109273.5919496855</v>
      </c>
      <c r="T103" s="622" t="s">
        <v>218</v>
      </c>
    </row>
    <row r="104" spans="1:20" ht="15" customHeight="1" x14ac:dyDescent="0.25">
      <c r="A104" s="325">
        <v>21</v>
      </c>
      <c r="B104" s="312">
        <v>61440</v>
      </c>
      <c r="C104" s="633" t="s">
        <v>184</v>
      </c>
      <c r="D104" s="182">
        <v>152769253.50999999</v>
      </c>
      <c r="E104" s="186">
        <v>34082748.020000003</v>
      </c>
      <c r="F104" s="185">
        <f t="shared" si="8"/>
        <v>0.22309952583337728</v>
      </c>
      <c r="G104" s="623">
        <v>84286930</v>
      </c>
      <c r="H104" s="513">
        <v>2781</v>
      </c>
      <c r="I104" s="535">
        <f t="shared" si="9"/>
        <v>30308.137360661633</v>
      </c>
      <c r="J104" s="182">
        <v>234923414.58000001</v>
      </c>
      <c r="K104" s="513">
        <v>2781</v>
      </c>
      <c r="L104" s="185">
        <f t="shared" si="10"/>
        <v>84474.438899676374</v>
      </c>
      <c r="M104" s="623">
        <v>19212784.890000001</v>
      </c>
      <c r="N104" s="186">
        <v>12325115.23</v>
      </c>
      <c r="O104" s="513">
        <v>2781</v>
      </c>
      <c r="P104" s="535">
        <f t="shared" si="11"/>
        <v>11340.489075871988</v>
      </c>
      <c r="Q104" s="182">
        <v>144774006.40000001</v>
      </c>
      <c r="R104" s="515">
        <v>118</v>
      </c>
      <c r="S104" s="184">
        <f t="shared" si="12"/>
        <v>1226898.3593220341</v>
      </c>
      <c r="T104" s="622" t="s">
        <v>229</v>
      </c>
    </row>
    <row r="105" spans="1:20" ht="15" customHeight="1" x14ac:dyDescent="0.25">
      <c r="A105" s="325">
        <v>22</v>
      </c>
      <c r="B105" s="312">
        <v>61450</v>
      </c>
      <c r="C105" s="633" t="s">
        <v>83</v>
      </c>
      <c r="D105" s="182">
        <v>44635808.770000003</v>
      </c>
      <c r="E105" s="186">
        <v>30151580</v>
      </c>
      <c r="F105" s="185">
        <f t="shared" si="8"/>
        <v>0.67550204266187863</v>
      </c>
      <c r="G105" s="623">
        <v>13544760</v>
      </c>
      <c r="H105" s="513">
        <v>1988</v>
      </c>
      <c r="I105" s="535">
        <f t="shared" si="9"/>
        <v>6813.259557344064</v>
      </c>
      <c r="J105" s="182">
        <v>177083171.28999999</v>
      </c>
      <c r="K105" s="513">
        <v>1988</v>
      </c>
      <c r="L105" s="185">
        <f t="shared" si="10"/>
        <v>89076.041896378272</v>
      </c>
      <c r="M105" s="623">
        <v>15311654.34</v>
      </c>
      <c r="N105" s="186">
        <v>9208989.9100000001</v>
      </c>
      <c r="O105" s="513">
        <v>1988</v>
      </c>
      <c r="P105" s="535">
        <f t="shared" si="11"/>
        <v>12334.328093561367</v>
      </c>
      <c r="Q105" s="182">
        <v>139699025.62</v>
      </c>
      <c r="R105" s="515">
        <v>104</v>
      </c>
      <c r="S105" s="184">
        <f t="shared" si="12"/>
        <v>1343259.8617307693</v>
      </c>
      <c r="T105" s="622" t="s">
        <v>230</v>
      </c>
    </row>
    <row r="106" spans="1:20" ht="15" customHeight="1" x14ac:dyDescent="0.25">
      <c r="A106" s="325">
        <v>23</v>
      </c>
      <c r="B106" s="312">
        <v>61470</v>
      </c>
      <c r="C106" s="633" t="s">
        <v>206</v>
      </c>
      <c r="D106" s="182">
        <v>91842758.890000001</v>
      </c>
      <c r="E106" s="186">
        <v>34643206.130000003</v>
      </c>
      <c r="F106" s="185">
        <f t="shared" si="8"/>
        <v>0.37720127910674095</v>
      </c>
      <c r="G106" s="623">
        <v>27059230</v>
      </c>
      <c r="H106" s="513">
        <v>1374</v>
      </c>
      <c r="I106" s="535">
        <f t="shared" si="9"/>
        <v>19693.762736535664</v>
      </c>
      <c r="J106" s="182">
        <v>132796252.63</v>
      </c>
      <c r="K106" s="513">
        <v>1374</v>
      </c>
      <c r="L106" s="185">
        <f t="shared" si="10"/>
        <v>96649.383282387193</v>
      </c>
      <c r="M106" s="623">
        <v>1551893.24</v>
      </c>
      <c r="N106" s="186">
        <v>4936911.3899999997</v>
      </c>
      <c r="O106" s="513">
        <v>1374</v>
      </c>
      <c r="P106" s="535">
        <f t="shared" si="11"/>
        <v>4722.5652328966517</v>
      </c>
      <c r="Q106" s="182">
        <v>75353445.109999999</v>
      </c>
      <c r="R106" s="515">
        <v>85</v>
      </c>
      <c r="S106" s="184">
        <f t="shared" si="12"/>
        <v>886511.11894117645</v>
      </c>
      <c r="T106" s="622" t="s">
        <v>231</v>
      </c>
    </row>
    <row r="107" spans="1:20" ht="15" customHeight="1" x14ac:dyDescent="0.25">
      <c r="A107" s="325">
        <v>24</v>
      </c>
      <c r="B107" s="312">
        <v>61490</v>
      </c>
      <c r="C107" s="633" t="s">
        <v>84</v>
      </c>
      <c r="D107" s="182">
        <v>189629666.31999999</v>
      </c>
      <c r="E107" s="186">
        <v>97924280.060000002</v>
      </c>
      <c r="F107" s="185">
        <f t="shared" si="8"/>
        <v>0.51639747071406439</v>
      </c>
      <c r="G107" s="623">
        <v>64689515.890000001</v>
      </c>
      <c r="H107" s="513">
        <v>2845</v>
      </c>
      <c r="I107" s="535">
        <f t="shared" si="9"/>
        <v>22737.966920913885</v>
      </c>
      <c r="J107" s="182">
        <v>231640255.49000001</v>
      </c>
      <c r="K107" s="513">
        <v>2845</v>
      </c>
      <c r="L107" s="185">
        <f t="shared" si="10"/>
        <v>81420.124952548329</v>
      </c>
      <c r="M107" s="623">
        <v>2533589.1</v>
      </c>
      <c r="N107" s="186">
        <v>10588817.560000001</v>
      </c>
      <c r="O107" s="513">
        <v>2845</v>
      </c>
      <c r="P107" s="535">
        <f t="shared" si="11"/>
        <v>4612.4452231985942</v>
      </c>
      <c r="Q107" s="182">
        <v>134212453.91</v>
      </c>
      <c r="R107" s="515">
        <v>153</v>
      </c>
      <c r="S107" s="184">
        <f t="shared" si="12"/>
        <v>877205.5811111111</v>
      </c>
      <c r="T107" s="622" t="s">
        <v>232</v>
      </c>
    </row>
    <row r="108" spans="1:20" ht="15" customHeight="1" x14ac:dyDescent="0.25">
      <c r="A108" s="325">
        <v>25</v>
      </c>
      <c r="B108" s="312">
        <v>61500</v>
      </c>
      <c r="C108" s="633" t="s">
        <v>85</v>
      </c>
      <c r="D108" s="182">
        <v>533736577.18000001</v>
      </c>
      <c r="E108" s="186">
        <v>381275441.22000003</v>
      </c>
      <c r="F108" s="185">
        <f t="shared" si="8"/>
        <v>0.71435134394286937</v>
      </c>
      <c r="G108" s="623">
        <v>63144840</v>
      </c>
      <c r="H108" s="513">
        <v>3126</v>
      </c>
      <c r="I108" s="535">
        <f t="shared" si="9"/>
        <v>20199.884836852209</v>
      </c>
      <c r="J108" s="182">
        <v>244519401.05000001</v>
      </c>
      <c r="K108" s="513">
        <v>3126</v>
      </c>
      <c r="L108" s="185">
        <f t="shared" si="10"/>
        <v>78221.177559181073</v>
      </c>
      <c r="M108" s="623">
        <v>3114536.68</v>
      </c>
      <c r="N108" s="186">
        <v>11617634.74</v>
      </c>
      <c r="O108" s="513">
        <v>3126</v>
      </c>
      <c r="P108" s="535">
        <f t="shared" si="11"/>
        <v>4712.7867626359566</v>
      </c>
      <c r="Q108" s="182">
        <v>137851708.41999999</v>
      </c>
      <c r="R108" s="515">
        <v>145</v>
      </c>
      <c r="S108" s="184">
        <f t="shared" si="12"/>
        <v>950701.43737931026</v>
      </c>
      <c r="T108" s="622" t="s">
        <v>226</v>
      </c>
    </row>
    <row r="109" spans="1:20" ht="15" customHeight="1" x14ac:dyDescent="0.25">
      <c r="A109" s="325">
        <v>26</v>
      </c>
      <c r="B109" s="312">
        <v>61510</v>
      </c>
      <c r="C109" s="633" t="s">
        <v>28</v>
      </c>
      <c r="D109" s="182">
        <v>755194598.85000002</v>
      </c>
      <c r="E109" s="186">
        <v>588552378.86000001</v>
      </c>
      <c r="F109" s="185">
        <f t="shared" si="8"/>
        <v>0.77933870257578575</v>
      </c>
      <c r="G109" s="623">
        <v>57090990</v>
      </c>
      <c r="H109" s="513">
        <v>1782</v>
      </c>
      <c r="I109" s="535">
        <f t="shared" si="9"/>
        <v>32037.592592592591</v>
      </c>
      <c r="J109" s="182">
        <v>171370252.21000001</v>
      </c>
      <c r="K109" s="513">
        <v>1782</v>
      </c>
      <c r="L109" s="185">
        <f t="shared" si="10"/>
        <v>96167.369365881037</v>
      </c>
      <c r="M109" s="623">
        <v>12263788.23</v>
      </c>
      <c r="N109" s="186">
        <v>6291691.7800000003</v>
      </c>
      <c r="O109" s="513">
        <v>1782</v>
      </c>
      <c r="P109" s="535">
        <f t="shared" si="11"/>
        <v>10412.727278338945</v>
      </c>
      <c r="Q109" s="182">
        <v>95607738.640000001</v>
      </c>
      <c r="R109" s="515">
        <v>103</v>
      </c>
      <c r="S109" s="184">
        <f t="shared" si="12"/>
        <v>928230.47223300976</v>
      </c>
      <c r="T109" s="622" t="s">
        <v>233</v>
      </c>
    </row>
    <row r="110" spans="1:20" ht="15" customHeight="1" x14ac:dyDescent="0.25">
      <c r="A110" s="325">
        <v>27</v>
      </c>
      <c r="B110" s="312">
        <v>61520</v>
      </c>
      <c r="C110" s="633" t="s">
        <v>113</v>
      </c>
      <c r="D110" s="182">
        <v>954984957.64999998</v>
      </c>
      <c r="E110" s="186">
        <v>682771866.63</v>
      </c>
      <c r="F110" s="185">
        <f t="shared" si="8"/>
        <v>0.71495562433794324</v>
      </c>
      <c r="G110" s="623">
        <v>76044910</v>
      </c>
      <c r="H110" s="513">
        <v>2294</v>
      </c>
      <c r="I110" s="535">
        <f t="shared" si="9"/>
        <v>33149.481255448998</v>
      </c>
      <c r="J110" s="182">
        <v>234074292.43000001</v>
      </c>
      <c r="K110" s="513">
        <v>2294</v>
      </c>
      <c r="L110" s="185">
        <f t="shared" si="10"/>
        <v>102037.61657802964</v>
      </c>
      <c r="M110" s="623">
        <v>19518354.899999999</v>
      </c>
      <c r="N110" s="186">
        <v>8234527.5300000003</v>
      </c>
      <c r="O110" s="513">
        <v>2294</v>
      </c>
      <c r="P110" s="535">
        <f t="shared" si="11"/>
        <v>12098.030701830863</v>
      </c>
      <c r="Q110" s="182">
        <v>135219392.31</v>
      </c>
      <c r="R110" s="515">
        <v>143</v>
      </c>
      <c r="S110" s="184">
        <f t="shared" si="12"/>
        <v>945590.15601398598</v>
      </c>
      <c r="T110" s="622" t="s">
        <v>214</v>
      </c>
    </row>
    <row r="111" spans="1:20" ht="15" customHeight="1" x14ac:dyDescent="0.25">
      <c r="A111" s="325">
        <v>28</v>
      </c>
      <c r="B111" s="312">
        <v>61540</v>
      </c>
      <c r="C111" s="633" t="s">
        <v>185</v>
      </c>
      <c r="D111" s="182">
        <v>1024123639.21</v>
      </c>
      <c r="E111" s="186">
        <v>830501719.32000005</v>
      </c>
      <c r="F111" s="185">
        <f>E111/D111</f>
        <v>0.8109389213597703</v>
      </c>
      <c r="G111" s="623">
        <v>99589670</v>
      </c>
      <c r="H111" s="513">
        <v>2048</v>
      </c>
      <c r="I111" s="535">
        <f>G111/H111</f>
        <v>48627.7685546875</v>
      </c>
      <c r="J111" s="182">
        <v>220910929.53</v>
      </c>
      <c r="K111" s="513">
        <v>2048</v>
      </c>
      <c r="L111" s="185">
        <f>J111/K111</f>
        <v>107866.66480957031</v>
      </c>
      <c r="M111" s="623">
        <v>18336721.289999999</v>
      </c>
      <c r="N111" s="186">
        <v>8364711.9199999999</v>
      </c>
      <c r="O111" s="513">
        <v>2048</v>
      </c>
      <c r="P111" s="535">
        <f>(N111+M111)/O111</f>
        <v>13037.809184570313</v>
      </c>
      <c r="Q111" s="182">
        <v>127436489.65000001</v>
      </c>
      <c r="R111" s="515">
        <v>134</v>
      </c>
      <c r="S111" s="184">
        <f>Q111/R111</f>
        <v>951018.57947761193</v>
      </c>
      <c r="T111" s="658" t="s">
        <v>214</v>
      </c>
    </row>
    <row r="112" spans="1:20" ht="15" customHeight="1" x14ac:dyDescent="0.25">
      <c r="A112" s="328">
        <v>29</v>
      </c>
      <c r="B112" s="154">
        <v>61560</v>
      </c>
      <c r="C112" s="633" t="s">
        <v>186</v>
      </c>
      <c r="D112" s="659">
        <v>1218882447.4300001</v>
      </c>
      <c r="E112" s="660">
        <v>1048219175.59</v>
      </c>
      <c r="F112" s="550">
        <f t="shared" si="8"/>
        <v>0.85998381369766908</v>
      </c>
      <c r="G112" s="661">
        <v>78143953.799999997</v>
      </c>
      <c r="H112" s="513">
        <v>3453</v>
      </c>
      <c r="I112" s="549">
        <f t="shared" si="9"/>
        <v>22630.742484795828</v>
      </c>
      <c r="J112" s="659">
        <v>306254315.39999998</v>
      </c>
      <c r="K112" s="513">
        <v>3453</v>
      </c>
      <c r="L112" s="550">
        <f t="shared" si="10"/>
        <v>88692.243092962628</v>
      </c>
      <c r="M112" s="661">
        <v>33235951.16</v>
      </c>
      <c r="N112" s="660">
        <v>13764838.33</v>
      </c>
      <c r="O112" s="513">
        <v>3453</v>
      </c>
      <c r="P112" s="549">
        <f t="shared" si="11"/>
        <v>13611.581086012164</v>
      </c>
      <c r="Q112" s="659">
        <v>180225080.38999999</v>
      </c>
      <c r="R112" s="515">
        <v>188</v>
      </c>
      <c r="S112" s="551">
        <f t="shared" si="12"/>
        <v>958644.04462765949</v>
      </c>
      <c r="T112" s="658" t="s">
        <v>214</v>
      </c>
    </row>
    <row r="113" spans="1:20" ht="15" customHeight="1" x14ac:dyDescent="0.25">
      <c r="A113" s="328">
        <v>30</v>
      </c>
      <c r="B113" s="152">
        <v>61570</v>
      </c>
      <c r="C113" s="634" t="s">
        <v>187</v>
      </c>
      <c r="D113" s="178">
        <v>1530548154.28</v>
      </c>
      <c r="E113" s="179">
        <v>1289621242.1600001</v>
      </c>
      <c r="F113" s="177">
        <f>E113/D113</f>
        <v>0.84258782616784988</v>
      </c>
      <c r="G113" s="639">
        <v>31473510</v>
      </c>
      <c r="H113" s="518">
        <v>2786</v>
      </c>
      <c r="I113" s="630">
        <f>G113/H113</f>
        <v>11297.024407753051</v>
      </c>
      <c r="J113" s="178">
        <v>345567212.94</v>
      </c>
      <c r="K113" s="518">
        <v>2786</v>
      </c>
      <c r="L113" s="177">
        <f>J113/K113</f>
        <v>124037.04699928213</v>
      </c>
      <c r="M113" s="639">
        <v>4558269.09</v>
      </c>
      <c r="N113" s="179">
        <v>11489151.02</v>
      </c>
      <c r="O113" s="518">
        <v>2786</v>
      </c>
      <c r="P113" s="630">
        <f>(N113+M113)/O113</f>
        <v>5760.0215757358219</v>
      </c>
      <c r="Q113" s="178">
        <v>177144863.96000001</v>
      </c>
      <c r="R113" s="522">
        <v>140</v>
      </c>
      <c r="S113" s="177">
        <f>Q113/R113</f>
        <v>1265320.456857143</v>
      </c>
      <c r="T113" s="662" t="s">
        <v>212</v>
      </c>
    </row>
    <row r="114" spans="1:20" ht="15" customHeight="1" x14ac:dyDescent="0.25">
      <c r="A114" s="631">
        <v>31</v>
      </c>
      <c r="B114" s="312">
        <v>61600</v>
      </c>
      <c r="C114" s="633" t="s">
        <v>223</v>
      </c>
      <c r="D114" s="564"/>
      <c r="E114" s="565"/>
      <c r="F114" s="184"/>
      <c r="G114" s="616"/>
      <c r="H114" s="515"/>
      <c r="I114" s="635"/>
      <c r="J114" s="564"/>
      <c r="K114" s="515"/>
      <c r="L114" s="184"/>
      <c r="M114" s="623"/>
      <c r="N114" s="186"/>
      <c r="O114" s="515"/>
      <c r="P114" s="635"/>
      <c r="Q114" s="564"/>
      <c r="R114" s="515"/>
      <c r="S114" s="184"/>
      <c r="T114" s="637"/>
    </row>
    <row r="115" spans="1:20" ht="15" customHeight="1" thickBot="1" x14ac:dyDescent="0.3">
      <c r="A115" s="632">
        <v>32</v>
      </c>
      <c r="B115" s="152">
        <v>61610</v>
      </c>
      <c r="C115" s="634" t="s">
        <v>224</v>
      </c>
      <c r="D115" s="180">
        <v>1525533241.5699999</v>
      </c>
      <c r="E115" s="246">
        <v>1444991844</v>
      </c>
      <c r="F115" s="172">
        <f>E115/D115</f>
        <v>0.9472044296543084</v>
      </c>
      <c r="G115" s="639">
        <v>92358068.400000006</v>
      </c>
      <c r="H115" s="516">
        <v>517</v>
      </c>
      <c r="I115" s="630">
        <f>G115/H115</f>
        <v>178642.29864603482</v>
      </c>
      <c r="J115" s="180">
        <v>94544900.930000007</v>
      </c>
      <c r="K115" s="542">
        <v>517</v>
      </c>
      <c r="L115" s="172">
        <f>J115/K115</f>
        <v>182872.14880077372</v>
      </c>
      <c r="M115" s="639">
        <v>6452621.5899999999</v>
      </c>
      <c r="N115" s="179">
        <v>1889276.65</v>
      </c>
      <c r="O115" s="516">
        <v>517</v>
      </c>
      <c r="P115" s="630">
        <f>(N115+M115)/O115</f>
        <v>16135.199690522244</v>
      </c>
      <c r="Q115" s="180">
        <v>36837413.090000004</v>
      </c>
      <c r="R115" s="542">
        <v>22</v>
      </c>
      <c r="S115" s="172">
        <f>Q115/R115</f>
        <v>1674427.8677272729</v>
      </c>
      <c r="T115" s="638" t="s">
        <v>225</v>
      </c>
    </row>
    <row r="116" spans="1:20" ht="15" customHeight="1" thickBot="1" x14ac:dyDescent="0.3">
      <c r="A116" s="316"/>
      <c r="B116" s="305"/>
      <c r="C116" s="533" t="s">
        <v>29</v>
      </c>
      <c r="D116" s="306">
        <f>SUM(D117:D125)</f>
        <v>3137857486.3500004</v>
      </c>
      <c r="E116" s="307">
        <f>SUM(E117:E125)</f>
        <v>1851294057.21</v>
      </c>
      <c r="F116" s="309"/>
      <c r="G116" s="306">
        <f>SUM(G117:G125)</f>
        <v>501645307.91000003</v>
      </c>
      <c r="H116" s="317">
        <f>SUM(H117:H125)</f>
        <v>12967</v>
      </c>
      <c r="I116" s="309"/>
      <c r="J116" s="306">
        <f>SUM(J117:J125)</f>
        <v>1536258143.0300002</v>
      </c>
      <c r="K116" s="317">
        <f>SUM(K117:K125)</f>
        <v>12967</v>
      </c>
      <c r="L116" s="310"/>
      <c r="M116" s="306">
        <f>SUM(M117:M125)</f>
        <v>33757633.259999998</v>
      </c>
      <c r="N116" s="307">
        <f>SUM(N117:N125)</f>
        <v>36231337.439999998</v>
      </c>
      <c r="O116" s="317">
        <f>SUM(O117:O125)</f>
        <v>12967</v>
      </c>
      <c r="P116" s="310"/>
      <c r="Q116" s="306">
        <f>SUM(Q117:Q125)</f>
        <v>865295885.3599999</v>
      </c>
      <c r="R116" s="329">
        <f>SUM(R117:R125)</f>
        <v>797</v>
      </c>
      <c r="S116" s="310"/>
      <c r="T116" s="534"/>
    </row>
    <row r="117" spans="1:20" ht="15" customHeight="1" x14ac:dyDescent="0.25">
      <c r="A117" s="311">
        <v>1</v>
      </c>
      <c r="B117" s="320">
        <v>70020</v>
      </c>
      <c r="C117" s="552" t="s">
        <v>64</v>
      </c>
      <c r="D117" s="242">
        <v>72303742.670000002</v>
      </c>
      <c r="E117" s="243">
        <v>19970279.289999999</v>
      </c>
      <c r="F117" s="543">
        <f t="shared" si="8"/>
        <v>0.2761998003498371</v>
      </c>
      <c r="G117" s="242">
        <v>32865600.920000002</v>
      </c>
      <c r="H117" s="519">
        <v>1130</v>
      </c>
      <c r="I117" s="543">
        <f t="shared" si="9"/>
        <v>29084.602584070799</v>
      </c>
      <c r="J117" s="242">
        <v>104848440.73999999</v>
      </c>
      <c r="K117" s="519">
        <v>1130</v>
      </c>
      <c r="L117" s="544">
        <f t="shared" si="10"/>
        <v>92786.23074336283</v>
      </c>
      <c r="M117" s="242">
        <v>603495.31999999995</v>
      </c>
      <c r="N117" s="243">
        <v>5041360.01</v>
      </c>
      <c r="O117" s="519">
        <v>1130</v>
      </c>
      <c r="P117" s="544">
        <f t="shared" si="11"/>
        <v>4995.4471946902659</v>
      </c>
      <c r="Q117" s="242">
        <v>63477045.829999998</v>
      </c>
      <c r="R117" s="520">
        <v>65</v>
      </c>
      <c r="S117" s="545">
        <f t="shared" si="12"/>
        <v>976569.93584615376</v>
      </c>
      <c r="T117" s="622" t="s">
        <v>216</v>
      </c>
    </row>
    <row r="118" spans="1:20" ht="15" customHeight="1" x14ac:dyDescent="0.25">
      <c r="A118" s="311">
        <v>2</v>
      </c>
      <c r="B118" s="312">
        <v>70110</v>
      </c>
      <c r="C118" s="553" t="s">
        <v>66</v>
      </c>
      <c r="D118" s="182">
        <v>104648613.78</v>
      </c>
      <c r="E118" s="186">
        <v>30001566.140000001</v>
      </c>
      <c r="F118" s="535">
        <f>E118/D118</f>
        <v>0.28668861494019876</v>
      </c>
      <c r="G118" s="182">
        <v>48088960.850000001</v>
      </c>
      <c r="H118" s="513">
        <v>998</v>
      </c>
      <c r="I118" s="535">
        <f>G118/H118</f>
        <v>48185.331513026053</v>
      </c>
      <c r="J118" s="182">
        <v>98096939.040000007</v>
      </c>
      <c r="K118" s="513">
        <v>998</v>
      </c>
      <c r="L118" s="185">
        <f>J118/K118</f>
        <v>98293.526092184373</v>
      </c>
      <c r="M118" s="182">
        <v>1020365.43</v>
      </c>
      <c r="N118" s="186">
        <v>7565172.3099999996</v>
      </c>
      <c r="O118" s="513">
        <v>998</v>
      </c>
      <c r="P118" s="185">
        <f>(N118+M118)/O118</f>
        <v>8602.7432264529052</v>
      </c>
      <c r="Q118" s="182">
        <v>56548757.840000004</v>
      </c>
      <c r="R118" s="515">
        <v>68</v>
      </c>
      <c r="S118" s="184">
        <f>Q118/R118</f>
        <v>831599.38</v>
      </c>
      <c r="T118" s="622" t="s">
        <v>215</v>
      </c>
    </row>
    <row r="119" spans="1:20" ht="15" customHeight="1" x14ac:dyDescent="0.25">
      <c r="A119" s="313">
        <v>3</v>
      </c>
      <c r="B119" s="312">
        <v>70021</v>
      </c>
      <c r="C119" s="553" t="s">
        <v>65</v>
      </c>
      <c r="D119" s="182">
        <v>54819814.969999999</v>
      </c>
      <c r="E119" s="186">
        <v>7302997.29</v>
      </c>
      <c r="F119" s="535">
        <f t="shared" si="8"/>
        <v>0.1332182039285712</v>
      </c>
      <c r="G119" s="182">
        <v>25685878.510000002</v>
      </c>
      <c r="H119" s="513">
        <v>743</v>
      </c>
      <c r="I119" s="535">
        <f t="shared" si="9"/>
        <v>34570.495975773891</v>
      </c>
      <c r="J119" s="182">
        <v>74836958.069999993</v>
      </c>
      <c r="K119" s="513">
        <v>743</v>
      </c>
      <c r="L119" s="185">
        <f t="shared" si="10"/>
        <v>100722.68919246297</v>
      </c>
      <c r="M119" s="182">
        <v>641347.82999999996</v>
      </c>
      <c r="N119" s="186">
        <v>3018392.55</v>
      </c>
      <c r="O119" s="513">
        <v>743</v>
      </c>
      <c r="P119" s="185">
        <f t="shared" si="11"/>
        <v>4925.6263526244948</v>
      </c>
      <c r="Q119" s="182">
        <v>45465527.75</v>
      </c>
      <c r="R119" s="515">
        <v>50</v>
      </c>
      <c r="S119" s="184">
        <f t="shared" si="12"/>
        <v>909310.55500000005</v>
      </c>
      <c r="T119" s="622" t="s">
        <v>214</v>
      </c>
    </row>
    <row r="120" spans="1:20" ht="15" customHeight="1" x14ac:dyDescent="0.25">
      <c r="A120" s="313">
        <v>4</v>
      </c>
      <c r="B120" s="312">
        <v>70040</v>
      </c>
      <c r="C120" s="553" t="s">
        <v>26</v>
      </c>
      <c r="D120" s="182">
        <v>63369002.549999997</v>
      </c>
      <c r="E120" s="186">
        <v>20679610.359999999</v>
      </c>
      <c r="F120" s="535">
        <f t="shared" si="8"/>
        <v>0.32633637153564443</v>
      </c>
      <c r="G120" s="182">
        <v>22146041.969999999</v>
      </c>
      <c r="H120" s="513">
        <v>790</v>
      </c>
      <c r="I120" s="535">
        <f t="shared" si="9"/>
        <v>28032.964518987341</v>
      </c>
      <c r="J120" s="182">
        <v>80880534.25</v>
      </c>
      <c r="K120" s="513">
        <v>790</v>
      </c>
      <c r="L120" s="185">
        <f t="shared" si="10"/>
        <v>102380.42310126583</v>
      </c>
      <c r="M120" s="182">
        <v>830757.01</v>
      </c>
      <c r="N120" s="186">
        <v>2731555.37</v>
      </c>
      <c r="O120" s="513">
        <v>790</v>
      </c>
      <c r="P120" s="185">
        <f t="shared" si="11"/>
        <v>4509.2561772151894</v>
      </c>
      <c r="Q120" s="182">
        <v>48554668.75</v>
      </c>
      <c r="R120" s="515">
        <v>54</v>
      </c>
      <c r="S120" s="184">
        <f t="shared" si="12"/>
        <v>899160.53240740742</v>
      </c>
      <c r="T120" s="622" t="s">
        <v>218</v>
      </c>
    </row>
    <row r="121" spans="1:20" ht="15" customHeight="1" x14ac:dyDescent="0.25">
      <c r="A121" s="313">
        <v>5</v>
      </c>
      <c r="B121" s="312">
        <v>70100</v>
      </c>
      <c r="C121" s="553" t="s">
        <v>198</v>
      </c>
      <c r="D121" s="182">
        <v>77127291.920000002</v>
      </c>
      <c r="E121" s="186">
        <v>13511577</v>
      </c>
      <c r="F121" s="535">
        <f t="shared" si="8"/>
        <v>0.1751854196308984</v>
      </c>
      <c r="G121" s="182">
        <v>31740692.170000002</v>
      </c>
      <c r="H121" s="513">
        <v>1010</v>
      </c>
      <c r="I121" s="535">
        <f t="shared" si="9"/>
        <v>31426.427891089112</v>
      </c>
      <c r="J121" s="182">
        <v>98548664.239999995</v>
      </c>
      <c r="K121" s="513">
        <v>1010</v>
      </c>
      <c r="L121" s="185">
        <f t="shared" si="10"/>
        <v>97572.934891089099</v>
      </c>
      <c r="M121" s="182">
        <v>968179.59</v>
      </c>
      <c r="N121" s="186">
        <v>4385004.95</v>
      </c>
      <c r="O121" s="513">
        <v>1010</v>
      </c>
      <c r="P121" s="185">
        <f t="shared" si="11"/>
        <v>5300.1827128712875</v>
      </c>
      <c r="Q121" s="182">
        <v>57654510.75</v>
      </c>
      <c r="R121" s="515">
        <v>67</v>
      </c>
      <c r="S121" s="184">
        <f t="shared" si="12"/>
        <v>860515.0858208955</v>
      </c>
      <c r="T121" s="622" t="s">
        <v>214</v>
      </c>
    </row>
    <row r="122" spans="1:20" ht="15" customHeight="1" x14ac:dyDescent="0.25">
      <c r="A122" s="313">
        <v>6</v>
      </c>
      <c r="B122" s="312">
        <v>70270</v>
      </c>
      <c r="C122" s="553" t="s">
        <v>208</v>
      </c>
      <c r="D122" s="182">
        <v>113764990.62</v>
      </c>
      <c r="E122" s="186">
        <v>55239718.509999998</v>
      </c>
      <c r="F122" s="535">
        <f t="shared" si="8"/>
        <v>0.48555990915089831</v>
      </c>
      <c r="G122" s="182">
        <v>17223690</v>
      </c>
      <c r="H122" s="513">
        <v>819</v>
      </c>
      <c r="I122" s="535">
        <f t="shared" si="9"/>
        <v>21030.146520146522</v>
      </c>
      <c r="J122" s="182">
        <v>84829672.560000002</v>
      </c>
      <c r="K122" s="513">
        <v>819</v>
      </c>
      <c r="L122" s="185">
        <f t="shared" si="10"/>
        <v>103577.13377289378</v>
      </c>
      <c r="M122" s="182">
        <v>1205327.1200000001</v>
      </c>
      <c r="N122" s="186">
        <v>2564272.71</v>
      </c>
      <c r="O122" s="513">
        <v>819</v>
      </c>
      <c r="P122" s="185">
        <f t="shared" si="11"/>
        <v>4602.685995115995</v>
      </c>
      <c r="Q122" s="182">
        <v>48373969.670000002</v>
      </c>
      <c r="R122" s="515">
        <v>55</v>
      </c>
      <c r="S122" s="184">
        <f t="shared" si="12"/>
        <v>879526.72127272736</v>
      </c>
      <c r="T122" s="622" t="s">
        <v>214</v>
      </c>
    </row>
    <row r="123" spans="1:20" ht="15" customHeight="1" x14ac:dyDescent="0.25">
      <c r="A123" s="313">
        <v>7</v>
      </c>
      <c r="B123" s="312">
        <v>70510</v>
      </c>
      <c r="C123" s="553" t="s">
        <v>8</v>
      </c>
      <c r="D123" s="182">
        <v>29777847.399999999</v>
      </c>
      <c r="E123" s="186">
        <v>2177668.71</v>
      </c>
      <c r="F123" s="535">
        <f>E123/D123</f>
        <v>7.3130494650865865E-2</v>
      </c>
      <c r="G123" s="182">
        <v>12598380</v>
      </c>
      <c r="H123" s="514">
        <v>395</v>
      </c>
      <c r="I123" s="535">
        <f>G123/H123</f>
        <v>31894.632911392404</v>
      </c>
      <c r="J123" s="182">
        <v>47348827.460000001</v>
      </c>
      <c r="K123" s="514">
        <v>395</v>
      </c>
      <c r="L123" s="185">
        <f>J123/K123</f>
        <v>119870.44926582278</v>
      </c>
      <c r="M123" s="182">
        <v>351060.28</v>
      </c>
      <c r="N123" s="186">
        <v>1368149.18</v>
      </c>
      <c r="O123" s="514">
        <v>395</v>
      </c>
      <c r="P123" s="185">
        <f>(N123+M123)/O123</f>
        <v>4352.4290126582282</v>
      </c>
      <c r="Q123" s="182">
        <v>27926251.399999999</v>
      </c>
      <c r="R123" s="516">
        <v>30</v>
      </c>
      <c r="S123" s="184">
        <f>Q123/R123</f>
        <v>930875.04666666663</v>
      </c>
      <c r="T123" s="622" t="s">
        <v>216</v>
      </c>
    </row>
    <row r="124" spans="1:20" ht="15" customHeight="1" x14ac:dyDescent="0.25">
      <c r="A124" s="313">
        <v>8</v>
      </c>
      <c r="B124" s="312">
        <v>10880</v>
      </c>
      <c r="C124" s="553" t="s">
        <v>130</v>
      </c>
      <c r="D124" s="182">
        <v>1668808247.1800001</v>
      </c>
      <c r="E124" s="186">
        <v>990963200.79999995</v>
      </c>
      <c r="F124" s="535">
        <f>E124/D124</f>
        <v>0.59381489903022588</v>
      </c>
      <c r="G124" s="182">
        <v>222907483.49000001</v>
      </c>
      <c r="H124" s="513">
        <v>3930</v>
      </c>
      <c r="I124" s="535">
        <f>G124/H124</f>
        <v>56719.461447837151</v>
      </c>
      <c r="J124" s="182">
        <v>681506915.20000005</v>
      </c>
      <c r="K124" s="513">
        <v>3930</v>
      </c>
      <c r="L124" s="185">
        <f>J124/K124</f>
        <v>173411.42880407127</v>
      </c>
      <c r="M124" s="564"/>
      <c r="N124" s="565"/>
      <c r="O124" s="513">
        <v>3930</v>
      </c>
      <c r="P124" s="185">
        <f>(N124+M124)/O124</f>
        <v>0</v>
      </c>
      <c r="Q124" s="182">
        <v>364707244.31999999</v>
      </c>
      <c r="R124" s="515">
        <v>278</v>
      </c>
      <c r="S124" s="184">
        <f>Q124/R124</f>
        <v>1311896.5623021582</v>
      </c>
      <c r="T124" s="622" t="s">
        <v>216</v>
      </c>
    </row>
    <row r="125" spans="1:20" ht="15" customHeight="1" thickBot="1" x14ac:dyDescent="0.3">
      <c r="A125" s="330">
        <v>9</v>
      </c>
      <c r="B125" s="151">
        <v>10890</v>
      </c>
      <c r="C125" s="554" t="s">
        <v>201</v>
      </c>
      <c r="D125" s="659">
        <v>953237935.25999999</v>
      </c>
      <c r="E125" s="660">
        <v>711447439.11000001</v>
      </c>
      <c r="F125" s="549">
        <f>E125/D125</f>
        <v>0.74634822303410475</v>
      </c>
      <c r="G125" s="659">
        <v>88388580</v>
      </c>
      <c r="H125" s="517">
        <v>3152</v>
      </c>
      <c r="I125" s="549">
        <f>G125/H125</f>
        <v>28042.062182741116</v>
      </c>
      <c r="J125" s="659">
        <v>265361191.47</v>
      </c>
      <c r="K125" s="517">
        <v>3152</v>
      </c>
      <c r="L125" s="550">
        <f>J125/K125</f>
        <v>84188.195263324873</v>
      </c>
      <c r="M125" s="659">
        <v>28137100.68</v>
      </c>
      <c r="N125" s="660">
        <v>9557430.3599999994</v>
      </c>
      <c r="O125" s="517">
        <v>3152</v>
      </c>
      <c r="P125" s="550">
        <f>(N125+M125)/O125</f>
        <v>11958.924822335026</v>
      </c>
      <c r="Q125" s="659">
        <v>152587909.05000001</v>
      </c>
      <c r="R125" s="523">
        <v>130</v>
      </c>
      <c r="S125" s="551">
        <f>Q125/R125</f>
        <v>1173753.1465384616</v>
      </c>
      <c r="T125" s="662" t="s">
        <v>214</v>
      </c>
    </row>
    <row r="126" spans="1:20" ht="15" customHeight="1" thickBot="1" x14ac:dyDescent="0.3">
      <c r="A126" s="331">
        <f>A15+A28+A46+A67+A82+A115+A125</f>
        <v>113</v>
      </c>
      <c r="B126" s="332"/>
      <c r="C126" s="563" t="s">
        <v>87</v>
      </c>
      <c r="D126" s="555"/>
      <c r="E126" s="556"/>
      <c r="F126" s="557">
        <f>AVERAGE(F6:F125)</f>
        <v>0.36350392232084233</v>
      </c>
      <c r="G126" s="555"/>
      <c r="H126" s="558"/>
      <c r="I126" s="557">
        <f>AVERAGE(I6:I125)</f>
        <v>28222.54806565601</v>
      </c>
      <c r="J126" s="559"/>
      <c r="K126" s="560"/>
      <c r="L126" s="561">
        <f>AVERAGE(L6:L125)</f>
        <v>111590.17078865498</v>
      </c>
      <c r="M126" s="306"/>
      <c r="N126" s="307"/>
      <c r="O126" s="560"/>
      <c r="P126" s="561">
        <f>AVERAGE(P6:P125)</f>
        <v>4763.9991992882351</v>
      </c>
      <c r="Q126" s="306"/>
      <c r="R126" s="560"/>
      <c r="S126" s="562">
        <f>AVERAGE(S6:S125)</f>
        <v>1006645.2938949381</v>
      </c>
      <c r="T126" s="534"/>
    </row>
    <row r="127" spans="1:20" x14ac:dyDescent="0.25">
      <c r="A127" s="1"/>
      <c r="B127" s="1"/>
    </row>
  </sheetData>
  <mergeCells count="1">
    <mergeCell ref="D3:E3"/>
  </mergeCells>
  <pageMargins left="0" right="0" top="0" bottom="0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7"/>
  <sheetViews>
    <sheetView zoomScaleNormal="10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C4" sqref="C4"/>
    </sheetView>
  </sheetViews>
  <sheetFormatPr defaultRowHeight="15" x14ac:dyDescent="0.25"/>
  <cols>
    <col min="1" max="1" width="4.140625" style="158" customWidth="1"/>
    <col min="2" max="2" width="8.7109375" style="158" customWidth="1"/>
    <col min="3" max="3" width="33.5703125" style="158" customWidth="1"/>
    <col min="4" max="4" width="17" style="158" customWidth="1"/>
    <col min="5" max="5" width="16.7109375" style="158" customWidth="1"/>
    <col min="6" max="6" width="12.7109375" style="158" customWidth="1"/>
    <col min="7" max="16384" width="9.140625" style="158"/>
  </cols>
  <sheetData>
    <row r="1" spans="1:6" ht="15.75" x14ac:dyDescent="0.25">
      <c r="B1" s="116" t="s">
        <v>77</v>
      </c>
    </row>
    <row r="2" spans="1:6" x14ac:dyDescent="0.25">
      <c r="C2" s="117" t="s">
        <v>210</v>
      </c>
    </row>
    <row r="3" spans="1:6" ht="18" customHeight="1" thickBot="1" x14ac:dyDescent="0.3">
      <c r="B3" s="53"/>
      <c r="C3" s="53"/>
      <c r="D3" s="49"/>
      <c r="E3" s="49"/>
      <c r="F3" s="49"/>
    </row>
    <row r="4" spans="1:6" ht="89.25" customHeight="1" thickBot="1" x14ac:dyDescent="0.3">
      <c r="A4" s="2" t="s">
        <v>30</v>
      </c>
      <c r="B4" s="3" t="s">
        <v>36</v>
      </c>
      <c r="C4" s="4" t="s">
        <v>35</v>
      </c>
      <c r="D4" s="2" t="s">
        <v>242</v>
      </c>
      <c r="E4" s="3" t="s">
        <v>31</v>
      </c>
      <c r="F4" s="403" t="s">
        <v>90</v>
      </c>
    </row>
    <row r="5" spans="1:6" ht="15" customHeight="1" x14ac:dyDescent="0.25">
      <c r="A5" s="399">
        <v>1</v>
      </c>
      <c r="B5" s="681">
        <v>61610</v>
      </c>
      <c r="C5" s="409" t="s">
        <v>224</v>
      </c>
      <c r="D5" s="242">
        <v>1525533241.5699999</v>
      </c>
      <c r="E5" s="243">
        <v>1444991844</v>
      </c>
      <c r="F5" s="219">
        <v>0.9472044296543084</v>
      </c>
    </row>
    <row r="6" spans="1:6" ht="15" customHeight="1" x14ac:dyDescent="0.25">
      <c r="A6" s="400">
        <v>2</v>
      </c>
      <c r="B6" s="181">
        <v>40360</v>
      </c>
      <c r="C6" s="245" t="s">
        <v>17</v>
      </c>
      <c r="D6" s="182">
        <v>377723199.73000002</v>
      </c>
      <c r="E6" s="186">
        <v>340215426.62</v>
      </c>
      <c r="F6" s="185">
        <v>0.90070037229163868</v>
      </c>
    </row>
    <row r="7" spans="1:6" ht="15" customHeight="1" x14ac:dyDescent="0.25">
      <c r="A7" s="400">
        <v>3</v>
      </c>
      <c r="B7" s="181">
        <v>41400</v>
      </c>
      <c r="C7" s="245" t="s">
        <v>209</v>
      </c>
      <c r="D7" s="182">
        <v>2037358619.75</v>
      </c>
      <c r="E7" s="186">
        <v>1833836276.6199999</v>
      </c>
      <c r="F7" s="185">
        <v>0.90010480179725361</v>
      </c>
    </row>
    <row r="8" spans="1:6" ht="15" customHeight="1" x14ac:dyDescent="0.25">
      <c r="A8" s="400">
        <v>4</v>
      </c>
      <c r="B8" s="181">
        <v>61560</v>
      </c>
      <c r="C8" s="245" t="s">
        <v>186</v>
      </c>
      <c r="D8" s="182">
        <v>1218882447.4300001</v>
      </c>
      <c r="E8" s="186">
        <v>1048219175.59</v>
      </c>
      <c r="F8" s="185">
        <v>0.85998381369766908</v>
      </c>
    </row>
    <row r="9" spans="1:6" ht="15" customHeight="1" x14ac:dyDescent="0.25">
      <c r="A9" s="400">
        <v>5</v>
      </c>
      <c r="B9" s="181">
        <v>61570</v>
      </c>
      <c r="C9" s="245" t="s">
        <v>187</v>
      </c>
      <c r="D9" s="182">
        <v>1530548154.28</v>
      </c>
      <c r="E9" s="186">
        <v>1289621242.1600001</v>
      </c>
      <c r="F9" s="185">
        <v>0.84258782616784988</v>
      </c>
    </row>
    <row r="10" spans="1:6" ht="15" customHeight="1" x14ac:dyDescent="0.25">
      <c r="A10" s="400">
        <v>6</v>
      </c>
      <c r="B10" s="181">
        <v>40210</v>
      </c>
      <c r="C10" s="245" t="s">
        <v>15</v>
      </c>
      <c r="D10" s="182">
        <v>338435115.43000001</v>
      </c>
      <c r="E10" s="186">
        <v>284879867.32999998</v>
      </c>
      <c r="F10" s="184">
        <v>0.84175623137700939</v>
      </c>
    </row>
    <row r="11" spans="1:6" ht="15" customHeight="1" x14ac:dyDescent="0.25">
      <c r="A11" s="400">
        <v>7</v>
      </c>
      <c r="B11" s="181">
        <v>30160</v>
      </c>
      <c r="C11" s="245" t="s">
        <v>191</v>
      </c>
      <c r="D11" s="182">
        <v>593406001.37</v>
      </c>
      <c r="E11" s="186">
        <v>484783995.91000003</v>
      </c>
      <c r="F11" s="185">
        <v>0.81695162298793123</v>
      </c>
    </row>
    <row r="12" spans="1:6" ht="15" customHeight="1" x14ac:dyDescent="0.25">
      <c r="A12" s="400">
        <v>8</v>
      </c>
      <c r="B12" s="181">
        <v>61540</v>
      </c>
      <c r="C12" s="245" t="s">
        <v>185</v>
      </c>
      <c r="D12" s="182">
        <v>1024123639.21</v>
      </c>
      <c r="E12" s="186">
        <v>830501719.32000005</v>
      </c>
      <c r="F12" s="185">
        <v>0.8109389213597703</v>
      </c>
    </row>
    <row r="13" spans="1:6" ht="15" customHeight="1" x14ac:dyDescent="0.25">
      <c r="A13" s="400">
        <v>9</v>
      </c>
      <c r="B13" s="181">
        <v>30500</v>
      </c>
      <c r="C13" s="245" t="s">
        <v>192</v>
      </c>
      <c r="D13" s="182">
        <v>409011344.39999998</v>
      </c>
      <c r="E13" s="186">
        <v>321204195.48000002</v>
      </c>
      <c r="F13" s="185">
        <v>0.78531854892971531</v>
      </c>
    </row>
    <row r="14" spans="1:6" ht="15" customHeight="1" x14ac:dyDescent="0.25">
      <c r="A14" s="400">
        <v>10</v>
      </c>
      <c r="B14" s="181">
        <v>61510</v>
      </c>
      <c r="C14" s="245" t="s">
        <v>28</v>
      </c>
      <c r="D14" s="182">
        <v>755194598.85000002</v>
      </c>
      <c r="E14" s="186">
        <v>588552378.86000001</v>
      </c>
      <c r="F14" s="185">
        <v>0.77933870257578575</v>
      </c>
    </row>
    <row r="15" spans="1:6" ht="15" customHeight="1" x14ac:dyDescent="0.25">
      <c r="A15" s="400">
        <v>11</v>
      </c>
      <c r="B15" s="181">
        <v>51580</v>
      </c>
      <c r="C15" s="245" t="s">
        <v>200</v>
      </c>
      <c r="D15" s="182">
        <v>1503637826.5</v>
      </c>
      <c r="E15" s="186">
        <v>1171141540</v>
      </c>
      <c r="F15" s="185">
        <v>0.77887209230832688</v>
      </c>
    </row>
    <row r="16" spans="1:6" ht="15" customHeight="1" x14ac:dyDescent="0.25">
      <c r="A16" s="400">
        <v>12</v>
      </c>
      <c r="B16" s="181">
        <v>10890</v>
      </c>
      <c r="C16" s="245" t="s">
        <v>201</v>
      </c>
      <c r="D16" s="182">
        <v>953237935.25999999</v>
      </c>
      <c r="E16" s="186">
        <v>711447439.11000001</v>
      </c>
      <c r="F16" s="185">
        <v>0.74634822303410475</v>
      </c>
    </row>
    <row r="17" spans="1:6" ht="15" customHeight="1" x14ac:dyDescent="0.25">
      <c r="A17" s="400">
        <v>13</v>
      </c>
      <c r="B17" s="181">
        <v>10860</v>
      </c>
      <c r="C17" s="245" t="s">
        <v>131</v>
      </c>
      <c r="D17" s="182">
        <v>217090725.69999999</v>
      </c>
      <c r="E17" s="186">
        <v>155985867.47</v>
      </c>
      <c r="F17" s="185">
        <v>0.71852847221837812</v>
      </c>
    </row>
    <row r="18" spans="1:6" ht="15" customHeight="1" x14ac:dyDescent="0.25">
      <c r="A18" s="400">
        <v>14</v>
      </c>
      <c r="B18" s="181">
        <v>61520</v>
      </c>
      <c r="C18" s="245" t="s">
        <v>113</v>
      </c>
      <c r="D18" s="182">
        <v>954984957.64999998</v>
      </c>
      <c r="E18" s="186">
        <v>682771866.63</v>
      </c>
      <c r="F18" s="185">
        <v>0.71495562433794324</v>
      </c>
    </row>
    <row r="19" spans="1:6" ht="15" customHeight="1" x14ac:dyDescent="0.25">
      <c r="A19" s="400">
        <v>15</v>
      </c>
      <c r="B19" s="181">
        <v>61500</v>
      </c>
      <c r="C19" s="245" t="s">
        <v>85</v>
      </c>
      <c r="D19" s="182">
        <v>533736577.18000001</v>
      </c>
      <c r="E19" s="186">
        <v>381275441.22000003</v>
      </c>
      <c r="F19" s="185">
        <v>0.71435134394286937</v>
      </c>
    </row>
    <row r="20" spans="1:6" ht="15" customHeight="1" x14ac:dyDescent="0.25">
      <c r="A20" s="400">
        <v>16</v>
      </c>
      <c r="B20" s="181">
        <v>61450</v>
      </c>
      <c r="C20" s="245" t="s">
        <v>83</v>
      </c>
      <c r="D20" s="182">
        <v>44635808.770000003</v>
      </c>
      <c r="E20" s="186">
        <v>30151580</v>
      </c>
      <c r="F20" s="185">
        <v>0.67550204266187863</v>
      </c>
    </row>
    <row r="21" spans="1:6" ht="15" customHeight="1" x14ac:dyDescent="0.25">
      <c r="A21" s="400">
        <v>17</v>
      </c>
      <c r="B21" s="181">
        <v>10090</v>
      </c>
      <c r="C21" s="245" t="s">
        <v>44</v>
      </c>
      <c r="D21" s="182">
        <v>285486171.63999999</v>
      </c>
      <c r="E21" s="186">
        <v>186628356</v>
      </c>
      <c r="F21" s="185">
        <v>0.65372117650356676</v>
      </c>
    </row>
    <row r="22" spans="1:6" ht="15" customHeight="1" x14ac:dyDescent="0.25">
      <c r="A22" s="400">
        <v>18</v>
      </c>
      <c r="B22" s="181">
        <v>10880</v>
      </c>
      <c r="C22" s="245" t="s">
        <v>130</v>
      </c>
      <c r="D22" s="182">
        <v>1668808247.1800001</v>
      </c>
      <c r="E22" s="186">
        <v>990963200.79999995</v>
      </c>
      <c r="F22" s="185">
        <v>0.59381489903022588</v>
      </c>
    </row>
    <row r="23" spans="1:6" ht="15" customHeight="1" x14ac:dyDescent="0.25">
      <c r="A23" s="400">
        <v>19</v>
      </c>
      <c r="B23" s="181">
        <v>60001</v>
      </c>
      <c r="C23" s="245" t="s">
        <v>197</v>
      </c>
      <c r="D23" s="182">
        <v>100931354.36</v>
      </c>
      <c r="E23" s="186">
        <v>57980576.990000002</v>
      </c>
      <c r="F23" s="185">
        <v>0.57445555306031071</v>
      </c>
    </row>
    <row r="24" spans="1:6" ht="15" customHeight="1" x14ac:dyDescent="0.25">
      <c r="A24" s="400">
        <v>20</v>
      </c>
      <c r="B24" s="181">
        <v>60240</v>
      </c>
      <c r="C24" s="245" t="s">
        <v>176</v>
      </c>
      <c r="D24" s="182">
        <v>196515641.94999999</v>
      </c>
      <c r="E24" s="186">
        <v>106875822.8</v>
      </c>
      <c r="F24" s="185">
        <v>0.54385402474573863</v>
      </c>
    </row>
    <row r="25" spans="1:6" ht="15" customHeight="1" x14ac:dyDescent="0.25">
      <c r="A25" s="400">
        <v>21</v>
      </c>
      <c r="B25" s="181">
        <v>60180</v>
      </c>
      <c r="C25" s="245" t="s">
        <v>195</v>
      </c>
      <c r="D25" s="182">
        <v>180405710.72</v>
      </c>
      <c r="E25" s="186">
        <v>97047478.689999998</v>
      </c>
      <c r="F25" s="185">
        <v>0.53794016997955929</v>
      </c>
    </row>
    <row r="26" spans="1:6" ht="15" customHeight="1" x14ac:dyDescent="0.25">
      <c r="A26" s="400">
        <v>22</v>
      </c>
      <c r="B26" s="181">
        <v>61490</v>
      </c>
      <c r="C26" s="245" t="s">
        <v>84</v>
      </c>
      <c r="D26" s="182">
        <v>189629666.31999999</v>
      </c>
      <c r="E26" s="186">
        <v>97924280.060000002</v>
      </c>
      <c r="F26" s="185">
        <v>0.51639747071406439</v>
      </c>
    </row>
    <row r="27" spans="1:6" ht="15" customHeight="1" x14ac:dyDescent="0.25">
      <c r="A27" s="400">
        <v>23</v>
      </c>
      <c r="B27" s="181">
        <v>61150</v>
      </c>
      <c r="C27" s="245" t="s">
        <v>179</v>
      </c>
      <c r="D27" s="182">
        <v>144875902.36000001</v>
      </c>
      <c r="E27" s="186">
        <v>73062387.079999998</v>
      </c>
      <c r="F27" s="185">
        <v>0.50431014330077018</v>
      </c>
    </row>
    <row r="28" spans="1:6" ht="15" customHeight="1" x14ac:dyDescent="0.25">
      <c r="A28" s="400">
        <v>24</v>
      </c>
      <c r="B28" s="181">
        <v>70270</v>
      </c>
      <c r="C28" s="245" t="s">
        <v>208</v>
      </c>
      <c r="D28" s="182">
        <v>113764990.62</v>
      </c>
      <c r="E28" s="186">
        <v>55239718.509999998</v>
      </c>
      <c r="F28" s="185">
        <v>0.48555990915089831</v>
      </c>
    </row>
    <row r="29" spans="1:6" ht="15" customHeight="1" x14ac:dyDescent="0.25">
      <c r="A29" s="400">
        <v>25</v>
      </c>
      <c r="B29" s="181">
        <v>31480</v>
      </c>
      <c r="C29" s="245" t="s">
        <v>53</v>
      </c>
      <c r="D29" s="182">
        <v>167256631.96000001</v>
      </c>
      <c r="E29" s="186">
        <v>78464178.239999995</v>
      </c>
      <c r="F29" s="185">
        <v>0.46912446651900158</v>
      </c>
    </row>
    <row r="30" spans="1:6" ht="15" customHeight="1" x14ac:dyDescent="0.25">
      <c r="A30" s="400">
        <v>26</v>
      </c>
      <c r="B30" s="181">
        <v>61210</v>
      </c>
      <c r="C30" s="245" t="s">
        <v>180</v>
      </c>
      <c r="D30" s="182">
        <v>83913793.370000005</v>
      </c>
      <c r="E30" s="186">
        <v>38002438.670000002</v>
      </c>
      <c r="F30" s="185">
        <v>0.45287475567260249</v>
      </c>
    </row>
    <row r="31" spans="1:6" ht="15" customHeight="1" x14ac:dyDescent="0.25">
      <c r="A31" s="400">
        <v>27</v>
      </c>
      <c r="B31" s="181">
        <v>40410</v>
      </c>
      <c r="C31" s="245" t="s">
        <v>59</v>
      </c>
      <c r="D31" s="182">
        <v>294417677.85000002</v>
      </c>
      <c r="E31" s="186">
        <v>133010695.70999999</v>
      </c>
      <c r="F31" s="185">
        <v>0.45177550710037973</v>
      </c>
    </row>
    <row r="32" spans="1:6" ht="15" customHeight="1" x14ac:dyDescent="0.25">
      <c r="A32" s="400">
        <v>28</v>
      </c>
      <c r="B32" s="181">
        <v>40020</v>
      </c>
      <c r="C32" s="245" t="s">
        <v>163</v>
      </c>
      <c r="D32" s="182">
        <v>96229101.969999999</v>
      </c>
      <c r="E32" s="186">
        <v>43443072.840000004</v>
      </c>
      <c r="F32" s="185">
        <v>0.45145462184135982</v>
      </c>
    </row>
    <row r="33" spans="1:6" ht="15" customHeight="1" x14ac:dyDescent="0.25">
      <c r="A33" s="400">
        <v>29</v>
      </c>
      <c r="B33" s="181">
        <v>40300</v>
      </c>
      <c r="C33" s="245" t="s">
        <v>16</v>
      </c>
      <c r="D33" s="182">
        <v>35576223.520000003</v>
      </c>
      <c r="E33" s="186">
        <v>15802137.029999999</v>
      </c>
      <c r="F33" s="185">
        <v>0.44417690992739745</v>
      </c>
    </row>
    <row r="34" spans="1:6" ht="15" customHeight="1" x14ac:dyDescent="0.25">
      <c r="A34" s="400">
        <v>30</v>
      </c>
      <c r="B34" s="181">
        <v>20060</v>
      </c>
      <c r="C34" s="245" t="s">
        <v>54</v>
      </c>
      <c r="D34" s="182">
        <v>273874540</v>
      </c>
      <c r="E34" s="186">
        <v>113845797.26000001</v>
      </c>
      <c r="F34" s="185">
        <v>0.41568594605398518</v>
      </c>
    </row>
    <row r="35" spans="1:6" ht="15" customHeight="1" x14ac:dyDescent="0.25">
      <c r="A35" s="400">
        <v>31</v>
      </c>
      <c r="B35" s="181">
        <v>10002</v>
      </c>
      <c r="C35" s="245" t="s">
        <v>154</v>
      </c>
      <c r="D35" s="182">
        <v>96548674.25</v>
      </c>
      <c r="E35" s="186">
        <v>39529348.990000002</v>
      </c>
      <c r="F35" s="185">
        <v>0.40942404747727545</v>
      </c>
    </row>
    <row r="36" spans="1:6" ht="15" customHeight="1" x14ac:dyDescent="0.25">
      <c r="A36" s="400">
        <v>32</v>
      </c>
      <c r="B36" s="181">
        <v>60050</v>
      </c>
      <c r="C36" s="245" t="s">
        <v>174</v>
      </c>
      <c r="D36" s="182">
        <v>102771630.76000001</v>
      </c>
      <c r="E36" s="186">
        <v>41850406.060000002</v>
      </c>
      <c r="F36" s="185">
        <v>0.40721749524177736</v>
      </c>
    </row>
    <row r="37" spans="1:6" ht="15" customHeight="1" x14ac:dyDescent="0.25">
      <c r="A37" s="400">
        <v>33</v>
      </c>
      <c r="B37" s="181">
        <v>30890</v>
      </c>
      <c r="C37" s="245" t="s">
        <v>161</v>
      </c>
      <c r="D37" s="182">
        <v>65518539.670000002</v>
      </c>
      <c r="E37" s="186">
        <v>26667936.170000002</v>
      </c>
      <c r="F37" s="185">
        <v>0.40702885479926021</v>
      </c>
    </row>
    <row r="38" spans="1:6" ht="15" customHeight="1" x14ac:dyDescent="0.25">
      <c r="A38" s="400">
        <v>34</v>
      </c>
      <c r="B38" s="181">
        <v>10003</v>
      </c>
      <c r="C38" s="245" t="s">
        <v>42</v>
      </c>
      <c r="D38" s="182">
        <v>53702906.369999997</v>
      </c>
      <c r="E38" s="186">
        <v>21797080.949999999</v>
      </c>
      <c r="F38" s="185">
        <v>0.40588270585996594</v>
      </c>
    </row>
    <row r="39" spans="1:6" ht="15" customHeight="1" x14ac:dyDescent="0.25">
      <c r="A39" s="400">
        <v>35</v>
      </c>
      <c r="B39" s="181">
        <v>30460</v>
      </c>
      <c r="C39" s="245" t="s">
        <v>51</v>
      </c>
      <c r="D39" s="182">
        <v>98712661.730000004</v>
      </c>
      <c r="E39" s="186">
        <v>39631955.399999999</v>
      </c>
      <c r="F39" s="185">
        <v>0.40148806349079891</v>
      </c>
    </row>
    <row r="40" spans="1:6" ht="15" customHeight="1" x14ac:dyDescent="0.25">
      <c r="A40" s="400">
        <v>36</v>
      </c>
      <c r="B40" s="181">
        <v>50450</v>
      </c>
      <c r="C40" s="245" t="s">
        <v>171</v>
      </c>
      <c r="D40" s="182">
        <v>71518195.659999996</v>
      </c>
      <c r="E40" s="186">
        <v>28549235.780000001</v>
      </c>
      <c r="F40" s="185">
        <v>0.39918842354082962</v>
      </c>
    </row>
    <row r="41" spans="1:6" ht="15" customHeight="1" x14ac:dyDescent="0.25">
      <c r="A41" s="400">
        <v>37</v>
      </c>
      <c r="B41" s="181">
        <v>30480</v>
      </c>
      <c r="C41" s="245" t="s">
        <v>114</v>
      </c>
      <c r="D41" s="182">
        <v>103420077.76000001</v>
      </c>
      <c r="E41" s="186">
        <v>40861786.700000003</v>
      </c>
      <c r="F41" s="185">
        <v>0.39510496979924142</v>
      </c>
    </row>
    <row r="42" spans="1:6" ht="15" customHeight="1" x14ac:dyDescent="0.25">
      <c r="A42" s="400">
        <v>38</v>
      </c>
      <c r="B42" s="181">
        <v>30440</v>
      </c>
      <c r="C42" s="245" t="s">
        <v>7</v>
      </c>
      <c r="D42" s="182">
        <v>84652319.909999996</v>
      </c>
      <c r="E42" s="186">
        <v>33262966.800000001</v>
      </c>
      <c r="F42" s="185">
        <v>0.39293626961865036</v>
      </c>
    </row>
    <row r="43" spans="1:6" ht="15" customHeight="1" x14ac:dyDescent="0.25">
      <c r="A43" s="400">
        <v>39</v>
      </c>
      <c r="B43" s="181">
        <v>40011</v>
      </c>
      <c r="C43" s="245" t="s">
        <v>56</v>
      </c>
      <c r="D43" s="182">
        <v>178625613.97999999</v>
      </c>
      <c r="E43" s="186">
        <v>69198313.769999996</v>
      </c>
      <c r="F43" s="185">
        <v>0.3873930072410996</v>
      </c>
    </row>
    <row r="44" spans="1:6" ht="15" customHeight="1" x14ac:dyDescent="0.25">
      <c r="A44" s="400">
        <v>40</v>
      </c>
      <c r="B44" s="181">
        <v>21020</v>
      </c>
      <c r="C44" s="245" t="s">
        <v>49</v>
      </c>
      <c r="D44" s="182">
        <v>93775963</v>
      </c>
      <c r="E44" s="186">
        <v>35522146.799999997</v>
      </c>
      <c r="F44" s="185">
        <v>0.37879799538822112</v>
      </c>
    </row>
    <row r="45" spans="1:6" ht="15" customHeight="1" x14ac:dyDescent="0.25">
      <c r="A45" s="400">
        <v>41</v>
      </c>
      <c r="B45" s="181">
        <v>61080</v>
      </c>
      <c r="C45" s="245" t="s">
        <v>178</v>
      </c>
      <c r="D45" s="182">
        <v>147943517.63</v>
      </c>
      <c r="E45" s="186">
        <v>56040268.020000003</v>
      </c>
      <c r="F45" s="185">
        <v>0.37879502203100351</v>
      </c>
    </row>
    <row r="46" spans="1:6" ht="15" customHeight="1" x14ac:dyDescent="0.25">
      <c r="A46" s="400">
        <v>42</v>
      </c>
      <c r="B46" s="181">
        <v>61470</v>
      </c>
      <c r="C46" s="245" t="s">
        <v>206</v>
      </c>
      <c r="D46" s="182">
        <v>91842758.890000001</v>
      </c>
      <c r="E46" s="186">
        <v>34643206.130000003</v>
      </c>
      <c r="F46" s="185">
        <v>0.37720127910674095</v>
      </c>
    </row>
    <row r="47" spans="1:6" ht="15" customHeight="1" x14ac:dyDescent="0.25">
      <c r="A47" s="400">
        <v>43</v>
      </c>
      <c r="B47" s="181">
        <v>51370</v>
      </c>
      <c r="C47" s="245" t="s">
        <v>61</v>
      </c>
      <c r="D47" s="182">
        <v>80191099.700000003</v>
      </c>
      <c r="E47" s="186">
        <v>28868861.670000002</v>
      </c>
      <c r="F47" s="185">
        <v>0.36000082026559366</v>
      </c>
    </row>
    <row r="48" spans="1:6" ht="15" customHeight="1" x14ac:dyDescent="0.25">
      <c r="A48" s="400">
        <v>44</v>
      </c>
      <c r="B48" s="181">
        <v>61430</v>
      </c>
      <c r="C48" s="245" t="s">
        <v>82</v>
      </c>
      <c r="D48" s="182">
        <v>208836181.34</v>
      </c>
      <c r="E48" s="186">
        <v>73903782.290000007</v>
      </c>
      <c r="F48" s="185">
        <v>0.35388399565532874</v>
      </c>
    </row>
    <row r="49" spans="1:6" ht="15" customHeight="1" x14ac:dyDescent="0.25">
      <c r="A49" s="400">
        <v>45</v>
      </c>
      <c r="B49" s="181">
        <v>50780</v>
      </c>
      <c r="C49" s="245" t="s">
        <v>194</v>
      </c>
      <c r="D49" s="182">
        <v>123353986.12</v>
      </c>
      <c r="E49" s="186">
        <v>43061961.729999997</v>
      </c>
      <c r="F49" s="185">
        <v>0.34909258374600788</v>
      </c>
    </row>
    <row r="50" spans="1:6" ht="15" customHeight="1" x14ac:dyDescent="0.25">
      <c r="A50" s="400">
        <v>46</v>
      </c>
      <c r="B50" s="181">
        <v>60910</v>
      </c>
      <c r="C50" s="245" t="s">
        <v>204</v>
      </c>
      <c r="D50" s="182">
        <v>68526829.709999993</v>
      </c>
      <c r="E50" s="186">
        <v>23863729.140000001</v>
      </c>
      <c r="F50" s="185">
        <v>0.34823921142987896</v>
      </c>
    </row>
    <row r="51" spans="1:6" ht="15" customHeight="1" x14ac:dyDescent="0.25">
      <c r="A51" s="400">
        <v>47</v>
      </c>
      <c r="B51" s="181">
        <v>60010</v>
      </c>
      <c r="C51" s="245" t="s">
        <v>173</v>
      </c>
      <c r="D51" s="182">
        <v>86261908.510000005</v>
      </c>
      <c r="E51" s="186">
        <v>29756085.75</v>
      </c>
      <c r="F51" s="185">
        <v>0.3449504684509791</v>
      </c>
    </row>
    <row r="52" spans="1:6" ht="15" customHeight="1" x14ac:dyDescent="0.25">
      <c r="A52" s="400">
        <v>48</v>
      </c>
      <c r="B52" s="181">
        <v>30310</v>
      </c>
      <c r="C52" s="245" t="s">
        <v>6</v>
      </c>
      <c r="D52" s="182">
        <v>59407893.109999999</v>
      </c>
      <c r="E52" s="186">
        <v>19985699.219999999</v>
      </c>
      <c r="F52" s="185">
        <v>0.33641487980383955</v>
      </c>
    </row>
    <row r="53" spans="1:6" ht="15" customHeight="1" x14ac:dyDescent="0.25">
      <c r="A53" s="400">
        <v>49</v>
      </c>
      <c r="B53" s="181">
        <v>21350</v>
      </c>
      <c r="C53" s="245" t="s">
        <v>190</v>
      </c>
      <c r="D53" s="182">
        <v>66415927.950000003</v>
      </c>
      <c r="E53" s="186">
        <v>22062723.469999999</v>
      </c>
      <c r="F53" s="185">
        <v>0.33219024639103906</v>
      </c>
    </row>
    <row r="54" spans="1:6" ht="15" customHeight="1" x14ac:dyDescent="0.25">
      <c r="A54" s="400">
        <v>50</v>
      </c>
      <c r="B54" s="181">
        <v>61290</v>
      </c>
      <c r="C54" s="245" t="s">
        <v>207</v>
      </c>
      <c r="D54" s="182">
        <v>52822369.68</v>
      </c>
      <c r="E54" s="186">
        <v>17462769.52</v>
      </c>
      <c r="F54" s="185">
        <v>0.3305942089646895</v>
      </c>
    </row>
    <row r="55" spans="1:6" ht="15" customHeight="1" x14ac:dyDescent="0.25">
      <c r="A55" s="400">
        <v>51</v>
      </c>
      <c r="B55" s="414">
        <v>70040</v>
      </c>
      <c r="C55" s="410" t="s">
        <v>26</v>
      </c>
      <c r="D55" s="408">
        <v>63369002.549999997</v>
      </c>
      <c r="E55" s="401">
        <v>20679610.359999999</v>
      </c>
      <c r="F55" s="404">
        <v>0.32633637153564443</v>
      </c>
    </row>
    <row r="56" spans="1:6" ht="15" customHeight="1" x14ac:dyDescent="0.25">
      <c r="A56" s="400">
        <v>52</v>
      </c>
      <c r="B56" s="181">
        <v>40010</v>
      </c>
      <c r="C56" s="245" t="s">
        <v>55</v>
      </c>
      <c r="D56" s="182">
        <v>341130359.31</v>
      </c>
      <c r="E56" s="186">
        <v>111023826.22</v>
      </c>
      <c r="F56" s="185">
        <v>0.32545865001451779</v>
      </c>
    </row>
    <row r="57" spans="1:6" ht="15" customHeight="1" x14ac:dyDescent="0.25">
      <c r="A57" s="400">
        <v>53</v>
      </c>
      <c r="B57" s="181">
        <v>60850</v>
      </c>
      <c r="C57" s="245" t="s">
        <v>177</v>
      </c>
      <c r="D57" s="182">
        <v>66756267.030000001</v>
      </c>
      <c r="E57" s="186">
        <v>21246623.890000001</v>
      </c>
      <c r="F57" s="185">
        <v>0.31827159958557677</v>
      </c>
    </row>
    <row r="58" spans="1:6" ht="15" customHeight="1" x14ac:dyDescent="0.25">
      <c r="A58" s="400">
        <v>54</v>
      </c>
      <c r="B58" s="181">
        <v>10120</v>
      </c>
      <c r="C58" s="245" t="s">
        <v>155</v>
      </c>
      <c r="D58" s="182">
        <v>61823770.149999999</v>
      </c>
      <c r="E58" s="186">
        <v>19461824.77</v>
      </c>
      <c r="F58" s="185">
        <v>0.31479517866316992</v>
      </c>
    </row>
    <row r="59" spans="1:6" ht="15" customHeight="1" x14ac:dyDescent="0.25">
      <c r="A59" s="400">
        <v>55</v>
      </c>
      <c r="B59" s="181">
        <v>30130</v>
      </c>
      <c r="C59" s="245" t="s">
        <v>1</v>
      </c>
      <c r="D59" s="182">
        <v>48946221.920000002</v>
      </c>
      <c r="E59" s="186">
        <v>15210959.050000001</v>
      </c>
      <c r="F59" s="185">
        <v>0.31076880815972896</v>
      </c>
    </row>
    <row r="60" spans="1:6" ht="15" customHeight="1" x14ac:dyDescent="0.25">
      <c r="A60" s="400">
        <v>56</v>
      </c>
      <c r="B60" s="181">
        <v>50003</v>
      </c>
      <c r="C60" s="245" t="s">
        <v>62</v>
      </c>
      <c r="D60" s="182">
        <v>113061617.23999999</v>
      </c>
      <c r="E60" s="186">
        <v>35012781.670000002</v>
      </c>
      <c r="F60" s="185">
        <v>0.30967876211851014</v>
      </c>
    </row>
    <row r="61" spans="1:6" ht="15" customHeight="1" x14ac:dyDescent="0.25">
      <c r="A61" s="400">
        <v>57</v>
      </c>
      <c r="B61" s="181">
        <v>31000</v>
      </c>
      <c r="C61" s="245" t="s">
        <v>52</v>
      </c>
      <c r="D61" s="182">
        <v>68569964.900000006</v>
      </c>
      <c r="E61" s="186">
        <v>20675284.640000001</v>
      </c>
      <c r="F61" s="185">
        <v>0.30152100369530738</v>
      </c>
    </row>
    <row r="62" spans="1:6" ht="15" customHeight="1" x14ac:dyDescent="0.25">
      <c r="A62" s="400">
        <v>58</v>
      </c>
      <c r="B62" s="181">
        <v>30530</v>
      </c>
      <c r="C62" s="245" t="s">
        <v>160</v>
      </c>
      <c r="D62" s="182">
        <v>103200080.90000001</v>
      </c>
      <c r="E62" s="186">
        <v>30664496.399999999</v>
      </c>
      <c r="F62" s="185">
        <v>0.29713636009368666</v>
      </c>
    </row>
    <row r="63" spans="1:6" ht="15" customHeight="1" x14ac:dyDescent="0.25">
      <c r="A63" s="400">
        <v>59</v>
      </c>
      <c r="B63" s="181">
        <v>20550</v>
      </c>
      <c r="C63" s="245" t="s">
        <v>48</v>
      </c>
      <c r="D63" s="182">
        <v>74637248.109999999</v>
      </c>
      <c r="E63" s="186">
        <v>21918326.359999999</v>
      </c>
      <c r="F63" s="185">
        <v>0.293664717215952</v>
      </c>
    </row>
    <row r="64" spans="1:6" ht="15" customHeight="1" x14ac:dyDescent="0.25">
      <c r="A64" s="400">
        <v>60</v>
      </c>
      <c r="B64" s="181">
        <v>61390</v>
      </c>
      <c r="C64" s="245" t="s">
        <v>182</v>
      </c>
      <c r="D64" s="182">
        <v>57391732.990000002</v>
      </c>
      <c r="E64" s="186">
        <v>16798386.140000001</v>
      </c>
      <c r="F64" s="185">
        <v>0.29269696635449166</v>
      </c>
    </row>
    <row r="65" spans="1:6" ht="15" customHeight="1" x14ac:dyDescent="0.25">
      <c r="A65" s="400">
        <v>61</v>
      </c>
      <c r="B65" s="181">
        <v>61410</v>
      </c>
      <c r="C65" s="245" t="s">
        <v>183</v>
      </c>
      <c r="D65" s="182">
        <v>72665220.680000007</v>
      </c>
      <c r="E65" s="186">
        <v>21134489.82</v>
      </c>
      <c r="F65" s="185">
        <v>0.29084739057039632</v>
      </c>
    </row>
    <row r="66" spans="1:6" ht="15" customHeight="1" x14ac:dyDescent="0.25">
      <c r="A66" s="400">
        <v>62</v>
      </c>
      <c r="B66" s="181">
        <v>70110</v>
      </c>
      <c r="C66" s="245" t="s">
        <v>66</v>
      </c>
      <c r="D66" s="182">
        <v>104648613.78</v>
      </c>
      <c r="E66" s="186">
        <v>30001566.140000001</v>
      </c>
      <c r="F66" s="185">
        <v>0.28668861494019876</v>
      </c>
    </row>
    <row r="67" spans="1:6" ht="15" customHeight="1" x14ac:dyDescent="0.25">
      <c r="A67" s="400">
        <v>63</v>
      </c>
      <c r="B67" s="181">
        <v>30940</v>
      </c>
      <c r="C67" s="245" t="s">
        <v>3</v>
      </c>
      <c r="D67" s="182">
        <v>68846791.359999999</v>
      </c>
      <c r="E67" s="186">
        <v>19459417.039999999</v>
      </c>
      <c r="F67" s="185">
        <v>0.28264813298628066</v>
      </c>
    </row>
    <row r="68" spans="1:6" ht="15" customHeight="1" x14ac:dyDescent="0.25">
      <c r="A68" s="400">
        <v>64</v>
      </c>
      <c r="B68" s="181">
        <v>40100</v>
      </c>
      <c r="C68" s="245" t="s">
        <v>58</v>
      </c>
      <c r="D68" s="182">
        <v>107935331.19</v>
      </c>
      <c r="E68" s="186">
        <v>30484070.620000001</v>
      </c>
      <c r="F68" s="185">
        <v>0.28242902749182736</v>
      </c>
    </row>
    <row r="69" spans="1:6" ht="15" customHeight="1" x14ac:dyDescent="0.25">
      <c r="A69" s="400">
        <v>65</v>
      </c>
      <c r="B69" s="181">
        <v>10004</v>
      </c>
      <c r="C69" s="245" t="s">
        <v>43</v>
      </c>
      <c r="D69" s="182">
        <v>113872545.29000001</v>
      </c>
      <c r="E69" s="186">
        <v>31995347.530000001</v>
      </c>
      <c r="F69" s="185">
        <v>0.28097508006444599</v>
      </c>
    </row>
    <row r="70" spans="1:6" ht="15" customHeight="1" x14ac:dyDescent="0.25">
      <c r="A70" s="400">
        <v>66</v>
      </c>
      <c r="B70" s="181">
        <v>30650</v>
      </c>
      <c r="C70" s="245" t="s">
        <v>193</v>
      </c>
      <c r="D70" s="182">
        <v>82764347.560000002</v>
      </c>
      <c r="E70" s="186">
        <v>23167233.27</v>
      </c>
      <c r="F70" s="185">
        <v>0.27991803177334196</v>
      </c>
    </row>
    <row r="71" spans="1:6" ht="15" customHeight="1" x14ac:dyDescent="0.25">
      <c r="A71" s="400">
        <v>67</v>
      </c>
      <c r="B71" s="181">
        <v>70020</v>
      </c>
      <c r="C71" s="245" t="s">
        <v>64</v>
      </c>
      <c r="D71" s="182">
        <v>72303742.670000002</v>
      </c>
      <c r="E71" s="186">
        <v>19970279.289999999</v>
      </c>
      <c r="F71" s="185">
        <v>0.2761998003498371</v>
      </c>
    </row>
    <row r="72" spans="1:6" ht="15" customHeight="1" x14ac:dyDescent="0.25">
      <c r="A72" s="400">
        <v>68</v>
      </c>
      <c r="B72" s="181">
        <v>40133</v>
      </c>
      <c r="C72" s="245" t="s">
        <v>22</v>
      </c>
      <c r="D72" s="182">
        <v>96901462.370000005</v>
      </c>
      <c r="E72" s="186">
        <v>26363073.050000001</v>
      </c>
      <c r="F72" s="185">
        <v>0.27206063154483229</v>
      </c>
    </row>
    <row r="73" spans="1:6" ht="15" customHeight="1" x14ac:dyDescent="0.25">
      <c r="A73" s="400">
        <v>69</v>
      </c>
      <c r="B73" s="181">
        <v>10320</v>
      </c>
      <c r="C73" s="245" t="s">
        <v>41</v>
      </c>
      <c r="D73" s="182">
        <v>67138537.859999999</v>
      </c>
      <c r="E73" s="186">
        <v>18002765.75</v>
      </c>
      <c r="F73" s="185">
        <v>0.26814354801023665</v>
      </c>
    </row>
    <row r="74" spans="1:6" ht="15" customHeight="1" x14ac:dyDescent="0.25">
      <c r="A74" s="400">
        <v>70</v>
      </c>
      <c r="B74" s="181">
        <v>20040</v>
      </c>
      <c r="C74" s="245" t="s">
        <v>45</v>
      </c>
      <c r="D74" s="182">
        <v>72430742.890000001</v>
      </c>
      <c r="E74" s="186">
        <v>19324679.629999999</v>
      </c>
      <c r="F74" s="185">
        <v>0.26680217348244289</v>
      </c>
    </row>
    <row r="75" spans="1:6" ht="15" customHeight="1" x14ac:dyDescent="0.25">
      <c r="A75" s="400">
        <v>71</v>
      </c>
      <c r="B75" s="181">
        <v>10190</v>
      </c>
      <c r="C75" s="245" t="s">
        <v>156</v>
      </c>
      <c r="D75" s="182">
        <v>83157188.25</v>
      </c>
      <c r="E75" s="186">
        <v>21435590.949999999</v>
      </c>
      <c r="F75" s="185">
        <v>0.25777195454898033</v>
      </c>
    </row>
    <row r="76" spans="1:6" ht="15" customHeight="1" x14ac:dyDescent="0.25">
      <c r="A76" s="400">
        <v>72</v>
      </c>
      <c r="B76" s="181">
        <v>60980</v>
      </c>
      <c r="C76" s="245" t="s">
        <v>205</v>
      </c>
      <c r="D76" s="182">
        <v>62283689.439999998</v>
      </c>
      <c r="E76" s="186">
        <v>15833713.09</v>
      </c>
      <c r="F76" s="185">
        <v>0.25421925438847287</v>
      </c>
    </row>
    <row r="77" spans="1:6" ht="15" customHeight="1" x14ac:dyDescent="0.25">
      <c r="A77" s="400">
        <v>73</v>
      </c>
      <c r="B77" s="402">
        <v>20460</v>
      </c>
      <c r="C77" s="410" t="s">
        <v>189</v>
      </c>
      <c r="D77" s="408">
        <v>67895706.370000005</v>
      </c>
      <c r="E77" s="401">
        <v>16978709.719999999</v>
      </c>
      <c r="F77" s="404">
        <v>0.25007044815873825</v>
      </c>
    </row>
    <row r="78" spans="1:6" ht="15" customHeight="1" x14ac:dyDescent="0.25">
      <c r="A78" s="400">
        <v>74</v>
      </c>
      <c r="B78" s="181">
        <v>50760</v>
      </c>
      <c r="C78" s="245" t="s">
        <v>172</v>
      </c>
      <c r="D78" s="182">
        <v>107577065.16</v>
      </c>
      <c r="E78" s="186">
        <v>26631174.120000001</v>
      </c>
      <c r="F78" s="185">
        <v>0.24755438420253703</v>
      </c>
    </row>
    <row r="79" spans="1:6" ht="15" customHeight="1" x14ac:dyDescent="0.25">
      <c r="A79" s="400">
        <v>75</v>
      </c>
      <c r="B79" s="181">
        <v>20080</v>
      </c>
      <c r="C79" s="245" t="s">
        <v>157</v>
      </c>
      <c r="D79" s="182">
        <v>72204627.599999994</v>
      </c>
      <c r="E79" s="186">
        <v>17792492.5</v>
      </c>
      <c r="F79" s="185">
        <v>0.24641762019142388</v>
      </c>
    </row>
    <row r="80" spans="1:6" ht="15" customHeight="1" x14ac:dyDescent="0.25">
      <c r="A80" s="400">
        <v>76</v>
      </c>
      <c r="B80" s="181">
        <v>30790</v>
      </c>
      <c r="C80" s="245" t="s">
        <v>12</v>
      </c>
      <c r="D80" s="182">
        <v>47783729.979999997</v>
      </c>
      <c r="E80" s="186">
        <v>11430139.689999999</v>
      </c>
      <c r="F80" s="185">
        <v>0.23920568140628859</v>
      </c>
    </row>
    <row r="81" spans="1:6" ht="15" customHeight="1" x14ac:dyDescent="0.25">
      <c r="A81" s="400">
        <v>77</v>
      </c>
      <c r="B81" s="181">
        <v>50060</v>
      </c>
      <c r="C81" s="245" t="s">
        <v>167</v>
      </c>
      <c r="D81" s="182">
        <v>76851559.519999996</v>
      </c>
      <c r="E81" s="186">
        <v>17772913.899999999</v>
      </c>
      <c r="F81" s="185">
        <v>0.2312628918789181</v>
      </c>
    </row>
    <row r="82" spans="1:6" ht="15" customHeight="1" x14ac:dyDescent="0.25">
      <c r="A82" s="400">
        <v>78</v>
      </c>
      <c r="B82" s="181">
        <v>50930</v>
      </c>
      <c r="C82" s="245" t="s">
        <v>133</v>
      </c>
      <c r="D82" s="182">
        <v>61530776.009999998</v>
      </c>
      <c r="E82" s="186">
        <v>14056933.75</v>
      </c>
      <c r="F82" s="185">
        <v>0.22845370498359169</v>
      </c>
    </row>
    <row r="83" spans="1:6" ht="15" customHeight="1" x14ac:dyDescent="0.25">
      <c r="A83" s="400">
        <v>79</v>
      </c>
      <c r="B83" s="181">
        <v>60660</v>
      </c>
      <c r="C83" s="245" t="s">
        <v>196</v>
      </c>
      <c r="D83" s="182">
        <v>66897973.689999998</v>
      </c>
      <c r="E83" s="186">
        <v>15207549.289999999</v>
      </c>
      <c r="F83" s="185">
        <v>0.22732451300349693</v>
      </c>
    </row>
    <row r="84" spans="1:6" ht="15" customHeight="1" x14ac:dyDescent="0.25">
      <c r="A84" s="400">
        <v>80</v>
      </c>
      <c r="B84" s="181">
        <v>20630</v>
      </c>
      <c r="C84" s="245" t="s">
        <v>203</v>
      </c>
      <c r="D84" s="182">
        <v>50982754.75</v>
      </c>
      <c r="E84" s="186">
        <v>11577476.369999999</v>
      </c>
      <c r="F84" s="185">
        <v>0.2270861279813445</v>
      </c>
    </row>
    <row r="85" spans="1:6" ht="15" customHeight="1" x14ac:dyDescent="0.25">
      <c r="A85" s="400">
        <v>81</v>
      </c>
      <c r="B85" s="181">
        <v>40990</v>
      </c>
      <c r="C85" s="245" t="s">
        <v>21</v>
      </c>
      <c r="D85" s="182">
        <v>65366575.149999999</v>
      </c>
      <c r="E85" s="186">
        <v>14832791.92</v>
      </c>
      <c r="F85" s="185">
        <v>0.22691707322836541</v>
      </c>
    </row>
    <row r="86" spans="1:6" ht="15" customHeight="1" x14ac:dyDescent="0.25">
      <c r="A86" s="400">
        <v>82</v>
      </c>
      <c r="B86" s="181">
        <v>61440</v>
      </c>
      <c r="C86" s="245" t="s">
        <v>184</v>
      </c>
      <c r="D86" s="182">
        <v>152769253.50999999</v>
      </c>
      <c r="E86" s="186">
        <v>34082748.020000003</v>
      </c>
      <c r="F86" s="185">
        <v>0.22309952583337728</v>
      </c>
    </row>
    <row r="87" spans="1:6" ht="15" customHeight="1" x14ac:dyDescent="0.25">
      <c r="A87" s="400">
        <v>83</v>
      </c>
      <c r="B87" s="181">
        <v>30030</v>
      </c>
      <c r="C87" s="245" t="s">
        <v>159</v>
      </c>
      <c r="D87" s="182">
        <v>67128877.049999997</v>
      </c>
      <c r="E87" s="186">
        <v>14967028.289999999</v>
      </c>
      <c r="F87" s="185">
        <v>0.2229596106434496</v>
      </c>
    </row>
    <row r="88" spans="1:6" ht="15" customHeight="1" x14ac:dyDescent="0.25">
      <c r="A88" s="400">
        <v>84</v>
      </c>
      <c r="B88" s="181">
        <v>40840</v>
      </c>
      <c r="C88" s="245" t="s">
        <v>20</v>
      </c>
      <c r="D88" s="182">
        <v>36991913.609999999</v>
      </c>
      <c r="E88" s="186">
        <v>8136004.3899999997</v>
      </c>
      <c r="F88" s="185">
        <v>0.21994007868250964</v>
      </c>
    </row>
    <row r="89" spans="1:6" ht="15" customHeight="1" x14ac:dyDescent="0.25">
      <c r="A89" s="400">
        <v>85</v>
      </c>
      <c r="B89" s="249">
        <v>61340</v>
      </c>
      <c r="C89" s="245" t="s">
        <v>181</v>
      </c>
      <c r="D89" s="182">
        <v>72742135.219999999</v>
      </c>
      <c r="E89" s="186">
        <v>15803925.279999999</v>
      </c>
      <c r="F89" s="185">
        <v>0.21725957359105411</v>
      </c>
    </row>
    <row r="90" spans="1:6" ht="15" customHeight="1" x14ac:dyDescent="0.25">
      <c r="A90" s="400">
        <v>86</v>
      </c>
      <c r="B90" s="181">
        <v>60070</v>
      </c>
      <c r="C90" s="245" t="s">
        <v>175</v>
      </c>
      <c r="D90" s="182">
        <v>73050901.640000001</v>
      </c>
      <c r="E90" s="186">
        <v>15838487.25</v>
      </c>
      <c r="F90" s="185">
        <v>0.21681439782979248</v>
      </c>
    </row>
    <row r="91" spans="1:6" ht="15" customHeight="1" x14ac:dyDescent="0.25">
      <c r="A91" s="400">
        <v>87</v>
      </c>
      <c r="B91" s="181">
        <v>30640</v>
      </c>
      <c r="C91" s="245" t="s">
        <v>11</v>
      </c>
      <c r="D91" s="182">
        <v>52916348.359999999</v>
      </c>
      <c r="E91" s="186">
        <v>11298120.1</v>
      </c>
      <c r="F91" s="185">
        <v>0.21350906572646955</v>
      </c>
    </row>
    <row r="92" spans="1:6" ht="15" customHeight="1" x14ac:dyDescent="0.25">
      <c r="A92" s="400">
        <v>88</v>
      </c>
      <c r="B92" s="181">
        <v>60560</v>
      </c>
      <c r="C92" s="245" t="s">
        <v>9</v>
      </c>
      <c r="D92" s="182">
        <v>39625670.960000001</v>
      </c>
      <c r="E92" s="186">
        <v>8350988.5599999996</v>
      </c>
      <c r="F92" s="185">
        <v>0.21074693141296905</v>
      </c>
    </row>
    <row r="93" spans="1:6" ht="15" customHeight="1" x14ac:dyDescent="0.25">
      <c r="A93" s="400">
        <v>89</v>
      </c>
      <c r="B93" s="181">
        <v>40950</v>
      </c>
      <c r="C93" s="245" t="s">
        <v>4</v>
      </c>
      <c r="D93" s="182">
        <v>48261095.030000001</v>
      </c>
      <c r="E93" s="186">
        <v>10128425.199999999</v>
      </c>
      <c r="F93" s="185">
        <v>0.20986728945341956</v>
      </c>
    </row>
    <row r="94" spans="1:6" ht="15" customHeight="1" x14ac:dyDescent="0.25">
      <c r="A94" s="400">
        <v>90</v>
      </c>
      <c r="B94" s="181">
        <v>30070</v>
      </c>
      <c r="C94" s="245" t="s">
        <v>50</v>
      </c>
      <c r="D94" s="182">
        <v>88075569.450000003</v>
      </c>
      <c r="E94" s="186">
        <v>18068601.68</v>
      </c>
      <c r="F94" s="185">
        <v>0.20514884879918308</v>
      </c>
    </row>
    <row r="95" spans="1:6" ht="15" customHeight="1" x14ac:dyDescent="0.25">
      <c r="A95" s="400">
        <v>91</v>
      </c>
      <c r="B95" s="181">
        <v>20400</v>
      </c>
      <c r="C95" s="245" t="s">
        <v>47</v>
      </c>
      <c r="D95" s="182">
        <v>115380967.18000001</v>
      </c>
      <c r="E95" s="186">
        <v>22622216.670000002</v>
      </c>
      <c r="F95" s="185">
        <v>0.1960654102917011</v>
      </c>
    </row>
    <row r="96" spans="1:6" ht="15" customHeight="1" x14ac:dyDescent="0.25">
      <c r="A96" s="400">
        <v>92</v>
      </c>
      <c r="B96" s="181">
        <v>40390</v>
      </c>
      <c r="C96" s="245" t="s">
        <v>18</v>
      </c>
      <c r="D96" s="182">
        <v>51213313.75</v>
      </c>
      <c r="E96" s="186">
        <v>9737337.3200000003</v>
      </c>
      <c r="F96" s="185">
        <v>0.19013292847116342</v>
      </c>
    </row>
    <row r="97" spans="1:6" ht="15" customHeight="1" x14ac:dyDescent="0.25">
      <c r="A97" s="400">
        <v>93</v>
      </c>
      <c r="B97" s="181">
        <v>20900</v>
      </c>
      <c r="C97" s="245" t="s">
        <v>132</v>
      </c>
      <c r="D97" s="182">
        <v>74882604.230000004</v>
      </c>
      <c r="E97" s="186">
        <v>14172159.359999999</v>
      </c>
      <c r="F97" s="185">
        <v>0.18925836655560982</v>
      </c>
    </row>
    <row r="98" spans="1:6" ht="15" customHeight="1" x14ac:dyDescent="0.25">
      <c r="A98" s="400">
        <v>94</v>
      </c>
      <c r="B98" s="181">
        <v>50170</v>
      </c>
      <c r="C98" s="245" t="s">
        <v>168</v>
      </c>
      <c r="D98" s="182">
        <v>45733672.310000002</v>
      </c>
      <c r="E98" s="186">
        <v>8287291.2599999998</v>
      </c>
      <c r="F98" s="185">
        <v>0.18120764944974521</v>
      </c>
    </row>
    <row r="99" spans="1:6" ht="15" customHeight="1" x14ac:dyDescent="0.25">
      <c r="A99" s="400">
        <v>95</v>
      </c>
      <c r="B99" s="181">
        <v>70100</v>
      </c>
      <c r="C99" s="245" t="s">
        <v>198</v>
      </c>
      <c r="D99" s="182">
        <v>77127291.920000002</v>
      </c>
      <c r="E99" s="186">
        <v>13511577</v>
      </c>
      <c r="F99" s="185">
        <v>0.1751854196308984</v>
      </c>
    </row>
    <row r="100" spans="1:6" ht="15" customHeight="1" x14ac:dyDescent="0.25">
      <c r="A100" s="400">
        <v>96</v>
      </c>
      <c r="B100" s="181">
        <v>40730</v>
      </c>
      <c r="C100" s="245" t="s">
        <v>19</v>
      </c>
      <c r="D100" s="182">
        <v>33954275.759999998</v>
      </c>
      <c r="E100" s="186">
        <v>5926452.3099999996</v>
      </c>
      <c r="F100" s="185">
        <v>0.17454215050528882</v>
      </c>
    </row>
    <row r="101" spans="1:6" ht="15" customHeight="1" x14ac:dyDescent="0.25">
      <c r="A101" s="400">
        <v>97</v>
      </c>
      <c r="B101" s="181">
        <v>40031</v>
      </c>
      <c r="C101" s="245" t="s">
        <v>164</v>
      </c>
      <c r="D101" s="182">
        <v>36668193.670000002</v>
      </c>
      <c r="E101" s="186">
        <v>5517179.8099999996</v>
      </c>
      <c r="F101" s="185">
        <v>0.15046227418924832</v>
      </c>
    </row>
    <row r="102" spans="1:6" ht="15" customHeight="1" x14ac:dyDescent="0.25">
      <c r="A102" s="400">
        <v>98</v>
      </c>
      <c r="B102" s="181">
        <v>50040</v>
      </c>
      <c r="C102" s="245" t="s">
        <v>63</v>
      </c>
      <c r="D102" s="182">
        <v>84676727.590000004</v>
      </c>
      <c r="E102" s="186">
        <v>12584358.34</v>
      </c>
      <c r="F102" s="185">
        <v>0.1486164935533735</v>
      </c>
    </row>
    <row r="103" spans="1:6" ht="15" customHeight="1" x14ac:dyDescent="0.25">
      <c r="A103" s="400">
        <v>99</v>
      </c>
      <c r="B103" s="181">
        <v>50340</v>
      </c>
      <c r="C103" s="245" t="s">
        <v>169</v>
      </c>
      <c r="D103" s="182">
        <v>39923224.060000002</v>
      </c>
      <c r="E103" s="186">
        <v>5525321.46</v>
      </c>
      <c r="F103" s="185">
        <v>0.1383986787163301</v>
      </c>
    </row>
    <row r="104" spans="1:6" ht="15" customHeight="1" x14ac:dyDescent="0.25">
      <c r="A104" s="400">
        <v>100</v>
      </c>
      <c r="B104" s="181">
        <v>70021</v>
      </c>
      <c r="C104" s="245" t="s">
        <v>65</v>
      </c>
      <c r="D104" s="182">
        <v>54819814.969999999</v>
      </c>
      <c r="E104" s="186">
        <v>7302997.29</v>
      </c>
      <c r="F104" s="185">
        <v>0.1332182039285712</v>
      </c>
    </row>
    <row r="105" spans="1:6" ht="15" customHeight="1" x14ac:dyDescent="0.25">
      <c r="A105" s="400">
        <v>101</v>
      </c>
      <c r="B105" s="181">
        <v>50230</v>
      </c>
      <c r="C105" s="245" t="s">
        <v>60</v>
      </c>
      <c r="D105" s="182">
        <v>44447362.609999999</v>
      </c>
      <c r="E105" s="186">
        <v>5672053.0300000003</v>
      </c>
      <c r="F105" s="185">
        <v>0.1276128142803207</v>
      </c>
    </row>
    <row r="106" spans="1:6" ht="15" customHeight="1" x14ac:dyDescent="0.25">
      <c r="A106" s="400">
        <v>102</v>
      </c>
      <c r="B106" s="181">
        <v>50620</v>
      </c>
      <c r="C106" s="245" t="s">
        <v>10</v>
      </c>
      <c r="D106" s="182">
        <v>36978742.149999999</v>
      </c>
      <c r="E106" s="186">
        <v>4375415.95</v>
      </c>
      <c r="F106" s="185">
        <v>0.11832246570885593</v>
      </c>
    </row>
    <row r="107" spans="1:6" ht="15" customHeight="1" x14ac:dyDescent="0.25">
      <c r="A107" s="400">
        <v>103</v>
      </c>
      <c r="B107" s="181">
        <v>40720</v>
      </c>
      <c r="C107" s="245" t="s">
        <v>165</v>
      </c>
      <c r="D107" s="182">
        <v>41696690.210000001</v>
      </c>
      <c r="E107" s="186">
        <v>4594730.78</v>
      </c>
      <c r="F107" s="185">
        <v>0.11019413667749722</v>
      </c>
    </row>
    <row r="108" spans="1:6" ht="15" customHeight="1" x14ac:dyDescent="0.25">
      <c r="A108" s="400">
        <v>104</v>
      </c>
      <c r="B108" s="181">
        <v>40080</v>
      </c>
      <c r="C108" s="245" t="s">
        <v>57</v>
      </c>
      <c r="D108" s="182">
        <v>62420909.740000002</v>
      </c>
      <c r="E108" s="186">
        <v>6503665.6100000003</v>
      </c>
      <c r="F108" s="185">
        <v>0.10419049701597637</v>
      </c>
    </row>
    <row r="109" spans="1:6" ht="15" customHeight="1" x14ac:dyDescent="0.25">
      <c r="A109" s="400">
        <v>105</v>
      </c>
      <c r="B109" s="181">
        <v>20810</v>
      </c>
      <c r="C109" s="245" t="s">
        <v>158</v>
      </c>
      <c r="D109" s="182">
        <v>55417883.340000004</v>
      </c>
      <c r="E109" s="186">
        <v>5619053.2699999996</v>
      </c>
      <c r="F109" s="185">
        <v>0.10139422387401488</v>
      </c>
    </row>
    <row r="110" spans="1:6" ht="15" customHeight="1" x14ac:dyDescent="0.25">
      <c r="A110" s="400">
        <v>106</v>
      </c>
      <c r="B110" s="181">
        <v>40820</v>
      </c>
      <c r="C110" s="245" t="s">
        <v>166</v>
      </c>
      <c r="D110" s="182">
        <v>31808834.289999999</v>
      </c>
      <c r="E110" s="186">
        <v>3218022.34</v>
      </c>
      <c r="F110" s="185">
        <v>0.10116756592402619</v>
      </c>
    </row>
    <row r="111" spans="1:6" ht="15" customHeight="1" x14ac:dyDescent="0.25">
      <c r="A111" s="244">
        <v>107</v>
      </c>
      <c r="B111" s="181">
        <v>50420</v>
      </c>
      <c r="C111" s="245" t="s">
        <v>170</v>
      </c>
      <c r="D111" s="182">
        <v>40923742.5</v>
      </c>
      <c r="E111" s="186">
        <v>4029174.56</v>
      </c>
      <c r="F111" s="185">
        <v>9.8455671790037294E-2</v>
      </c>
    </row>
    <row r="112" spans="1:6" x14ac:dyDescent="0.25">
      <c r="A112" s="405">
        <v>108</v>
      </c>
      <c r="B112" s="181">
        <v>60020</v>
      </c>
      <c r="C112" s="245" t="s">
        <v>25</v>
      </c>
      <c r="D112" s="182">
        <v>32010331.84</v>
      </c>
      <c r="E112" s="186">
        <v>3074938.46</v>
      </c>
      <c r="F112" s="185">
        <v>9.606081172071973E-2</v>
      </c>
    </row>
    <row r="113" spans="1:6" x14ac:dyDescent="0.25">
      <c r="A113" s="406">
        <v>109</v>
      </c>
      <c r="B113" s="181">
        <v>20061</v>
      </c>
      <c r="C113" s="245" t="s">
        <v>46</v>
      </c>
      <c r="D113" s="182">
        <v>47241076.109999999</v>
      </c>
      <c r="E113" s="186">
        <v>4450647.62</v>
      </c>
      <c r="F113" s="185">
        <v>9.4211393695536202E-2</v>
      </c>
    </row>
    <row r="114" spans="1:6" x14ac:dyDescent="0.25">
      <c r="A114" s="524">
        <v>110</v>
      </c>
      <c r="B114" s="413">
        <v>40030</v>
      </c>
      <c r="C114" s="417" t="s">
        <v>162</v>
      </c>
      <c r="D114" s="178">
        <v>29583096.859999999</v>
      </c>
      <c r="E114" s="179">
        <v>2646765.56</v>
      </c>
      <c r="F114" s="171">
        <v>8.9468846771710159E-2</v>
      </c>
    </row>
    <row r="115" spans="1:6" x14ac:dyDescent="0.25">
      <c r="A115" s="524">
        <v>111</v>
      </c>
      <c r="B115" s="413">
        <v>70510</v>
      </c>
      <c r="C115" s="417" t="s">
        <v>8</v>
      </c>
      <c r="D115" s="178">
        <v>29777847.399999999</v>
      </c>
      <c r="E115" s="179">
        <v>2177668.71</v>
      </c>
      <c r="F115" s="171">
        <v>7.3130494650865865E-2</v>
      </c>
    </row>
    <row r="116" spans="1:6" ht="15" customHeight="1" x14ac:dyDescent="0.25">
      <c r="A116" s="524">
        <v>112</v>
      </c>
      <c r="B116" s="682">
        <v>10001</v>
      </c>
      <c r="C116" s="683" t="s">
        <v>211</v>
      </c>
      <c r="D116" s="684">
        <v>38876933.390000001</v>
      </c>
      <c r="E116" s="685">
        <v>1712910.17</v>
      </c>
      <c r="F116" s="686">
        <v>4.4059806693513483E-2</v>
      </c>
    </row>
    <row r="117" spans="1:6" ht="15" customHeight="1" thickBot="1" x14ac:dyDescent="0.3">
      <c r="A117" s="407">
        <v>113</v>
      </c>
      <c r="B117" s="151">
        <v>61600</v>
      </c>
      <c r="C117" s="411" t="s">
        <v>223</v>
      </c>
      <c r="D117" s="180"/>
      <c r="E117" s="246"/>
      <c r="F117" s="250"/>
    </row>
  </sheetData>
  <sortState ref="A5:F117">
    <sortCondition descending="1" ref="F117"/>
  </sortState>
  <pageMargins left="0" right="0" top="0" bottom="0" header="0.31496062992125984" footer="0.31496062992125984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7"/>
  <sheetViews>
    <sheetView zoomScale="90" zoomScaleNormal="90" workbookViewId="0">
      <pane xSplit="3" ySplit="4" topLeftCell="D5" activePane="bottomRight" state="frozen"/>
      <selection pane="topRight" activeCell="D1" sqref="D1"/>
      <selection pane="bottomLeft" activeCell="A6" sqref="A6"/>
      <selection pane="bottomRight" activeCell="C4" sqref="C4"/>
    </sheetView>
  </sheetViews>
  <sheetFormatPr defaultRowHeight="15" x14ac:dyDescent="0.25"/>
  <cols>
    <col min="1" max="1" width="4.140625" style="158" customWidth="1"/>
    <col min="2" max="2" width="8.7109375" style="158" customWidth="1"/>
    <col min="3" max="3" width="33.5703125" style="158" customWidth="1"/>
    <col min="4" max="4" width="15.7109375" style="158" customWidth="1"/>
    <col min="5" max="5" width="13.7109375" style="158" customWidth="1"/>
    <col min="6" max="6" width="13" style="158" customWidth="1"/>
    <col min="7" max="16384" width="9.140625" style="158"/>
  </cols>
  <sheetData>
    <row r="1" spans="1:6" ht="15.75" x14ac:dyDescent="0.25">
      <c r="B1" s="116" t="s">
        <v>77</v>
      </c>
    </row>
    <row r="2" spans="1:6" x14ac:dyDescent="0.25">
      <c r="C2" s="117" t="s">
        <v>210</v>
      </c>
    </row>
    <row r="3" spans="1:6" ht="11.25" customHeight="1" thickBot="1" x14ac:dyDescent="0.3">
      <c r="B3" s="53"/>
      <c r="C3" s="53"/>
      <c r="D3" s="49"/>
      <c r="E3" s="49"/>
      <c r="F3" s="49"/>
    </row>
    <row r="4" spans="1:6" ht="90" customHeight="1" thickBot="1" x14ac:dyDescent="0.3">
      <c r="A4" s="2" t="s">
        <v>30</v>
      </c>
      <c r="B4" s="3" t="s">
        <v>36</v>
      </c>
      <c r="C4" s="4" t="s">
        <v>35</v>
      </c>
      <c r="D4" s="220" t="s">
        <v>202</v>
      </c>
      <c r="E4" s="221" t="s">
        <v>40</v>
      </c>
      <c r="F4" s="176" t="s">
        <v>152</v>
      </c>
    </row>
    <row r="5" spans="1:6" ht="15" customHeight="1" x14ac:dyDescent="0.25">
      <c r="A5" s="415">
        <v>1</v>
      </c>
      <c r="B5" s="687">
        <v>50780</v>
      </c>
      <c r="C5" s="688" t="s">
        <v>194</v>
      </c>
      <c r="D5" s="689">
        <v>300653060</v>
      </c>
      <c r="E5" s="690">
        <v>1605</v>
      </c>
      <c r="F5" s="691">
        <v>187322.77881619937</v>
      </c>
    </row>
    <row r="6" spans="1:6" ht="15" customHeight="1" x14ac:dyDescent="0.25">
      <c r="A6" s="251">
        <v>2</v>
      </c>
      <c r="B6" s="181">
        <v>61610</v>
      </c>
      <c r="C6" s="245" t="s">
        <v>224</v>
      </c>
      <c r="D6" s="182">
        <v>92358068.400000006</v>
      </c>
      <c r="E6" s="183">
        <v>517</v>
      </c>
      <c r="F6" s="185">
        <v>178642.29864603482</v>
      </c>
    </row>
    <row r="7" spans="1:6" ht="15" customHeight="1" x14ac:dyDescent="0.25">
      <c r="A7" s="251">
        <v>3</v>
      </c>
      <c r="B7" s="181">
        <v>40020</v>
      </c>
      <c r="C7" s="245" t="s">
        <v>163</v>
      </c>
      <c r="D7" s="182">
        <v>44223980</v>
      </c>
      <c r="E7" s="183">
        <v>358</v>
      </c>
      <c r="F7" s="185">
        <v>123530.67039106146</v>
      </c>
    </row>
    <row r="8" spans="1:6" ht="15" customHeight="1" x14ac:dyDescent="0.25">
      <c r="A8" s="251">
        <v>4</v>
      </c>
      <c r="B8" s="181">
        <v>51580</v>
      </c>
      <c r="C8" s="245" t="s">
        <v>200</v>
      </c>
      <c r="D8" s="182">
        <v>255590129.68000001</v>
      </c>
      <c r="E8" s="183">
        <v>3002</v>
      </c>
      <c r="F8" s="185">
        <v>85139.949926715519</v>
      </c>
    </row>
    <row r="9" spans="1:6" ht="15" customHeight="1" x14ac:dyDescent="0.25">
      <c r="A9" s="251">
        <v>5</v>
      </c>
      <c r="B9" s="181">
        <v>10860</v>
      </c>
      <c r="C9" s="245" t="s">
        <v>131</v>
      </c>
      <c r="D9" s="182">
        <v>76351230</v>
      </c>
      <c r="E9" s="183">
        <v>902</v>
      </c>
      <c r="F9" s="185">
        <v>84646.596452328158</v>
      </c>
    </row>
    <row r="10" spans="1:6" ht="15" customHeight="1" x14ac:dyDescent="0.25">
      <c r="A10" s="251">
        <v>6</v>
      </c>
      <c r="B10" s="181">
        <v>10880</v>
      </c>
      <c r="C10" s="245" t="s">
        <v>130</v>
      </c>
      <c r="D10" s="182">
        <v>222907483.49000001</v>
      </c>
      <c r="E10" s="183">
        <v>3930</v>
      </c>
      <c r="F10" s="185">
        <v>56719.461447837151</v>
      </c>
    </row>
    <row r="11" spans="1:6" ht="15" customHeight="1" x14ac:dyDescent="0.25">
      <c r="A11" s="251">
        <v>7</v>
      </c>
      <c r="B11" s="181">
        <v>61540</v>
      </c>
      <c r="C11" s="245" t="s">
        <v>185</v>
      </c>
      <c r="D11" s="182">
        <v>99589670</v>
      </c>
      <c r="E11" s="183">
        <v>2048</v>
      </c>
      <c r="F11" s="185">
        <v>48627.7685546875</v>
      </c>
    </row>
    <row r="12" spans="1:6" ht="15" customHeight="1" x14ac:dyDescent="0.25">
      <c r="A12" s="251">
        <v>8</v>
      </c>
      <c r="B12" s="181">
        <v>70110</v>
      </c>
      <c r="C12" s="245" t="s">
        <v>66</v>
      </c>
      <c r="D12" s="182">
        <v>48088960.850000001</v>
      </c>
      <c r="E12" s="183">
        <v>998</v>
      </c>
      <c r="F12" s="185">
        <v>48185.331513026053</v>
      </c>
    </row>
    <row r="13" spans="1:6" ht="15" customHeight="1" x14ac:dyDescent="0.25">
      <c r="A13" s="251">
        <v>9</v>
      </c>
      <c r="B13" s="181">
        <v>40390</v>
      </c>
      <c r="C13" s="245" t="s">
        <v>18</v>
      </c>
      <c r="D13" s="182">
        <v>22539150</v>
      </c>
      <c r="E13" s="183">
        <v>506</v>
      </c>
      <c r="F13" s="185">
        <v>44543.774703557312</v>
      </c>
    </row>
    <row r="14" spans="1:6" ht="15" customHeight="1" x14ac:dyDescent="0.25">
      <c r="A14" s="251">
        <v>10</v>
      </c>
      <c r="B14" s="402">
        <v>10003</v>
      </c>
      <c r="C14" s="410" t="s">
        <v>42</v>
      </c>
      <c r="D14" s="408">
        <v>11446590</v>
      </c>
      <c r="E14" s="402">
        <v>275</v>
      </c>
      <c r="F14" s="416">
        <v>41623.963636363638</v>
      </c>
    </row>
    <row r="15" spans="1:6" ht="15" customHeight="1" x14ac:dyDescent="0.25">
      <c r="A15" s="251">
        <v>11</v>
      </c>
      <c r="B15" s="181">
        <v>40010</v>
      </c>
      <c r="C15" s="245" t="s">
        <v>55</v>
      </c>
      <c r="D15" s="182">
        <v>102839080</v>
      </c>
      <c r="E15" s="183">
        <v>2499</v>
      </c>
      <c r="F15" s="185">
        <v>41152.092837134856</v>
      </c>
    </row>
    <row r="16" spans="1:6" ht="15" customHeight="1" x14ac:dyDescent="0.25">
      <c r="A16" s="251">
        <v>12</v>
      </c>
      <c r="B16" s="181">
        <v>40410</v>
      </c>
      <c r="C16" s="245" t="s">
        <v>59</v>
      </c>
      <c r="D16" s="182">
        <v>78725137.189999998</v>
      </c>
      <c r="E16" s="183">
        <v>2004</v>
      </c>
      <c r="F16" s="185">
        <v>39284.000593812372</v>
      </c>
    </row>
    <row r="17" spans="1:6" ht="15" customHeight="1" x14ac:dyDescent="0.25">
      <c r="A17" s="251">
        <v>13</v>
      </c>
      <c r="B17" s="181">
        <v>60010</v>
      </c>
      <c r="C17" s="245" t="s">
        <v>173</v>
      </c>
      <c r="D17" s="182">
        <v>38513300</v>
      </c>
      <c r="E17" s="183">
        <v>1005</v>
      </c>
      <c r="F17" s="185">
        <v>38321.691542288558</v>
      </c>
    </row>
    <row r="18" spans="1:6" ht="15" customHeight="1" x14ac:dyDescent="0.25">
      <c r="A18" s="251">
        <v>14</v>
      </c>
      <c r="B18" s="181">
        <v>50450</v>
      </c>
      <c r="C18" s="245" t="s">
        <v>171</v>
      </c>
      <c r="D18" s="182">
        <v>55392470</v>
      </c>
      <c r="E18" s="183">
        <v>1458</v>
      </c>
      <c r="F18" s="185">
        <v>37992.091906721536</v>
      </c>
    </row>
    <row r="19" spans="1:6" ht="15" customHeight="1" x14ac:dyDescent="0.25">
      <c r="A19" s="251">
        <v>15</v>
      </c>
      <c r="B19" s="181">
        <v>30500</v>
      </c>
      <c r="C19" s="245" t="s">
        <v>192</v>
      </c>
      <c r="D19" s="182">
        <v>12683710</v>
      </c>
      <c r="E19" s="183">
        <v>334</v>
      </c>
      <c r="F19" s="185">
        <v>37975.179640718561</v>
      </c>
    </row>
    <row r="20" spans="1:6" ht="15" customHeight="1" x14ac:dyDescent="0.25">
      <c r="A20" s="251">
        <v>16</v>
      </c>
      <c r="B20" s="181">
        <v>50003</v>
      </c>
      <c r="C20" s="245" t="s">
        <v>62</v>
      </c>
      <c r="D20" s="182">
        <v>48670774.020000003</v>
      </c>
      <c r="E20" s="183">
        <v>1284</v>
      </c>
      <c r="F20" s="185">
        <v>37905.587242990659</v>
      </c>
    </row>
    <row r="21" spans="1:6" ht="15" customHeight="1" x14ac:dyDescent="0.25">
      <c r="A21" s="251">
        <v>17</v>
      </c>
      <c r="B21" s="181">
        <v>60660</v>
      </c>
      <c r="C21" s="245" t="s">
        <v>196</v>
      </c>
      <c r="D21" s="182">
        <v>33467420</v>
      </c>
      <c r="E21" s="183">
        <v>889</v>
      </c>
      <c r="F21" s="185">
        <v>37646.141732283468</v>
      </c>
    </row>
    <row r="22" spans="1:6" ht="15" customHeight="1" x14ac:dyDescent="0.25">
      <c r="A22" s="251">
        <v>18</v>
      </c>
      <c r="B22" s="181">
        <v>60980</v>
      </c>
      <c r="C22" s="245" t="s">
        <v>205</v>
      </c>
      <c r="D22" s="182">
        <v>32871820</v>
      </c>
      <c r="E22" s="183">
        <v>900</v>
      </c>
      <c r="F22" s="185">
        <v>36524.244444444441</v>
      </c>
    </row>
    <row r="23" spans="1:6" ht="15" customHeight="1" x14ac:dyDescent="0.25">
      <c r="A23" s="251">
        <v>19</v>
      </c>
      <c r="B23" s="181">
        <v>60180</v>
      </c>
      <c r="C23" s="245" t="s">
        <v>195</v>
      </c>
      <c r="D23" s="182">
        <v>57057100</v>
      </c>
      <c r="E23" s="183">
        <v>1576</v>
      </c>
      <c r="F23" s="185">
        <v>36203.743654822334</v>
      </c>
    </row>
    <row r="24" spans="1:6" ht="15" customHeight="1" x14ac:dyDescent="0.25">
      <c r="A24" s="251">
        <v>20</v>
      </c>
      <c r="B24" s="181">
        <v>70021</v>
      </c>
      <c r="C24" s="245" t="s">
        <v>65</v>
      </c>
      <c r="D24" s="182">
        <v>25685878.510000002</v>
      </c>
      <c r="E24" s="183">
        <v>743</v>
      </c>
      <c r="F24" s="185">
        <v>34570.495975773891</v>
      </c>
    </row>
    <row r="25" spans="1:6" ht="15" customHeight="1" x14ac:dyDescent="0.25">
      <c r="A25" s="251">
        <v>21</v>
      </c>
      <c r="B25" s="181">
        <v>40100</v>
      </c>
      <c r="C25" s="245" t="s">
        <v>58</v>
      </c>
      <c r="D25" s="182">
        <v>36569422.840000004</v>
      </c>
      <c r="E25" s="183">
        <v>1080</v>
      </c>
      <c r="F25" s="185">
        <v>33860.576703703708</v>
      </c>
    </row>
    <row r="26" spans="1:6" ht="15" customHeight="1" x14ac:dyDescent="0.25">
      <c r="A26" s="251">
        <v>22</v>
      </c>
      <c r="B26" s="181">
        <v>61520</v>
      </c>
      <c r="C26" s="245" t="s">
        <v>113</v>
      </c>
      <c r="D26" s="182">
        <v>76044910</v>
      </c>
      <c r="E26" s="183">
        <v>2294</v>
      </c>
      <c r="F26" s="185">
        <v>33149.481255448998</v>
      </c>
    </row>
    <row r="27" spans="1:6" ht="15" customHeight="1" x14ac:dyDescent="0.25">
      <c r="A27" s="251">
        <v>23</v>
      </c>
      <c r="B27" s="181">
        <v>61510</v>
      </c>
      <c r="C27" s="245" t="s">
        <v>28</v>
      </c>
      <c r="D27" s="182">
        <v>57090990</v>
      </c>
      <c r="E27" s="183">
        <v>1782</v>
      </c>
      <c r="F27" s="185">
        <v>32037.592592592591</v>
      </c>
    </row>
    <row r="28" spans="1:6" ht="15" customHeight="1" x14ac:dyDescent="0.25">
      <c r="A28" s="251">
        <v>24</v>
      </c>
      <c r="B28" s="181">
        <v>70510</v>
      </c>
      <c r="C28" s="245" t="s">
        <v>8</v>
      </c>
      <c r="D28" s="182">
        <v>12598380</v>
      </c>
      <c r="E28" s="183">
        <v>395</v>
      </c>
      <c r="F28" s="185">
        <v>31894.632911392404</v>
      </c>
    </row>
    <row r="29" spans="1:6" ht="15" customHeight="1" x14ac:dyDescent="0.25">
      <c r="A29" s="251">
        <v>25</v>
      </c>
      <c r="B29" s="181">
        <v>70100</v>
      </c>
      <c r="C29" s="245" t="s">
        <v>198</v>
      </c>
      <c r="D29" s="182">
        <v>31740692.170000002</v>
      </c>
      <c r="E29" s="183">
        <v>1010</v>
      </c>
      <c r="F29" s="185">
        <v>31426.427891089112</v>
      </c>
    </row>
    <row r="30" spans="1:6" ht="15" customHeight="1" x14ac:dyDescent="0.25">
      <c r="A30" s="251">
        <v>26</v>
      </c>
      <c r="B30" s="181">
        <v>10090</v>
      </c>
      <c r="C30" s="245" t="s">
        <v>44</v>
      </c>
      <c r="D30" s="182">
        <v>54134830</v>
      </c>
      <c r="E30" s="183">
        <v>1725</v>
      </c>
      <c r="F30" s="185">
        <v>31382.510144927535</v>
      </c>
    </row>
    <row r="31" spans="1:6" ht="15" customHeight="1" x14ac:dyDescent="0.25">
      <c r="A31" s="251">
        <v>27</v>
      </c>
      <c r="B31" s="181">
        <v>61440</v>
      </c>
      <c r="C31" s="245" t="s">
        <v>184</v>
      </c>
      <c r="D31" s="182">
        <v>84286930</v>
      </c>
      <c r="E31" s="183">
        <v>2781</v>
      </c>
      <c r="F31" s="185">
        <v>30308.137360661633</v>
      </c>
    </row>
    <row r="32" spans="1:6" ht="15" customHeight="1" x14ac:dyDescent="0.25">
      <c r="A32" s="251">
        <v>28</v>
      </c>
      <c r="B32" s="181">
        <v>50040</v>
      </c>
      <c r="C32" s="245" t="s">
        <v>63</v>
      </c>
      <c r="D32" s="182">
        <v>39882600</v>
      </c>
      <c r="E32" s="183">
        <v>1320</v>
      </c>
      <c r="F32" s="185">
        <v>30214.090909090908</v>
      </c>
    </row>
    <row r="33" spans="1:6" ht="15" customHeight="1" x14ac:dyDescent="0.25">
      <c r="A33" s="251">
        <v>29</v>
      </c>
      <c r="B33" s="181">
        <v>20061</v>
      </c>
      <c r="C33" s="245" t="s">
        <v>46</v>
      </c>
      <c r="D33" s="182">
        <v>21429200</v>
      </c>
      <c r="E33" s="183">
        <v>712</v>
      </c>
      <c r="F33" s="185">
        <v>30097.191011235955</v>
      </c>
    </row>
    <row r="34" spans="1:6" ht="15" customHeight="1" x14ac:dyDescent="0.25">
      <c r="A34" s="251">
        <v>30</v>
      </c>
      <c r="B34" s="181">
        <v>20400</v>
      </c>
      <c r="C34" s="245" t="s">
        <v>47</v>
      </c>
      <c r="D34" s="182">
        <v>45461680</v>
      </c>
      <c r="E34" s="183">
        <v>1511</v>
      </c>
      <c r="F34" s="185">
        <v>30087.147584381204</v>
      </c>
    </row>
    <row r="35" spans="1:6" ht="15" customHeight="1" x14ac:dyDescent="0.25">
      <c r="A35" s="251">
        <v>31</v>
      </c>
      <c r="B35" s="181">
        <v>30070</v>
      </c>
      <c r="C35" s="245" t="s">
        <v>50</v>
      </c>
      <c r="D35" s="182">
        <v>38717680</v>
      </c>
      <c r="E35" s="183">
        <v>1303</v>
      </c>
      <c r="F35" s="185">
        <v>29714.259401381427</v>
      </c>
    </row>
    <row r="36" spans="1:6" ht="15" customHeight="1" x14ac:dyDescent="0.25">
      <c r="A36" s="251">
        <v>32</v>
      </c>
      <c r="B36" s="181">
        <v>70020</v>
      </c>
      <c r="C36" s="245" t="s">
        <v>64</v>
      </c>
      <c r="D36" s="182">
        <v>32865600.920000002</v>
      </c>
      <c r="E36" s="183">
        <v>1130</v>
      </c>
      <c r="F36" s="185">
        <v>29084.602584070799</v>
      </c>
    </row>
    <row r="37" spans="1:6" ht="15" customHeight="1" x14ac:dyDescent="0.25">
      <c r="A37" s="251">
        <v>33</v>
      </c>
      <c r="B37" s="181">
        <v>60560</v>
      </c>
      <c r="C37" s="245" t="s">
        <v>9</v>
      </c>
      <c r="D37" s="182">
        <v>14776590</v>
      </c>
      <c r="E37" s="183">
        <v>521</v>
      </c>
      <c r="F37" s="185">
        <v>28361.976967370443</v>
      </c>
    </row>
    <row r="38" spans="1:6" ht="15" customHeight="1" x14ac:dyDescent="0.25">
      <c r="A38" s="251">
        <v>34</v>
      </c>
      <c r="B38" s="181">
        <v>10890</v>
      </c>
      <c r="C38" s="245" t="s">
        <v>201</v>
      </c>
      <c r="D38" s="182">
        <v>88388580</v>
      </c>
      <c r="E38" s="183">
        <v>3152</v>
      </c>
      <c r="F38" s="185">
        <v>28042.062182741116</v>
      </c>
    </row>
    <row r="39" spans="1:6" ht="15" customHeight="1" x14ac:dyDescent="0.25">
      <c r="A39" s="251">
        <v>35</v>
      </c>
      <c r="B39" s="181">
        <v>70040</v>
      </c>
      <c r="C39" s="245" t="s">
        <v>26</v>
      </c>
      <c r="D39" s="182">
        <v>22146041.969999999</v>
      </c>
      <c r="E39" s="183">
        <v>790</v>
      </c>
      <c r="F39" s="185">
        <v>28032.964518987341</v>
      </c>
    </row>
    <row r="40" spans="1:6" ht="15" customHeight="1" x14ac:dyDescent="0.25">
      <c r="A40" s="251">
        <v>36</v>
      </c>
      <c r="B40" s="181">
        <v>30480</v>
      </c>
      <c r="C40" s="245" t="s">
        <v>114</v>
      </c>
      <c r="D40" s="182">
        <v>35446300</v>
      </c>
      <c r="E40" s="183">
        <v>1269</v>
      </c>
      <c r="F40" s="184">
        <v>27932.466509062255</v>
      </c>
    </row>
    <row r="41" spans="1:6" ht="15" customHeight="1" x14ac:dyDescent="0.25">
      <c r="A41" s="251">
        <v>37</v>
      </c>
      <c r="B41" s="181">
        <v>41400</v>
      </c>
      <c r="C41" s="245" t="s">
        <v>209</v>
      </c>
      <c r="D41" s="182">
        <v>70831466.430000007</v>
      </c>
      <c r="E41" s="183">
        <v>2536</v>
      </c>
      <c r="F41" s="185">
        <v>27930.388970820193</v>
      </c>
    </row>
    <row r="42" spans="1:6" ht="15" customHeight="1" x14ac:dyDescent="0.25">
      <c r="A42" s="251">
        <v>38</v>
      </c>
      <c r="B42" s="181">
        <v>20080</v>
      </c>
      <c r="C42" s="245" t="s">
        <v>157</v>
      </c>
      <c r="D42" s="182">
        <v>28887990</v>
      </c>
      <c r="E42" s="183">
        <v>1051</v>
      </c>
      <c r="F42" s="185">
        <v>27486.194100856326</v>
      </c>
    </row>
    <row r="43" spans="1:6" ht="15" customHeight="1" x14ac:dyDescent="0.25">
      <c r="A43" s="251">
        <v>39</v>
      </c>
      <c r="B43" s="402">
        <v>10120</v>
      </c>
      <c r="C43" s="410" t="s">
        <v>155</v>
      </c>
      <c r="D43" s="408">
        <v>24744630</v>
      </c>
      <c r="E43" s="402">
        <v>911</v>
      </c>
      <c r="F43" s="416">
        <v>27162.05268935236</v>
      </c>
    </row>
    <row r="44" spans="1:6" ht="15" customHeight="1" x14ac:dyDescent="0.25">
      <c r="A44" s="251">
        <v>40</v>
      </c>
      <c r="B44" s="181">
        <v>20040</v>
      </c>
      <c r="C44" s="245" t="s">
        <v>45</v>
      </c>
      <c r="D44" s="182">
        <v>26098430</v>
      </c>
      <c r="E44" s="183">
        <v>1002</v>
      </c>
      <c r="F44" s="185">
        <v>26046.337325349301</v>
      </c>
    </row>
    <row r="45" spans="1:6" ht="15" customHeight="1" x14ac:dyDescent="0.25">
      <c r="A45" s="251">
        <v>41</v>
      </c>
      <c r="B45" s="181">
        <v>50170</v>
      </c>
      <c r="C45" s="245" t="s">
        <v>168</v>
      </c>
      <c r="D45" s="182">
        <v>22368750</v>
      </c>
      <c r="E45" s="183">
        <v>859</v>
      </c>
      <c r="F45" s="185">
        <v>26040.454016298019</v>
      </c>
    </row>
    <row r="46" spans="1:6" ht="15" customHeight="1" x14ac:dyDescent="0.25">
      <c r="A46" s="251">
        <v>42</v>
      </c>
      <c r="B46" s="181">
        <v>10004</v>
      </c>
      <c r="C46" s="245" t="s">
        <v>43</v>
      </c>
      <c r="D46" s="182">
        <v>43225170</v>
      </c>
      <c r="E46" s="183">
        <v>1663</v>
      </c>
      <c r="F46" s="185">
        <v>25992.28502705953</v>
      </c>
    </row>
    <row r="47" spans="1:6" ht="15" customHeight="1" x14ac:dyDescent="0.25">
      <c r="A47" s="251">
        <v>43</v>
      </c>
      <c r="B47" s="181">
        <v>51370</v>
      </c>
      <c r="C47" s="245" t="s">
        <v>61</v>
      </c>
      <c r="D47" s="182">
        <v>27598610</v>
      </c>
      <c r="E47" s="183">
        <v>1066</v>
      </c>
      <c r="F47" s="185">
        <v>25889.878048780487</v>
      </c>
    </row>
    <row r="48" spans="1:6" ht="15" customHeight="1" x14ac:dyDescent="0.25">
      <c r="A48" s="251">
        <v>44</v>
      </c>
      <c r="B48" s="181">
        <v>61410</v>
      </c>
      <c r="C48" s="245" t="s">
        <v>183</v>
      </c>
      <c r="D48" s="182">
        <v>26959661.420000002</v>
      </c>
      <c r="E48" s="183">
        <v>1044</v>
      </c>
      <c r="F48" s="185">
        <v>25823.430478927206</v>
      </c>
    </row>
    <row r="49" spans="1:6" ht="15" customHeight="1" x14ac:dyDescent="0.25">
      <c r="A49" s="251">
        <v>45</v>
      </c>
      <c r="B49" s="181">
        <v>30030</v>
      </c>
      <c r="C49" s="245" t="s">
        <v>159</v>
      </c>
      <c r="D49" s="182">
        <v>24823340</v>
      </c>
      <c r="E49" s="183">
        <v>969</v>
      </c>
      <c r="F49" s="185">
        <v>25617.48194014448</v>
      </c>
    </row>
    <row r="50" spans="1:6" ht="15" customHeight="1" x14ac:dyDescent="0.25">
      <c r="A50" s="251">
        <v>46</v>
      </c>
      <c r="B50" s="181">
        <v>20630</v>
      </c>
      <c r="C50" s="245" t="s">
        <v>203</v>
      </c>
      <c r="D50" s="182">
        <v>22679060</v>
      </c>
      <c r="E50" s="183">
        <v>934</v>
      </c>
      <c r="F50" s="185">
        <v>24281.648822269806</v>
      </c>
    </row>
    <row r="51" spans="1:6" ht="15" customHeight="1" x14ac:dyDescent="0.25">
      <c r="A51" s="251">
        <v>47</v>
      </c>
      <c r="B51" s="248">
        <v>20900</v>
      </c>
      <c r="C51" s="245" t="s">
        <v>132</v>
      </c>
      <c r="D51" s="182">
        <v>34753640</v>
      </c>
      <c r="E51" s="183">
        <v>1494</v>
      </c>
      <c r="F51" s="185">
        <v>23262.14190093708</v>
      </c>
    </row>
    <row r="52" spans="1:6" ht="15" customHeight="1" x14ac:dyDescent="0.25">
      <c r="A52" s="251">
        <v>48</v>
      </c>
      <c r="B52" s="249">
        <v>61290</v>
      </c>
      <c r="C52" s="245" t="s">
        <v>207</v>
      </c>
      <c r="D52" s="182">
        <v>18256930</v>
      </c>
      <c r="E52" s="183">
        <v>790</v>
      </c>
      <c r="F52" s="185">
        <v>23110.037974683546</v>
      </c>
    </row>
    <row r="53" spans="1:6" ht="15" customHeight="1" x14ac:dyDescent="0.25">
      <c r="A53" s="251">
        <v>49</v>
      </c>
      <c r="B53" s="181">
        <v>50620</v>
      </c>
      <c r="C53" s="245" t="s">
        <v>10</v>
      </c>
      <c r="D53" s="182">
        <v>17381340</v>
      </c>
      <c r="E53" s="183">
        <v>763</v>
      </c>
      <c r="F53" s="185">
        <v>22780.262123197903</v>
      </c>
    </row>
    <row r="54" spans="1:6" ht="15" customHeight="1" x14ac:dyDescent="0.25">
      <c r="A54" s="251">
        <v>50</v>
      </c>
      <c r="B54" s="181">
        <v>61490</v>
      </c>
      <c r="C54" s="245" t="s">
        <v>84</v>
      </c>
      <c r="D54" s="182">
        <v>64689515.890000001</v>
      </c>
      <c r="E54" s="183">
        <v>2845</v>
      </c>
      <c r="F54" s="185">
        <v>22737.966920913885</v>
      </c>
    </row>
    <row r="55" spans="1:6" ht="15" customHeight="1" x14ac:dyDescent="0.25">
      <c r="A55" s="251">
        <v>51</v>
      </c>
      <c r="B55" s="181">
        <v>61560</v>
      </c>
      <c r="C55" s="245" t="s">
        <v>186</v>
      </c>
      <c r="D55" s="182">
        <v>78143953.799999997</v>
      </c>
      <c r="E55" s="183">
        <v>3453</v>
      </c>
      <c r="F55" s="185">
        <v>22630.742484795828</v>
      </c>
    </row>
    <row r="56" spans="1:6" ht="15" customHeight="1" x14ac:dyDescent="0.25">
      <c r="A56" s="251">
        <v>52</v>
      </c>
      <c r="B56" s="181">
        <v>10002</v>
      </c>
      <c r="C56" s="245" t="s">
        <v>154</v>
      </c>
      <c r="D56" s="182">
        <v>25523720</v>
      </c>
      <c r="E56" s="183">
        <v>1145</v>
      </c>
      <c r="F56" s="185">
        <v>22291.458515283844</v>
      </c>
    </row>
    <row r="57" spans="1:6" ht="15" customHeight="1" x14ac:dyDescent="0.25">
      <c r="A57" s="251">
        <v>53</v>
      </c>
      <c r="B57" s="181">
        <v>20550</v>
      </c>
      <c r="C57" s="245" t="s">
        <v>48</v>
      </c>
      <c r="D57" s="182">
        <v>16082360</v>
      </c>
      <c r="E57" s="183">
        <v>727</v>
      </c>
      <c r="F57" s="185">
        <v>22121.540577716645</v>
      </c>
    </row>
    <row r="58" spans="1:6" ht="15" customHeight="1" x14ac:dyDescent="0.25">
      <c r="A58" s="251">
        <v>54</v>
      </c>
      <c r="B58" s="181">
        <v>20810</v>
      </c>
      <c r="C58" s="245" t="s">
        <v>158</v>
      </c>
      <c r="D58" s="182">
        <v>22679890</v>
      </c>
      <c r="E58" s="183">
        <v>1028</v>
      </c>
      <c r="F58" s="185">
        <v>22062.149805447472</v>
      </c>
    </row>
    <row r="59" spans="1:6" ht="15" customHeight="1" x14ac:dyDescent="0.25">
      <c r="A59" s="251">
        <v>55</v>
      </c>
      <c r="B59" s="181">
        <v>60910</v>
      </c>
      <c r="C59" s="245" t="s">
        <v>204</v>
      </c>
      <c r="D59" s="182">
        <v>19754590</v>
      </c>
      <c r="E59" s="183">
        <v>907</v>
      </c>
      <c r="F59" s="185">
        <v>21780.143329658214</v>
      </c>
    </row>
    <row r="60" spans="1:6" ht="15" customHeight="1" x14ac:dyDescent="0.25">
      <c r="A60" s="251">
        <v>56</v>
      </c>
      <c r="B60" s="181">
        <v>60070</v>
      </c>
      <c r="C60" s="245" t="s">
        <v>175</v>
      </c>
      <c r="D60" s="182">
        <v>25677000</v>
      </c>
      <c r="E60" s="183">
        <v>1210</v>
      </c>
      <c r="F60" s="185">
        <v>21220.661157024795</v>
      </c>
    </row>
    <row r="61" spans="1:6" ht="15" customHeight="1" x14ac:dyDescent="0.25">
      <c r="A61" s="251">
        <v>57</v>
      </c>
      <c r="B61" s="181">
        <v>10190</v>
      </c>
      <c r="C61" s="245" t="s">
        <v>156</v>
      </c>
      <c r="D61" s="182">
        <v>28576330</v>
      </c>
      <c r="E61" s="183">
        <v>1351</v>
      </c>
      <c r="F61" s="185">
        <v>21151.983715766099</v>
      </c>
    </row>
    <row r="62" spans="1:6" ht="15" customHeight="1" x14ac:dyDescent="0.25">
      <c r="A62" s="251">
        <v>58</v>
      </c>
      <c r="B62" s="181">
        <v>20060</v>
      </c>
      <c r="C62" s="245" t="s">
        <v>54</v>
      </c>
      <c r="D62" s="182">
        <v>38124680</v>
      </c>
      <c r="E62" s="183">
        <v>1806</v>
      </c>
      <c r="F62" s="185">
        <v>21110.011074197122</v>
      </c>
    </row>
    <row r="63" spans="1:6" ht="15" customHeight="1" x14ac:dyDescent="0.25">
      <c r="A63" s="251">
        <v>59</v>
      </c>
      <c r="B63" s="181">
        <v>70270</v>
      </c>
      <c r="C63" s="245" t="s">
        <v>208</v>
      </c>
      <c r="D63" s="182">
        <v>17223690</v>
      </c>
      <c r="E63" s="183">
        <v>819</v>
      </c>
      <c r="F63" s="185">
        <v>21030.146520146522</v>
      </c>
    </row>
    <row r="64" spans="1:6" ht="15" customHeight="1" x14ac:dyDescent="0.25">
      <c r="A64" s="251">
        <v>60</v>
      </c>
      <c r="B64" s="181">
        <v>40990</v>
      </c>
      <c r="C64" s="245" t="s">
        <v>21</v>
      </c>
      <c r="D64" s="182">
        <v>24899480</v>
      </c>
      <c r="E64" s="183">
        <v>1196</v>
      </c>
      <c r="F64" s="185">
        <v>20818.963210702343</v>
      </c>
    </row>
    <row r="65" spans="1:6" ht="15" customHeight="1" x14ac:dyDescent="0.25">
      <c r="A65" s="251">
        <v>61</v>
      </c>
      <c r="B65" s="181">
        <v>30460</v>
      </c>
      <c r="C65" s="245" t="s">
        <v>51</v>
      </c>
      <c r="D65" s="182">
        <v>31175030</v>
      </c>
      <c r="E65" s="183">
        <v>1508</v>
      </c>
      <c r="F65" s="185">
        <v>20673.096816976129</v>
      </c>
    </row>
    <row r="66" spans="1:6" ht="15" customHeight="1" x14ac:dyDescent="0.25">
      <c r="A66" s="251">
        <v>62</v>
      </c>
      <c r="B66" s="181">
        <v>61390</v>
      </c>
      <c r="C66" s="245" t="s">
        <v>182</v>
      </c>
      <c r="D66" s="182">
        <v>20427403.780000001</v>
      </c>
      <c r="E66" s="183">
        <v>999</v>
      </c>
      <c r="F66" s="185">
        <v>20447.851631631635</v>
      </c>
    </row>
    <row r="67" spans="1:6" ht="15" customHeight="1" x14ac:dyDescent="0.25">
      <c r="A67" s="251">
        <v>63</v>
      </c>
      <c r="B67" s="181">
        <v>61150</v>
      </c>
      <c r="C67" s="245" t="s">
        <v>179</v>
      </c>
      <c r="D67" s="182">
        <v>21850270</v>
      </c>
      <c r="E67" s="183">
        <v>1074</v>
      </c>
      <c r="F67" s="185">
        <v>20344.757914338919</v>
      </c>
    </row>
    <row r="68" spans="1:6" ht="15" customHeight="1" x14ac:dyDescent="0.25">
      <c r="A68" s="251">
        <v>64</v>
      </c>
      <c r="B68" s="181">
        <v>21350</v>
      </c>
      <c r="C68" s="245" t="s">
        <v>190</v>
      </c>
      <c r="D68" s="182">
        <v>14893640</v>
      </c>
      <c r="E68" s="183">
        <v>735</v>
      </c>
      <c r="F68" s="185">
        <v>20263.455782312925</v>
      </c>
    </row>
    <row r="69" spans="1:6" ht="15" customHeight="1" x14ac:dyDescent="0.25">
      <c r="A69" s="251">
        <v>65</v>
      </c>
      <c r="B69" s="181">
        <v>20460</v>
      </c>
      <c r="C69" s="245" t="s">
        <v>189</v>
      </c>
      <c r="D69" s="182">
        <v>20722230</v>
      </c>
      <c r="E69" s="183">
        <v>1023</v>
      </c>
      <c r="F69" s="185">
        <v>20256.334310850441</v>
      </c>
    </row>
    <row r="70" spans="1:6" ht="15" customHeight="1" x14ac:dyDescent="0.25">
      <c r="A70" s="251">
        <v>66</v>
      </c>
      <c r="B70" s="181">
        <v>30310</v>
      </c>
      <c r="C70" s="245" t="s">
        <v>6</v>
      </c>
      <c r="D70" s="182">
        <v>12469980</v>
      </c>
      <c r="E70" s="183">
        <v>616</v>
      </c>
      <c r="F70" s="185">
        <v>20243.474025974025</v>
      </c>
    </row>
    <row r="71" spans="1:6" ht="15" customHeight="1" x14ac:dyDescent="0.25">
      <c r="A71" s="251">
        <v>67</v>
      </c>
      <c r="B71" s="181">
        <v>61500</v>
      </c>
      <c r="C71" s="245" t="s">
        <v>85</v>
      </c>
      <c r="D71" s="182">
        <v>63144840</v>
      </c>
      <c r="E71" s="183">
        <v>3126</v>
      </c>
      <c r="F71" s="185">
        <v>20199.884836852209</v>
      </c>
    </row>
    <row r="72" spans="1:6" ht="15" customHeight="1" x14ac:dyDescent="0.25">
      <c r="A72" s="251">
        <v>68</v>
      </c>
      <c r="B72" s="181">
        <v>30640</v>
      </c>
      <c r="C72" s="245" t="s">
        <v>11</v>
      </c>
      <c r="D72" s="182">
        <v>20747390</v>
      </c>
      <c r="E72" s="183">
        <v>1037</v>
      </c>
      <c r="F72" s="185">
        <v>20007.126325940211</v>
      </c>
    </row>
    <row r="73" spans="1:6" ht="15" customHeight="1" x14ac:dyDescent="0.25">
      <c r="A73" s="251">
        <v>69</v>
      </c>
      <c r="B73" s="181">
        <v>50760</v>
      </c>
      <c r="C73" s="245" t="s">
        <v>172</v>
      </c>
      <c r="D73" s="182">
        <v>39186520</v>
      </c>
      <c r="E73" s="183">
        <v>1970</v>
      </c>
      <c r="F73" s="185">
        <v>19891.634517766499</v>
      </c>
    </row>
    <row r="74" spans="1:6" ht="15" customHeight="1" x14ac:dyDescent="0.25">
      <c r="A74" s="251">
        <v>70</v>
      </c>
      <c r="B74" s="181">
        <v>30940</v>
      </c>
      <c r="C74" s="245" t="s">
        <v>3</v>
      </c>
      <c r="D74" s="182">
        <v>24106510</v>
      </c>
      <c r="E74" s="183">
        <v>1212</v>
      </c>
      <c r="F74" s="185">
        <v>19889.859735973598</v>
      </c>
    </row>
    <row r="75" spans="1:6" ht="15" customHeight="1" x14ac:dyDescent="0.25">
      <c r="A75" s="251">
        <v>71</v>
      </c>
      <c r="B75" s="181">
        <v>40011</v>
      </c>
      <c r="C75" s="245" t="s">
        <v>56</v>
      </c>
      <c r="D75" s="182">
        <v>57722880</v>
      </c>
      <c r="E75" s="183">
        <v>2908</v>
      </c>
      <c r="F75" s="185">
        <v>19849.68363136176</v>
      </c>
    </row>
    <row r="76" spans="1:6" ht="15" customHeight="1" x14ac:dyDescent="0.25">
      <c r="A76" s="251">
        <v>72</v>
      </c>
      <c r="B76" s="181">
        <v>60020</v>
      </c>
      <c r="C76" s="245" t="s">
        <v>25</v>
      </c>
      <c r="D76" s="182">
        <v>14185930</v>
      </c>
      <c r="E76" s="183">
        <v>716</v>
      </c>
      <c r="F76" s="185">
        <v>19812.751396648044</v>
      </c>
    </row>
    <row r="77" spans="1:6" ht="15" customHeight="1" x14ac:dyDescent="0.25">
      <c r="A77" s="251">
        <v>73</v>
      </c>
      <c r="B77" s="181">
        <v>31000</v>
      </c>
      <c r="C77" s="245" t="s">
        <v>52</v>
      </c>
      <c r="D77" s="182">
        <v>19659620</v>
      </c>
      <c r="E77" s="183">
        <v>995</v>
      </c>
      <c r="F77" s="185">
        <v>19758.412060301507</v>
      </c>
    </row>
    <row r="78" spans="1:6" ht="15" customHeight="1" x14ac:dyDescent="0.25">
      <c r="A78" s="251">
        <v>74</v>
      </c>
      <c r="B78" s="181">
        <v>61470</v>
      </c>
      <c r="C78" s="245" t="s">
        <v>206</v>
      </c>
      <c r="D78" s="182">
        <v>27059230</v>
      </c>
      <c r="E78" s="183">
        <v>1374</v>
      </c>
      <c r="F78" s="185">
        <v>19693.762736535664</v>
      </c>
    </row>
    <row r="79" spans="1:6" ht="15" customHeight="1" x14ac:dyDescent="0.25">
      <c r="A79" s="251">
        <v>75</v>
      </c>
      <c r="B79" s="181">
        <v>40133</v>
      </c>
      <c r="C79" s="245" t="s">
        <v>22</v>
      </c>
      <c r="D79" s="182">
        <v>22498040</v>
      </c>
      <c r="E79" s="183">
        <v>1161</v>
      </c>
      <c r="F79" s="185">
        <v>19378.156761412574</v>
      </c>
    </row>
    <row r="80" spans="1:6" ht="15" customHeight="1" x14ac:dyDescent="0.25">
      <c r="A80" s="251">
        <v>76</v>
      </c>
      <c r="B80" s="181">
        <v>31480</v>
      </c>
      <c r="C80" s="245" t="s">
        <v>53</v>
      </c>
      <c r="D80" s="182">
        <v>25514570</v>
      </c>
      <c r="E80" s="183">
        <v>1317</v>
      </c>
      <c r="F80" s="185">
        <v>19373.249810174639</v>
      </c>
    </row>
    <row r="81" spans="1:6" ht="15" customHeight="1" x14ac:dyDescent="0.25">
      <c r="A81" s="251">
        <v>77</v>
      </c>
      <c r="B81" s="181">
        <v>61430</v>
      </c>
      <c r="C81" s="245" t="s">
        <v>82</v>
      </c>
      <c r="D81" s="182">
        <v>49202340</v>
      </c>
      <c r="E81" s="183">
        <v>2547</v>
      </c>
      <c r="F81" s="185">
        <v>19317.76207302709</v>
      </c>
    </row>
    <row r="82" spans="1:6" ht="15" customHeight="1" x14ac:dyDescent="0.25">
      <c r="A82" s="251">
        <v>78</v>
      </c>
      <c r="B82" s="181">
        <v>10320</v>
      </c>
      <c r="C82" s="245" t="s">
        <v>41</v>
      </c>
      <c r="D82" s="182">
        <v>21183680</v>
      </c>
      <c r="E82" s="183">
        <v>1099</v>
      </c>
      <c r="F82" s="185">
        <v>19275.414012738853</v>
      </c>
    </row>
    <row r="83" spans="1:6" ht="15" customHeight="1" x14ac:dyDescent="0.25">
      <c r="A83" s="251">
        <v>79</v>
      </c>
      <c r="B83" s="181">
        <v>40720</v>
      </c>
      <c r="C83" s="245" t="s">
        <v>165</v>
      </c>
      <c r="D83" s="182">
        <v>22899510</v>
      </c>
      <c r="E83" s="183">
        <v>1195</v>
      </c>
      <c r="F83" s="185">
        <v>19162.769874476988</v>
      </c>
    </row>
    <row r="84" spans="1:6" ht="15" customHeight="1" x14ac:dyDescent="0.25">
      <c r="A84" s="251">
        <v>80</v>
      </c>
      <c r="B84" s="181">
        <v>21020</v>
      </c>
      <c r="C84" s="245" t="s">
        <v>49</v>
      </c>
      <c r="D84" s="182">
        <v>20810600</v>
      </c>
      <c r="E84" s="183">
        <v>1106</v>
      </c>
      <c r="F84" s="185">
        <v>18816.094032549729</v>
      </c>
    </row>
    <row r="85" spans="1:6" ht="15" customHeight="1" x14ac:dyDescent="0.25">
      <c r="A85" s="251">
        <v>81</v>
      </c>
      <c r="B85" s="181">
        <v>60050</v>
      </c>
      <c r="C85" s="245" t="s">
        <v>174</v>
      </c>
      <c r="D85" s="182">
        <v>21367370</v>
      </c>
      <c r="E85" s="183">
        <v>1137</v>
      </c>
      <c r="F85" s="185">
        <v>18792.761653474055</v>
      </c>
    </row>
    <row r="86" spans="1:6" ht="15" customHeight="1" x14ac:dyDescent="0.25">
      <c r="A86" s="251">
        <v>82</v>
      </c>
      <c r="B86" s="181">
        <v>30650</v>
      </c>
      <c r="C86" s="245" t="s">
        <v>193</v>
      </c>
      <c r="D86" s="182">
        <v>21096240</v>
      </c>
      <c r="E86" s="183">
        <v>1134</v>
      </c>
      <c r="F86" s="185">
        <v>18603.386243386245</v>
      </c>
    </row>
    <row r="87" spans="1:6" ht="15" customHeight="1" x14ac:dyDescent="0.25">
      <c r="A87" s="251">
        <v>83</v>
      </c>
      <c r="B87" s="181">
        <v>60850</v>
      </c>
      <c r="C87" s="245" t="s">
        <v>177</v>
      </c>
      <c r="D87" s="182">
        <v>23198620</v>
      </c>
      <c r="E87" s="183">
        <v>1250</v>
      </c>
      <c r="F87" s="185">
        <v>18558.896000000001</v>
      </c>
    </row>
    <row r="88" spans="1:6" ht="15" customHeight="1" x14ac:dyDescent="0.25">
      <c r="A88" s="251">
        <v>84</v>
      </c>
      <c r="B88" s="181">
        <v>40820</v>
      </c>
      <c r="C88" s="245" t="s">
        <v>166</v>
      </c>
      <c r="D88" s="182">
        <v>14368820</v>
      </c>
      <c r="E88" s="183">
        <v>783</v>
      </c>
      <c r="F88" s="185">
        <v>18350.983397190295</v>
      </c>
    </row>
    <row r="89" spans="1:6" ht="15" customHeight="1" x14ac:dyDescent="0.25">
      <c r="A89" s="251">
        <v>85</v>
      </c>
      <c r="B89" s="181">
        <v>40730</v>
      </c>
      <c r="C89" s="245" t="s">
        <v>19</v>
      </c>
      <c r="D89" s="182">
        <v>9056700</v>
      </c>
      <c r="E89" s="183">
        <v>516</v>
      </c>
      <c r="F89" s="185">
        <v>17551.744186046511</v>
      </c>
    </row>
    <row r="90" spans="1:6" ht="15" customHeight="1" x14ac:dyDescent="0.25">
      <c r="A90" s="251">
        <v>86</v>
      </c>
      <c r="B90" s="181">
        <v>30160</v>
      </c>
      <c r="C90" s="245" t="s">
        <v>191</v>
      </c>
      <c r="D90" s="182">
        <v>25416890</v>
      </c>
      <c r="E90" s="183">
        <v>1451</v>
      </c>
      <c r="F90" s="185">
        <v>17516.809097174362</v>
      </c>
    </row>
    <row r="91" spans="1:6" ht="15" customHeight="1" x14ac:dyDescent="0.25">
      <c r="A91" s="251">
        <v>87</v>
      </c>
      <c r="B91" s="181">
        <v>50230</v>
      </c>
      <c r="C91" s="245" t="s">
        <v>60</v>
      </c>
      <c r="D91" s="182">
        <v>18951000</v>
      </c>
      <c r="E91" s="183">
        <v>1096</v>
      </c>
      <c r="F91" s="185">
        <v>17291.058394160584</v>
      </c>
    </row>
    <row r="92" spans="1:6" ht="15" customHeight="1" x14ac:dyDescent="0.25">
      <c r="A92" s="251">
        <v>88</v>
      </c>
      <c r="B92" s="181">
        <v>40210</v>
      </c>
      <c r="C92" s="245" t="s">
        <v>15</v>
      </c>
      <c r="D92" s="182">
        <v>10033920</v>
      </c>
      <c r="E92" s="183">
        <v>597</v>
      </c>
      <c r="F92" s="185">
        <v>16807.236180904521</v>
      </c>
    </row>
    <row r="93" spans="1:6" ht="15" customHeight="1" x14ac:dyDescent="0.25">
      <c r="A93" s="251">
        <v>89</v>
      </c>
      <c r="B93" s="181">
        <v>30530</v>
      </c>
      <c r="C93" s="245" t="s">
        <v>160</v>
      </c>
      <c r="D93" s="182">
        <v>26241710</v>
      </c>
      <c r="E93" s="183">
        <v>1578</v>
      </c>
      <c r="F93" s="185">
        <v>16629.727503168568</v>
      </c>
    </row>
    <row r="94" spans="1:6" ht="15" customHeight="1" x14ac:dyDescent="0.25">
      <c r="A94" s="251">
        <v>90</v>
      </c>
      <c r="B94" s="181">
        <v>30440</v>
      </c>
      <c r="C94" s="245" t="s">
        <v>7</v>
      </c>
      <c r="D94" s="182">
        <v>15878690</v>
      </c>
      <c r="E94" s="183">
        <v>957</v>
      </c>
      <c r="F94" s="185">
        <v>16592.152560083596</v>
      </c>
    </row>
    <row r="95" spans="1:6" ht="15" customHeight="1" x14ac:dyDescent="0.25">
      <c r="A95" s="251">
        <v>91</v>
      </c>
      <c r="B95" s="181">
        <v>40030</v>
      </c>
      <c r="C95" s="245" t="s">
        <v>162</v>
      </c>
      <c r="D95" s="182">
        <v>10810200</v>
      </c>
      <c r="E95" s="183">
        <v>654</v>
      </c>
      <c r="F95" s="185">
        <v>16529.357798165136</v>
      </c>
    </row>
    <row r="96" spans="1:6" ht="15" customHeight="1" x14ac:dyDescent="0.25">
      <c r="A96" s="251">
        <v>92</v>
      </c>
      <c r="B96" s="181">
        <v>50060</v>
      </c>
      <c r="C96" s="245" t="s">
        <v>167</v>
      </c>
      <c r="D96" s="182">
        <v>30167780</v>
      </c>
      <c r="E96" s="183">
        <v>1834</v>
      </c>
      <c r="F96" s="185">
        <v>16449.171210468921</v>
      </c>
    </row>
    <row r="97" spans="1:6" ht="15" customHeight="1" x14ac:dyDescent="0.25">
      <c r="A97" s="251">
        <v>93</v>
      </c>
      <c r="B97" s="181">
        <v>60001</v>
      </c>
      <c r="C97" s="245" t="s">
        <v>197</v>
      </c>
      <c r="D97" s="182">
        <v>17197560</v>
      </c>
      <c r="E97" s="183">
        <v>1083</v>
      </c>
      <c r="F97" s="185">
        <v>15879.556786703601</v>
      </c>
    </row>
    <row r="98" spans="1:6" ht="15" customHeight="1" x14ac:dyDescent="0.25">
      <c r="A98" s="251">
        <v>94</v>
      </c>
      <c r="B98" s="181">
        <v>50340</v>
      </c>
      <c r="C98" s="245" t="s">
        <v>169</v>
      </c>
      <c r="D98" s="182">
        <v>16693870</v>
      </c>
      <c r="E98" s="183">
        <v>1054</v>
      </c>
      <c r="F98" s="185">
        <v>15838.586337760911</v>
      </c>
    </row>
    <row r="99" spans="1:6" ht="15" customHeight="1" x14ac:dyDescent="0.25">
      <c r="A99" s="251">
        <v>95</v>
      </c>
      <c r="B99" s="181">
        <v>30890</v>
      </c>
      <c r="C99" s="245" t="s">
        <v>161</v>
      </c>
      <c r="D99" s="182">
        <v>12309910</v>
      </c>
      <c r="E99" s="183">
        <v>787</v>
      </c>
      <c r="F99" s="185">
        <v>15641.562897077509</v>
      </c>
    </row>
    <row r="100" spans="1:6" ht="15" customHeight="1" x14ac:dyDescent="0.25">
      <c r="A100" s="251">
        <v>96</v>
      </c>
      <c r="B100" s="181">
        <v>60240</v>
      </c>
      <c r="C100" s="245" t="s">
        <v>176</v>
      </c>
      <c r="D100" s="182">
        <v>35459440</v>
      </c>
      <c r="E100" s="183">
        <v>2323</v>
      </c>
      <c r="F100" s="185">
        <v>15264.502798105897</v>
      </c>
    </row>
    <row r="101" spans="1:6" ht="15" customHeight="1" x14ac:dyDescent="0.25">
      <c r="A101" s="251">
        <v>97</v>
      </c>
      <c r="B101" s="181">
        <v>40080</v>
      </c>
      <c r="C101" s="245" t="s">
        <v>57</v>
      </c>
      <c r="D101" s="182">
        <v>21057499.940000001</v>
      </c>
      <c r="E101" s="183">
        <v>1394</v>
      </c>
      <c r="F101" s="185">
        <v>15105.810573888093</v>
      </c>
    </row>
    <row r="102" spans="1:6" ht="15" customHeight="1" x14ac:dyDescent="0.25">
      <c r="A102" s="251">
        <v>98</v>
      </c>
      <c r="B102" s="248">
        <v>10001</v>
      </c>
      <c r="C102" s="418" t="s">
        <v>211</v>
      </c>
      <c r="D102" s="253">
        <v>13820420</v>
      </c>
      <c r="E102" s="254">
        <v>944</v>
      </c>
      <c r="F102" s="185">
        <v>14640.275423728814</v>
      </c>
    </row>
    <row r="103" spans="1:6" ht="15" customHeight="1" x14ac:dyDescent="0.25">
      <c r="A103" s="251">
        <v>99</v>
      </c>
      <c r="B103" s="181">
        <v>40300</v>
      </c>
      <c r="C103" s="245" t="s">
        <v>16</v>
      </c>
      <c r="D103" s="182">
        <v>6102550</v>
      </c>
      <c r="E103" s="183">
        <v>421</v>
      </c>
      <c r="F103" s="185">
        <v>14495.368171021377</v>
      </c>
    </row>
    <row r="104" spans="1:6" ht="15" customHeight="1" x14ac:dyDescent="0.25">
      <c r="A104" s="251">
        <v>100</v>
      </c>
      <c r="B104" s="181">
        <v>50930</v>
      </c>
      <c r="C104" s="245" t="s">
        <v>133</v>
      </c>
      <c r="D104" s="182">
        <v>13627750</v>
      </c>
      <c r="E104" s="183">
        <v>995</v>
      </c>
      <c r="F104" s="185">
        <v>13696.231155778894</v>
      </c>
    </row>
    <row r="105" spans="1:6" ht="15" customHeight="1" x14ac:dyDescent="0.25">
      <c r="A105" s="251">
        <v>101</v>
      </c>
      <c r="B105" s="181">
        <v>40950</v>
      </c>
      <c r="C105" s="245" t="s">
        <v>4</v>
      </c>
      <c r="D105" s="182">
        <v>14419874.560000001</v>
      </c>
      <c r="E105" s="183">
        <v>1097</v>
      </c>
      <c r="F105" s="184">
        <v>13144.826399270738</v>
      </c>
    </row>
    <row r="106" spans="1:6" ht="15" customHeight="1" x14ac:dyDescent="0.25">
      <c r="A106" s="251">
        <v>102</v>
      </c>
      <c r="B106" s="414">
        <v>30130</v>
      </c>
      <c r="C106" s="410" t="s">
        <v>1</v>
      </c>
      <c r="D106" s="408">
        <v>6244160</v>
      </c>
      <c r="E106" s="402">
        <v>524</v>
      </c>
      <c r="F106" s="416">
        <v>11916.335877862595</v>
      </c>
    </row>
    <row r="107" spans="1:6" ht="15" customHeight="1" x14ac:dyDescent="0.25">
      <c r="A107" s="251">
        <v>103</v>
      </c>
      <c r="B107" s="181">
        <v>40840</v>
      </c>
      <c r="C107" s="245" t="s">
        <v>20</v>
      </c>
      <c r="D107" s="182">
        <v>11028350</v>
      </c>
      <c r="E107" s="183">
        <v>932</v>
      </c>
      <c r="F107" s="185">
        <v>11832.993562231759</v>
      </c>
    </row>
    <row r="108" spans="1:6" ht="15" customHeight="1" x14ac:dyDescent="0.25">
      <c r="A108" s="251">
        <v>104</v>
      </c>
      <c r="B108" s="181">
        <v>61570</v>
      </c>
      <c r="C108" s="245" t="s">
        <v>187</v>
      </c>
      <c r="D108" s="182">
        <v>31473510</v>
      </c>
      <c r="E108" s="183">
        <v>2786</v>
      </c>
      <c r="F108" s="185">
        <v>11297.024407753051</v>
      </c>
    </row>
    <row r="109" spans="1:6" ht="15" customHeight="1" x14ac:dyDescent="0.25">
      <c r="A109" s="251">
        <v>105</v>
      </c>
      <c r="B109" s="181">
        <v>40360</v>
      </c>
      <c r="C109" s="245" t="s">
        <v>17</v>
      </c>
      <c r="D109" s="182">
        <v>6498870</v>
      </c>
      <c r="E109" s="183">
        <v>672</v>
      </c>
      <c r="F109" s="185">
        <v>9670.9375</v>
      </c>
    </row>
    <row r="110" spans="1:6" ht="15" customHeight="1" x14ac:dyDescent="0.25">
      <c r="A110" s="251">
        <v>106</v>
      </c>
      <c r="B110" s="181">
        <v>50420</v>
      </c>
      <c r="C110" s="245" t="s">
        <v>170</v>
      </c>
      <c r="D110" s="182">
        <v>8882750</v>
      </c>
      <c r="E110" s="183">
        <v>949</v>
      </c>
      <c r="F110" s="185">
        <v>9360.1159114857746</v>
      </c>
    </row>
    <row r="111" spans="1:6" ht="15" customHeight="1" x14ac:dyDescent="0.25">
      <c r="A111" s="412">
        <v>107</v>
      </c>
      <c r="B111" s="413">
        <v>40031</v>
      </c>
      <c r="C111" s="417" t="s">
        <v>164</v>
      </c>
      <c r="D111" s="178">
        <v>9697747.2300000004</v>
      </c>
      <c r="E111" s="153">
        <v>1057</v>
      </c>
      <c r="F111" s="171">
        <v>9174.7845127719975</v>
      </c>
    </row>
    <row r="112" spans="1:6" x14ac:dyDescent="0.25">
      <c r="A112" s="405">
        <v>108</v>
      </c>
      <c r="B112" s="181">
        <v>61450</v>
      </c>
      <c r="C112" s="245" t="s">
        <v>83</v>
      </c>
      <c r="D112" s="182">
        <v>13544760</v>
      </c>
      <c r="E112" s="183">
        <v>1988</v>
      </c>
      <c r="F112" s="185">
        <v>6813.259557344064</v>
      </c>
    </row>
    <row r="113" spans="1:6" x14ac:dyDescent="0.25">
      <c r="A113" s="406">
        <v>109</v>
      </c>
      <c r="B113" s="181">
        <v>30790</v>
      </c>
      <c r="C113" s="245" t="s">
        <v>12</v>
      </c>
      <c r="D113" s="182">
        <v>5395050</v>
      </c>
      <c r="E113" s="183">
        <v>809</v>
      </c>
      <c r="F113" s="185">
        <v>6668.7886279357235</v>
      </c>
    </row>
    <row r="114" spans="1:6" x14ac:dyDescent="0.25">
      <c r="A114" s="406">
        <v>110</v>
      </c>
      <c r="B114" s="181">
        <v>61210</v>
      </c>
      <c r="C114" s="245" t="s">
        <v>180</v>
      </c>
      <c r="D114" s="182">
        <v>5074920</v>
      </c>
      <c r="E114" s="183">
        <v>981</v>
      </c>
      <c r="F114" s="185">
        <v>5173.2110091743116</v>
      </c>
    </row>
    <row r="115" spans="1:6" x14ac:dyDescent="0.25">
      <c r="A115" s="697">
        <v>111</v>
      </c>
      <c r="B115" s="693">
        <v>61340</v>
      </c>
      <c r="C115" s="554" t="s">
        <v>181</v>
      </c>
      <c r="D115" s="659">
        <v>4602630</v>
      </c>
      <c r="E115" s="698">
        <v>1401</v>
      </c>
      <c r="F115" s="550">
        <v>3285.2462526766594</v>
      </c>
    </row>
    <row r="116" spans="1:6" ht="15" customHeight="1" x14ac:dyDescent="0.25">
      <c r="A116" s="406">
        <v>112</v>
      </c>
      <c r="B116" s="181">
        <v>61080</v>
      </c>
      <c r="C116" s="245" t="s">
        <v>178</v>
      </c>
      <c r="D116" s="182">
        <v>5122270</v>
      </c>
      <c r="E116" s="153">
        <v>1634</v>
      </c>
      <c r="F116" s="171">
        <v>3134.8041615667075</v>
      </c>
    </row>
    <row r="117" spans="1:6" ht="15" customHeight="1" thickBot="1" x14ac:dyDescent="0.3">
      <c r="A117" s="692">
        <v>113</v>
      </c>
      <c r="B117" s="694">
        <v>61600</v>
      </c>
      <c r="C117" s="695" t="s">
        <v>223</v>
      </c>
      <c r="D117" s="696"/>
      <c r="E117" s="156"/>
      <c r="F117" s="250"/>
    </row>
  </sheetData>
  <sortState ref="A5:F117">
    <sortCondition descending="1" ref="F117"/>
  </sortState>
  <pageMargins left="0" right="0" top="0" bottom="0" header="0.31496062992125984" footer="0.31496062992125984"/>
  <pageSetup paperSize="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7"/>
  <sheetViews>
    <sheetView zoomScale="90" zoomScaleNormal="90" workbookViewId="0">
      <pane xSplit="3" ySplit="4" topLeftCell="D5" activePane="bottomRight" state="frozen"/>
      <selection pane="topRight" activeCell="D1" sqref="D1"/>
      <selection pane="bottomLeft" activeCell="A6" sqref="A6"/>
      <selection pane="bottomRight" activeCell="C4" sqref="C4"/>
    </sheetView>
  </sheetViews>
  <sheetFormatPr defaultRowHeight="15" x14ac:dyDescent="0.25"/>
  <cols>
    <col min="1" max="1" width="4.140625" style="158" customWidth="1"/>
    <col min="2" max="2" width="8.7109375" style="158" customWidth="1"/>
    <col min="3" max="3" width="33.5703125" style="158" customWidth="1"/>
    <col min="4" max="4" width="16.7109375" style="158" customWidth="1"/>
    <col min="5" max="5" width="13.7109375" style="158" customWidth="1"/>
    <col min="6" max="6" width="15.140625" style="158" customWidth="1"/>
    <col min="7" max="16384" width="9.140625" style="158"/>
  </cols>
  <sheetData>
    <row r="1" spans="1:6" ht="15.75" x14ac:dyDescent="0.25">
      <c r="B1" s="116" t="s">
        <v>77</v>
      </c>
    </row>
    <row r="2" spans="1:6" x14ac:dyDescent="0.25">
      <c r="C2" s="117" t="s">
        <v>210</v>
      </c>
    </row>
    <row r="3" spans="1:6" ht="11.25" customHeight="1" thickBot="1" x14ac:dyDescent="0.3">
      <c r="B3" s="53"/>
      <c r="C3" s="53"/>
      <c r="D3" s="49"/>
      <c r="E3" s="49"/>
      <c r="F3" s="49"/>
    </row>
    <row r="4" spans="1:6" ht="57.75" customHeight="1" thickBot="1" x14ac:dyDescent="0.3">
      <c r="A4" s="216" t="s">
        <v>30</v>
      </c>
      <c r="B4" s="217" t="s">
        <v>36</v>
      </c>
      <c r="C4" s="218" t="s">
        <v>35</v>
      </c>
      <c r="D4" s="70" t="s">
        <v>37</v>
      </c>
      <c r="E4" s="222" t="s">
        <v>40</v>
      </c>
      <c r="F4" s="223" t="s">
        <v>188</v>
      </c>
    </row>
    <row r="5" spans="1:6" ht="15" customHeight="1" x14ac:dyDescent="0.25">
      <c r="A5" s="247">
        <v>1</v>
      </c>
      <c r="B5" s="241">
        <v>40020</v>
      </c>
      <c r="C5" s="409" t="s">
        <v>163</v>
      </c>
      <c r="D5" s="242">
        <v>149530443.63999999</v>
      </c>
      <c r="E5" s="252">
        <v>358</v>
      </c>
      <c r="F5" s="219">
        <v>417682.80346368713</v>
      </c>
    </row>
    <row r="6" spans="1:6" ht="15" customHeight="1" x14ac:dyDescent="0.25">
      <c r="A6" s="244">
        <v>2</v>
      </c>
      <c r="B6" s="181">
        <v>30500</v>
      </c>
      <c r="C6" s="245" t="s">
        <v>192</v>
      </c>
      <c r="D6" s="182">
        <v>113966011.69</v>
      </c>
      <c r="E6" s="183">
        <v>334</v>
      </c>
      <c r="F6" s="185">
        <v>341215.60386227543</v>
      </c>
    </row>
    <row r="7" spans="1:6" ht="15" customHeight="1" x14ac:dyDescent="0.25">
      <c r="A7" s="244">
        <v>3</v>
      </c>
      <c r="B7" s="181">
        <v>10003</v>
      </c>
      <c r="C7" s="245" t="s">
        <v>42</v>
      </c>
      <c r="D7" s="182">
        <v>80510348.209999993</v>
      </c>
      <c r="E7" s="183">
        <v>275</v>
      </c>
      <c r="F7" s="185">
        <v>292764.90258181817</v>
      </c>
    </row>
    <row r="8" spans="1:6" ht="15" customHeight="1" x14ac:dyDescent="0.25">
      <c r="A8" s="244">
        <v>4</v>
      </c>
      <c r="B8" s="181">
        <v>20550</v>
      </c>
      <c r="C8" s="245" t="s">
        <v>48</v>
      </c>
      <c r="D8" s="182">
        <v>188764230.55000001</v>
      </c>
      <c r="E8" s="183">
        <v>727</v>
      </c>
      <c r="F8" s="185">
        <v>259648.1850756534</v>
      </c>
    </row>
    <row r="9" spans="1:6" ht="15" customHeight="1" x14ac:dyDescent="0.25">
      <c r="A9" s="244">
        <v>5</v>
      </c>
      <c r="B9" s="181">
        <v>40100</v>
      </c>
      <c r="C9" s="245" t="s">
        <v>58</v>
      </c>
      <c r="D9" s="182">
        <v>218279100.06999999</v>
      </c>
      <c r="E9" s="183">
        <v>1080</v>
      </c>
      <c r="F9" s="185">
        <v>202110.27784259259</v>
      </c>
    </row>
    <row r="10" spans="1:6" ht="15" customHeight="1" x14ac:dyDescent="0.25">
      <c r="A10" s="244">
        <v>6</v>
      </c>
      <c r="B10" s="181">
        <v>61610</v>
      </c>
      <c r="C10" s="245" t="s">
        <v>224</v>
      </c>
      <c r="D10" s="182">
        <v>94544900.930000007</v>
      </c>
      <c r="E10" s="183">
        <v>517</v>
      </c>
      <c r="F10" s="185">
        <v>182872.14880077372</v>
      </c>
    </row>
    <row r="11" spans="1:6" ht="15" customHeight="1" x14ac:dyDescent="0.25">
      <c r="A11" s="244">
        <v>7</v>
      </c>
      <c r="B11" s="181">
        <v>10880</v>
      </c>
      <c r="C11" s="245" t="s">
        <v>130</v>
      </c>
      <c r="D11" s="182">
        <v>681506915.20000005</v>
      </c>
      <c r="E11" s="183">
        <v>3930</v>
      </c>
      <c r="F11" s="185">
        <v>173411.42880407127</v>
      </c>
    </row>
    <row r="12" spans="1:6" ht="15" customHeight="1" x14ac:dyDescent="0.25">
      <c r="A12" s="244">
        <v>8</v>
      </c>
      <c r="B12" s="181">
        <v>31480</v>
      </c>
      <c r="C12" s="245" t="s">
        <v>53</v>
      </c>
      <c r="D12" s="182">
        <v>215078751.33000001</v>
      </c>
      <c r="E12" s="183">
        <v>1317</v>
      </c>
      <c r="F12" s="185">
        <v>163309.60617312073</v>
      </c>
    </row>
    <row r="13" spans="1:6" ht="15" customHeight="1" x14ac:dyDescent="0.25">
      <c r="A13" s="244">
        <v>9</v>
      </c>
      <c r="B13" s="181">
        <v>50003</v>
      </c>
      <c r="C13" s="245" t="s">
        <v>62</v>
      </c>
      <c r="D13" s="182">
        <v>199353763.28999999</v>
      </c>
      <c r="E13" s="183">
        <v>1284</v>
      </c>
      <c r="F13" s="185">
        <v>155259.94025700935</v>
      </c>
    </row>
    <row r="14" spans="1:6" ht="15" customHeight="1" x14ac:dyDescent="0.25">
      <c r="A14" s="244">
        <v>10</v>
      </c>
      <c r="B14" s="181">
        <v>40133</v>
      </c>
      <c r="C14" s="245" t="s">
        <v>22</v>
      </c>
      <c r="D14" s="182">
        <v>177321423.96000001</v>
      </c>
      <c r="E14" s="183">
        <v>1161</v>
      </c>
      <c r="F14" s="185">
        <v>152731.63131782945</v>
      </c>
    </row>
    <row r="15" spans="1:6" ht="15" customHeight="1" x14ac:dyDescent="0.25">
      <c r="A15" s="244">
        <v>11</v>
      </c>
      <c r="B15" s="181">
        <v>30130</v>
      </c>
      <c r="C15" s="245" t="s">
        <v>1</v>
      </c>
      <c r="D15" s="182">
        <v>76703293.579999998</v>
      </c>
      <c r="E15" s="183">
        <v>524</v>
      </c>
      <c r="F15" s="185">
        <v>146380.33125954197</v>
      </c>
    </row>
    <row r="16" spans="1:6" ht="15" customHeight="1" x14ac:dyDescent="0.25">
      <c r="A16" s="244">
        <v>12</v>
      </c>
      <c r="B16" s="181">
        <v>40010</v>
      </c>
      <c r="C16" s="245" t="s">
        <v>55</v>
      </c>
      <c r="D16" s="182">
        <v>351255347.43000001</v>
      </c>
      <c r="E16" s="183">
        <v>2499</v>
      </c>
      <c r="F16" s="185">
        <v>140558.36231692677</v>
      </c>
    </row>
    <row r="17" spans="1:6" ht="15" customHeight="1" x14ac:dyDescent="0.25">
      <c r="A17" s="244">
        <v>13</v>
      </c>
      <c r="B17" s="181">
        <v>50930</v>
      </c>
      <c r="C17" s="245" t="s">
        <v>133</v>
      </c>
      <c r="D17" s="182">
        <v>128712694.42</v>
      </c>
      <c r="E17" s="183">
        <v>995</v>
      </c>
      <c r="F17" s="185">
        <v>129359.49187939698</v>
      </c>
    </row>
    <row r="18" spans="1:6" ht="15" customHeight="1" x14ac:dyDescent="0.25">
      <c r="A18" s="244">
        <v>14</v>
      </c>
      <c r="B18" s="181">
        <v>30650</v>
      </c>
      <c r="C18" s="245" t="s">
        <v>193</v>
      </c>
      <c r="D18" s="182">
        <v>142840089.71000001</v>
      </c>
      <c r="E18" s="183">
        <v>1134</v>
      </c>
      <c r="F18" s="185">
        <v>125961.27840388007</v>
      </c>
    </row>
    <row r="19" spans="1:6" ht="15" customHeight="1" x14ac:dyDescent="0.25">
      <c r="A19" s="244">
        <v>15</v>
      </c>
      <c r="B19" s="181">
        <v>61570</v>
      </c>
      <c r="C19" s="245" t="s">
        <v>187</v>
      </c>
      <c r="D19" s="182">
        <v>345567212.94</v>
      </c>
      <c r="E19" s="183">
        <v>2786</v>
      </c>
      <c r="F19" s="185">
        <v>124037.04699928213</v>
      </c>
    </row>
    <row r="20" spans="1:6" ht="15" customHeight="1" x14ac:dyDescent="0.25">
      <c r="A20" s="244">
        <v>16</v>
      </c>
      <c r="B20" s="181">
        <v>20060</v>
      </c>
      <c r="C20" s="245" t="s">
        <v>54</v>
      </c>
      <c r="D20" s="182">
        <v>223235751.15000001</v>
      </c>
      <c r="E20" s="183">
        <v>1806</v>
      </c>
      <c r="F20" s="185">
        <v>123607.83563122925</v>
      </c>
    </row>
    <row r="21" spans="1:6" ht="15" customHeight="1" x14ac:dyDescent="0.25">
      <c r="A21" s="244">
        <v>17</v>
      </c>
      <c r="B21" s="181">
        <v>20810</v>
      </c>
      <c r="C21" s="245" t="s">
        <v>158</v>
      </c>
      <c r="D21" s="182">
        <v>126436537.42</v>
      </c>
      <c r="E21" s="183">
        <v>1028</v>
      </c>
      <c r="F21" s="185">
        <v>122992.74068093386</v>
      </c>
    </row>
    <row r="22" spans="1:6" ht="15" customHeight="1" x14ac:dyDescent="0.25">
      <c r="A22" s="244">
        <v>18</v>
      </c>
      <c r="B22" s="181">
        <v>51580</v>
      </c>
      <c r="C22" s="245" t="s">
        <v>200</v>
      </c>
      <c r="D22" s="182">
        <v>368268869.60000002</v>
      </c>
      <c r="E22" s="183">
        <v>3002</v>
      </c>
      <c r="F22" s="185">
        <v>122674.50686209195</v>
      </c>
    </row>
    <row r="23" spans="1:6" ht="15" customHeight="1" x14ac:dyDescent="0.25">
      <c r="A23" s="244">
        <v>19</v>
      </c>
      <c r="B23" s="181">
        <v>40390</v>
      </c>
      <c r="C23" s="245" t="s">
        <v>18</v>
      </c>
      <c r="D23" s="182">
        <v>61744800.030000001</v>
      </c>
      <c r="E23" s="183">
        <v>506</v>
      </c>
      <c r="F23" s="185">
        <v>122025.29650197629</v>
      </c>
    </row>
    <row r="24" spans="1:6" ht="15" customHeight="1" x14ac:dyDescent="0.25">
      <c r="A24" s="244">
        <v>20</v>
      </c>
      <c r="B24" s="181">
        <v>70510</v>
      </c>
      <c r="C24" s="245" t="s">
        <v>8</v>
      </c>
      <c r="D24" s="182">
        <v>47348827.460000001</v>
      </c>
      <c r="E24" s="183">
        <v>395</v>
      </c>
      <c r="F24" s="185">
        <v>119870.44926582278</v>
      </c>
    </row>
    <row r="25" spans="1:6" ht="15" customHeight="1" x14ac:dyDescent="0.25">
      <c r="A25" s="244">
        <v>21</v>
      </c>
      <c r="B25" s="181">
        <v>50040</v>
      </c>
      <c r="C25" s="245" t="s">
        <v>63</v>
      </c>
      <c r="D25" s="182">
        <v>156208395</v>
      </c>
      <c r="E25" s="183">
        <v>1320</v>
      </c>
      <c r="F25" s="185">
        <v>118339.69318181818</v>
      </c>
    </row>
    <row r="26" spans="1:6" ht="15" customHeight="1" x14ac:dyDescent="0.25">
      <c r="A26" s="244">
        <v>22</v>
      </c>
      <c r="B26" s="181">
        <v>40730</v>
      </c>
      <c r="C26" s="245" t="s">
        <v>19</v>
      </c>
      <c r="D26" s="182">
        <v>61048824.549999997</v>
      </c>
      <c r="E26" s="183">
        <v>516</v>
      </c>
      <c r="F26" s="185">
        <v>118311.67548449613</v>
      </c>
    </row>
    <row r="27" spans="1:6" ht="15" customHeight="1" x14ac:dyDescent="0.25">
      <c r="A27" s="244">
        <v>23</v>
      </c>
      <c r="B27" s="181">
        <v>61430</v>
      </c>
      <c r="C27" s="245" t="s">
        <v>82</v>
      </c>
      <c r="D27" s="182">
        <v>296600805.81999999</v>
      </c>
      <c r="E27" s="183">
        <v>2547</v>
      </c>
      <c r="F27" s="185">
        <v>116451.04272477425</v>
      </c>
    </row>
    <row r="28" spans="1:6" ht="15" customHeight="1" x14ac:dyDescent="0.25">
      <c r="A28" s="244">
        <v>24</v>
      </c>
      <c r="B28" s="181">
        <v>20400</v>
      </c>
      <c r="C28" s="245" t="s">
        <v>47</v>
      </c>
      <c r="D28" s="182">
        <v>167745194.36000001</v>
      </c>
      <c r="E28" s="183">
        <v>1511</v>
      </c>
      <c r="F28" s="185">
        <v>111016.01215089345</v>
      </c>
    </row>
    <row r="29" spans="1:6" ht="15" customHeight="1" x14ac:dyDescent="0.25">
      <c r="A29" s="244">
        <v>25</v>
      </c>
      <c r="B29" s="181">
        <v>20080</v>
      </c>
      <c r="C29" s="245" t="s">
        <v>157</v>
      </c>
      <c r="D29" s="182">
        <v>116535778.48999999</v>
      </c>
      <c r="E29" s="183">
        <v>1051</v>
      </c>
      <c r="F29" s="185">
        <v>110880.85489058039</v>
      </c>
    </row>
    <row r="30" spans="1:6" ht="15" customHeight="1" x14ac:dyDescent="0.25">
      <c r="A30" s="244">
        <v>26</v>
      </c>
      <c r="B30" s="181">
        <v>40210</v>
      </c>
      <c r="C30" s="245" t="s">
        <v>15</v>
      </c>
      <c r="D30" s="182">
        <v>65711117.390000001</v>
      </c>
      <c r="E30" s="183">
        <v>597</v>
      </c>
      <c r="F30" s="185">
        <v>110068.87335008376</v>
      </c>
    </row>
    <row r="31" spans="1:6" ht="15" customHeight="1" x14ac:dyDescent="0.25">
      <c r="A31" s="244">
        <v>27</v>
      </c>
      <c r="B31" s="181">
        <v>61290</v>
      </c>
      <c r="C31" s="245" t="s">
        <v>207</v>
      </c>
      <c r="D31" s="182">
        <v>86574499.629999995</v>
      </c>
      <c r="E31" s="183">
        <v>790</v>
      </c>
      <c r="F31" s="185">
        <v>109587.97421518987</v>
      </c>
    </row>
    <row r="32" spans="1:6" ht="15" customHeight="1" x14ac:dyDescent="0.25">
      <c r="A32" s="244">
        <v>28</v>
      </c>
      <c r="B32" s="421">
        <v>61540</v>
      </c>
      <c r="C32" s="424" t="s">
        <v>185</v>
      </c>
      <c r="D32" s="422">
        <v>220910929.53</v>
      </c>
      <c r="E32" s="421">
        <v>2048</v>
      </c>
      <c r="F32" s="423">
        <v>107866.66480957031</v>
      </c>
    </row>
    <row r="33" spans="1:6" ht="15" customHeight="1" x14ac:dyDescent="0.25">
      <c r="A33" s="244">
        <v>29</v>
      </c>
      <c r="B33" s="181">
        <v>60020</v>
      </c>
      <c r="C33" s="245" t="s">
        <v>25</v>
      </c>
      <c r="D33" s="182">
        <v>76624186.959999993</v>
      </c>
      <c r="E33" s="183">
        <v>716</v>
      </c>
      <c r="F33" s="185">
        <v>107017.02089385474</v>
      </c>
    </row>
    <row r="34" spans="1:6" ht="15" customHeight="1" x14ac:dyDescent="0.25">
      <c r="A34" s="244">
        <v>30</v>
      </c>
      <c r="B34" s="181">
        <v>10004</v>
      </c>
      <c r="C34" s="245" t="s">
        <v>43</v>
      </c>
      <c r="D34" s="182">
        <v>176545124.65000001</v>
      </c>
      <c r="E34" s="183">
        <v>1663</v>
      </c>
      <c r="F34" s="185">
        <v>106160.62817197836</v>
      </c>
    </row>
    <row r="35" spans="1:6" ht="15" customHeight="1" x14ac:dyDescent="0.25">
      <c r="A35" s="244">
        <v>31</v>
      </c>
      <c r="B35" s="181">
        <v>40300</v>
      </c>
      <c r="C35" s="245" t="s">
        <v>16</v>
      </c>
      <c r="D35" s="182">
        <v>44524606.280000001</v>
      </c>
      <c r="E35" s="183">
        <v>421</v>
      </c>
      <c r="F35" s="185">
        <v>105759.15980997625</v>
      </c>
    </row>
    <row r="36" spans="1:6" ht="15" customHeight="1" x14ac:dyDescent="0.25">
      <c r="A36" s="244">
        <v>32</v>
      </c>
      <c r="B36" s="181">
        <v>50620</v>
      </c>
      <c r="C36" s="245" t="s">
        <v>10</v>
      </c>
      <c r="D36" s="182">
        <v>80660753.209999993</v>
      </c>
      <c r="E36" s="183">
        <v>763</v>
      </c>
      <c r="F36" s="185">
        <v>105715.27288335517</v>
      </c>
    </row>
    <row r="37" spans="1:6" ht="15" customHeight="1" x14ac:dyDescent="0.25">
      <c r="A37" s="244">
        <v>33</v>
      </c>
      <c r="B37" s="181">
        <v>60560</v>
      </c>
      <c r="C37" s="245" t="s">
        <v>9</v>
      </c>
      <c r="D37" s="182">
        <v>54945237.700000003</v>
      </c>
      <c r="E37" s="183">
        <v>521</v>
      </c>
      <c r="F37" s="185">
        <v>105461.10882917467</v>
      </c>
    </row>
    <row r="38" spans="1:6" ht="15" customHeight="1" x14ac:dyDescent="0.25">
      <c r="A38" s="244">
        <v>34</v>
      </c>
      <c r="B38" s="181">
        <v>20061</v>
      </c>
      <c r="C38" s="245" t="s">
        <v>46</v>
      </c>
      <c r="D38" s="182">
        <v>74894412.879999995</v>
      </c>
      <c r="E38" s="183">
        <v>712</v>
      </c>
      <c r="F38" s="185">
        <v>105188.78213483146</v>
      </c>
    </row>
    <row r="39" spans="1:6" ht="15" customHeight="1" x14ac:dyDescent="0.25">
      <c r="A39" s="244">
        <v>35</v>
      </c>
      <c r="B39" s="181">
        <v>30890</v>
      </c>
      <c r="C39" s="245" t="s">
        <v>161</v>
      </c>
      <c r="D39" s="182">
        <v>81689133.939999998</v>
      </c>
      <c r="E39" s="183">
        <v>787</v>
      </c>
      <c r="F39" s="185">
        <v>103798.13715374841</v>
      </c>
    </row>
    <row r="40" spans="1:6" ht="15" customHeight="1" x14ac:dyDescent="0.25">
      <c r="A40" s="244">
        <v>36</v>
      </c>
      <c r="B40" s="181">
        <v>70270</v>
      </c>
      <c r="C40" s="245" t="s">
        <v>208</v>
      </c>
      <c r="D40" s="182">
        <v>84829672.560000002</v>
      </c>
      <c r="E40" s="183">
        <v>819</v>
      </c>
      <c r="F40" s="185">
        <v>103577.13377289378</v>
      </c>
    </row>
    <row r="41" spans="1:6" ht="15" customHeight="1" x14ac:dyDescent="0.25">
      <c r="A41" s="244">
        <v>37</v>
      </c>
      <c r="B41" s="181">
        <v>30310</v>
      </c>
      <c r="C41" s="245" t="s">
        <v>6</v>
      </c>
      <c r="D41" s="182">
        <v>63543714.890000001</v>
      </c>
      <c r="E41" s="183">
        <v>616</v>
      </c>
      <c r="F41" s="185">
        <v>103155.38131493506</v>
      </c>
    </row>
    <row r="42" spans="1:6" ht="15" customHeight="1" x14ac:dyDescent="0.25">
      <c r="A42" s="244">
        <v>38</v>
      </c>
      <c r="B42" s="181">
        <v>40360</v>
      </c>
      <c r="C42" s="245" t="s">
        <v>17</v>
      </c>
      <c r="D42" s="182">
        <v>69247611.359999999</v>
      </c>
      <c r="E42" s="183">
        <v>672</v>
      </c>
      <c r="F42" s="185">
        <v>103047.04071428571</v>
      </c>
    </row>
    <row r="43" spans="1:6" ht="15" customHeight="1" x14ac:dyDescent="0.25">
      <c r="A43" s="244">
        <v>39</v>
      </c>
      <c r="B43" s="181">
        <v>30440</v>
      </c>
      <c r="C43" s="245" t="s">
        <v>7</v>
      </c>
      <c r="D43" s="182">
        <v>98268263.450000003</v>
      </c>
      <c r="E43" s="183">
        <v>957</v>
      </c>
      <c r="F43" s="185">
        <v>102683.66086729363</v>
      </c>
    </row>
    <row r="44" spans="1:6" ht="15" customHeight="1" x14ac:dyDescent="0.25">
      <c r="A44" s="244">
        <v>40</v>
      </c>
      <c r="B44" s="181">
        <v>70040</v>
      </c>
      <c r="C44" s="245" t="s">
        <v>26</v>
      </c>
      <c r="D44" s="182">
        <v>80880534.25</v>
      </c>
      <c r="E44" s="183">
        <v>790</v>
      </c>
      <c r="F44" s="185">
        <v>102380.42310126583</v>
      </c>
    </row>
    <row r="45" spans="1:6" ht="15" customHeight="1" x14ac:dyDescent="0.25">
      <c r="A45" s="244">
        <v>41</v>
      </c>
      <c r="B45" s="181">
        <v>60910</v>
      </c>
      <c r="C45" s="245" t="s">
        <v>204</v>
      </c>
      <c r="D45" s="182">
        <v>92666949.060000002</v>
      </c>
      <c r="E45" s="183">
        <v>907</v>
      </c>
      <c r="F45" s="185">
        <v>102168.63181918413</v>
      </c>
    </row>
    <row r="46" spans="1:6" ht="15" customHeight="1" x14ac:dyDescent="0.25">
      <c r="A46" s="244">
        <v>42</v>
      </c>
      <c r="B46" s="181">
        <v>10120</v>
      </c>
      <c r="C46" s="245" t="s">
        <v>155</v>
      </c>
      <c r="D46" s="182">
        <v>92996188.120000005</v>
      </c>
      <c r="E46" s="183">
        <v>911</v>
      </c>
      <c r="F46" s="185">
        <v>102081.4359165752</v>
      </c>
    </row>
    <row r="47" spans="1:6" ht="15" customHeight="1" x14ac:dyDescent="0.25">
      <c r="A47" s="244">
        <v>43</v>
      </c>
      <c r="B47" s="181">
        <v>61520</v>
      </c>
      <c r="C47" s="245" t="s">
        <v>113</v>
      </c>
      <c r="D47" s="182">
        <v>234074292.43000001</v>
      </c>
      <c r="E47" s="183">
        <v>2294</v>
      </c>
      <c r="F47" s="185">
        <v>102037.61657802964</v>
      </c>
    </row>
    <row r="48" spans="1:6" ht="15" customHeight="1" x14ac:dyDescent="0.25">
      <c r="A48" s="244">
        <v>44</v>
      </c>
      <c r="B48" s="181">
        <v>60980</v>
      </c>
      <c r="C48" s="245" t="s">
        <v>205</v>
      </c>
      <c r="D48" s="182">
        <v>91545700.930000007</v>
      </c>
      <c r="E48" s="183">
        <v>900</v>
      </c>
      <c r="F48" s="185">
        <v>101717.44547777779</v>
      </c>
    </row>
    <row r="49" spans="1:6" ht="15" customHeight="1" x14ac:dyDescent="0.25">
      <c r="A49" s="244">
        <v>45</v>
      </c>
      <c r="B49" s="181">
        <v>70021</v>
      </c>
      <c r="C49" s="245" t="s">
        <v>65</v>
      </c>
      <c r="D49" s="182">
        <v>74836958.069999993</v>
      </c>
      <c r="E49" s="183">
        <v>743</v>
      </c>
      <c r="F49" s="185">
        <v>100722.68919246297</v>
      </c>
    </row>
    <row r="50" spans="1:6" ht="15" customHeight="1" x14ac:dyDescent="0.25">
      <c r="A50" s="244">
        <v>46</v>
      </c>
      <c r="B50" s="181">
        <v>21350</v>
      </c>
      <c r="C50" s="245" t="s">
        <v>190</v>
      </c>
      <c r="D50" s="182">
        <v>73919390.510000005</v>
      </c>
      <c r="E50" s="183">
        <v>735</v>
      </c>
      <c r="F50" s="185">
        <v>100570.59933333335</v>
      </c>
    </row>
    <row r="51" spans="1:6" ht="15" customHeight="1" x14ac:dyDescent="0.25">
      <c r="A51" s="244">
        <v>47</v>
      </c>
      <c r="B51" s="181">
        <v>61390</v>
      </c>
      <c r="C51" s="245" t="s">
        <v>182</v>
      </c>
      <c r="D51" s="182">
        <v>100114417.58</v>
      </c>
      <c r="E51" s="183">
        <v>999</v>
      </c>
      <c r="F51" s="185">
        <v>100214.63221221221</v>
      </c>
    </row>
    <row r="52" spans="1:6" ht="15" customHeight="1" x14ac:dyDescent="0.25">
      <c r="A52" s="244">
        <v>48</v>
      </c>
      <c r="B52" s="248">
        <v>50170</v>
      </c>
      <c r="C52" s="245" t="s">
        <v>168</v>
      </c>
      <c r="D52" s="182">
        <v>85514603.299999997</v>
      </c>
      <c r="E52" s="183">
        <v>859</v>
      </c>
      <c r="F52" s="185">
        <v>99551.342607683342</v>
      </c>
    </row>
    <row r="53" spans="1:6" ht="15" customHeight="1" x14ac:dyDescent="0.25">
      <c r="A53" s="244">
        <v>49</v>
      </c>
      <c r="B53" s="181">
        <v>61210</v>
      </c>
      <c r="C53" s="245" t="s">
        <v>180</v>
      </c>
      <c r="D53" s="182">
        <v>97473798.120000005</v>
      </c>
      <c r="E53" s="183">
        <v>981</v>
      </c>
      <c r="F53" s="185">
        <v>99361.669847094803</v>
      </c>
    </row>
    <row r="54" spans="1:6" ht="15" customHeight="1" x14ac:dyDescent="0.25">
      <c r="A54" s="244">
        <v>50</v>
      </c>
      <c r="B54" s="181">
        <v>40410</v>
      </c>
      <c r="C54" s="245" t="s">
        <v>59</v>
      </c>
      <c r="D54" s="182">
        <v>198906280.80000001</v>
      </c>
      <c r="E54" s="183">
        <v>2004</v>
      </c>
      <c r="F54" s="185">
        <v>99254.631137724558</v>
      </c>
    </row>
    <row r="55" spans="1:6" ht="15" customHeight="1" x14ac:dyDescent="0.25">
      <c r="A55" s="244">
        <v>51</v>
      </c>
      <c r="B55" s="181">
        <v>50780</v>
      </c>
      <c r="C55" s="245" t="s">
        <v>194</v>
      </c>
      <c r="D55" s="182">
        <v>159131313.94999999</v>
      </c>
      <c r="E55" s="183">
        <v>1605</v>
      </c>
      <c r="F55" s="185">
        <v>99147.236105919001</v>
      </c>
    </row>
    <row r="56" spans="1:6" ht="15" customHeight="1" x14ac:dyDescent="0.25">
      <c r="A56" s="244">
        <v>52</v>
      </c>
      <c r="B56" s="181">
        <v>30030</v>
      </c>
      <c r="C56" s="245" t="s">
        <v>159</v>
      </c>
      <c r="D56" s="182">
        <v>95785044.450000003</v>
      </c>
      <c r="E56" s="183">
        <v>969</v>
      </c>
      <c r="F56" s="185">
        <v>98849.375077399382</v>
      </c>
    </row>
    <row r="57" spans="1:6" ht="15" customHeight="1" x14ac:dyDescent="0.25">
      <c r="A57" s="244">
        <v>53</v>
      </c>
      <c r="B57" s="181">
        <v>30160</v>
      </c>
      <c r="C57" s="245" t="s">
        <v>191</v>
      </c>
      <c r="D57" s="182">
        <v>143353307.5</v>
      </c>
      <c r="E57" s="183">
        <v>1451</v>
      </c>
      <c r="F57" s="185">
        <v>98796.21467953136</v>
      </c>
    </row>
    <row r="58" spans="1:6" ht="15" customHeight="1" x14ac:dyDescent="0.25">
      <c r="A58" s="244">
        <v>54</v>
      </c>
      <c r="B58" s="181">
        <v>10860</v>
      </c>
      <c r="C58" s="245" t="s">
        <v>131</v>
      </c>
      <c r="D58" s="182">
        <v>89019751.829999998</v>
      </c>
      <c r="E58" s="183">
        <v>902</v>
      </c>
      <c r="F58" s="185">
        <v>98691.520875831484</v>
      </c>
    </row>
    <row r="59" spans="1:6" ht="15" customHeight="1" x14ac:dyDescent="0.25">
      <c r="A59" s="244">
        <v>55</v>
      </c>
      <c r="B59" s="181">
        <v>10002</v>
      </c>
      <c r="C59" s="245" t="s">
        <v>154</v>
      </c>
      <c r="D59" s="182">
        <v>112997888.78</v>
      </c>
      <c r="E59" s="183">
        <v>1145</v>
      </c>
      <c r="F59" s="185">
        <v>98688.112471615721</v>
      </c>
    </row>
    <row r="60" spans="1:6" ht="15" customHeight="1" x14ac:dyDescent="0.25">
      <c r="A60" s="244">
        <v>56</v>
      </c>
      <c r="B60" s="248">
        <v>30480</v>
      </c>
      <c r="C60" s="418" t="s">
        <v>114</v>
      </c>
      <c r="D60" s="253">
        <v>125216386.03</v>
      </c>
      <c r="E60" s="254">
        <v>1269</v>
      </c>
      <c r="F60" s="185">
        <v>98673.275043341215</v>
      </c>
    </row>
    <row r="61" spans="1:6" ht="15" customHeight="1" x14ac:dyDescent="0.25">
      <c r="A61" s="244">
        <v>57</v>
      </c>
      <c r="B61" s="181">
        <v>70110</v>
      </c>
      <c r="C61" s="245" t="s">
        <v>66</v>
      </c>
      <c r="D61" s="182">
        <v>98096939.040000007</v>
      </c>
      <c r="E61" s="183">
        <v>998</v>
      </c>
      <c r="F61" s="185">
        <v>98293.526092184373</v>
      </c>
    </row>
    <row r="62" spans="1:6" ht="15" customHeight="1" x14ac:dyDescent="0.25">
      <c r="A62" s="244">
        <v>58</v>
      </c>
      <c r="B62" s="181">
        <v>61150</v>
      </c>
      <c r="C62" s="245" t="s">
        <v>179</v>
      </c>
      <c r="D62" s="182">
        <v>105482774.51000001</v>
      </c>
      <c r="E62" s="183">
        <v>1074</v>
      </c>
      <c r="F62" s="185">
        <v>98214.873845437614</v>
      </c>
    </row>
    <row r="63" spans="1:6" ht="15" customHeight="1" x14ac:dyDescent="0.25">
      <c r="A63" s="244">
        <v>59</v>
      </c>
      <c r="B63" s="181">
        <v>30790</v>
      </c>
      <c r="C63" s="245" t="s">
        <v>12</v>
      </c>
      <c r="D63" s="182">
        <v>79342100.519999996</v>
      </c>
      <c r="E63" s="183">
        <v>809</v>
      </c>
      <c r="F63" s="185">
        <v>98074.289888751533</v>
      </c>
    </row>
    <row r="64" spans="1:6" ht="15" customHeight="1" x14ac:dyDescent="0.25">
      <c r="A64" s="244">
        <v>60</v>
      </c>
      <c r="B64" s="181">
        <v>51370</v>
      </c>
      <c r="C64" s="245" t="s">
        <v>61</v>
      </c>
      <c r="D64" s="182">
        <v>104501723.20999999</v>
      </c>
      <c r="E64" s="183">
        <v>1066</v>
      </c>
      <c r="F64" s="185">
        <v>98031.635281425886</v>
      </c>
    </row>
    <row r="65" spans="1:6" ht="15" customHeight="1" x14ac:dyDescent="0.25">
      <c r="A65" s="244">
        <v>61</v>
      </c>
      <c r="B65" s="181">
        <v>70100</v>
      </c>
      <c r="C65" s="245" t="s">
        <v>198</v>
      </c>
      <c r="D65" s="182">
        <v>98548664.239999995</v>
      </c>
      <c r="E65" s="183">
        <v>1010</v>
      </c>
      <c r="F65" s="185">
        <v>97572.934891089099</v>
      </c>
    </row>
    <row r="66" spans="1:6" ht="15" customHeight="1" x14ac:dyDescent="0.25">
      <c r="A66" s="244">
        <v>62</v>
      </c>
      <c r="B66" s="181">
        <v>20630</v>
      </c>
      <c r="C66" s="245" t="s">
        <v>203</v>
      </c>
      <c r="D66" s="182">
        <v>90784328.530000001</v>
      </c>
      <c r="E66" s="183">
        <v>934</v>
      </c>
      <c r="F66" s="185">
        <v>97199.495214132767</v>
      </c>
    </row>
    <row r="67" spans="1:6" ht="15" customHeight="1" x14ac:dyDescent="0.25">
      <c r="A67" s="244">
        <v>63</v>
      </c>
      <c r="B67" s="181">
        <v>41400</v>
      </c>
      <c r="C67" s="245" t="s">
        <v>209</v>
      </c>
      <c r="D67" s="182">
        <v>245928900.65000001</v>
      </c>
      <c r="E67" s="183">
        <v>2536</v>
      </c>
      <c r="F67" s="185">
        <v>96975.118552839122</v>
      </c>
    </row>
    <row r="68" spans="1:6" ht="15" customHeight="1" x14ac:dyDescent="0.25">
      <c r="A68" s="244">
        <v>64</v>
      </c>
      <c r="B68" s="181">
        <v>60660</v>
      </c>
      <c r="C68" s="245" t="s">
        <v>196</v>
      </c>
      <c r="D68" s="182">
        <v>86091572.359999999</v>
      </c>
      <c r="E68" s="183">
        <v>889</v>
      </c>
      <c r="F68" s="185">
        <v>96840.913790776147</v>
      </c>
    </row>
    <row r="69" spans="1:6" ht="15" customHeight="1" x14ac:dyDescent="0.25">
      <c r="A69" s="244">
        <v>65</v>
      </c>
      <c r="B69" s="181">
        <v>61470</v>
      </c>
      <c r="C69" s="245" t="s">
        <v>206</v>
      </c>
      <c r="D69" s="182">
        <v>132796252.63</v>
      </c>
      <c r="E69" s="183">
        <v>1374</v>
      </c>
      <c r="F69" s="185">
        <v>96649.383282387193</v>
      </c>
    </row>
    <row r="70" spans="1:6" ht="15" customHeight="1" x14ac:dyDescent="0.25">
      <c r="A70" s="244">
        <v>66</v>
      </c>
      <c r="B70" s="181">
        <v>50060</v>
      </c>
      <c r="C70" s="245" t="s">
        <v>167</v>
      </c>
      <c r="D70" s="182">
        <v>176374247.56</v>
      </c>
      <c r="E70" s="183">
        <v>1834</v>
      </c>
      <c r="F70" s="185">
        <v>96169.164427480922</v>
      </c>
    </row>
    <row r="71" spans="1:6" ht="15" customHeight="1" x14ac:dyDescent="0.25">
      <c r="A71" s="244">
        <v>67</v>
      </c>
      <c r="B71" s="181">
        <v>61510</v>
      </c>
      <c r="C71" s="245" t="s">
        <v>28</v>
      </c>
      <c r="D71" s="182">
        <v>171370252.21000001</v>
      </c>
      <c r="E71" s="183">
        <v>1782</v>
      </c>
      <c r="F71" s="185">
        <v>96167.369365881037</v>
      </c>
    </row>
    <row r="72" spans="1:6" ht="15" customHeight="1" x14ac:dyDescent="0.25">
      <c r="A72" s="244">
        <v>68</v>
      </c>
      <c r="B72" s="181">
        <v>60010</v>
      </c>
      <c r="C72" s="245" t="s">
        <v>173</v>
      </c>
      <c r="D72" s="182">
        <v>96509321.359999999</v>
      </c>
      <c r="E72" s="183">
        <v>1005</v>
      </c>
      <c r="F72" s="185">
        <v>96029.175482587059</v>
      </c>
    </row>
    <row r="73" spans="1:6" ht="15" customHeight="1" x14ac:dyDescent="0.25">
      <c r="A73" s="244">
        <v>69</v>
      </c>
      <c r="B73" s="181">
        <v>60070</v>
      </c>
      <c r="C73" s="245" t="s">
        <v>175</v>
      </c>
      <c r="D73" s="182">
        <v>116159667.84999999</v>
      </c>
      <c r="E73" s="183">
        <v>1210</v>
      </c>
      <c r="F73" s="185">
        <v>95999.725495867766</v>
      </c>
    </row>
    <row r="74" spans="1:6" ht="15" customHeight="1" x14ac:dyDescent="0.25">
      <c r="A74" s="244">
        <v>70</v>
      </c>
      <c r="B74" s="181">
        <v>40950</v>
      </c>
      <c r="C74" s="245" t="s">
        <v>4</v>
      </c>
      <c r="D74" s="182">
        <v>104933075.34</v>
      </c>
      <c r="E74" s="183">
        <v>1097</v>
      </c>
      <c r="F74" s="185">
        <v>95654.580984503191</v>
      </c>
    </row>
    <row r="75" spans="1:6" ht="15" customHeight="1" x14ac:dyDescent="0.25">
      <c r="A75" s="244">
        <v>71</v>
      </c>
      <c r="B75" s="181">
        <v>20040</v>
      </c>
      <c r="C75" s="245" t="s">
        <v>45</v>
      </c>
      <c r="D75" s="182">
        <v>95842591.079999998</v>
      </c>
      <c r="E75" s="183">
        <v>1002</v>
      </c>
      <c r="F75" s="185">
        <v>95651.288502994008</v>
      </c>
    </row>
    <row r="76" spans="1:6" ht="15" customHeight="1" x14ac:dyDescent="0.25">
      <c r="A76" s="244">
        <v>72</v>
      </c>
      <c r="B76" s="181">
        <v>21020</v>
      </c>
      <c r="C76" s="245" t="s">
        <v>49</v>
      </c>
      <c r="D76" s="182">
        <v>105708485.37</v>
      </c>
      <c r="E76" s="183">
        <v>1106</v>
      </c>
      <c r="F76" s="185">
        <v>95577.292377938516</v>
      </c>
    </row>
    <row r="77" spans="1:6" ht="15" customHeight="1" x14ac:dyDescent="0.25">
      <c r="A77" s="244">
        <v>73</v>
      </c>
      <c r="B77" s="181">
        <v>31000</v>
      </c>
      <c r="C77" s="245" t="s">
        <v>52</v>
      </c>
      <c r="D77" s="182">
        <v>95099375.370000005</v>
      </c>
      <c r="E77" s="183">
        <v>995</v>
      </c>
      <c r="F77" s="185">
        <v>95577.261678391966</v>
      </c>
    </row>
    <row r="78" spans="1:6" ht="15" customHeight="1" x14ac:dyDescent="0.25">
      <c r="A78" s="244">
        <v>74</v>
      </c>
      <c r="B78" s="181">
        <v>61340</v>
      </c>
      <c r="C78" s="245" t="s">
        <v>181</v>
      </c>
      <c r="D78" s="182">
        <v>132729450.88</v>
      </c>
      <c r="E78" s="183">
        <v>1401</v>
      </c>
      <c r="F78" s="185">
        <v>94739.079857244826</v>
      </c>
    </row>
    <row r="79" spans="1:6" ht="15" customHeight="1" x14ac:dyDescent="0.25">
      <c r="A79" s="244">
        <v>75</v>
      </c>
      <c r="B79" s="181">
        <v>61410</v>
      </c>
      <c r="C79" s="245" t="s">
        <v>183</v>
      </c>
      <c r="D79" s="182">
        <v>98704997.650000006</v>
      </c>
      <c r="E79" s="183">
        <v>1044</v>
      </c>
      <c r="F79" s="185">
        <v>94545.016906130273</v>
      </c>
    </row>
    <row r="80" spans="1:6" ht="15" customHeight="1" x14ac:dyDescent="0.25">
      <c r="A80" s="244">
        <v>76</v>
      </c>
      <c r="B80" s="181">
        <v>30070</v>
      </c>
      <c r="C80" s="245" t="s">
        <v>50</v>
      </c>
      <c r="D80" s="182">
        <v>122559534</v>
      </c>
      <c r="E80" s="183">
        <v>1303</v>
      </c>
      <c r="F80" s="185">
        <v>94059.504221028401</v>
      </c>
    </row>
    <row r="81" spans="1:6" ht="15" customHeight="1" x14ac:dyDescent="0.25">
      <c r="A81" s="244">
        <v>77</v>
      </c>
      <c r="B81" s="181">
        <v>20460</v>
      </c>
      <c r="C81" s="245" t="s">
        <v>189</v>
      </c>
      <c r="D81" s="182">
        <v>96212847.310000002</v>
      </c>
      <c r="E81" s="183">
        <v>1023</v>
      </c>
      <c r="F81" s="185">
        <v>94049.70411534702</v>
      </c>
    </row>
    <row r="82" spans="1:6" ht="15" customHeight="1" x14ac:dyDescent="0.25">
      <c r="A82" s="244">
        <v>78</v>
      </c>
      <c r="B82" s="181">
        <v>60850</v>
      </c>
      <c r="C82" s="245" t="s">
        <v>177</v>
      </c>
      <c r="D82" s="182">
        <v>117176305.84</v>
      </c>
      <c r="E82" s="183">
        <v>1250</v>
      </c>
      <c r="F82" s="185">
        <v>93741.044672000004</v>
      </c>
    </row>
    <row r="83" spans="1:6" ht="15" customHeight="1" x14ac:dyDescent="0.25">
      <c r="A83" s="244">
        <v>79</v>
      </c>
      <c r="B83" s="181">
        <v>30530</v>
      </c>
      <c r="C83" s="245" t="s">
        <v>160</v>
      </c>
      <c r="D83" s="182">
        <v>147877547.38</v>
      </c>
      <c r="E83" s="183">
        <v>1578</v>
      </c>
      <c r="F83" s="185">
        <v>93712.007211660326</v>
      </c>
    </row>
    <row r="84" spans="1:6" ht="15" customHeight="1" x14ac:dyDescent="0.25">
      <c r="A84" s="244">
        <v>80</v>
      </c>
      <c r="B84" s="181">
        <v>50340</v>
      </c>
      <c r="C84" s="245" t="s">
        <v>169</v>
      </c>
      <c r="D84" s="182">
        <v>98342450.5</v>
      </c>
      <c r="E84" s="183">
        <v>1054</v>
      </c>
      <c r="F84" s="185">
        <v>93304.032732447813</v>
      </c>
    </row>
    <row r="85" spans="1:6" ht="15" customHeight="1" x14ac:dyDescent="0.25">
      <c r="A85" s="244">
        <v>81</v>
      </c>
      <c r="B85" s="181">
        <v>40840</v>
      </c>
      <c r="C85" s="245" t="s">
        <v>20</v>
      </c>
      <c r="D85" s="182">
        <v>86907001.579999998</v>
      </c>
      <c r="E85" s="183">
        <v>932</v>
      </c>
      <c r="F85" s="185">
        <v>93247.855772532188</v>
      </c>
    </row>
    <row r="86" spans="1:6" ht="15" customHeight="1" x14ac:dyDescent="0.25">
      <c r="A86" s="244">
        <v>82</v>
      </c>
      <c r="B86" s="181">
        <v>70020</v>
      </c>
      <c r="C86" s="245" t="s">
        <v>64</v>
      </c>
      <c r="D86" s="182">
        <v>104848440.73999999</v>
      </c>
      <c r="E86" s="183">
        <v>1130</v>
      </c>
      <c r="F86" s="185">
        <v>92786.23074336283</v>
      </c>
    </row>
    <row r="87" spans="1:6" ht="15" customHeight="1" x14ac:dyDescent="0.25">
      <c r="A87" s="244">
        <v>83</v>
      </c>
      <c r="B87" s="181">
        <v>10320</v>
      </c>
      <c r="C87" s="245" t="s">
        <v>41</v>
      </c>
      <c r="D87" s="182">
        <v>101813686.37</v>
      </c>
      <c r="E87" s="183">
        <v>1099</v>
      </c>
      <c r="F87" s="185">
        <v>92642.116806187449</v>
      </c>
    </row>
    <row r="88" spans="1:6" ht="15" customHeight="1" x14ac:dyDescent="0.25">
      <c r="A88" s="244">
        <v>84</v>
      </c>
      <c r="B88" s="181">
        <v>60050</v>
      </c>
      <c r="C88" s="245" t="s">
        <v>174</v>
      </c>
      <c r="D88" s="182">
        <v>105238413.55</v>
      </c>
      <c r="E88" s="183">
        <v>1137</v>
      </c>
      <c r="F88" s="185">
        <v>92557.971459982407</v>
      </c>
    </row>
    <row r="89" spans="1:6" ht="15" customHeight="1" x14ac:dyDescent="0.25">
      <c r="A89" s="244">
        <v>85</v>
      </c>
      <c r="B89" s="181">
        <v>60001</v>
      </c>
      <c r="C89" s="245" t="s">
        <v>197</v>
      </c>
      <c r="D89" s="182">
        <v>99945094.579999998</v>
      </c>
      <c r="E89" s="183">
        <v>1083</v>
      </c>
      <c r="F89" s="185">
        <v>92285.405891043396</v>
      </c>
    </row>
    <row r="90" spans="1:6" ht="15" customHeight="1" x14ac:dyDescent="0.25">
      <c r="A90" s="244">
        <v>86</v>
      </c>
      <c r="B90" s="421">
        <v>10190</v>
      </c>
      <c r="C90" s="424" t="s">
        <v>156</v>
      </c>
      <c r="D90" s="422">
        <v>124065151.31</v>
      </c>
      <c r="E90" s="421">
        <v>1351</v>
      </c>
      <c r="F90" s="423">
        <v>91832.088312361215</v>
      </c>
    </row>
    <row r="91" spans="1:6" ht="15" customHeight="1" x14ac:dyDescent="0.25">
      <c r="A91" s="244">
        <v>87</v>
      </c>
      <c r="B91" s="181">
        <v>40990</v>
      </c>
      <c r="C91" s="245" t="s">
        <v>21</v>
      </c>
      <c r="D91" s="182">
        <v>109791397.86</v>
      </c>
      <c r="E91" s="183">
        <v>1196</v>
      </c>
      <c r="F91" s="185">
        <v>91798.827642140473</v>
      </c>
    </row>
    <row r="92" spans="1:6" ht="15" customHeight="1" x14ac:dyDescent="0.25">
      <c r="A92" s="244">
        <v>88</v>
      </c>
      <c r="B92" s="181">
        <v>61080</v>
      </c>
      <c r="C92" s="245" t="s">
        <v>178</v>
      </c>
      <c r="D92" s="182">
        <v>149175503.55000001</v>
      </c>
      <c r="E92" s="183">
        <v>1634</v>
      </c>
      <c r="F92" s="185">
        <v>91294.677815177492</v>
      </c>
    </row>
    <row r="93" spans="1:6" ht="15" customHeight="1" x14ac:dyDescent="0.25">
      <c r="A93" s="244">
        <v>89</v>
      </c>
      <c r="B93" s="181">
        <v>10090</v>
      </c>
      <c r="C93" s="245" t="s">
        <v>44</v>
      </c>
      <c r="D93" s="182">
        <v>156872430.86000001</v>
      </c>
      <c r="E93" s="183">
        <v>1725</v>
      </c>
      <c r="F93" s="185">
        <v>90940.539628985513</v>
      </c>
    </row>
    <row r="94" spans="1:6" ht="15" customHeight="1" x14ac:dyDescent="0.25">
      <c r="A94" s="244">
        <v>90</v>
      </c>
      <c r="B94" s="181">
        <v>40030</v>
      </c>
      <c r="C94" s="245" t="s">
        <v>162</v>
      </c>
      <c r="D94" s="182">
        <v>59316058.189999998</v>
      </c>
      <c r="E94" s="183">
        <v>654</v>
      </c>
      <c r="F94" s="185">
        <v>90697.336681957182</v>
      </c>
    </row>
    <row r="95" spans="1:6" ht="15" customHeight="1" x14ac:dyDescent="0.25">
      <c r="A95" s="244">
        <v>91</v>
      </c>
      <c r="B95" s="181">
        <v>50760</v>
      </c>
      <c r="C95" s="245" t="s">
        <v>172</v>
      </c>
      <c r="D95" s="182">
        <v>177263704.03</v>
      </c>
      <c r="E95" s="183">
        <v>1970</v>
      </c>
      <c r="F95" s="185">
        <v>89981.575649746199</v>
      </c>
    </row>
    <row r="96" spans="1:6" ht="15" customHeight="1" x14ac:dyDescent="0.25">
      <c r="A96" s="244">
        <v>92</v>
      </c>
      <c r="B96" s="181">
        <v>30460</v>
      </c>
      <c r="C96" s="245" t="s">
        <v>51</v>
      </c>
      <c r="D96" s="182">
        <v>134925403.88</v>
      </c>
      <c r="E96" s="183">
        <v>1508</v>
      </c>
      <c r="F96" s="185">
        <v>89473.079496021222</v>
      </c>
    </row>
    <row r="97" spans="1:6" ht="15" customHeight="1" x14ac:dyDescent="0.25">
      <c r="A97" s="244">
        <v>93</v>
      </c>
      <c r="B97" s="181">
        <v>61450</v>
      </c>
      <c r="C97" s="245" t="s">
        <v>83</v>
      </c>
      <c r="D97" s="182">
        <v>177083171.28999999</v>
      </c>
      <c r="E97" s="183">
        <v>1988</v>
      </c>
      <c r="F97" s="185">
        <v>89076.041896378272</v>
      </c>
    </row>
    <row r="98" spans="1:6" ht="15" customHeight="1" x14ac:dyDescent="0.25">
      <c r="A98" s="244">
        <v>94</v>
      </c>
      <c r="B98" s="181">
        <v>50230</v>
      </c>
      <c r="C98" s="245" t="s">
        <v>60</v>
      </c>
      <c r="D98" s="182">
        <v>97435577.870000005</v>
      </c>
      <c r="E98" s="183">
        <v>1096</v>
      </c>
      <c r="F98" s="185">
        <v>88901.074698905111</v>
      </c>
    </row>
    <row r="99" spans="1:6" ht="15" customHeight="1" x14ac:dyDescent="0.25">
      <c r="A99" s="244">
        <v>95</v>
      </c>
      <c r="B99" s="181">
        <v>61560</v>
      </c>
      <c r="C99" s="245" t="s">
        <v>186</v>
      </c>
      <c r="D99" s="182">
        <v>306254315.39999998</v>
      </c>
      <c r="E99" s="183">
        <v>3453</v>
      </c>
      <c r="F99" s="185">
        <v>88692.243092962628</v>
      </c>
    </row>
    <row r="100" spans="1:6" ht="15" customHeight="1" x14ac:dyDescent="0.25">
      <c r="A100" s="244">
        <v>96</v>
      </c>
      <c r="B100" s="181">
        <v>10001</v>
      </c>
      <c r="C100" s="245" t="s">
        <v>211</v>
      </c>
      <c r="D100" s="182">
        <v>83691075.450000003</v>
      </c>
      <c r="E100" s="183">
        <v>944</v>
      </c>
      <c r="F100" s="184">
        <v>88655.800264830512</v>
      </c>
    </row>
    <row r="101" spans="1:6" ht="15" customHeight="1" x14ac:dyDescent="0.25">
      <c r="A101" s="244">
        <v>97</v>
      </c>
      <c r="B101" s="181">
        <v>30640</v>
      </c>
      <c r="C101" s="245" t="s">
        <v>11</v>
      </c>
      <c r="D101" s="182">
        <v>91830476.280000001</v>
      </c>
      <c r="E101" s="183">
        <v>1037</v>
      </c>
      <c r="F101" s="185">
        <v>88553.979054966243</v>
      </c>
    </row>
    <row r="102" spans="1:6" ht="15" customHeight="1" x14ac:dyDescent="0.25">
      <c r="A102" s="244">
        <v>98</v>
      </c>
      <c r="B102" s="181">
        <v>30940</v>
      </c>
      <c r="C102" s="245" t="s">
        <v>3</v>
      </c>
      <c r="D102" s="182">
        <v>106446746.73</v>
      </c>
      <c r="E102" s="183">
        <v>1212</v>
      </c>
      <c r="F102" s="185">
        <v>87827.348787128722</v>
      </c>
    </row>
    <row r="103" spans="1:6" ht="15" customHeight="1" x14ac:dyDescent="0.25">
      <c r="A103" s="244">
        <v>99</v>
      </c>
      <c r="B103" s="420">
        <v>20900</v>
      </c>
      <c r="C103" s="424" t="s">
        <v>132</v>
      </c>
      <c r="D103" s="422">
        <v>131174867.43000001</v>
      </c>
      <c r="E103" s="421">
        <v>1494</v>
      </c>
      <c r="F103" s="423">
        <v>87801.116084337351</v>
      </c>
    </row>
    <row r="104" spans="1:6" ht="15" customHeight="1" x14ac:dyDescent="0.25">
      <c r="A104" s="244">
        <v>100</v>
      </c>
      <c r="B104" s="181">
        <v>40720</v>
      </c>
      <c r="C104" s="245" t="s">
        <v>165</v>
      </c>
      <c r="D104" s="182">
        <v>104646452.48999999</v>
      </c>
      <c r="E104" s="183">
        <v>1195</v>
      </c>
      <c r="F104" s="185">
        <v>87570.253129707111</v>
      </c>
    </row>
    <row r="105" spans="1:6" ht="15" customHeight="1" x14ac:dyDescent="0.25">
      <c r="A105" s="244">
        <v>101</v>
      </c>
      <c r="B105" s="181">
        <v>40011</v>
      </c>
      <c r="C105" s="245" t="s">
        <v>56</v>
      </c>
      <c r="D105" s="182">
        <v>254635510.36000001</v>
      </c>
      <c r="E105" s="183">
        <v>2908</v>
      </c>
      <c r="F105" s="184">
        <v>87563.793108665748</v>
      </c>
    </row>
    <row r="106" spans="1:6" ht="15" customHeight="1" x14ac:dyDescent="0.25">
      <c r="A106" s="244">
        <v>102</v>
      </c>
      <c r="B106" s="181">
        <v>50450</v>
      </c>
      <c r="C106" s="245" t="s">
        <v>171</v>
      </c>
      <c r="D106" s="182">
        <v>127527618.08</v>
      </c>
      <c r="E106" s="183">
        <v>1458</v>
      </c>
      <c r="F106" s="185">
        <v>87467.502112482849</v>
      </c>
    </row>
    <row r="107" spans="1:6" ht="15" customHeight="1" x14ac:dyDescent="0.25">
      <c r="A107" s="244">
        <v>103</v>
      </c>
      <c r="B107" s="181">
        <v>60180</v>
      </c>
      <c r="C107" s="245" t="s">
        <v>195</v>
      </c>
      <c r="D107" s="182">
        <v>137817133.03</v>
      </c>
      <c r="E107" s="183">
        <v>1576</v>
      </c>
      <c r="F107" s="185">
        <v>87447.419435279182</v>
      </c>
    </row>
    <row r="108" spans="1:6" ht="15" customHeight="1" x14ac:dyDescent="0.25">
      <c r="A108" s="244">
        <v>104</v>
      </c>
      <c r="B108" s="181">
        <v>40080</v>
      </c>
      <c r="C108" s="245" t="s">
        <v>57</v>
      </c>
      <c r="D108" s="182">
        <v>121333435.88</v>
      </c>
      <c r="E108" s="183">
        <v>1394</v>
      </c>
      <c r="F108" s="185">
        <v>87039.767489239588</v>
      </c>
    </row>
    <row r="109" spans="1:6" ht="15" customHeight="1" x14ac:dyDescent="0.25">
      <c r="A109" s="244">
        <v>105</v>
      </c>
      <c r="B109" s="181">
        <v>50420</v>
      </c>
      <c r="C109" s="245" t="s">
        <v>170</v>
      </c>
      <c r="D109" s="182">
        <v>81619450.159999996</v>
      </c>
      <c r="E109" s="183">
        <v>949</v>
      </c>
      <c r="F109" s="185">
        <v>86005.743055848259</v>
      </c>
    </row>
    <row r="110" spans="1:6" ht="15" customHeight="1" x14ac:dyDescent="0.25">
      <c r="A110" s="244">
        <v>106</v>
      </c>
      <c r="B110" s="181">
        <v>61440</v>
      </c>
      <c r="C110" s="245" t="s">
        <v>184</v>
      </c>
      <c r="D110" s="182">
        <v>234923414.58000001</v>
      </c>
      <c r="E110" s="183">
        <v>2781</v>
      </c>
      <c r="F110" s="185">
        <v>84474.438899676374</v>
      </c>
    </row>
    <row r="111" spans="1:6" ht="15" customHeight="1" x14ac:dyDescent="0.25">
      <c r="A111" s="419">
        <v>107</v>
      </c>
      <c r="B111" s="413">
        <v>10890</v>
      </c>
      <c r="C111" s="417" t="s">
        <v>201</v>
      </c>
      <c r="D111" s="178">
        <v>265361191.47</v>
      </c>
      <c r="E111" s="153">
        <v>3152</v>
      </c>
      <c r="F111" s="171">
        <v>84188.195263324873</v>
      </c>
    </row>
    <row r="112" spans="1:6" x14ac:dyDescent="0.25">
      <c r="A112" s="425">
        <v>108</v>
      </c>
      <c r="B112" s="249">
        <v>40031</v>
      </c>
      <c r="C112" s="245" t="s">
        <v>164</v>
      </c>
      <c r="D112" s="182">
        <v>88950426.239999995</v>
      </c>
      <c r="E112" s="183">
        <v>1057</v>
      </c>
      <c r="F112" s="185">
        <v>84153.667209082298</v>
      </c>
    </row>
    <row r="113" spans="1:6" x14ac:dyDescent="0.25">
      <c r="A113" s="426">
        <v>109</v>
      </c>
      <c r="B113" s="181">
        <v>40820</v>
      </c>
      <c r="C113" s="245" t="s">
        <v>166</v>
      </c>
      <c r="D113" s="182">
        <v>64948638.469999999</v>
      </c>
      <c r="E113" s="183">
        <v>783</v>
      </c>
      <c r="F113" s="185">
        <v>82948.452707535122</v>
      </c>
    </row>
    <row r="114" spans="1:6" x14ac:dyDescent="0.25">
      <c r="A114" s="525">
        <v>110</v>
      </c>
      <c r="B114" s="413">
        <v>60240</v>
      </c>
      <c r="C114" s="417" t="s">
        <v>176</v>
      </c>
      <c r="D114" s="178">
        <v>191085398.91999999</v>
      </c>
      <c r="E114" s="153">
        <v>2323</v>
      </c>
      <c r="F114" s="171">
        <v>82258.027946620743</v>
      </c>
    </row>
    <row r="115" spans="1:6" x14ac:dyDescent="0.25">
      <c r="A115" s="525">
        <v>111</v>
      </c>
      <c r="B115" s="413">
        <v>61490</v>
      </c>
      <c r="C115" s="417" t="s">
        <v>84</v>
      </c>
      <c r="D115" s="178">
        <v>231640255.49000001</v>
      </c>
      <c r="E115" s="153">
        <v>2845</v>
      </c>
      <c r="F115" s="171">
        <v>81420.124952548329</v>
      </c>
    </row>
    <row r="116" spans="1:6" ht="15" customHeight="1" x14ac:dyDescent="0.25">
      <c r="A116" s="525">
        <v>112</v>
      </c>
      <c r="B116" s="413">
        <v>61500</v>
      </c>
      <c r="C116" s="417" t="s">
        <v>85</v>
      </c>
      <c r="D116" s="178">
        <v>244519401.05000001</v>
      </c>
      <c r="E116" s="153">
        <v>3126</v>
      </c>
      <c r="F116" s="171">
        <v>78221.177559181073</v>
      </c>
    </row>
    <row r="117" spans="1:6" ht="15" customHeight="1" thickBot="1" x14ac:dyDescent="0.3">
      <c r="A117" s="427">
        <v>113</v>
      </c>
      <c r="B117" s="151">
        <v>61600</v>
      </c>
      <c r="C117" s="411" t="s">
        <v>223</v>
      </c>
      <c r="D117" s="180"/>
      <c r="E117" s="156"/>
      <c r="F117" s="250"/>
    </row>
  </sheetData>
  <sortState ref="A5:F117">
    <sortCondition descending="1" ref="F5"/>
  </sortState>
  <pageMargins left="0" right="0" top="0" bottom="0" header="0.31496062992125984" footer="0.31496062992125984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7"/>
  <sheetViews>
    <sheetView zoomScale="90" zoomScaleNormal="90" workbookViewId="0">
      <pane xSplit="3" ySplit="4" topLeftCell="D5" activePane="bottomRight" state="frozen"/>
      <selection pane="topRight" activeCell="D1" sqref="D1"/>
      <selection pane="bottomLeft" activeCell="A6" sqref="A6"/>
      <selection pane="bottomRight" activeCell="C4" sqref="C4"/>
    </sheetView>
  </sheetViews>
  <sheetFormatPr defaultRowHeight="15" x14ac:dyDescent="0.25"/>
  <cols>
    <col min="1" max="1" width="4.140625" style="158" customWidth="1"/>
    <col min="2" max="2" width="8.7109375" style="158" customWidth="1"/>
    <col min="3" max="3" width="33.5703125" style="158" customWidth="1"/>
    <col min="4" max="4" width="15.5703125" style="158" customWidth="1"/>
    <col min="5" max="5" width="14.7109375" style="158" customWidth="1"/>
    <col min="6" max="6" width="13.7109375" style="158" customWidth="1"/>
    <col min="7" max="7" width="14.140625" style="158" customWidth="1"/>
    <col min="8" max="16384" width="9.140625" style="158"/>
  </cols>
  <sheetData>
    <row r="1" spans="1:7" ht="15.75" x14ac:dyDescent="0.25">
      <c r="B1" s="116" t="s">
        <v>77</v>
      </c>
    </row>
    <row r="2" spans="1:7" x14ac:dyDescent="0.25">
      <c r="C2" s="117" t="s">
        <v>210</v>
      </c>
    </row>
    <row r="3" spans="1:7" ht="11.25" customHeight="1" thickBot="1" x14ac:dyDescent="0.3">
      <c r="B3" s="53"/>
      <c r="C3" s="53"/>
      <c r="D3" s="17"/>
      <c r="E3" s="17"/>
      <c r="F3" s="17"/>
      <c r="G3" s="17"/>
    </row>
    <row r="4" spans="1:7" ht="82.5" customHeight="1" thickBot="1" x14ac:dyDescent="0.3">
      <c r="A4" s="216" t="s">
        <v>30</v>
      </c>
      <c r="B4" s="217" t="s">
        <v>36</v>
      </c>
      <c r="C4" s="218" t="s">
        <v>35</v>
      </c>
      <c r="D4" s="70" t="s">
        <v>38</v>
      </c>
      <c r="E4" s="222" t="s">
        <v>32</v>
      </c>
      <c r="F4" s="222" t="s">
        <v>40</v>
      </c>
      <c r="G4" s="223" t="s">
        <v>91</v>
      </c>
    </row>
    <row r="5" spans="1:7" ht="15" customHeight="1" x14ac:dyDescent="0.25">
      <c r="A5" s="256">
        <v>1</v>
      </c>
      <c r="B5" s="241">
        <v>40820</v>
      </c>
      <c r="C5" s="409" t="s">
        <v>166</v>
      </c>
      <c r="D5" s="242">
        <v>750505.83</v>
      </c>
      <c r="E5" s="243">
        <v>48452572.659999996</v>
      </c>
      <c r="F5" s="252">
        <v>783</v>
      </c>
      <c r="G5" s="219">
        <v>62839.180702426558</v>
      </c>
    </row>
    <row r="6" spans="1:7" ht="15" customHeight="1" x14ac:dyDescent="0.25">
      <c r="A6" s="244">
        <v>2</v>
      </c>
      <c r="B6" s="181">
        <v>40020</v>
      </c>
      <c r="C6" s="245" t="s">
        <v>163</v>
      </c>
      <c r="D6" s="182">
        <v>17330216.920000002</v>
      </c>
      <c r="E6" s="186">
        <v>2067611.7</v>
      </c>
      <c r="F6" s="183">
        <v>358</v>
      </c>
      <c r="G6" s="185">
        <v>54183.878826815642</v>
      </c>
    </row>
    <row r="7" spans="1:7" ht="15" customHeight="1" x14ac:dyDescent="0.25">
      <c r="A7" s="244">
        <v>3</v>
      </c>
      <c r="B7" s="181">
        <v>61610</v>
      </c>
      <c r="C7" s="245" t="s">
        <v>224</v>
      </c>
      <c r="D7" s="182">
        <v>6452621.5899999999</v>
      </c>
      <c r="E7" s="186">
        <v>1889276.65</v>
      </c>
      <c r="F7" s="183">
        <v>517</v>
      </c>
      <c r="G7" s="185">
        <v>16135.199690522244</v>
      </c>
    </row>
    <row r="8" spans="1:7" ht="15" customHeight="1" x14ac:dyDescent="0.25">
      <c r="A8" s="244">
        <v>4</v>
      </c>
      <c r="B8" s="181">
        <v>40100</v>
      </c>
      <c r="C8" s="245" t="s">
        <v>58</v>
      </c>
      <c r="D8" s="182">
        <v>10262596.199999999</v>
      </c>
      <c r="E8" s="186">
        <v>4485591.0199999996</v>
      </c>
      <c r="F8" s="183">
        <v>1080</v>
      </c>
      <c r="G8" s="185">
        <v>13655.728907407407</v>
      </c>
    </row>
    <row r="9" spans="1:7" ht="15" customHeight="1" x14ac:dyDescent="0.25">
      <c r="A9" s="244">
        <v>5</v>
      </c>
      <c r="B9" s="181">
        <v>61560</v>
      </c>
      <c r="C9" s="245" t="s">
        <v>186</v>
      </c>
      <c r="D9" s="182">
        <v>33235951.16</v>
      </c>
      <c r="E9" s="186">
        <v>13764838.33</v>
      </c>
      <c r="F9" s="183">
        <v>3453</v>
      </c>
      <c r="G9" s="185">
        <v>13611.581086012164</v>
      </c>
    </row>
    <row r="10" spans="1:7" ht="15" customHeight="1" x14ac:dyDescent="0.25">
      <c r="A10" s="244">
        <v>6</v>
      </c>
      <c r="B10" s="181">
        <v>61540</v>
      </c>
      <c r="C10" s="245" t="s">
        <v>185</v>
      </c>
      <c r="D10" s="182">
        <v>18336721.289999999</v>
      </c>
      <c r="E10" s="186">
        <v>8364711.9199999999</v>
      </c>
      <c r="F10" s="183">
        <v>2048</v>
      </c>
      <c r="G10" s="185">
        <v>13037.809184570313</v>
      </c>
    </row>
    <row r="11" spans="1:7" ht="15" customHeight="1" x14ac:dyDescent="0.25">
      <c r="A11" s="244">
        <v>7</v>
      </c>
      <c r="B11" s="181">
        <v>61450</v>
      </c>
      <c r="C11" s="245" t="s">
        <v>83</v>
      </c>
      <c r="D11" s="182">
        <v>15311654.34</v>
      </c>
      <c r="E11" s="186">
        <v>9208989.9100000001</v>
      </c>
      <c r="F11" s="183">
        <v>1988</v>
      </c>
      <c r="G11" s="185">
        <v>12334.328093561367</v>
      </c>
    </row>
    <row r="12" spans="1:7" ht="15" customHeight="1" x14ac:dyDescent="0.25">
      <c r="A12" s="244">
        <v>8</v>
      </c>
      <c r="B12" s="181">
        <v>60980</v>
      </c>
      <c r="C12" s="245" t="s">
        <v>205</v>
      </c>
      <c r="D12" s="182">
        <v>7483411.7300000004</v>
      </c>
      <c r="E12" s="186">
        <v>3574093.49</v>
      </c>
      <c r="F12" s="183">
        <v>900</v>
      </c>
      <c r="G12" s="185">
        <v>12286.116911111112</v>
      </c>
    </row>
    <row r="13" spans="1:7" ht="15" customHeight="1" x14ac:dyDescent="0.25">
      <c r="A13" s="244">
        <v>9</v>
      </c>
      <c r="B13" s="181">
        <v>61520</v>
      </c>
      <c r="C13" s="245" t="s">
        <v>113</v>
      </c>
      <c r="D13" s="182">
        <v>19518354.899999999</v>
      </c>
      <c r="E13" s="186">
        <v>8234527.5300000003</v>
      </c>
      <c r="F13" s="183">
        <v>2294</v>
      </c>
      <c r="G13" s="185">
        <v>12098.030701830863</v>
      </c>
    </row>
    <row r="14" spans="1:7" ht="15" customHeight="1" x14ac:dyDescent="0.25">
      <c r="A14" s="244">
        <v>10</v>
      </c>
      <c r="B14" s="181">
        <v>10890</v>
      </c>
      <c r="C14" s="245" t="s">
        <v>201</v>
      </c>
      <c r="D14" s="182">
        <v>28137100.68</v>
      </c>
      <c r="E14" s="186">
        <v>9557430.3599999994</v>
      </c>
      <c r="F14" s="183">
        <v>3152</v>
      </c>
      <c r="G14" s="185">
        <v>11958.924822335026</v>
      </c>
    </row>
    <row r="15" spans="1:7" ht="15" customHeight="1" x14ac:dyDescent="0.25">
      <c r="A15" s="244">
        <v>11</v>
      </c>
      <c r="B15" s="181">
        <v>60660</v>
      </c>
      <c r="C15" s="245" t="s">
        <v>196</v>
      </c>
      <c r="D15" s="182">
        <v>6752218.9800000004</v>
      </c>
      <c r="E15" s="186">
        <v>3538276.48</v>
      </c>
      <c r="F15" s="183">
        <v>889</v>
      </c>
      <c r="G15" s="185">
        <v>11575.360472440945</v>
      </c>
    </row>
    <row r="16" spans="1:7" ht="15" customHeight="1" x14ac:dyDescent="0.25">
      <c r="A16" s="244">
        <v>12</v>
      </c>
      <c r="B16" s="181">
        <v>40133</v>
      </c>
      <c r="C16" s="245" t="s">
        <v>22</v>
      </c>
      <c r="D16" s="182">
        <v>6132779.9400000004</v>
      </c>
      <c r="E16" s="186">
        <v>7103370.1600000001</v>
      </c>
      <c r="F16" s="183">
        <v>1161</v>
      </c>
      <c r="G16" s="185">
        <v>11400.646080964687</v>
      </c>
    </row>
    <row r="17" spans="1:7" ht="15" customHeight="1" x14ac:dyDescent="0.25">
      <c r="A17" s="244">
        <v>13</v>
      </c>
      <c r="B17" s="181">
        <v>61440</v>
      </c>
      <c r="C17" s="245" t="s">
        <v>184</v>
      </c>
      <c r="D17" s="182">
        <v>19212784.890000001</v>
      </c>
      <c r="E17" s="186">
        <v>12325115.23</v>
      </c>
      <c r="F17" s="183">
        <v>2781</v>
      </c>
      <c r="G17" s="185">
        <v>11340.489075871988</v>
      </c>
    </row>
    <row r="18" spans="1:7" ht="15" customHeight="1" x14ac:dyDescent="0.25">
      <c r="A18" s="244">
        <v>14</v>
      </c>
      <c r="B18" s="181">
        <v>60050</v>
      </c>
      <c r="C18" s="245" t="s">
        <v>174</v>
      </c>
      <c r="D18" s="182">
        <v>8518156.6899999995</v>
      </c>
      <c r="E18" s="186">
        <v>4316706.8</v>
      </c>
      <c r="F18" s="183">
        <v>1137</v>
      </c>
      <c r="G18" s="185">
        <v>11288.358390501318</v>
      </c>
    </row>
    <row r="19" spans="1:7" ht="15" customHeight="1" x14ac:dyDescent="0.25">
      <c r="A19" s="244">
        <v>15</v>
      </c>
      <c r="B19" s="181">
        <v>61510</v>
      </c>
      <c r="C19" s="245" t="s">
        <v>28</v>
      </c>
      <c r="D19" s="182">
        <v>12263788.23</v>
      </c>
      <c r="E19" s="186">
        <v>6291691.7800000003</v>
      </c>
      <c r="F19" s="183">
        <v>1782</v>
      </c>
      <c r="G19" s="185">
        <v>10412.727278338945</v>
      </c>
    </row>
    <row r="20" spans="1:7" ht="15" customHeight="1" x14ac:dyDescent="0.25">
      <c r="A20" s="244">
        <v>16</v>
      </c>
      <c r="B20" s="181">
        <v>10003</v>
      </c>
      <c r="C20" s="245" t="s">
        <v>42</v>
      </c>
      <c r="D20" s="182">
        <v>474657.37</v>
      </c>
      <c r="E20" s="186">
        <v>1893159.82</v>
      </c>
      <c r="F20" s="183">
        <v>275</v>
      </c>
      <c r="G20" s="185">
        <v>8610.2443272727269</v>
      </c>
    </row>
    <row r="21" spans="1:7" ht="15" customHeight="1" x14ac:dyDescent="0.25">
      <c r="A21" s="244">
        <v>17</v>
      </c>
      <c r="B21" s="181">
        <v>70110</v>
      </c>
      <c r="C21" s="245" t="s">
        <v>66</v>
      </c>
      <c r="D21" s="182">
        <v>1020365.43</v>
      </c>
      <c r="E21" s="186">
        <v>7565172.3099999996</v>
      </c>
      <c r="F21" s="183">
        <v>998</v>
      </c>
      <c r="G21" s="185">
        <v>8602.7432264529052</v>
      </c>
    </row>
    <row r="22" spans="1:7" ht="15" customHeight="1" x14ac:dyDescent="0.25">
      <c r="A22" s="244">
        <v>18</v>
      </c>
      <c r="B22" s="181">
        <v>61430</v>
      </c>
      <c r="C22" s="245" t="s">
        <v>82</v>
      </c>
      <c r="D22" s="182">
        <v>7982517.2400000002</v>
      </c>
      <c r="E22" s="186">
        <v>10565959.9</v>
      </c>
      <c r="F22" s="183">
        <v>2547</v>
      </c>
      <c r="G22" s="185">
        <v>7282.4802277188855</v>
      </c>
    </row>
    <row r="23" spans="1:7" ht="15" customHeight="1" x14ac:dyDescent="0.25">
      <c r="A23" s="244">
        <v>19</v>
      </c>
      <c r="B23" s="181">
        <v>40410</v>
      </c>
      <c r="C23" s="245" t="s">
        <v>59</v>
      </c>
      <c r="D23" s="182">
        <v>4074640.94</v>
      </c>
      <c r="E23" s="186">
        <v>10002777.01</v>
      </c>
      <c r="F23" s="183">
        <v>2004</v>
      </c>
      <c r="G23" s="185">
        <v>7024.6596556886225</v>
      </c>
    </row>
    <row r="24" spans="1:7" ht="15" customHeight="1" x14ac:dyDescent="0.25">
      <c r="A24" s="244">
        <v>20</v>
      </c>
      <c r="B24" s="181">
        <v>10004</v>
      </c>
      <c r="C24" s="245" t="s">
        <v>43</v>
      </c>
      <c r="D24" s="182">
        <v>1948385.25</v>
      </c>
      <c r="E24" s="186">
        <v>8730567.2799999993</v>
      </c>
      <c r="F24" s="183">
        <v>1663</v>
      </c>
      <c r="G24" s="185">
        <v>6421.4988153938657</v>
      </c>
    </row>
    <row r="25" spans="1:7" ht="15" customHeight="1" x14ac:dyDescent="0.25">
      <c r="A25" s="244">
        <v>21</v>
      </c>
      <c r="B25" s="181">
        <v>60560</v>
      </c>
      <c r="C25" s="245" t="s">
        <v>9</v>
      </c>
      <c r="D25" s="182">
        <v>732304.59</v>
      </c>
      <c r="E25" s="186">
        <v>2584611</v>
      </c>
      <c r="F25" s="183">
        <v>521</v>
      </c>
      <c r="G25" s="185">
        <v>6366.4406717850288</v>
      </c>
    </row>
    <row r="26" spans="1:7" ht="15" customHeight="1" x14ac:dyDescent="0.25">
      <c r="A26" s="244">
        <v>22</v>
      </c>
      <c r="B26" s="181">
        <v>40730</v>
      </c>
      <c r="C26" s="245" t="s">
        <v>19</v>
      </c>
      <c r="D26" s="182">
        <v>471595.24</v>
      </c>
      <c r="E26" s="186">
        <v>2664296.3199999998</v>
      </c>
      <c r="F26" s="183">
        <v>516</v>
      </c>
      <c r="G26" s="185">
        <v>6077.3092248062012</v>
      </c>
    </row>
    <row r="27" spans="1:7" ht="15" customHeight="1" x14ac:dyDescent="0.25">
      <c r="A27" s="244">
        <v>23</v>
      </c>
      <c r="B27" s="181">
        <v>61570</v>
      </c>
      <c r="C27" s="245" t="s">
        <v>187</v>
      </c>
      <c r="D27" s="182">
        <v>4558269.09</v>
      </c>
      <c r="E27" s="186">
        <v>11489151.02</v>
      </c>
      <c r="F27" s="183">
        <v>2786</v>
      </c>
      <c r="G27" s="185">
        <v>5760.0215757358219</v>
      </c>
    </row>
    <row r="28" spans="1:7" ht="15" customHeight="1" x14ac:dyDescent="0.25">
      <c r="A28" s="244">
        <v>24</v>
      </c>
      <c r="B28" s="181">
        <v>60010</v>
      </c>
      <c r="C28" s="245" t="s">
        <v>173</v>
      </c>
      <c r="D28" s="182">
        <v>1044677.56</v>
      </c>
      <c r="E28" s="186">
        <v>4425836.0599999996</v>
      </c>
      <c r="F28" s="183">
        <v>1005</v>
      </c>
      <c r="G28" s="185">
        <v>5443.2971343283571</v>
      </c>
    </row>
    <row r="29" spans="1:7" ht="15" customHeight="1" x14ac:dyDescent="0.25">
      <c r="A29" s="244">
        <v>25</v>
      </c>
      <c r="B29" s="181">
        <v>60020</v>
      </c>
      <c r="C29" s="245" t="s">
        <v>25</v>
      </c>
      <c r="D29" s="182">
        <v>629519.69999999995</v>
      </c>
      <c r="E29" s="186">
        <v>3202932.84</v>
      </c>
      <c r="F29" s="183">
        <v>716</v>
      </c>
      <c r="G29" s="185">
        <v>5352.5873463687149</v>
      </c>
    </row>
    <row r="30" spans="1:7" ht="15" customHeight="1" x14ac:dyDescent="0.25">
      <c r="A30" s="244">
        <v>26</v>
      </c>
      <c r="B30" s="181">
        <v>70100</v>
      </c>
      <c r="C30" s="245" t="s">
        <v>198</v>
      </c>
      <c r="D30" s="182">
        <v>968179.59</v>
      </c>
      <c r="E30" s="186">
        <v>4385004.95</v>
      </c>
      <c r="F30" s="183">
        <v>1010</v>
      </c>
      <c r="G30" s="185">
        <v>5300.1827128712875</v>
      </c>
    </row>
    <row r="31" spans="1:7" ht="15" customHeight="1" x14ac:dyDescent="0.25">
      <c r="A31" s="244">
        <v>27</v>
      </c>
      <c r="B31" s="181">
        <v>60070</v>
      </c>
      <c r="C31" s="245" t="s">
        <v>175</v>
      </c>
      <c r="D31" s="182">
        <v>912446.57</v>
      </c>
      <c r="E31" s="186">
        <v>5459660.96</v>
      </c>
      <c r="F31" s="183">
        <v>1210</v>
      </c>
      <c r="G31" s="185">
        <v>5266.2045702479345</v>
      </c>
    </row>
    <row r="32" spans="1:7" ht="15" customHeight="1" x14ac:dyDescent="0.25">
      <c r="A32" s="244">
        <v>28</v>
      </c>
      <c r="B32" s="420">
        <v>60910</v>
      </c>
      <c r="C32" s="424" t="s">
        <v>204</v>
      </c>
      <c r="D32" s="428">
        <v>1388314.26</v>
      </c>
      <c r="E32" s="421">
        <v>3330286.55</v>
      </c>
      <c r="F32" s="421">
        <v>907</v>
      </c>
      <c r="G32" s="423">
        <v>5202.4264718853356</v>
      </c>
    </row>
    <row r="33" spans="1:7" ht="15" customHeight="1" x14ac:dyDescent="0.25">
      <c r="A33" s="244">
        <v>29</v>
      </c>
      <c r="B33" s="181">
        <v>70020</v>
      </c>
      <c r="C33" s="245" t="s">
        <v>64</v>
      </c>
      <c r="D33" s="182">
        <v>603495.31999999995</v>
      </c>
      <c r="E33" s="186">
        <v>5041360.01</v>
      </c>
      <c r="F33" s="183">
        <v>1130</v>
      </c>
      <c r="G33" s="185">
        <v>4995.4471946902659</v>
      </c>
    </row>
    <row r="34" spans="1:7" ht="15" customHeight="1" x14ac:dyDescent="0.25">
      <c r="A34" s="244">
        <v>30</v>
      </c>
      <c r="B34" s="181">
        <v>10120</v>
      </c>
      <c r="C34" s="245" t="s">
        <v>155</v>
      </c>
      <c r="D34" s="182">
        <v>1543575.53</v>
      </c>
      <c r="E34" s="186">
        <v>2957537.75</v>
      </c>
      <c r="F34" s="183">
        <v>911</v>
      </c>
      <c r="G34" s="185">
        <v>4940.8488254665208</v>
      </c>
    </row>
    <row r="35" spans="1:7" ht="15" customHeight="1" x14ac:dyDescent="0.25">
      <c r="A35" s="244">
        <v>31</v>
      </c>
      <c r="B35" s="249">
        <v>70021</v>
      </c>
      <c r="C35" s="245" t="s">
        <v>65</v>
      </c>
      <c r="D35" s="182">
        <v>641347.82999999996</v>
      </c>
      <c r="E35" s="186">
        <v>3018392.55</v>
      </c>
      <c r="F35" s="183">
        <v>743</v>
      </c>
      <c r="G35" s="185">
        <v>4925.6263526244948</v>
      </c>
    </row>
    <row r="36" spans="1:7" ht="15" customHeight="1" x14ac:dyDescent="0.25">
      <c r="A36" s="244">
        <v>32</v>
      </c>
      <c r="B36" s="181">
        <v>60180</v>
      </c>
      <c r="C36" s="245" t="s">
        <v>195</v>
      </c>
      <c r="D36" s="182">
        <v>1334293.6000000001</v>
      </c>
      <c r="E36" s="186">
        <v>6299374.6699999999</v>
      </c>
      <c r="F36" s="183">
        <v>1576</v>
      </c>
      <c r="G36" s="185">
        <v>4843.6981408629435</v>
      </c>
    </row>
    <row r="37" spans="1:7" ht="15" customHeight="1" x14ac:dyDescent="0.25">
      <c r="A37" s="244">
        <v>33</v>
      </c>
      <c r="B37" s="181">
        <v>40720</v>
      </c>
      <c r="C37" s="245" t="s">
        <v>165</v>
      </c>
      <c r="D37" s="182">
        <v>1019665.32</v>
      </c>
      <c r="E37" s="186">
        <v>4754971.7</v>
      </c>
      <c r="F37" s="183">
        <v>1195</v>
      </c>
      <c r="G37" s="185">
        <v>4832.3322343096243</v>
      </c>
    </row>
    <row r="38" spans="1:7" ht="15" customHeight="1" x14ac:dyDescent="0.25">
      <c r="A38" s="244">
        <v>34</v>
      </c>
      <c r="B38" s="181">
        <v>40360</v>
      </c>
      <c r="C38" s="245" t="s">
        <v>17</v>
      </c>
      <c r="D38" s="182">
        <v>1104178.46</v>
      </c>
      <c r="E38" s="186">
        <v>2099533.66</v>
      </c>
      <c r="F38" s="183">
        <v>672</v>
      </c>
      <c r="G38" s="185">
        <v>4767.42875</v>
      </c>
    </row>
    <row r="39" spans="1:7" ht="15" customHeight="1" x14ac:dyDescent="0.25">
      <c r="A39" s="244">
        <v>35</v>
      </c>
      <c r="B39" s="181">
        <v>40300</v>
      </c>
      <c r="C39" s="245" t="s">
        <v>16</v>
      </c>
      <c r="D39" s="182">
        <v>420334.98</v>
      </c>
      <c r="E39" s="186">
        <v>1584503.99</v>
      </c>
      <c r="F39" s="183">
        <v>421</v>
      </c>
      <c r="G39" s="185">
        <v>4762.0878147268404</v>
      </c>
    </row>
    <row r="40" spans="1:7" ht="15" customHeight="1" x14ac:dyDescent="0.25">
      <c r="A40" s="244">
        <v>36</v>
      </c>
      <c r="B40" s="181">
        <v>61470</v>
      </c>
      <c r="C40" s="245" t="s">
        <v>206</v>
      </c>
      <c r="D40" s="182">
        <v>1551893.24</v>
      </c>
      <c r="E40" s="186">
        <v>4936911.3899999997</v>
      </c>
      <c r="F40" s="183">
        <v>1374</v>
      </c>
      <c r="G40" s="185">
        <v>4722.5652328966517</v>
      </c>
    </row>
    <row r="41" spans="1:7" ht="15" customHeight="1" x14ac:dyDescent="0.25">
      <c r="A41" s="244">
        <v>37</v>
      </c>
      <c r="B41" s="181">
        <v>61500</v>
      </c>
      <c r="C41" s="245" t="s">
        <v>85</v>
      </c>
      <c r="D41" s="182">
        <v>3114536.68</v>
      </c>
      <c r="E41" s="186">
        <v>11617634.74</v>
      </c>
      <c r="F41" s="183">
        <v>3126</v>
      </c>
      <c r="G41" s="185">
        <v>4712.7867626359566</v>
      </c>
    </row>
    <row r="42" spans="1:7" ht="15" customHeight="1" x14ac:dyDescent="0.25">
      <c r="A42" s="244">
        <v>38</v>
      </c>
      <c r="B42" s="181">
        <v>60240</v>
      </c>
      <c r="C42" s="245" t="s">
        <v>176</v>
      </c>
      <c r="D42" s="182">
        <v>1634863.63</v>
      </c>
      <c r="E42" s="186">
        <v>9312191.8000000007</v>
      </c>
      <c r="F42" s="183">
        <v>2323</v>
      </c>
      <c r="G42" s="185">
        <v>4712.4646706844596</v>
      </c>
    </row>
    <row r="43" spans="1:7" ht="15" customHeight="1" x14ac:dyDescent="0.25">
      <c r="A43" s="244">
        <v>39</v>
      </c>
      <c r="B43" s="181">
        <v>60001</v>
      </c>
      <c r="C43" s="245" t="s">
        <v>197</v>
      </c>
      <c r="D43" s="182">
        <v>1459665.77</v>
      </c>
      <c r="E43" s="186">
        <v>3616326.95</v>
      </c>
      <c r="F43" s="183">
        <v>1083</v>
      </c>
      <c r="G43" s="185">
        <v>4686.9738873499546</v>
      </c>
    </row>
    <row r="44" spans="1:7" ht="15" customHeight="1" x14ac:dyDescent="0.25">
      <c r="A44" s="244">
        <v>40</v>
      </c>
      <c r="B44" s="181">
        <v>40011</v>
      </c>
      <c r="C44" s="245" t="s">
        <v>56</v>
      </c>
      <c r="D44" s="182">
        <v>2881308.7</v>
      </c>
      <c r="E44" s="186">
        <v>10748147.369999999</v>
      </c>
      <c r="F44" s="183">
        <v>2908</v>
      </c>
      <c r="G44" s="185">
        <v>4686.8831052269607</v>
      </c>
    </row>
    <row r="45" spans="1:7" ht="15" customHeight="1" x14ac:dyDescent="0.25">
      <c r="A45" s="244">
        <v>41</v>
      </c>
      <c r="B45" s="181">
        <v>40031</v>
      </c>
      <c r="C45" s="245" t="s">
        <v>164</v>
      </c>
      <c r="D45" s="182">
        <v>878987.83</v>
      </c>
      <c r="E45" s="186">
        <v>4035909.67</v>
      </c>
      <c r="F45" s="183">
        <v>1057</v>
      </c>
      <c r="G45" s="185">
        <v>4649.855723746452</v>
      </c>
    </row>
    <row r="46" spans="1:7" ht="15" customHeight="1" x14ac:dyDescent="0.25">
      <c r="A46" s="244">
        <v>42</v>
      </c>
      <c r="B46" s="181">
        <v>10190</v>
      </c>
      <c r="C46" s="245" t="s">
        <v>156</v>
      </c>
      <c r="D46" s="182">
        <v>1028639.14</v>
      </c>
      <c r="E46" s="186">
        <v>5247116.37</v>
      </c>
      <c r="F46" s="183">
        <v>1351</v>
      </c>
      <c r="G46" s="185">
        <v>4645.2668467801623</v>
      </c>
    </row>
    <row r="47" spans="1:7" ht="15" customHeight="1" x14ac:dyDescent="0.25">
      <c r="A47" s="244">
        <v>43</v>
      </c>
      <c r="B47" s="181">
        <v>61390</v>
      </c>
      <c r="C47" s="245" t="s">
        <v>182</v>
      </c>
      <c r="D47" s="182">
        <v>861755.59</v>
      </c>
      <c r="E47" s="186">
        <v>3770772.49</v>
      </c>
      <c r="F47" s="183">
        <v>999</v>
      </c>
      <c r="G47" s="185">
        <v>4637.1652452452454</v>
      </c>
    </row>
    <row r="48" spans="1:7" ht="15" customHeight="1" x14ac:dyDescent="0.25">
      <c r="A48" s="244">
        <v>44</v>
      </c>
      <c r="B48" s="181">
        <v>60850</v>
      </c>
      <c r="C48" s="245" t="s">
        <v>177</v>
      </c>
      <c r="D48" s="182">
        <v>1029642.14</v>
      </c>
      <c r="E48" s="186">
        <v>4756649.63</v>
      </c>
      <c r="F48" s="183">
        <v>1250</v>
      </c>
      <c r="G48" s="185">
        <v>4629.0334159999993</v>
      </c>
    </row>
    <row r="49" spans="1:7" ht="15" customHeight="1" x14ac:dyDescent="0.25">
      <c r="A49" s="244">
        <v>45</v>
      </c>
      <c r="B49" s="181">
        <v>61490</v>
      </c>
      <c r="C49" s="245" t="s">
        <v>84</v>
      </c>
      <c r="D49" s="182">
        <v>2533589.1</v>
      </c>
      <c r="E49" s="186">
        <v>10588817.560000001</v>
      </c>
      <c r="F49" s="183">
        <v>2845</v>
      </c>
      <c r="G49" s="185">
        <v>4612.4452231985942</v>
      </c>
    </row>
    <row r="50" spans="1:7" ht="15" customHeight="1" x14ac:dyDescent="0.25">
      <c r="A50" s="244">
        <v>46</v>
      </c>
      <c r="B50" s="181">
        <v>70270</v>
      </c>
      <c r="C50" s="245" t="s">
        <v>208</v>
      </c>
      <c r="D50" s="182">
        <v>1205327.1200000001</v>
      </c>
      <c r="E50" s="186">
        <v>2564272.71</v>
      </c>
      <c r="F50" s="183">
        <v>819</v>
      </c>
      <c r="G50" s="185">
        <v>4602.685995115995</v>
      </c>
    </row>
    <row r="51" spans="1:7" ht="15" customHeight="1" x14ac:dyDescent="0.25">
      <c r="A51" s="244">
        <v>47</v>
      </c>
      <c r="B51" s="181">
        <v>10001</v>
      </c>
      <c r="C51" s="245" t="s">
        <v>211</v>
      </c>
      <c r="D51" s="182">
        <v>780406.88</v>
      </c>
      <c r="E51" s="255">
        <v>3563580.27</v>
      </c>
      <c r="F51" s="183">
        <v>944</v>
      </c>
      <c r="G51" s="185">
        <v>4601.6813029661025</v>
      </c>
    </row>
    <row r="52" spans="1:7" ht="15" customHeight="1" x14ac:dyDescent="0.25">
      <c r="A52" s="244">
        <v>48</v>
      </c>
      <c r="B52" s="181">
        <v>61210</v>
      </c>
      <c r="C52" s="245" t="s">
        <v>180</v>
      </c>
      <c r="D52" s="182">
        <v>1639135.22</v>
      </c>
      <c r="E52" s="186">
        <v>2850843.92</v>
      </c>
      <c r="F52" s="183">
        <v>981</v>
      </c>
      <c r="G52" s="184">
        <v>4576.9410193679914</v>
      </c>
    </row>
    <row r="53" spans="1:7" ht="15" customHeight="1" x14ac:dyDescent="0.25">
      <c r="A53" s="244">
        <v>49</v>
      </c>
      <c r="B53" s="181">
        <v>61080</v>
      </c>
      <c r="C53" s="245" t="s">
        <v>178</v>
      </c>
      <c r="D53" s="182">
        <v>1135078.79</v>
      </c>
      <c r="E53" s="186">
        <v>6342437.3399999999</v>
      </c>
      <c r="F53" s="183">
        <v>1634</v>
      </c>
      <c r="G53" s="185">
        <v>4576.2032619339043</v>
      </c>
    </row>
    <row r="54" spans="1:7" ht="15" customHeight="1" x14ac:dyDescent="0.25">
      <c r="A54" s="244">
        <v>50</v>
      </c>
      <c r="B54" s="181">
        <v>40950</v>
      </c>
      <c r="C54" s="245" t="s">
        <v>4</v>
      </c>
      <c r="D54" s="182">
        <v>920193.29</v>
      </c>
      <c r="E54" s="186">
        <v>4080052.37</v>
      </c>
      <c r="F54" s="183">
        <v>1097</v>
      </c>
      <c r="G54" s="185">
        <v>4558.1090793072017</v>
      </c>
    </row>
    <row r="55" spans="1:7" ht="15" customHeight="1" x14ac:dyDescent="0.25">
      <c r="A55" s="244">
        <v>51</v>
      </c>
      <c r="B55" s="181">
        <v>61150</v>
      </c>
      <c r="C55" s="245" t="s">
        <v>179</v>
      </c>
      <c r="D55" s="182">
        <v>1475492.09</v>
      </c>
      <c r="E55" s="186">
        <v>3394397.47</v>
      </c>
      <c r="F55" s="183">
        <v>1074</v>
      </c>
      <c r="G55" s="185">
        <v>4534.3478212290511</v>
      </c>
    </row>
    <row r="56" spans="1:7" ht="15" customHeight="1" x14ac:dyDescent="0.25">
      <c r="A56" s="244">
        <v>52</v>
      </c>
      <c r="B56" s="181">
        <v>70040</v>
      </c>
      <c r="C56" s="245" t="s">
        <v>26</v>
      </c>
      <c r="D56" s="182">
        <v>830757.01</v>
      </c>
      <c r="E56" s="186">
        <v>2731555.37</v>
      </c>
      <c r="F56" s="183">
        <v>790</v>
      </c>
      <c r="G56" s="185">
        <v>4509.2561772151894</v>
      </c>
    </row>
    <row r="57" spans="1:7" ht="15" customHeight="1" x14ac:dyDescent="0.25">
      <c r="A57" s="244">
        <v>53</v>
      </c>
      <c r="B57" s="181">
        <v>40840</v>
      </c>
      <c r="C57" s="245" t="s">
        <v>20</v>
      </c>
      <c r="D57" s="182">
        <v>1056977.58</v>
      </c>
      <c r="E57" s="186">
        <v>3132946.27</v>
      </c>
      <c r="F57" s="183">
        <v>932</v>
      </c>
      <c r="G57" s="185">
        <v>4495.6264484978537</v>
      </c>
    </row>
    <row r="58" spans="1:7" ht="15" customHeight="1" x14ac:dyDescent="0.25">
      <c r="A58" s="244">
        <v>54</v>
      </c>
      <c r="B58" s="421">
        <v>40210</v>
      </c>
      <c r="C58" s="424" t="s">
        <v>15</v>
      </c>
      <c r="D58" s="428">
        <v>709615.25</v>
      </c>
      <c r="E58" s="421">
        <v>1967405.88</v>
      </c>
      <c r="F58" s="421">
        <v>597</v>
      </c>
      <c r="G58" s="423">
        <v>4484.1224958123948</v>
      </c>
    </row>
    <row r="59" spans="1:7" ht="15" customHeight="1" x14ac:dyDescent="0.25">
      <c r="A59" s="244">
        <v>55</v>
      </c>
      <c r="B59" s="421">
        <v>10002</v>
      </c>
      <c r="C59" s="424" t="s">
        <v>154</v>
      </c>
      <c r="D59" s="428">
        <v>1603987.67</v>
      </c>
      <c r="E59" s="421">
        <v>3481913.4</v>
      </c>
      <c r="F59" s="421">
        <v>1145</v>
      </c>
      <c r="G59" s="423">
        <v>4441.8349956331876</v>
      </c>
    </row>
    <row r="60" spans="1:7" ht="15" customHeight="1" x14ac:dyDescent="0.25">
      <c r="A60" s="244">
        <v>56</v>
      </c>
      <c r="B60" s="181">
        <v>61340</v>
      </c>
      <c r="C60" s="245" t="s">
        <v>181</v>
      </c>
      <c r="D60" s="182">
        <v>1551724.09</v>
      </c>
      <c r="E60" s="186">
        <v>4659849.7300000004</v>
      </c>
      <c r="F60" s="183">
        <v>1401</v>
      </c>
      <c r="G60" s="185">
        <v>4433.67153461813</v>
      </c>
    </row>
    <row r="61" spans="1:7" ht="15" customHeight="1" x14ac:dyDescent="0.25">
      <c r="A61" s="244">
        <v>57</v>
      </c>
      <c r="B61" s="181">
        <v>61290</v>
      </c>
      <c r="C61" s="245" t="s">
        <v>207</v>
      </c>
      <c r="D61" s="182">
        <v>958902.98</v>
      </c>
      <c r="E61" s="186">
        <v>2519328.23</v>
      </c>
      <c r="F61" s="183">
        <v>790</v>
      </c>
      <c r="G61" s="185">
        <v>4402.8243164556961</v>
      </c>
    </row>
    <row r="62" spans="1:7" ht="15" customHeight="1" x14ac:dyDescent="0.25">
      <c r="A62" s="244">
        <v>58</v>
      </c>
      <c r="B62" s="181">
        <v>70510</v>
      </c>
      <c r="C62" s="245" t="s">
        <v>8</v>
      </c>
      <c r="D62" s="182">
        <v>351060.28</v>
      </c>
      <c r="E62" s="186">
        <v>1368149.18</v>
      </c>
      <c r="F62" s="183">
        <v>395</v>
      </c>
      <c r="G62" s="185">
        <v>4352.4290126582282</v>
      </c>
    </row>
    <row r="63" spans="1:7" ht="15" customHeight="1" x14ac:dyDescent="0.25">
      <c r="A63" s="244">
        <v>59</v>
      </c>
      <c r="B63" s="248">
        <v>10860</v>
      </c>
      <c r="C63" s="245" t="s">
        <v>131</v>
      </c>
      <c r="D63" s="182">
        <v>1186724.43</v>
      </c>
      <c r="E63" s="186">
        <v>2737669.31</v>
      </c>
      <c r="F63" s="183">
        <v>902</v>
      </c>
      <c r="G63" s="185">
        <v>4350.7691130820403</v>
      </c>
    </row>
    <row r="64" spans="1:7" ht="15" customHeight="1" x14ac:dyDescent="0.25">
      <c r="A64" s="244">
        <v>60</v>
      </c>
      <c r="B64" s="181">
        <v>40390</v>
      </c>
      <c r="C64" s="245" t="s">
        <v>18</v>
      </c>
      <c r="D64" s="182">
        <v>617768.15</v>
      </c>
      <c r="E64" s="186">
        <v>1582947.3</v>
      </c>
      <c r="F64" s="183">
        <v>506</v>
      </c>
      <c r="G64" s="185">
        <v>4349.2400197628458</v>
      </c>
    </row>
    <row r="65" spans="1:7" ht="15" customHeight="1" x14ac:dyDescent="0.25">
      <c r="A65" s="244">
        <v>61</v>
      </c>
      <c r="B65" s="181">
        <v>40990</v>
      </c>
      <c r="C65" s="245" t="s">
        <v>21</v>
      </c>
      <c r="D65" s="182">
        <v>921923.17</v>
      </c>
      <c r="E65" s="186">
        <v>4274519.55</v>
      </c>
      <c r="F65" s="183">
        <v>1196</v>
      </c>
      <c r="G65" s="185">
        <v>4344.8517725752508</v>
      </c>
    </row>
    <row r="66" spans="1:7" ht="15" customHeight="1" x14ac:dyDescent="0.25">
      <c r="A66" s="244">
        <v>62</v>
      </c>
      <c r="B66" s="181">
        <v>10090</v>
      </c>
      <c r="C66" s="245" t="s">
        <v>44</v>
      </c>
      <c r="D66" s="182">
        <v>1532763.91</v>
      </c>
      <c r="E66" s="186">
        <v>5832182.6200000001</v>
      </c>
      <c r="F66" s="183">
        <v>1725</v>
      </c>
      <c r="G66" s="185">
        <v>4269.5342202898555</v>
      </c>
    </row>
    <row r="67" spans="1:7" ht="15" customHeight="1" x14ac:dyDescent="0.25">
      <c r="A67" s="244">
        <v>63</v>
      </c>
      <c r="B67" s="181">
        <v>61410</v>
      </c>
      <c r="C67" s="245" t="s">
        <v>183</v>
      </c>
      <c r="D67" s="182">
        <v>1355909.61</v>
      </c>
      <c r="E67" s="186">
        <v>2966654.63</v>
      </c>
      <c r="F67" s="183">
        <v>1044</v>
      </c>
      <c r="G67" s="185">
        <v>4140.3872030651346</v>
      </c>
    </row>
    <row r="68" spans="1:7" ht="15" customHeight="1" x14ac:dyDescent="0.25">
      <c r="A68" s="244">
        <v>64</v>
      </c>
      <c r="B68" s="181">
        <v>40030</v>
      </c>
      <c r="C68" s="245" t="s">
        <v>162</v>
      </c>
      <c r="D68" s="182">
        <v>615305.31999999995</v>
      </c>
      <c r="E68" s="186">
        <v>2090247.67</v>
      </c>
      <c r="F68" s="183">
        <v>654</v>
      </c>
      <c r="G68" s="185">
        <v>4136.9311773700301</v>
      </c>
    </row>
    <row r="69" spans="1:7" ht="15" customHeight="1" x14ac:dyDescent="0.25">
      <c r="A69" s="244">
        <v>65</v>
      </c>
      <c r="B69" s="181">
        <v>10320</v>
      </c>
      <c r="C69" s="245" t="s">
        <v>41</v>
      </c>
      <c r="D69" s="182">
        <v>808066.93</v>
      </c>
      <c r="E69" s="186">
        <v>3581925.98</v>
      </c>
      <c r="F69" s="183">
        <v>1099</v>
      </c>
      <c r="G69" s="185">
        <v>3994.5340400363971</v>
      </c>
    </row>
    <row r="70" spans="1:7" ht="15" customHeight="1" x14ac:dyDescent="0.25">
      <c r="A70" s="244">
        <v>66</v>
      </c>
      <c r="B70" s="181">
        <v>40080</v>
      </c>
      <c r="C70" s="245" t="s">
        <v>57</v>
      </c>
      <c r="D70" s="182">
        <v>1029149.8</v>
      </c>
      <c r="E70" s="186">
        <v>4240956</v>
      </c>
      <c r="F70" s="183">
        <v>1394</v>
      </c>
      <c r="G70" s="185">
        <v>3780.5637015781922</v>
      </c>
    </row>
    <row r="71" spans="1:7" ht="15" customHeight="1" x14ac:dyDescent="0.25">
      <c r="A71" s="244">
        <v>67</v>
      </c>
      <c r="B71" s="181">
        <v>20040</v>
      </c>
      <c r="C71" s="245" t="s">
        <v>45</v>
      </c>
      <c r="D71" s="182"/>
      <c r="E71" s="186"/>
      <c r="F71" s="183">
        <v>1002</v>
      </c>
      <c r="G71" s="185">
        <v>0</v>
      </c>
    </row>
    <row r="72" spans="1:7" ht="15" customHeight="1" x14ac:dyDescent="0.25">
      <c r="A72" s="244">
        <v>68</v>
      </c>
      <c r="B72" s="181">
        <v>20061</v>
      </c>
      <c r="C72" s="245" t="s">
        <v>46</v>
      </c>
      <c r="D72" s="182"/>
      <c r="E72" s="186"/>
      <c r="F72" s="183">
        <v>712</v>
      </c>
      <c r="G72" s="185">
        <v>0</v>
      </c>
    </row>
    <row r="73" spans="1:7" ht="15" customHeight="1" x14ac:dyDescent="0.25">
      <c r="A73" s="244">
        <v>69</v>
      </c>
      <c r="B73" s="181">
        <v>21020</v>
      </c>
      <c r="C73" s="245" t="s">
        <v>49</v>
      </c>
      <c r="D73" s="182"/>
      <c r="E73" s="186"/>
      <c r="F73" s="183">
        <v>1106</v>
      </c>
      <c r="G73" s="185">
        <v>0</v>
      </c>
    </row>
    <row r="74" spans="1:7" ht="15" customHeight="1" x14ac:dyDescent="0.25">
      <c r="A74" s="244">
        <v>70</v>
      </c>
      <c r="B74" s="181">
        <v>20060</v>
      </c>
      <c r="C74" s="245" t="s">
        <v>54</v>
      </c>
      <c r="D74" s="182"/>
      <c r="E74" s="186"/>
      <c r="F74" s="183">
        <v>1806</v>
      </c>
      <c r="G74" s="185">
        <v>0</v>
      </c>
    </row>
    <row r="75" spans="1:7" ht="15" customHeight="1" x14ac:dyDescent="0.25">
      <c r="A75" s="244">
        <v>71</v>
      </c>
      <c r="B75" s="181">
        <v>20400</v>
      </c>
      <c r="C75" s="245" t="s">
        <v>47</v>
      </c>
      <c r="D75" s="182"/>
      <c r="E75" s="186"/>
      <c r="F75" s="183">
        <v>1511</v>
      </c>
      <c r="G75" s="185">
        <v>0</v>
      </c>
    </row>
    <row r="76" spans="1:7" ht="15" customHeight="1" x14ac:dyDescent="0.25">
      <c r="A76" s="244">
        <v>72</v>
      </c>
      <c r="B76" s="181">
        <v>20080</v>
      </c>
      <c r="C76" s="245" t="s">
        <v>157</v>
      </c>
      <c r="D76" s="182"/>
      <c r="E76" s="186"/>
      <c r="F76" s="183">
        <v>1051</v>
      </c>
      <c r="G76" s="185">
        <v>0</v>
      </c>
    </row>
    <row r="77" spans="1:7" ht="15" customHeight="1" x14ac:dyDescent="0.25">
      <c r="A77" s="244">
        <v>73</v>
      </c>
      <c r="B77" s="181">
        <v>20460</v>
      </c>
      <c r="C77" s="245" t="s">
        <v>189</v>
      </c>
      <c r="D77" s="182"/>
      <c r="E77" s="186"/>
      <c r="F77" s="183">
        <v>1023</v>
      </c>
      <c r="G77" s="185">
        <v>0</v>
      </c>
    </row>
    <row r="78" spans="1:7" ht="15" customHeight="1" x14ac:dyDescent="0.25">
      <c r="A78" s="244">
        <v>74</v>
      </c>
      <c r="B78" s="181">
        <v>20550</v>
      </c>
      <c r="C78" s="245" t="s">
        <v>48</v>
      </c>
      <c r="D78" s="182"/>
      <c r="E78" s="186"/>
      <c r="F78" s="183">
        <v>727</v>
      </c>
      <c r="G78" s="185">
        <v>0</v>
      </c>
    </row>
    <row r="79" spans="1:7" ht="15" customHeight="1" x14ac:dyDescent="0.25">
      <c r="A79" s="244">
        <v>75</v>
      </c>
      <c r="B79" s="181">
        <v>20630</v>
      </c>
      <c r="C79" s="245" t="s">
        <v>203</v>
      </c>
      <c r="D79" s="182"/>
      <c r="E79" s="186"/>
      <c r="F79" s="183">
        <v>934</v>
      </c>
      <c r="G79" s="185">
        <v>0</v>
      </c>
    </row>
    <row r="80" spans="1:7" ht="15" customHeight="1" x14ac:dyDescent="0.25">
      <c r="A80" s="244">
        <v>76</v>
      </c>
      <c r="B80" s="181">
        <v>20810</v>
      </c>
      <c r="C80" s="245" t="s">
        <v>158</v>
      </c>
      <c r="D80" s="182"/>
      <c r="E80" s="186"/>
      <c r="F80" s="183">
        <v>1028</v>
      </c>
      <c r="G80" s="185">
        <v>0</v>
      </c>
    </row>
    <row r="81" spans="1:7" ht="15" customHeight="1" x14ac:dyDescent="0.25">
      <c r="A81" s="244">
        <v>77</v>
      </c>
      <c r="B81" s="181">
        <v>20900</v>
      </c>
      <c r="C81" s="245" t="s">
        <v>132</v>
      </c>
      <c r="D81" s="182"/>
      <c r="E81" s="186"/>
      <c r="F81" s="183">
        <v>1494</v>
      </c>
      <c r="G81" s="185">
        <v>0</v>
      </c>
    </row>
    <row r="82" spans="1:7" ht="15" customHeight="1" x14ac:dyDescent="0.25">
      <c r="A82" s="244">
        <v>78</v>
      </c>
      <c r="B82" s="181">
        <v>21350</v>
      </c>
      <c r="C82" s="245" t="s">
        <v>190</v>
      </c>
      <c r="D82" s="182"/>
      <c r="E82" s="186"/>
      <c r="F82" s="183">
        <v>735</v>
      </c>
      <c r="G82" s="185">
        <v>0</v>
      </c>
    </row>
    <row r="83" spans="1:7" ht="15" customHeight="1" x14ac:dyDescent="0.25">
      <c r="A83" s="244">
        <v>79</v>
      </c>
      <c r="B83" s="181">
        <v>30070</v>
      </c>
      <c r="C83" s="245" t="s">
        <v>50</v>
      </c>
      <c r="D83" s="182"/>
      <c r="E83" s="186"/>
      <c r="F83" s="183">
        <v>1303</v>
      </c>
      <c r="G83" s="185">
        <v>0</v>
      </c>
    </row>
    <row r="84" spans="1:7" ht="15" customHeight="1" x14ac:dyDescent="0.25">
      <c r="A84" s="244">
        <v>80</v>
      </c>
      <c r="B84" s="181">
        <v>30480</v>
      </c>
      <c r="C84" s="245" t="s">
        <v>114</v>
      </c>
      <c r="D84" s="182"/>
      <c r="E84" s="186"/>
      <c r="F84" s="183">
        <v>1269</v>
      </c>
      <c r="G84" s="185">
        <v>0</v>
      </c>
    </row>
    <row r="85" spans="1:7" ht="15" customHeight="1" x14ac:dyDescent="0.25">
      <c r="A85" s="244">
        <v>81</v>
      </c>
      <c r="B85" s="181">
        <v>30460</v>
      </c>
      <c r="C85" s="245" t="s">
        <v>51</v>
      </c>
      <c r="D85" s="182"/>
      <c r="E85" s="186"/>
      <c r="F85" s="183">
        <v>1508</v>
      </c>
      <c r="G85" s="185">
        <v>0</v>
      </c>
    </row>
    <row r="86" spans="1:7" ht="15" customHeight="1" x14ac:dyDescent="0.25">
      <c r="A86" s="244">
        <v>82</v>
      </c>
      <c r="B86" s="181">
        <v>30030</v>
      </c>
      <c r="C86" s="245" t="s">
        <v>159</v>
      </c>
      <c r="D86" s="182"/>
      <c r="E86" s="186"/>
      <c r="F86" s="183">
        <v>969</v>
      </c>
      <c r="G86" s="185">
        <v>0</v>
      </c>
    </row>
    <row r="87" spans="1:7" ht="15" customHeight="1" x14ac:dyDescent="0.25">
      <c r="A87" s="244">
        <v>83</v>
      </c>
      <c r="B87" s="181">
        <v>31000</v>
      </c>
      <c r="C87" s="245" t="s">
        <v>52</v>
      </c>
      <c r="D87" s="182"/>
      <c r="E87" s="186"/>
      <c r="F87" s="183">
        <v>995</v>
      </c>
      <c r="G87" s="185">
        <v>0</v>
      </c>
    </row>
    <row r="88" spans="1:7" ht="15" customHeight="1" x14ac:dyDescent="0.25">
      <c r="A88" s="244">
        <v>84</v>
      </c>
      <c r="B88" s="181">
        <v>30130</v>
      </c>
      <c r="C88" s="245" t="s">
        <v>1</v>
      </c>
      <c r="D88" s="182"/>
      <c r="E88" s="186"/>
      <c r="F88" s="183">
        <v>524</v>
      </c>
      <c r="G88" s="185">
        <v>0</v>
      </c>
    </row>
    <row r="89" spans="1:7" ht="15" customHeight="1" x14ac:dyDescent="0.25">
      <c r="A89" s="244">
        <v>85</v>
      </c>
      <c r="B89" s="181">
        <v>30160</v>
      </c>
      <c r="C89" s="245" t="s">
        <v>191</v>
      </c>
      <c r="D89" s="182"/>
      <c r="E89" s="186"/>
      <c r="F89" s="183">
        <v>1451</v>
      </c>
      <c r="G89" s="185">
        <v>0</v>
      </c>
    </row>
    <row r="90" spans="1:7" ht="15" customHeight="1" x14ac:dyDescent="0.25">
      <c r="A90" s="244">
        <v>86</v>
      </c>
      <c r="B90" s="181">
        <v>30310</v>
      </c>
      <c r="C90" s="245" t="s">
        <v>6</v>
      </c>
      <c r="D90" s="182"/>
      <c r="E90" s="186"/>
      <c r="F90" s="183">
        <v>616</v>
      </c>
      <c r="G90" s="185">
        <v>0</v>
      </c>
    </row>
    <row r="91" spans="1:7" ht="15" customHeight="1" x14ac:dyDescent="0.25">
      <c r="A91" s="244">
        <v>87</v>
      </c>
      <c r="B91" s="181">
        <v>30440</v>
      </c>
      <c r="C91" s="245" t="s">
        <v>7</v>
      </c>
      <c r="D91" s="182"/>
      <c r="E91" s="186"/>
      <c r="F91" s="183">
        <v>957</v>
      </c>
      <c r="G91" s="185">
        <v>0</v>
      </c>
    </row>
    <row r="92" spans="1:7" ht="15" customHeight="1" x14ac:dyDescent="0.25">
      <c r="A92" s="244">
        <v>88</v>
      </c>
      <c r="B92" s="181">
        <v>30500</v>
      </c>
      <c r="C92" s="245" t="s">
        <v>192</v>
      </c>
      <c r="D92" s="182"/>
      <c r="E92" s="186"/>
      <c r="F92" s="183">
        <v>334</v>
      </c>
      <c r="G92" s="185">
        <v>0</v>
      </c>
    </row>
    <row r="93" spans="1:7" ht="15" customHeight="1" x14ac:dyDescent="0.25">
      <c r="A93" s="244">
        <v>89</v>
      </c>
      <c r="B93" s="181">
        <v>30530</v>
      </c>
      <c r="C93" s="245" t="s">
        <v>160</v>
      </c>
      <c r="D93" s="182"/>
      <c r="E93" s="186"/>
      <c r="F93" s="183">
        <v>1578</v>
      </c>
      <c r="G93" s="185">
        <v>0</v>
      </c>
    </row>
    <row r="94" spans="1:7" ht="15" customHeight="1" x14ac:dyDescent="0.25">
      <c r="A94" s="244">
        <v>90</v>
      </c>
      <c r="B94" s="181">
        <v>30640</v>
      </c>
      <c r="C94" s="245" t="s">
        <v>11</v>
      </c>
      <c r="D94" s="182"/>
      <c r="E94" s="186"/>
      <c r="F94" s="183">
        <v>1037</v>
      </c>
      <c r="G94" s="185">
        <v>0</v>
      </c>
    </row>
    <row r="95" spans="1:7" ht="15" customHeight="1" x14ac:dyDescent="0.25">
      <c r="A95" s="244">
        <v>91</v>
      </c>
      <c r="B95" s="181">
        <v>30650</v>
      </c>
      <c r="C95" s="245" t="s">
        <v>193</v>
      </c>
      <c r="D95" s="182"/>
      <c r="E95" s="186"/>
      <c r="F95" s="183">
        <v>1134</v>
      </c>
      <c r="G95" s="185">
        <v>0</v>
      </c>
    </row>
    <row r="96" spans="1:7" ht="15" customHeight="1" x14ac:dyDescent="0.25">
      <c r="A96" s="244">
        <v>92</v>
      </c>
      <c r="B96" s="181">
        <v>30790</v>
      </c>
      <c r="C96" s="245" t="s">
        <v>12</v>
      </c>
      <c r="D96" s="182"/>
      <c r="E96" s="186"/>
      <c r="F96" s="183">
        <v>809</v>
      </c>
      <c r="G96" s="185">
        <v>0</v>
      </c>
    </row>
    <row r="97" spans="1:7" ht="15" customHeight="1" x14ac:dyDescent="0.25">
      <c r="A97" s="244">
        <v>93</v>
      </c>
      <c r="B97" s="181">
        <v>30890</v>
      </c>
      <c r="C97" s="245" t="s">
        <v>161</v>
      </c>
      <c r="D97" s="182"/>
      <c r="E97" s="186"/>
      <c r="F97" s="183">
        <v>787</v>
      </c>
      <c r="G97" s="185">
        <v>0</v>
      </c>
    </row>
    <row r="98" spans="1:7" ht="15" customHeight="1" x14ac:dyDescent="0.25">
      <c r="A98" s="244">
        <v>94</v>
      </c>
      <c r="B98" s="181">
        <v>30940</v>
      </c>
      <c r="C98" s="245" t="s">
        <v>3</v>
      </c>
      <c r="D98" s="182"/>
      <c r="E98" s="186"/>
      <c r="F98" s="183">
        <v>1212</v>
      </c>
      <c r="G98" s="185">
        <v>0</v>
      </c>
    </row>
    <row r="99" spans="1:7" ht="15" customHeight="1" x14ac:dyDescent="0.25">
      <c r="A99" s="244">
        <v>95</v>
      </c>
      <c r="B99" s="181">
        <v>31480</v>
      </c>
      <c r="C99" s="245" t="s">
        <v>53</v>
      </c>
      <c r="D99" s="182"/>
      <c r="E99" s="186"/>
      <c r="F99" s="183">
        <v>1317</v>
      </c>
      <c r="G99" s="185">
        <v>0</v>
      </c>
    </row>
    <row r="100" spans="1:7" ht="15" customHeight="1" x14ac:dyDescent="0.25">
      <c r="A100" s="244">
        <v>96</v>
      </c>
      <c r="B100" s="181">
        <v>40010</v>
      </c>
      <c r="C100" s="245" t="s">
        <v>55</v>
      </c>
      <c r="D100" s="182"/>
      <c r="E100" s="186"/>
      <c r="F100" s="183">
        <v>2499</v>
      </c>
      <c r="G100" s="185">
        <v>0</v>
      </c>
    </row>
    <row r="101" spans="1:7" ht="15" customHeight="1" x14ac:dyDescent="0.25">
      <c r="A101" s="244">
        <v>97</v>
      </c>
      <c r="B101" s="181">
        <v>41400</v>
      </c>
      <c r="C101" s="245" t="s">
        <v>209</v>
      </c>
      <c r="D101" s="182"/>
      <c r="E101" s="186"/>
      <c r="F101" s="183">
        <v>2536</v>
      </c>
      <c r="G101" s="185">
        <v>0</v>
      </c>
    </row>
    <row r="102" spans="1:7" ht="15" customHeight="1" x14ac:dyDescent="0.25">
      <c r="A102" s="244">
        <v>98</v>
      </c>
      <c r="B102" s="181">
        <v>50040</v>
      </c>
      <c r="C102" s="245" t="s">
        <v>63</v>
      </c>
      <c r="D102" s="182"/>
      <c r="E102" s="186"/>
      <c r="F102" s="183">
        <v>1320</v>
      </c>
      <c r="G102" s="185">
        <v>0</v>
      </c>
    </row>
    <row r="103" spans="1:7" ht="15" customHeight="1" x14ac:dyDescent="0.25">
      <c r="A103" s="244">
        <v>99</v>
      </c>
      <c r="B103" s="181">
        <v>50003</v>
      </c>
      <c r="C103" s="245" t="s">
        <v>62</v>
      </c>
      <c r="D103" s="182"/>
      <c r="E103" s="186"/>
      <c r="F103" s="183">
        <v>1284</v>
      </c>
      <c r="G103" s="185">
        <v>0</v>
      </c>
    </row>
    <row r="104" spans="1:7" ht="15" customHeight="1" x14ac:dyDescent="0.25">
      <c r="A104" s="244">
        <v>100</v>
      </c>
      <c r="B104" s="181">
        <v>50060</v>
      </c>
      <c r="C104" s="245" t="s">
        <v>167</v>
      </c>
      <c r="D104" s="182"/>
      <c r="E104" s="186"/>
      <c r="F104" s="183">
        <v>1834</v>
      </c>
      <c r="G104" s="185">
        <v>0</v>
      </c>
    </row>
    <row r="105" spans="1:7" ht="15" customHeight="1" x14ac:dyDescent="0.25">
      <c r="A105" s="244">
        <v>101</v>
      </c>
      <c r="B105" s="181">
        <v>50170</v>
      </c>
      <c r="C105" s="245" t="s">
        <v>168</v>
      </c>
      <c r="D105" s="182"/>
      <c r="E105" s="186"/>
      <c r="F105" s="183">
        <v>859</v>
      </c>
      <c r="G105" s="185">
        <v>0</v>
      </c>
    </row>
    <row r="106" spans="1:7" ht="15" customHeight="1" x14ac:dyDescent="0.25">
      <c r="A106" s="244">
        <v>102</v>
      </c>
      <c r="B106" s="181">
        <v>50230</v>
      </c>
      <c r="C106" s="245" t="s">
        <v>60</v>
      </c>
      <c r="D106" s="182"/>
      <c r="E106" s="186"/>
      <c r="F106" s="183">
        <v>1096</v>
      </c>
      <c r="G106" s="185">
        <v>0</v>
      </c>
    </row>
    <row r="107" spans="1:7" ht="15" customHeight="1" x14ac:dyDescent="0.25">
      <c r="A107" s="244">
        <v>103</v>
      </c>
      <c r="B107" s="181">
        <v>50340</v>
      </c>
      <c r="C107" s="245" t="s">
        <v>169</v>
      </c>
      <c r="D107" s="182"/>
      <c r="E107" s="186"/>
      <c r="F107" s="183">
        <v>1054</v>
      </c>
      <c r="G107" s="185">
        <v>0</v>
      </c>
    </row>
    <row r="108" spans="1:7" ht="15" customHeight="1" x14ac:dyDescent="0.25">
      <c r="A108" s="244">
        <v>104</v>
      </c>
      <c r="B108" s="181">
        <v>50420</v>
      </c>
      <c r="C108" s="245" t="s">
        <v>170</v>
      </c>
      <c r="D108" s="182"/>
      <c r="E108" s="186"/>
      <c r="F108" s="183">
        <v>949</v>
      </c>
      <c r="G108" s="185">
        <v>0</v>
      </c>
    </row>
    <row r="109" spans="1:7" ht="15" customHeight="1" x14ac:dyDescent="0.25">
      <c r="A109" s="244">
        <v>105</v>
      </c>
      <c r="B109" s="181">
        <v>50450</v>
      </c>
      <c r="C109" s="245" t="s">
        <v>171</v>
      </c>
      <c r="D109" s="182"/>
      <c r="E109" s="186"/>
      <c r="F109" s="183">
        <v>1458</v>
      </c>
      <c r="G109" s="185">
        <v>0</v>
      </c>
    </row>
    <row r="110" spans="1:7" ht="15" customHeight="1" x14ac:dyDescent="0.25">
      <c r="A110" s="244">
        <v>106</v>
      </c>
      <c r="B110" s="181">
        <v>50620</v>
      </c>
      <c r="C110" s="245" t="s">
        <v>10</v>
      </c>
      <c r="D110" s="182"/>
      <c r="E110" s="186"/>
      <c r="F110" s="183">
        <v>763</v>
      </c>
      <c r="G110" s="185">
        <v>0</v>
      </c>
    </row>
    <row r="111" spans="1:7" ht="15" customHeight="1" x14ac:dyDescent="0.25">
      <c r="A111" s="419">
        <v>107</v>
      </c>
      <c r="B111" s="413">
        <v>50760</v>
      </c>
      <c r="C111" s="417" t="s">
        <v>172</v>
      </c>
      <c r="D111" s="178"/>
      <c r="E111" s="179"/>
      <c r="F111" s="153">
        <v>1970</v>
      </c>
      <c r="G111" s="171">
        <v>0</v>
      </c>
    </row>
    <row r="112" spans="1:7" x14ac:dyDescent="0.25">
      <c r="A112" s="425">
        <v>108</v>
      </c>
      <c r="B112" s="181">
        <v>50780</v>
      </c>
      <c r="C112" s="245" t="s">
        <v>194</v>
      </c>
      <c r="D112" s="182"/>
      <c r="E112" s="186"/>
      <c r="F112" s="183">
        <v>1605</v>
      </c>
      <c r="G112" s="185">
        <v>0</v>
      </c>
    </row>
    <row r="113" spans="1:7" x14ac:dyDescent="0.25">
      <c r="A113" s="426">
        <v>109</v>
      </c>
      <c r="B113" s="181">
        <v>50930</v>
      </c>
      <c r="C113" s="245" t="s">
        <v>133</v>
      </c>
      <c r="D113" s="182"/>
      <c r="E113" s="186"/>
      <c r="F113" s="183">
        <v>995</v>
      </c>
      <c r="G113" s="185">
        <v>0</v>
      </c>
    </row>
    <row r="114" spans="1:7" x14ac:dyDescent="0.25">
      <c r="A114" s="525">
        <v>110</v>
      </c>
      <c r="B114" s="413">
        <v>51370</v>
      </c>
      <c r="C114" s="417" t="s">
        <v>61</v>
      </c>
      <c r="D114" s="178"/>
      <c r="E114" s="179"/>
      <c r="F114" s="153">
        <v>1066</v>
      </c>
      <c r="G114" s="171">
        <v>0</v>
      </c>
    </row>
    <row r="115" spans="1:7" x14ac:dyDescent="0.25">
      <c r="A115" s="525">
        <v>111</v>
      </c>
      <c r="B115" s="699">
        <v>51580</v>
      </c>
      <c r="C115" s="700" t="s">
        <v>200</v>
      </c>
      <c r="D115" s="178"/>
      <c r="E115" s="179"/>
      <c r="F115" s="701">
        <v>3002</v>
      </c>
      <c r="G115" s="171">
        <v>0</v>
      </c>
    </row>
    <row r="116" spans="1:7" ht="15" customHeight="1" x14ac:dyDescent="0.25">
      <c r="A116" s="525">
        <v>112</v>
      </c>
      <c r="B116" s="413">
        <v>10880</v>
      </c>
      <c r="C116" s="417" t="s">
        <v>130</v>
      </c>
      <c r="D116" s="178"/>
      <c r="E116" s="179"/>
      <c r="F116" s="153">
        <v>3930</v>
      </c>
      <c r="G116" s="171">
        <v>0</v>
      </c>
    </row>
    <row r="117" spans="1:7" ht="15" customHeight="1" thickBot="1" x14ac:dyDescent="0.3">
      <c r="A117" s="427" t="s">
        <v>244</v>
      </c>
      <c r="B117" s="151">
        <v>61600</v>
      </c>
      <c r="C117" s="411" t="s">
        <v>223</v>
      </c>
      <c r="D117" s="180"/>
      <c r="E117" s="246"/>
      <c r="F117" s="156"/>
      <c r="G117" s="250"/>
    </row>
  </sheetData>
  <sortState ref="A5:G117">
    <sortCondition descending="1" ref="G117"/>
  </sortState>
  <pageMargins left="0" right="0" top="0" bottom="0" header="0.31496062992125984" footer="0.31496062992125984"/>
  <pageSetup paperSize="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7"/>
  <sheetViews>
    <sheetView zoomScale="90" zoomScaleNormal="90" workbookViewId="0">
      <pane xSplit="3" ySplit="4" topLeftCell="D5" activePane="bottomRight" state="frozen"/>
      <selection activeCell="J4" sqref="J4"/>
      <selection pane="topRight" activeCell="J4" sqref="J4"/>
      <selection pane="bottomLeft" activeCell="J4" sqref="J4"/>
      <selection pane="bottomRight" activeCell="C4" sqref="C4"/>
    </sheetView>
  </sheetViews>
  <sheetFormatPr defaultRowHeight="15" x14ac:dyDescent="0.25"/>
  <cols>
    <col min="1" max="1" width="4.140625" style="158" customWidth="1"/>
    <col min="2" max="2" width="8.7109375" style="158" customWidth="1"/>
    <col min="3" max="3" width="33.5703125" style="158" customWidth="1"/>
    <col min="4" max="4" width="16.28515625" style="158" customWidth="1"/>
    <col min="5" max="5" width="12.85546875" style="158" customWidth="1"/>
    <col min="6" max="6" width="15" style="158" customWidth="1"/>
    <col min="7" max="16384" width="9.140625" style="158"/>
  </cols>
  <sheetData>
    <row r="1" spans="1:6" ht="15.75" x14ac:dyDescent="0.25">
      <c r="B1" s="116" t="s">
        <v>77</v>
      </c>
    </row>
    <row r="2" spans="1:6" x14ac:dyDescent="0.25">
      <c r="C2" s="117" t="s">
        <v>210</v>
      </c>
    </row>
    <row r="3" spans="1:6" ht="11.25" customHeight="1" thickBot="1" x14ac:dyDescent="0.3">
      <c r="B3" s="53"/>
      <c r="C3" s="53"/>
      <c r="D3" s="17"/>
      <c r="E3" s="17"/>
      <c r="F3" s="17"/>
    </row>
    <row r="4" spans="1:6" ht="69.75" customHeight="1" thickBot="1" x14ac:dyDescent="0.3">
      <c r="A4" s="216" t="s">
        <v>30</v>
      </c>
      <c r="B4" s="217" t="s">
        <v>36</v>
      </c>
      <c r="C4" s="218" t="s">
        <v>35</v>
      </c>
      <c r="D4" s="70" t="s">
        <v>39</v>
      </c>
      <c r="E4" s="222" t="s">
        <v>33</v>
      </c>
      <c r="F4" s="223" t="s">
        <v>92</v>
      </c>
    </row>
    <row r="5" spans="1:6" ht="15" customHeight="1" x14ac:dyDescent="0.25">
      <c r="A5" s="256">
        <v>1</v>
      </c>
      <c r="B5" s="241">
        <v>30500</v>
      </c>
      <c r="C5" s="409" t="s">
        <v>192</v>
      </c>
      <c r="D5" s="242">
        <v>66961016.939999998</v>
      </c>
      <c r="E5" s="252">
        <v>24</v>
      </c>
      <c r="F5" s="257">
        <v>2790042.3725000001</v>
      </c>
    </row>
    <row r="6" spans="1:6" ht="15" customHeight="1" x14ac:dyDescent="0.25">
      <c r="A6" s="244">
        <v>2</v>
      </c>
      <c r="B6" s="181">
        <v>61610</v>
      </c>
      <c r="C6" s="245" t="s">
        <v>224</v>
      </c>
      <c r="D6" s="182">
        <v>36837413.090000004</v>
      </c>
      <c r="E6" s="183">
        <v>22</v>
      </c>
      <c r="F6" s="184">
        <v>1674427.8677272729</v>
      </c>
    </row>
    <row r="7" spans="1:6" ht="15" customHeight="1" x14ac:dyDescent="0.25">
      <c r="A7" s="244">
        <v>3</v>
      </c>
      <c r="B7" s="181">
        <v>61450</v>
      </c>
      <c r="C7" s="245" t="s">
        <v>83</v>
      </c>
      <c r="D7" s="182">
        <v>139699025.62</v>
      </c>
      <c r="E7" s="183">
        <v>104</v>
      </c>
      <c r="F7" s="184">
        <v>1343259.8617307693</v>
      </c>
    </row>
    <row r="8" spans="1:6" ht="15" customHeight="1" x14ac:dyDescent="0.25">
      <c r="A8" s="244">
        <v>4</v>
      </c>
      <c r="B8" s="181">
        <v>30160</v>
      </c>
      <c r="C8" s="245" t="s">
        <v>191</v>
      </c>
      <c r="D8" s="182">
        <v>81146255.480000004</v>
      </c>
      <c r="E8" s="183">
        <v>61</v>
      </c>
      <c r="F8" s="184">
        <v>1330266.4832786885</v>
      </c>
    </row>
    <row r="9" spans="1:6" ht="15" customHeight="1" x14ac:dyDescent="0.25">
      <c r="A9" s="244">
        <v>5</v>
      </c>
      <c r="B9" s="181">
        <v>50780</v>
      </c>
      <c r="C9" s="245" t="s">
        <v>194</v>
      </c>
      <c r="D9" s="182">
        <v>91008477.659999996</v>
      </c>
      <c r="E9" s="183">
        <v>69</v>
      </c>
      <c r="F9" s="184">
        <v>1318963.4443478261</v>
      </c>
    </row>
    <row r="10" spans="1:6" ht="15" customHeight="1" x14ac:dyDescent="0.25">
      <c r="A10" s="244">
        <v>6</v>
      </c>
      <c r="B10" s="181">
        <v>10880</v>
      </c>
      <c r="C10" s="245" t="s">
        <v>130</v>
      </c>
      <c r="D10" s="182">
        <v>364707244.31999999</v>
      </c>
      <c r="E10" s="183">
        <v>278</v>
      </c>
      <c r="F10" s="184">
        <v>1311896.5623021582</v>
      </c>
    </row>
    <row r="11" spans="1:6" ht="15" customHeight="1" x14ac:dyDescent="0.25">
      <c r="A11" s="244">
        <v>7</v>
      </c>
      <c r="B11" s="181">
        <v>61570</v>
      </c>
      <c r="C11" s="245" t="s">
        <v>187</v>
      </c>
      <c r="D11" s="182">
        <v>177144863.96000001</v>
      </c>
      <c r="E11" s="183">
        <v>140</v>
      </c>
      <c r="F11" s="184">
        <v>1265320.456857143</v>
      </c>
    </row>
    <row r="12" spans="1:6" ht="15" customHeight="1" x14ac:dyDescent="0.25">
      <c r="A12" s="244">
        <v>8</v>
      </c>
      <c r="B12" s="181">
        <v>61440</v>
      </c>
      <c r="C12" s="245" t="s">
        <v>184</v>
      </c>
      <c r="D12" s="182">
        <v>144774006.40000001</v>
      </c>
      <c r="E12" s="183">
        <v>118</v>
      </c>
      <c r="F12" s="184">
        <v>1226898.3593220341</v>
      </c>
    </row>
    <row r="13" spans="1:6" ht="15" customHeight="1" x14ac:dyDescent="0.25">
      <c r="A13" s="244">
        <v>9</v>
      </c>
      <c r="B13" s="181">
        <v>60020</v>
      </c>
      <c r="C13" s="245" t="s">
        <v>25</v>
      </c>
      <c r="D13" s="182">
        <v>44142000.710000001</v>
      </c>
      <c r="E13" s="183">
        <v>36</v>
      </c>
      <c r="F13" s="184">
        <v>1226166.6863888889</v>
      </c>
    </row>
    <row r="14" spans="1:6" ht="15" customHeight="1" x14ac:dyDescent="0.25">
      <c r="A14" s="244">
        <v>10</v>
      </c>
      <c r="B14" s="181">
        <v>60660</v>
      </c>
      <c r="C14" s="245" t="s">
        <v>196</v>
      </c>
      <c r="D14" s="182">
        <v>52174673.329999998</v>
      </c>
      <c r="E14" s="183">
        <v>43</v>
      </c>
      <c r="F14" s="184">
        <v>1213364.4960465117</v>
      </c>
    </row>
    <row r="15" spans="1:6" ht="15" customHeight="1" x14ac:dyDescent="0.25">
      <c r="A15" s="244">
        <v>11</v>
      </c>
      <c r="B15" s="181">
        <v>20080</v>
      </c>
      <c r="C15" s="245" t="s">
        <v>157</v>
      </c>
      <c r="D15" s="182">
        <v>69542527.510000005</v>
      </c>
      <c r="E15" s="183">
        <v>58</v>
      </c>
      <c r="F15" s="184">
        <v>1199009.0950000002</v>
      </c>
    </row>
    <row r="16" spans="1:6" ht="15" customHeight="1" x14ac:dyDescent="0.25">
      <c r="A16" s="244">
        <v>12</v>
      </c>
      <c r="B16" s="181">
        <v>10890</v>
      </c>
      <c r="C16" s="245" t="s">
        <v>201</v>
      </c>
      <c r="D16" s="182">
        <v>152587909.05000001</v>
      </c>
      <c r="E16" s="183">
        <v>130</v>
      </c>
      <c r="F16" s="184">
        <v>1173753.1465384616</v>
      </c>
    </row>
    <row r="17" spans="1:6" ht="15" customHeight="1" x14ac:dyDescent="0.25">
      <c r="A17" s="244">
        <v>13</v>
      </c>
      <c r="B17" s="181">
        <v>30650</v>
      </c>
      <c r="C17" s="245" t="s">
        <v>193</v>
      </c>
      <c r="D17" s="182">
        <v>80131456.790000007</v>
      </c>
      <c r="E17" s="183">
        <v>69</v>
      </c>
      <c r="F17" s="184">
        <v>1161325.4607246378</v>
      </c>
    </row>
    <row r="18" spans="1:6" ht="15" customHeight="1" x14ac:dyDescent="0.25">
      <c r="A18" s="244">
        <v>14</v>
      </c>
      <c r="B18" s="181">
        <v>20810</v>
      </c>
      <c r="C18" s="245" t="s">
        <v>158</v>
      </c>
      <c r="D18" s="182">
        <v>74000465.390000001</v>
      </c>
      <c r="E18" s="183">
        <v>64</v>
      </c>
      <c r="F18" s="184">
        <v>1156257.27171875</v>
      </c>
    </row>
    <row r="19" spans="1:6" ht="15" customHeight="1" x14ac:dyDescent="0.25">
      <c r="A19" s="244">
        <v>15</v>
      </c>
      <c r="B19" s="181">
        <v>40020</v>
      </c>
      <c r="C19" s="245" t="s">
        <v>163</v>
      </c>
      <c r="D19" s="182">
        <v>87455758.560000002</v>
      </c>
      <c r="E19" s="183">
        <v>76</v>
      </c>
      <c r="F19" s="184">
        <v>1150733.665263158</v>
      </c>
    </row>
    <row r="20" spans="1:6" ht="15" customHeight="1" x14ac:dyDescent="0.25">
      <c r="A20" s="244">
        <v>16</v>
      </c>
      <c r="B20" s="181">
        <v>30440</v>
      </c>
      <c r="C20" s="245" t="s">
        <v>7</v>
      </c>
      <c r="D20" s="182">
        <v>57339846.299999997</v>
      </c>
      <c r="E20" s="183">
        <v>50</v>
      </c>
      <c r="F20" s="184">
        <v>1146796.926</v>
      </c>
    </row>
    <row r="21" spans="1:6" ht="15" customHeight="1" x14ac:dyDescent="0.25">
      <c r="A21" s="244">
        <v>17</v>
      </c>
      <c r="B21" s="181">
        <v>51580</v>
      </c>
      <c r="C21" s="245" t="s">
        <v>200</v>
      </c>
      <c r="D21" s="182">
        <v>187429902.66</v>
      </c>
      <c r="E21" s="183">
        <v>164</v>
      </c>
      <c r="F21" s="184">
        <v>1142865.2601219511</v>
      </c>
    </row>
    <row r="22" spans="1:6" ht="15" customHeight="1" x14ac:dyDescent="0.25">
      <c r="A22" s="244">
        <v>18</v>
      </c>
      <c r="B22" s="181">
        <v>20060</v>
      </c>
      <c r="C22" s="245" t="s">
        <v>54</v>
      </c>
      <c r="D22" s="182">
        <v>139536372.94</v>
      </c>
      <c r="E22" s="183">
        <v>123</v>
      </c>
      <c r="F22" s="184">
        <v>1134442.0564227642</v>
      </c>
    </row>
    <row r="23" spans="1:6" ht="15" customHeight="1" x14ac:dyDescent="0.25">
      <c r="A23" s="244">
        <v>19</v>
      </c>
      <c r="B23" s="181">
        <v>50003</v>
      </c>
      <c r="C23" s="245" t="s">
        <v>62</v>
      </c>
      <c r="D23" s="182">
        <v>123096142.91</v>
      </c>
      <c r="E23" s="183">
        <v>110</v>
      </c>
      <c r="F23" s="184">
        <v>1119055.8446363637</v>
      </c>
    </row>
    <row r="24" spans="1:6" ht="15" customHeight="1" x14ac:dyDescent="0.25">
      <c r="A24" s="244">
        <v>20</v>
      </c>
      <c r="B24" s="181">
        <v>40031</v>
      </c>
      <c r="C24" s="245" t="s">
        <v>164</v>
      </c>
      <c r="D24" s="182">
        <v>53646248.909999996</v>
      </c>
      <c r="E24" s="183">
        <v>48</v>
      </c>
      <c r="F24" s="184">
        <v>1117630.1856249999</v>
      </c>
    </row>
    <row r="25" spans="1:6" ht="15" customHeight="1" x14ac:dyDescent="0.25">
      <c r="A25" s="244">
        <v>21</v>
      </c>
      <c r="B25" s="181">
        <v>61430</v>
      </c>
      <c r="C25" s="245" t="s">
        <v>82</v>
      </c>
      <c r="D25" s="182">
        <v>176374501.12</v>
      </c>
      <c r="E25" s="183">
        <v>159</v>
      </c>
      <c r="F25" s="184">
        <v>1109273.5919496855</v>
      </c>
    </row>
    <row r="26" spans="1:6" ht="15" customHeight="1" x14ac:dyDescent="0.25">
      <c r="A26" s="244">
        <v>22</v>
      </c>
      <c r="B26" s="181">
        <v>10860</v>
      </c>
      <c r="C26" s="245" t="s">
        <v>131</v>
      </c>
      <c r="D26" s="182">
        <v>50398229.75</v>
      </c>
      <c r="E26" s="183">
        <v>46</v>
      </c>
      <c r="F26" s="184">
        <v>1095613.6902173914</v>
      </c>
    </row>
    <row r="27" spans="1:6" ht="15" customHeight="1" x14ac:dyDescent="0.25">
      <c r="A27" s="244">
        <v>23</v>
      </c>
      <c r="B27" s="181">
        <v>60850</v>
      </c>
      <c r="C27" s="245" t="s">
        <v>177</v>
      </c>
      <c r="D27" s="182">
        <v>65568546.780000001</v>
      </c>
      <c r="E27" s="183">
        <v>60</v>
      </c>
      <c r="F27" s="184">
        <v>1092809.1130000001</v>
      </c>
    </row>
    <row r="28" spans="1:6" ht="15" customHeight="1" x14ac:dyDescent="0.25">
      <c r="A28" s="244">
        <v>24</v>
      </c>
      <c r="B28" s="181">
        <v>31480</v>
      </c>
      <c r="C28" s="245" t="s">
        <v>53</v>
      </c>
      <c r="D28" s="182">
        <v>131399166.84999999</v>
      </c>
      <c r="E28" s="183">
        <v>121</v>
      </c>
      <c r="F28" s="184">
        <v>1085943.5276859503</v>
      </c>
    </row>
    <row r="29" spans="1:6" ht="15" customHeight="1" x14ac:dyDescent="0.25">
      <c r="A29" s="244">
        <v>25</v>
      </c>
      <c r="B29" s="181">
        <v>21350</v>
      </c>
      <c r="C29" s="245" t="s">
        <v>190</v>
      </c>
      <c r="D29" s="182">
        <v>42267773.549999997</v>
      </c>
      <c r="E29" s="183">
        <v>39</v>
      </c>
      <c r="F29" s="184">
        <v>1083789.0653846152</v>
      </c>
    </row>
    <row r="30" spans="1:6" ht="15" customHeight="1" x14ac:dyDescent="0.25">
      <c r="A30" s="244">
        <v>26</v>
      </c>
      <c r="B30" s="181">
        <v>30640</v>
      </c>
      <c r="C30" s="245" t="s">
        <v>11</v>
      </c>
      <c r="D30" s="182">
        <v>54814985.289999999</v>
      </c>
      <c r="E30" s="183">
        <v>51</v>
      </c>
      <c r="F30" s="184">
        <v>1074803.633137255</v>
      </c>
    </row>
    <row r="31" spans="1:6" ht="15" customHeight="1" x14ac:dyDescent="0.25">
      <c r="A31" s="244">
        <v>27</v>
      </c>
      <c r="B31" s="181">
        <v>60180</v>
      </c>
      <c r="C31" s="245" t="s">
        <v>195</v>
      </c>
      <c r="D31" s="182">
        <v>76151926.790000007</v>
      </c>
      <c r="E31" s="183">
        <v>71</v>
      </c>
      <c r="F31" s="184">
        <v>1072562.3491549296</v>
      </c>
    </row>
    <row r="32" spans="1:6" ht="15" customHeight="1" x14ac:dyDescent="0.25">
      <c r="A32" s="244">
        <v>28</v>
      </c>
      <c r="B32" s="181">
        <v>60240</v>
      </c>
      <c r="C32" s="245" t="s">
        <v>176</v>
      </c>
      <c r="D32" s="182">
        <v>108968250.77</v>
      </c>
      <c r="E32" s="183">
        <v>102</v>
      </c>
      <c r="F32" s="184">
        <v>1068316.1840196077</v>
      </c>
    </row>
    <row r="33" spans="1:6" ht="15" customHeight="1" x14ac:dyDescent="0.25">
      <c r="A33" s="244">
        <v>29</v>
      </c>
      <c r="B33" s="181">
        <v>30070</v>
      </c>
      <c r="C33" s="245" t="s">
        <v>50</v>
      </c>
      <c r="D33" s="182">
        <v>71391150.680000007</v>
      </c>
      <c r="E33" s="183">
        <v>67</v>
      </c>
      <c r="F33" s="184">
        <v>1065539.5623880599</v>
      </c>
    </row>
    <row r="34" spans="1:6" ht="15" customHeight="1" x14ac:dyDescent="0.25">
      <c r="A34" s="244">
        <v>30</v>
      </c>
      <c r="B34" s="181">
        <v>40730</v>
      </c>
      <c r="C34" s="245" t="s">
        <v>19</v>
      </c>
      <c r="D34" s="182">
        <v>35047764.899999999</v>
      </c>
      <c r="E34" s="183">
        <v>33</v>
      </c>
      <c r="F34" s="184">
        <v>1062053.4818181817</v>
      </c>
    </row>
    <row r="35" spans="1:6" ht="15" customHeight="1" x14ac:dyDescent="0.25">
      <c r="A35" s="244">
        <v>31</v>
      </c>
      <c r="B35" s="181">
        <v>10003</v>
      </c>
      <c r="C35" s="245" t="s">
        <v>42</v>
      </c>
      <c r="D35" s="182">
        <v>45311426.740000002</v>
      </c>
      <c r="E35" s="183">
        <v>43</v>
      </c>
      <c r="F35" s="184">
        <v>1053754.1102325581</v>
      </c>
    </row>
    <row r="36" spans="1:6" ht="15" customHeight="1" x14ac:dyDescent="0.25">
      <c r="A36" s="244">
        <v>32</v>
      </c>
      <c r="B36" s="181">
        <v>40100</v>
      </c>
      <c r="C36" s="245" t="s">
        <v>58</v>
      </c>
      <c r="D36" s="182">
        <v>128089751.17</v>
      </c>
      <c r="E36" s="183">
        <v>122</v>
      </c>
      <c r="F36" s="184">
        <v>1049915.9931967214</v>
      </c>
    </row>
    <row r="37" spans="1:6" ht="15" customHeight="1" x14ac:dyDescent="0.25">
      <c r="A37" s="244">
        <v>33</v>
      </c>
      <c r="B37" s="181">
        <v>20400</v>
      </c>
      <c r="C37" s="245" t="s">
        <v>47</v>
      </c>
      <c r="D37" s="182">
        <v>96078846.109999999</v>
      </c>
      <c r="E37" s="183">
        <v>92</v>
      </c>
      <c r="F37" s="184">
        <v>1044335.2838043479</v>
      </c>
    </row>
    <row r="38" spans="1:6" ht="15" customHeight="1" x14ac:dyDescent="0.25">
      <c r="A38" s="244">
        <v>34</v>
      </c>
      <c r="B38" s="181">
        <v>50040</v>
      </c>
      <c r="C38" s="245" t="s">
        <v>63</v>
      </c>
      <c r="D38" s="182">
        <v>97303409.469999999</v>
      </c>
      <c r="E38" s="183">
        <v>94</v>
      </c>
      <c r="F38" s="184">
        <v>1035142.6539361702</v>
      </c>
    </row>
    <row r="39" spans="1:6" ht="15" customHeight="1" x14ac:dyDescent="0.25">
      <c r="A39" s="244">
        <v>35</v>
      </c>
      <c r="B39" s="181">
        <v>50450</v>
      </c>
      <c r="C39" s="245" t="s">
        <v>171</v>
      </c>
      <c r="D39" s="182">
        <v>78571854.700000003</v>
      </c>
      <c r="E39" s="183">
        <v>76</v>
      </c>
      <c r="F39" s="184">
        <v>1033840.1934210527</v>
      </c>
    </row>
    <row r="40" spans="1:6" ht="15" customHeight="1" x14ac:dyDescent="0.25">
      <c r="A40" s="244">
        <v>36</v>
      </c>
      <c r="B40" s="181">
        <v>40133</v>
      </c>
      <c r="C40" s="245" t="s">
        <v>22</v>
      </c>
      <c r="D40" s="182">
        <v>97115653.049999997</v>
      </c>
      <c r="E40" s="183">
        <v>95</v>
      </c>
      <c r="F40" s="184">
        <v>1022270.0321052631</v>
      </c>
    </row>
    <row r="41" spans="1:6" ht="15" customHeight="1" x14ac:dyDescent="0.25">
      <c r="A41" s="244">
        <v>37</v>
      </c>
      <c r="B41" s="181">
        <v>30790</v>
      </c>
      <c r="C41" s="245" t="s">
        <v>12</v>
      </c>
      <c r="D41" s="182">
        <v>47985192.829999998</v>
      </c>
      <c r="E41" s="183">
        <v>47</v>
      </c>
      <c r="F41" s="184">
        <v>1020961.5495744681</v>
      </c>
    </row>
    <row r="42" spans="1:6" ht="15" customHeight="1" x14ac:dyDescent="0.25">
      <c r="A42" s="244">
        <v>38</v>
      </c>
      <c r="B42" s="181">
        <v>50930</v>
      </c>
      <c r="C42" s="245" t="s">
        <v>133</v>
      </c>
      <c r="D42" s="182">
        <v>67163544.519999996</v>
      </c>
      <c r="E42" s="183">
        <v>66</v>
      </c>
      <c r="F42" s="184">
        <v>1017629.4624242424</v>
      </c>
    </row>
    <row r="43" spans="1:6" ht="15" customHeight="1" x14ac:dyDescent="0.25">
      <c r="A43" s="244">
        <v>39</v>
      </c>
      <c r="B43" s="181">
        <v>50620</v>
      </c>
      <c r="C43" s="245" t="s">
        <v>10</v>
      </c>
      <c r="D43" s="182">
        <v>48769595.609999999</v>
      </c>
      <c r="E43" s="183">
        <v>48</v>
      </c>
      <c r="F43" s="184">
        <v>1016033.2418749999</v>
      </c>
    </row>
    <row r="44" spans="1:6" ht="15" customHeight="1" x14ac:dyDescent="0.25">
      <c r="A44" s="244">
        <v>40</v>
      </c>
      <c r="B44" s="181">
        <v>61080</v>
      </c>
      <c r="C44" s="245" t="s">
        <v>178</v>
      </c>
      <c r="D44" s="182">
        <v>87273253.230000004</v>
      </c>
      <c r="E44" s="183">
        <v>86</v>
      </c>
      <c r="F44" s="184">
        <v>1014805.2701162791</v>
      </c>
    </row>
    <row r="45" spans="1:6" ht="15" customHeight="1" x14ac:dyDescent="0.25">
      <c r="A45" s="244">
        <v>41</v>
      </c>
      <c r="B45" s="181">
        <v>20460</v>
      </c>
      <c r="C45" s="245" t="s">
        <v>189</v>
      </c>
      <c r="D45" s="182">
        <v>56552471.509999998</v>
      </c>
      <c r="E45" s="183">
        <v>56</v>
      </c>
      <c r="F45" s="184">
        <v>1009865.5626785714</v>
      </c>
    </row>
    <row r="46" spans="1:6" ht="15" customHeight="1" x14ac:dyDescent="0.25">
      <c r="A46" s="244">
        <v>42</v>
      </c>
      <c r="B46" s="181">
        <v>50420</v>
      </c>
      <c r="C46" s="245" t="s">
        <v>170</v>
      </c>
      <c r="D46" s="182">
        <v>49025204.530000001</v>
      </c>
      <c r="E46" s="183">
        <v>49</v>
      </c>
      <c r="F46" s="184">
        <v>1000514.3781632653</v>
      </c>
    </row>
    <row r="47" spans="1:6" ht="15" customHeight="1" x14ac:dyDescent="0.25">
      <c r="A47" s="244">
        <v>43</v>
      </c>
      <c r="B47" s="181">
        <v>40990</v>
      </c>
      <c r="C47" s="245" t="s">
        <v>21</v>
      </c>
      <c r="D47" s="182">
        <v>62761216.899999999</v>
      </c>
      <c r="E47" s="183">
        <v>63</v>
      </c>
      <c r="F47" s="184">
        <v>996209.792063492</v>
      </c>
    </row>
    <row r="48" spans="1:6" ht="15" customHeight="1" x14ac:dyDescent="0.25">
      <c r="A48" s="244">
        <v>44</v>
      </c>
      <c r="B48" s="181">
        <v>40010</v>
      </c>
      <c r="C48" s="245" t="s">
        <v>55</v>
      </c>
      <c r="D48" s="182">
        <v>237061522.25</v>
      </c>
      <c r="E48" s="183">
        <v>238</v>
      </c>
      <c r="F48" s="184">
        <v>996056.8161764706</v>
      </c>
    </row>
    <row r="49" spans="1:6" ht="15" customHeight="1" x14ac:dyDescent="0.25">
      <c r="A49" s="244">
        <v>45</v>
      </c>
      <c r="B49" s="181">
        <v>61340</v>
      </c>
      <c r="C49" s="245" t="s">
        <v>181</v>
      </c>
      <c r="D49" s="182">
        <v>76447314.810000002</v>
      </c>
      <c r="E49" s="183">
        <v>77</v>
      </c>
      <c r="F49" s="184">
        <v>992822.2702597403</v>
      </c>
    </row>
    <row r="50" spans="1:6" ht="15" customHeight="1" x14ac:dyDescent="0.25">
      <c r="A50" s="244">
        <v>46</v>
      </c>
      <c r="B50" s="181">
        <v>50230</v>
      </c>
      <c r="C50" s="245" t="s">
        <v>60</v>
      </c>
      <c r="D50" s="182">
        <v>61404862.549999997</v>
      </c>
      <c r="E50" s="183">
        <v>62</v>
      </c>
      <c r="F50" s="184">
        <v>990401.00887096766</v>
      </c>
    </row>
    <row r="51" spans="1:6" ht="15" customHeight="1" x14ac:dyDescent="0.25">
      <c r="A51" s="244">
        <v>47</v>
      </c>
      <c r="B51" s="181">
        <v>50760</v>
      </c>
      <c r="C51" s="245" t="s">
        <v>172</v>
      </c>
      <c r="D51" s="182">
        <v>103698681</v>
      </c>
      <c r="E51" s="183">
        <v>105</v>
      </c>
      <c r="F51" s="184">
        <v>987606.48571428575</v>
      </c>
    </row>
    <row r="52" spans="1:6" ht="15" customHeight="1" x14ac:dyDescent="0.25">
      <c r="A52" s="244">
        <v>48</v>
      </c>
      <c r="B52" s="181">
        <v>20550</v>
      </c>
      <c r="C52" s="245" t="s">
        <v>48</v>
      </c>
      <c r="D52" s="182">
        <v>119494296.19</v>
      </c>
      <c r="E52" s="183">
        <v>121</v>
      </c>
      <c r="F52" s="184">
        <v>987556.16685950407</v>
      </c>
    </row>
    <row r="53" spans="1:6" ht="15" customHeight="1" x14ac:dyDescent="0.25">
      <c r="A53" s="244">
        <v>49</v>
      </c>
      <c r="B53" s="181">
        <v>30890</v>
      </c>
      <c r="C53" s="245" t="s">
        <v>161</v>
      </c>
      <c r="D53" s="182">
        <v>46388053.979999997</v>
      </c>
      <c r="E53" s="183">
        <v>47</v>
      </c>
      <c r="F53" s="184">
        <v>986979.87191489351</v>
      </c>
    </row>
    <row r="54" spans="1:6" ht="15" customHeight="1" x14ac:dyDescent="0.25">
      <c r="A54" s="244">
        <v>50</v>
      </c>
      <c r="B54" s="181">
        <v>10120</v>
      </c>
      <c r="C54" s="245" t="s">
        <v>155</v>
      </c>
      <c r="D54" s="182">
        <v>52088679.789999999</v>
      </c>
      <c r="E54" s="183">
        <v>53</v>
      </c>
      <c r="F54" s="184">
        <v>982805.27905660379</v>
      </c>
    </row>
    <row r="55" spans="1:6" ht="15" customHeight="1" x14ac:dyDescent="0.25">
      <c r="A55" s="244">
        <v>51</v>
      </c>
      <c r="B55" s="181">
        <v>60001</v>
      </c>
      <c r="C55" s="245" t="s">
        <v>197</v>
      </c>
      <c r="D55" s="182">
        <v>59698286.810000002</v>
      </c>
      <c r="E55" s="183">
        <v>61</v>
      </c>
      <c r="F55" s="184">
        <v>978660.43950819678</v>
      </c>
    </row>
    <row r="56" spans="1:6" ht="15" customHeight="1" x14ac:dyDescent="0.25">
      <c r="A56" s="244">
        <v>52</v>
      </c>
      <c r="B56" s="181">
        <v>40011</v>
      </c>
      <c r="C56" s="245" t="s">
        <v>56</v>
      </c>
      <c r="D56" s="182">
        <v>154617714.83000001</v>
      </c>
      <c r="E56" s="183">
        <v>158</v>
      </c>
      <c r="F56" s="184">
        <v>978593.13183544308</v>
      </c>
    </row>
    <row r="57" spans="1:6" ht="15" customHeight="1" x14ac:dyDescent="0.25">
      <c r="A57" s="244">
        <v>53</v>
      </c>
      <c r="B57" s="181">
        <v>70020</v>
      </c>
      <c r="C57" s="245" t="s">
        <v>64</v>
      </c>
      <c r="D57" s="182">
        <v>63477045.829999998</v>
      </c>
      <c r="E57" s="183">
        <v>65</v>
      </c>
      <c r="F57" s="184">
        <v>976569.93584615376</v>
      </c>
    </row>
    <row r="58" spans="1:6" ht="15" customHeight="1" x14ac:dyDescent="0.25">
      <c r="A58" s="244">
        <v>54</v>
      </c>
      <c r="B58" s="181">
        <v>40950</v>
      </c>
      <c r="C58" s="245" t="s">
        <v>4</v>
      </c>
      <c r="D58" s="182">
        <v>61079193.950000003</v>
      </c>
      <c r="E58" s="183">
        <v>63</v>
      </c>
      <c r="F58" s="184">
        <v>969511.01507936511</v>
      </c>
    </row>
    <row r="59" spans="1:6" ht="15" customHeight="1" x14ac:dyDescent="0.25">
      <c r="A59" s="244">
        <v>55</v>
      </c>
      <c r="B59" s="181">
        <v>30530</v>
      </c>
      <c r="C59" s="245" t="s">
        <v>160</v>
      </c>
      <c r="D59" s="182">
        <v>87249780.120000005</v>
      </c>
      <c r="E59" s="183">
        <v>90</v>
      </c>
      <c r="F59" s="184">
        <v>969442.00133333344</v>
      </c>
    </row>
    <row r="60" spans="1:6" ht="15" customHeight="1" x14ac:dyDescent="0.25">
      <c r="A60" s="244">
        <v>56</v>
      </c>
      <c r="B60" s="181">
        <v>10090</v>
      </c>
      <c r="C60" s="245" t="s">
        <v>44</v>
      </c>
      <c r="D60" s="182">
        <v>88839804.840000004</v>
      </c>
      <c r="E60" s="183">
        <v>92</v>
      </c>
      <c r="F60" s="184">
        <v>965650.0526086957</v>
      </c>
    </row>
    <row r="61" spans="1:6" ht="15" customHeight="1" x14ac:dyDescent="0.25">
      <c r="A61" s="244">
        <v>57</v>
      </c>
      <c r="B61" s="181">
        <v>60050</v>
      </c>
      <c r="C61" s="245" t="s">
        <v>174</v>
      </c>
      <c r="D61" s="182">
        <v>65522592.619999997</v>
      </c>
      <c r="E61" s="183">
        <v>68</v>
      </c>
      <c r="F61" s="184">
        <v>963567.53852941177</v>
      </c>
    </row>
    <row r="62" spans="1:6" ht="15" customHeight="1" x14ac:dyDescent="0.25">
      <c r="A62" s="244">
        <v>58</v>
      </c>
      <c r="B62" s="181">
        <v>31000</v>
      </c>
      <c r="C62" s="245" t="s">
        <v>52</v>
      </c>
      <c r="D62" s="182">
        <v>54784956.710000001</v>
      </c>
      <c r="E62" s="183">
        <v>57</v>
      </c>
      <c r="F62" s="184">
        <v>961139.59140350879</v>
      </c>
    </row>
    <row r="63" spans="1:6" ht="15" customHeight="1" x14ac:dyDescent="0.25">
      <c r="A63" s="244">
        <v>59</v>
      </c>
      <c r="B63" s="181">
        <v>61560</v>
      </c>
      <c r="C63" s="245" t="s">
        <v>186</v>
      </c>
      <c r="D63" s="182">
        <v>180225080.38999999</v>
      </c>
      <c r="E63" s="183">
        <v>188</v>
      </c>
      <c r="F63" s="184">
        <v>958644.04462765949</v>
      </c>
    </row>
    <row r="64" spans="1:6" ht="15" customHeight="1" x14ac:dyDescent="0.25">
      <c r="A64" s="244">
        <v>60</v>
      </c>
      <c r="B64" s="421">
        <v>10004</v>
      </c>
      <c r="C64" s="424" t="s">
        <v>43</v>
      </c>
      <c r="D64" s="422">
        <v>110243103.73</v>
      </c>
      <c r="E64" s="429">
        <v>115</v>
      </c>
      <c r="F64" s="423">
        <v>958635.68460869568</v>
      </c>
    </row>
    <row r="65" spans="1:6" ht="15" customHeight="1" x14ac:dyDescent="0.25">
      <c r="A65" s="244">
        <v>61</v>
      </c>
      <c r="B65" s="181">
        <v>61540</v>
      </c>
      <c r="C65" s="245" t="s">
        <v>185</v>
      </c>
      <c r="D65" s="182">
        <v>127436489.65000001</v>
      </c>
      <c r="E65" s="183">
        <v>134</v>
      </c>
      <c r="F65" s="184">
        <v>951018.57947761193</v>
      </c>
    </row>
    <row r="66" spans="1:6" ht="15" customHeight="1" x14ac:dyDescent="0.25">
      <c r="A66" s="244">
        <v>62</v>
      </c>
      <c r="B66" s="181">
        <v>61500</v>
      </c>
      <c r="C66" s="245" t="s">
        <v>85</v>
      </c>
      <c r="D66" s="182">
        <v>137851708.41999999</v>
      </c>
      <c r="E66" s="183">
        <v>145</v>
      </c>
      <c r="F66" s="184">
        <v>950701.43737931026</v>
      </c>
    </row>
    <row r="67" spans="1:6" ht="15" customHeight="1" x14ac:dyDescent="0.25">
      <c r="A67" s="244">
        <v>63</v>
      </c>
      <c r="B67" s="181">
        <v>61520</v>
      </c>
      <c r="C67" s="245" t="s">
        <v>113</v>
      </c>
      <c r="D67" s="182">
        <v>135219392.31</v>
      </c>
      <c r="E67" s="183">
        <v>143</v>
      </c>
      <c r="F67" s="184">
        <v>945590.15601398598</v>
      </c>
    </row>
    <row r="68" spans="1:6" ht="15" customHeight="1" x14ac:dyDescent="0.25">
      <c r="A68" s="244">
        <v>64</v>
      </c>
      <c r="B68" s="181">
        <v>30460</v>
      </c>
      <c r="C68" s="245" t="s">
        <v>51</v>
      </c>
      <c r="D68" s="182">
        <v>77197555.040000007</v>
      </c>
      <c r="E68" s="183">
        <v>82</v>
      </c>
      <c r="F68" s="184">
        <v>941433.59804878058</v>
      </c>
    </row>
    <row r="69" spans="1:6" ht="15" customHeight="1" x14ac:dyDescent="0.25">
      <c r="A69" s="244">
        <v>65</v>
      </c>
      <c r="B69" s="181">
        <v>60010</v>
      </c>
      <c r="C69" s="245" t="s">
        <v>173</v>
      </c>
      <c r="D69" s="182">
        <v>55170089.850000001</v>
      </c>
      <c r="E69" s="183">
        <v>59</v>
      </c>
      <c r="F69" s="184">
        <v>935086.26864406781</v>
      </c>
    </row>
    <row r="70" spans="1:6" ht="15" customHeight="1" x14ac:dyDescent="0.25">
      <c r="A70" s="244">
        <v>66</v>
      </c>
      <c r="B70" s="181">
        <v>61410</v>
      </c>
      <c r="C70" s="245" t="s">
        <v>183</v>
      </c>
      <c r="D70" s="182">
        <v>55929477.420000002</v>
      </c>
      <c r="E70" s="183">
        <v>60</v>
      </c>
      <c r="F70" s="184">
        <v>932157.95700000005</v>
      </c>
    </row>
    <row r="71" spans="1:6" ht="15" customHeight="1" x14ac:dyDescent="0.25">
      <c r="A71" s="244">
        <v>67</v>
      </c>
      <c r="B71" s="181">
        <v>70510</v>
      </c>
      <c r="C71" s="245" t="s">
        <v>8</v>
      </c>
      <c r="D71" s="182">
        <v>27926251.399999999</v>
      </c>
      <c r="E71" s="183">
        <v>30</v>
      </c>
      <c r="F71" s="184">
        <v>930875.04666666663</v>
      </c>
    </row>
    <row r="72" spans="1:6" ht="15" customHeight="1" x14ac:dyDescent="0.25">
      <c r="A72" s="244">
        <v>68</v>
      </c>
      <c r="B72" s="181">
        <v>61510</v>
      </c>
      <c r="C72" s="245" t="s">
        <v>28</v>
      </c>
      <c r="D72" s="182">
        <v>95607738.640000001</v>
      </c>
      <c r="E72" s="183">
        <v>103</v>
      </c>
      <c r="F72" s="184">
        <v>928230.47223300976</v>
      </c>
    </row>
    <row r="73" spans="1:6" ht="15" customHeight="1" x14ac:dyDescent="0.25">
      <c r="A73" s="244">
        <v>69</v>
      </c>
      <c r="B73" s="181">
        <v>40410</v>
      </c>
      <c r="C73" s="245" t="s">
        <v>59</v>
      </c>
      <c r="D73" s="182">
        <v>113888039.83</v>
      </c>
      <c r="E73" s="183">
        <v>123</v>
      </c>
      <c r="F73" s="184">
        <v>925919.02300813003</v>
      </c>
    </row>
    <row r="74" spans="1:6" ht="15" customHeight="1" x14ac:dyDescent="0.25">
      <c r="A74" s="244">
        <v>70</v>
      </c>
      <c r="B74" s="421">
        <v>20630</v>
      </c>
      <c r="C74" s="424" t="s">
        <v>203</v>
      </c>
      <c r="D74" s="422">
        <v>52667488.609999999</v>
      </c>
      <c r="E74" s="429">
        <v>57</v>
      </c>
      <c r="F74" s="423">
        <v>923991.02824561403</v>
      </c>
    </row>
    <row r="75" spans="1:6" ht="15" customHeight="1" x14ac:dyDescent="0.25">
      <c r="A75" s="244">
        <v>71</v>
      </c>
      <c r="B75" s="181">
        <v>20040</v>
      </c>
      <c r="C75" s="245" t="s">
        <v>45</v>
      </c>
      <c r="D75" s="182">
        <v>56202030.719999999</v>
      </c>
      <c r="E75" s="183">
        <v>61</v>
      </c>
      <c r="F75" s="184">
        <v>921344.76590163936</v>
      </c>
    </row>
    <row r="76" spans="1:6" ht="15" customHeight="1" x14ac:dyDescent="0.25">
      <c r="A76" s="244">
        <v>72</v>
      </c>
      <c r="B76" s="181">
        <v>50060</v>
      </c>
      <c r="C76" s="245" t="s">
        <v>167</v>
      </c>
      <c r="D76" s="182">
        <v>104941768.95</v>
      </c>
      <c r="E76" s="183">
        <v>114</v>
      </c>
      <c r="F76" s="184">
        <v>920541.8328947369</v>
      </c>
    </row>
    <row r="77" spans="1:6" ht="15" customHeight="1" x14ac:dyDescent="0.25">
      <c r="A77" s="244">
        <v>73</v>
      </c>
      <c r="B77" s="181">
        <v>50340</v>
      </c>
      <c r="C77" s="245" t="s">
        <v>169</v>
      </c>
      <c r="D77" s="182">
        <v>57936027.090000004</v>
      </c>
      <c r="E77" s="183">
        <v>63</v>
      </c>
      <c r="F77" s="184">
        <v>919619.47761904763</v>
      </c>
    </row>
    <row r="78" spans="1:6" ht="15" customHeight="1" x14ac:dyDescent="0.25">
      <c r="A78" s="244">
        <v>74</v>
      </c>
      <c r="B78" s="181">
        <v>40840</v>
      </c>
      <c r="C78" s="245" t="s">
        <v>20</v>
      </c>
      <c r="D78" s="182">
        <v>51397071.259999998</v>
      </c>
      <c r="E78" s="183">
        <v>56</v>
      </c>
      <c r="F78" s="184">
        <v>917804.84392857144</v>
      </c>
    </row>
    <row r="79" spans="1:6" ht="15" customHeight="1" x14ac:dyDescent="0.25">
      <c r="A79" s="244">
        <v>75</v>
      </c>
      <c r="B79" s="181">
        <v>30130</v>
      </c>
      <c r="C79" s="245" t="s">
        <v>1</v>
      </c>
      <c r="D79" s="182">
        <v>44052824.409999996</v>
      </c>
      <c r="E79" s="183">
        <v>48</v>
      </c>
      <c r="F79" s="184">
        <v>917767.1752083333</v>
      </c>
    </row>
    <row r="80" spans="1:6" ht="15" customHeight="1" x14ac:dyDescent="0.25">
      <c r="A80" s="244">
        <v>76</v>
      </c>
      <c r="B80" s="248">
        <v>30940</v>
      </c>
      <c r="C80" s="245" t="s">
        <v>3</v>
      </c>
      <c r="D80" s="182">
        <v>63257226.659999996</v>
      </c>
      <c r="E80" s="183">
        <v>69</v>
      </c>
      <c r="F80" s="184">
        <v>916771.4008695652</v>
      </c>
    </row>
    <row r="81" spans="1:6" ht="15" customHeight="1" x14ac:dyDescent="0.25">
      <c r="A81" s="244">
        <v>77</v>
      </c>
      <c r="B81" s="181">
        <v>40720</v>
      </c>
      <c r="C81" s="245" t="s">
        <v>165</v>
      </c>
      <c r="D81" s="182">
        <v>63023541.990000002</v>
      </c>
      <c r="E81" s="183">
        <v>69</v>
      </c>
      <c r="F81" s="184">
        <v>913384.66652173921</v>
      </c>
    </row>
    <row r="82" spans="1:6" ht="15" customHeight="1" x14ac:dyDescent="0.25">
      <c r="A82" s="244">
        <v>78</v>
      </c>
      <c r="B82" s="181">
        <v>70021</v>
      </c>
      <c r="C82" s="245" t="s">
        <v>65</v>
      </c>
      <c r="D82" s="182">
        <v>45465527.75</v>
      </c>
      <c r="E82" s="183">
        <v>50</v>
      </c>
      <c r="F82" s="184">
        <v>909310.55500000005</v>
      </c>
    </row>
    <row r="83" spans="1:6" ht="15" customHeight="1" x14ac:dyDescent="0.25">
      <c r="A83" s="244">
        <v>79</v>
      </c>
      <c r="B83" s="181">
        <v>20900</v>
      </c>
      <c r="C83" s="245" t="s">
        <v>132</v>
      </c>
      <c r="D83" s="182">
        <v>76362842.230000004</v>
      </c>
      <c r="E83" s="183">
        <v>84</v>
      </c>
      <c r="F83" s="184">
        <v>909081.45511904766</v>
      </c>
    </row>
    <row r="84" spans="1:6" ht="15" customHeight="1" x14ac:dyDescent="0.25">
      <c r="A84" s="244">
        <v>80</v>
      </c>
      <c r="B84" s="181">
        <v>60070</v>
      </c>
      <c r="C84" s="245" t="s">
        <v>175</v>
      </c>
      <c r="D84" s="182">
        <v>69031271.540000007</v>
      </c>
      <c r="E84" s="183">
        <v>76</v>
      </c>
      <c r="F84" s="184">
        <v>908306.20447368431</v>
      </c>
    </row>
    <row r="85" spans="1:6" ht="15" customHeight="1" x14ac:dyDescent="0.25">
      <c r="A85" s="244">
        <v>81</v>
      </c>
      <c r="B85" s="181">
        <v>40030</v>
      </c>
      <c r="C85" s="245" t="s">
        <v>162</v>
      </c>
      <c r="D85" s="182">
        <v>35273305.899999999</v>
      </c>
      <c r="E85" s="183">
        <v>39</v>
      </c>
      <c r="F85" s="184">
        <v>904443.74102564098</v>
      </c>
    </row>
    <row r="86" spans="1:6" ht="15" customHeight="1" x14ac:dyDescent="0.25">
      <c r="A86" s="244">
        <v>82</v>
      </c>
      <c r="B86" s="181">
        <v>20061</v>
      </c>
      <c r="C86" s="245" t="s">
        <v>46</v>
      </c>
      <c r="D86" s="182">
        <v>46052511.43</v>
      </c>
      <c r="E86" s="183">
        <v>51</v>
      </c>
      <c r="F86" s="184">
        <v>902990.42019607837</v>
      </c>
    </row>
    <row r="87" spans="1:6" ht="15" customHeight="1" x14ac:dyDescent="0.25">
      <c r="A87" s="244">
        <v>83</v>
      </c>
      <c r="B87" s="181">
        <v>51370</v>
      </c>
      <c r="C87" s="245" t="s">
        <v>61</v>
      </c>
      <c r="D87" s="182">
        <v>64017206.280000001</v>
      </c>
      <c r="E87" s="183">
        <v>71</v>
      </c>
      <c r="F87" s="184">
        <v>901650.79267605639</v>
      </c>
    </row>
    <row r="88" spans="1:6" ht="15" customHeight="1" x14ac:dyDescent="0.25">
      <c r="A88" s="244">
        <v>84</v>
      </c>
      <c r="B88" s="420">
        <v>60980</v>
      </c>
      <c r="C88" s="424" t="s">
        <v>205</v>
      </c>
      <c r="D88" s="422">
        <v>53124797.030000001</v>
      </c>
      <c r="E88" s="429">
        <v>59</v>
      </c>
      <c r="F88" s="423">
        <v>900420.28864406783</v>
      </c>
    </row>
    <row r="89" spans="1:6" ht="15" customHeight="1" x14ac:dyDescent="0.25">
      <c r="A89" s="244">
        <v>85</v>
      </c>
      <c r="B89" s="248">
        <v>70040</v>
      </c>
      <c r="C89" s="418" t="s">
        <v>26</v>
      </c>
      <c r="D89" s="182">
        <v>48554668.75</v>
      </c>
      <c r="E89" s="248">
        <v>54</v>
      </c>
      <c r="F89" s="184">
        <v>899160.53240740742</v>
      </c>
    </row>
    <row r="90" spans="1:6" ht="15" customHeight="1" x14ac:dyDescent="0.25">
      <c r="A90" s="244">
        <v>86</v>
      </c>
      <c r="B90" s="181">
        <v>10002</v>
      </c>
      <c r="C90" s="245" t="s">
        <v>154</v>
      </c>
      <c r="D90" s="182">
        <v>68289533.079999998</v>
      </c>
      <c r="E90" s="183">
        <v>76</v>
      </c>
      <c r="F90" s="184">
        <v>898546.48789473681</v>
      </c>
    </row>
    <row r="91" spans="1:6" ht="15" customHeight="1" x14ac:dyDescent="0.25">
      <c r="A91" s="244">
        <v>87</v>
      </c>
      <c r="B91" s="249">
        <v>60910</v>
      </c>
      <c r="C91" s="245" t="s">
        <v>204</v>
      </c>
      <c r="D91" s="182">
        <v>53798282.899999999</v>
      </c>
      <c r="E91" s="183">
        <v>60</v>
      </c>
      <c r="F91" s="184">
        <v>896638.04833333334</v>
      </c>
    </row>
    <row r="92" spans="1:6" ht="15" customHeight="1" x14ac:dyDescent="0.25">
      <c r="A92" s="244">
        <v>88</v>
      </c>
      <c r="B92" s="181">
        <v>61470</v>
      </c>
      <c r="C92" s="245" t="s">
        <v>206</v>
      </c>
      <c r="D92" s="182">
        <v>75353445.109999999</v>
      </c>
      <c r="E92" s="183">
        <v>85</v>
      </c>
      <c r="F92" s="184">
        <v>886511.11894117645</v>
      </c>
    </row>
    <row r="93" spans="1:6" ht="15" customHeight="1" x14ac:dyDescent="0.25">
      <c r="A93" s="244">
        <v>89</v>
      </c>
      <c r="B93" s="181">
        <v>61290</v>
      </c>
      <c r="C93" s="245" t="s">
        <v>207</v>
      </c>
      <c r="D93" s="182">
        <v>50480380.899999999</v>
      </c>
      <c r="E93" s="183">
        <v>57</v>
      </c>
      <c r="F93" s="184">
        <v>885620.71754385962</v>
      </c>
    </row>
    <row r="94" spans="1:6" ht="15" customHeight="1" x14ac:dyDescent="0.25">
      <c r="A94" s="244">
        <v>90</v>
      </c>
      <c r="B94" s="181">
        <v>40820</v>
      </c>
      <c r="C94" s="245" t="s">
        <v>166</v>
      </c>
      <c r="D94" s="182">
        <v>43217732.289999999</v>
      </c>
      <c r="E94" s="183">
        <v>49</v>
      </c>
      <c r="F94" s="184">
        <v>881994.53653061227</v>
      </c>
    </row>
    <row r="95" spans="1:6" ht="15" customHeight="1" x14ac:dyDescent="0.25">
      <c r="A95" s="244">
        <v>91</v>
      </c>
      <c r="B95" s="181">
        <v>70270</v>
      </c>
      <c r="C95" s="245" t="s">
        <v>208</v>
      </c>
      <c r="D95" s="182">
        <v>48373969.670000002</v>
      </c>
      <c r="E95" s="183">
        <v>55</v>
      </c>
      <c r="F95" s="184">
        <v>879526.72127272736</v>
      </c>
    </row>
    <row r="96" spans="1:6" ht="15" customHeight="1" x14ac:dyDescent="0.25">
      <c r="A96" s="244">
        <v>92</v>
      </c>
      <c r="B96" s="181">
        <v>10001</v>
      </c>
      <c r="C96" s="245" t="s">
        <v>211</v>
      </c>
      <c r="D96" s="182">
        <v>49188602.020000003</v>
      </c>
      <c r="E96" s="183">
        <v>56</v>
      </c>
      <c r="F96" s="184">
        <v>878367.89321428572</v>
      </c>
    </row>
    <row r="97" spans="1:6" ht="15" customHeight="1" x14ac:dyDescent="0.25">
      <c r="A97" s="244">
        <v>93</v>
      </c>
      <c r="B97" s="181">
        <v>10190</v>
      </c>
      <c r="C97" s="245" t="s">
        <v>156</v>
      </c>
      <c r="D97" s="182">
        <v>73760861.560000002</v>
      </c>
      <c r="E97" s="183">
        <v>84</v>
      </c>
      <c r="F97" s="184">
        <v>878105.49476190482</v>
      </c>
    </row>
    <row r="98" spans="1:6" ht="15" customHeight="1" x14ac:dyDescent="0.25">
      <c r="A98" s="244">
        <v>94</v>
      </c>
      <c r="B98" s="181">
        <v>61490</v>
      </c>
      <c r="C98" s="245" t="s">
        <v>84</v>
      </c>
      <c r="D98" s="182">
        <v>134212453.91</v>
      </c>
      <c r="E98" s="183">
        <v>153</v>
      </c>
      <c r="F98" s="184">
        <v>877205.5811111111</v>
      </c>
    </row>
    <row r="99" spans="1:6" ht="15" customHeight="1" x14ac:dyDescent="0.25">
      <c r="A99" s="244">
        <v>95</v>
      </c>
      <c r="B99" s="181">
        <v>30480</v>
      </c>
      <c r="C99" s="245" t="s">
        <v>114</v>
      </c>
      <c r="D99" s="182">
        <v>71296083.170000002</v>
      </c>
      <c r="E99" s="183">
        <v>82</v>
      </c>
      <c r="F99" s="184">
        <v>869464.42890243907</v>
      </c>
    </row>
    <row r="100" spans="1:6" ht="15" customHeight="1" x14ac:dyDescent="0.25">
      <c r="A100" s="244">
        <v>96</v>
      </c>
      <c r="B100" s="181">
        <v>40300</v>
      </c>
      <c r="C100" s="245" t="s">
        <v>16</v>
      </c>
      <c r="D100" s="182">
        <v>26030200.899999999</v>
      </c>
      <c r="E100" s="183">
        <v>30</v>
      </c>
      <c r="F100" s="184">
        <v>867673.36333333328</v>
      </c>
    </row>
    <row r="101" spans="1:6" ht="15" customHeight="1" x14ac:dyDescent="0.25">
      <c r="A101" s="244">
        <v>97</v>
      </c>
      <c r="B101" s="181">
        <v>70100</v>
      </c>
      <c r="C101" s="245" t="s">
        <v>198</v>
      </c>
      <c r="D101" s="182">
        <v>57654510.75</v>
      </c>
      <c r="E101" s="183">
        <v>67</v>
      </c>
      <c r="F101" s="184">
        <v>860515.0858208955</v>
      </c>
    </row>
    <row r="102" spans="1:6" ht="15" customHeight="1" x14ac:dyDescent="0.25">
      <c r="A102" s="244">
        <v>98</v>
      </c>
      <c r="B102" s="181">
        <v>40390</v>
      </c>
      <c r="C102" s="245" t="s">
        <v>18</v>
      </c>
      <c r="D102" s="182">
        <v>34776897.609999999</v>
      </c>
      <c r="E102" s="183">
        <v>41</v>
      </c>
      <c r="F102" s="184">
        <v>848217.01487804879</v>
      </c>
    </row>
    <row r="103" spans="1:6" ht="15" customHeight="1" x14ac:dyDescent="0.25">
      <c r="A103" s="244">
        <v>99</v>
      </c>
      <c r="B103" s="181">
        <v>41400</v>
      </c>
      <c r="C103" s="245" t="s">
        <v>209</v>
      </c>
      <c r="D103" s="182">
        <v>124207682.45999999</v>
      </c>
      <c r="E103" s="183">
        <v>147</v>
      </c>
      <c r="F103" s="184">
        <v>844950.22081632644</v>
      </c>
    </row>
    <row r="104" spans="1:6" ht="15" customHeight="1" x14ac:dyDescent="0.25">
      <c r="A104" s="244">
        <v>100</v>
      </c>
      <c r="B104" s="181">
        <v>40080</v>
      </c>
      <c r="C104" s="245" t="s">
        <v>57</v>
      </c>
      <c r="D104" s="182">
        <v>71704084.900000006</v>
      </c>
      <c r="E104" s="183">
        <v>85</v>
      </c>
      <c r="F104" s="184">
        <v>843577.46941176476</v>
      </c>
    </row>
    <row r="105" spans="1:6" ht="15" customHeight="1" x14ac:dyDescent="0.25">
      <c r="A105" s="244">
        <v>101</v>
      </c>
      <c r="B105" s="181">
        <v>30310</v>
      </c>
      <c r="C105" s="245" t="s">
        <v>6</v>
      </c>
      <c r="D105" s="182">
        <v>35316630.600000001</v>
      </c>
      <c r="E105" s="183">
        <v>42</v>
      </c>
      <c r="F105" s="184">
        <v>840872.15714285721</v>
      </c>
    </row>
    <row r="106" spans="1:6" ht="15" customHeight="1" x14ac:dyDescent="0.25">
      <c r="A106" s="244">
        <v>102</v>
      </c>
      <c r="B106" s="181">
        <v>30030</v>
      </c>
      <c r="C106" s="245" t="s">
        <v>159</v>
      </c>
      <c r="D106" s="182">
        <v>56267254.549999997</v>
      </c>
      <c r="E106" s="183">
        <v>67</v>
      </c>
      <c r="F106" s="184">
        <v>839809.769402985</v>
      </c>
    </row>
    <row r="107" spans="1:6" ht="15" customHeight="1" x14ac:dyDescent="0.25">
      <c r="A107" s="244">
        <v>103</v>
      </c>
      <c r="B107" s="181">
        <v>70110</v>
      </c>
      <c r="C107" s="245" t="s">
        <v>66</v>
      </c>
      <c r="D107" s="182">
        <v>56548757.840000004</v>
      </c>
      <c r="E107" s="183">
        <v>68</v>
      </c>
      <c r="F107" s="184">
        <v>831599.38</v>
      </c>
    </row>
    <row r="108" spans="1:6" ht="15" customHeight="1" x14ac:dyDescent="0.25">
      <c r="A108" s="244">
        <v>104</v>
      </c>
      <c r="B108" s="181">
        <v>61150</v>
      </c>
      <c r="C108" s="245" t="s">
        <v>179</v>
      </c>
      <c r="D108" s="182">
        <v>60374338.189999998</v>
      </c>
      <c r="E108" s="183">
        <v>73</v>
      </c>
      <c r="F108" s="184">
        <v>827045.72863013693</v>
      </c>
    </row>
    <row r="109" spans="1:6" ht="15" customHeight="1" x14ac:dyDescent="0.25">
      <c r="A109" s="244">
        <v>105</v>
      </c>
      <c r="B109" s="181">
        <v>21020</v>
      </c>
      <c r="C109" s="245" t="s">
        <v>49</v>
      </c>
      <c r="D109" s="182">
        <v>62577706.880000003</v>
      </c>
      <c r="E109" s="183">
        <v>76</v>
      </c>
      <c r="F109" s="184">
        <v>823390.88</v>
      </c>
    </row>
    <row r="110" spans="1:6" ht="15" customHeight="1" x14ac:dyDescent="0.25">
      <c r="A110" s="244">
        <v>106</v>
      </c>
      <c r="B110" s="181">
        <v>40360</v>
      </c>
      <c r="C110" s="245" t="s">
        <v>17</v>
      </c>
      <c r="D110" s="182">
        <v>38482206.619999997</v>
      </c>
      <c r="E110" s="183">
        <v>47</v>
      </c>
      <c r="F110" s="184">
        <v>818770.35361702123</v>
      </c>
    </row>
    <row r="111" spans="1:6" ht="15" customHeight="1" x14ac:dyDescent="0.25">
      <c r="A111" s="419">
        <v>107</v>
      </c>
      <c r="B111" s="413">
        <v>10320</v>
      </c>
      <c r="C111" s="417" t="s">
        <v>41</v>
      </c>
      <c r="D111" s="178">
        <v>59660130.859999999</v>
      </c>
      <c r="E111" s="153">
        <v>73</v>
      </c>
      <c r="F111" s="177">
        <v>817262.06657534244</v>
      </c>
    </row>
    <row r="112" spans="1:6" x14ac:dyDescent="0.25">
      <c r="A112" s="430">
        <v>108</v>
      </c>
      <c r="B112" s="181">
        <v>61390</v>
      </c>
      <c r="C112" s="245" t="s">
        <v>182</v>
      </c>
      <c r="D112" s="182">
        <v>56666696.899999999</v>
      </c>
      <c r="E112" s="183">
        <v>71</v>
      </c>
      <c r="F112" s="184">
        <v>798122.49154929572</v>
      </c>
    </row>
    <row r="113" spans="1:6" x14ac:dyDescent="0.25">
      <c r="A113" s="431">
        <v>109</v>
      </c>
      <c r="B113" s="181">
        <v>60560</v>
      </c>
      <c r="C113" s="245" t="s">
        <v>9</v>
      </c>
      <c r="D113" s="182">
        <v>30864494.149999999</v>
      </c>
      <c r="E113" s="183">
        <v>39</v>
      </c>
      <c r="F113" s="184">
        <v>791397.28589743585</v>
      </c>
    </row>
    <row r="114" spans="1:6" x14ac:dyDescent="0.25">
      <c r="A114" s="526">
        <v>110</v>
      </c>
      <c r="B114" s="413">
        <v>40210</v>
      </c>
      <c r="C114" s="417" t="s">
        <v>15</v>
      </c>
      <c r="D114" s="178">
        <v>37747503.829999998</v>
      </c>
      <c r="E114" s="153">
        <v>48</v>
      </c>
      <c r="F114" s="177">
        <v>786406.32979166659</v>
      </c>
    </row>
    <row r="115" spans="1:6" x14ac:dyDescent="0.25">
      <c r="A115" s="526">
        <v>111</v>
      </c>
      <c r="B115" s="413">
        <v>61210</v>
      </c>
      <c r="C115" s="417" t="s">
        <v>180</v>
      </c>
      <c r="D115" s="178">
        <v>55117347.270000003</v>
      </c>
      <c r="E115" s="153">
        <v>72</v>
      </c>
      <c r="F115" s="177">
        <v>765518.7120833334</v>
      </c>
    </row>
    <row r="116" spans="1:6" ht="15" customHeight="1" x14ac:dyDescent="0.25">
      <c r="A116" s="526">
        <v>112</v>
      </c>
      <c r="B116" s="413">
        <v>50170</v>
      </c>
      <c r="C116" s="417" t="s">
        <v>168</v>
      </c>
      <c r="D116" s="178">
        <v>50759504.43</v>
      </c>
      <c r="E116" s="153">
        <v>68</v>
      </c>
      <c r="F116" s="177">
        <v>746463.30044117651</v>
      </c>
    </row>
    <row r="117" spans="1:6" ht="15.75" thickBot="1" x14ac:dyDescent="0.3">
      <c r="A117" s="432">
        <v>113</v>
      </c>
      <c r="B117" s="151">
        <v>61600</v>
      </c>
      <c r="C117" s="411" t="s">
        <v>223</v>
      </c>
      <c r="D117" s="180"/>
      <c r="E117" s="156"/>
      <c r="F117" s="172"/>
    </row>
  </sheetData>
  <sortState ref="A5:F117">
    <sortCondition descending="1" ref="F117"/>
  </sortState>
  <pageMargins left="0" right="0" top="0" bottom="0" header="0.31496062992125984" footer="0.31496062992125984"/>
  <pageSetup paperSize="9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8"/>
  <sheetViews>
    <sheetView zoomScale="90" zoomScaleNormal="90" workbookViewId="0">
      <pane xSplit="3" ySplit="4" topLeftCell="D71" activePane="bottomRight" state="frozen"/>
      <selection pane="topRight" activeCell="D1" sqref="D1"/>
      <selection pane="bottomLeft" activeCell="A5" sqref="A5"/>
      <selection pane="bottomRight" activeCell="B4" sqref="B4"/>
    </sheetView>
  </sheetViews>
  <sheetFormatPr defaultRowHeight="15" x14ac:dyDescent="0.25"/>
  <cols>
    <col min="1" max="1" width="4.140625" style="158" customWidth="1"/>
    <col min="2" max="2" width="30.5703125" style="158" customWidth="1"/>
    <col min="3" max="3" width="10.85546875" style="158" customWidth="1"/>
    <col min="4" max="4" width="30.7109375" style="158" customWidth="1"/>
    <col min="5" max="5" width="13.5703125" style="158" customWidth="1"/>
    <col min="6" max="6" width="30.7109375" style="158" customWidth="1"/>
    <col min="7" max="7" width="12.7109375" style="158" customWidth="1"/>
    <col min="8" max="8" width="30.7109375" style="158" customWidth="1"/>
    <col min="9" max="9" width="12.7109375" style="158" customWidth="1"/>
    <col min="10" max="10" width="30.7109375" style="158" customWidth="1"/>
    <col min="11" max="11" width="12.7109375" style="158" customWidth="1"/>
    <col min="12" max="16384" width="9.140625" style="158"/>
  </cols>
  <sheetData>
    <row r="1" spans="1:11" ht="15.75" x14ac:dyDescent="0.25">
      <c r="B1" s="224" t="s">
        <v>135</v>
      </c>
    </row>
    <row r="2" spans="1:11" x14ac:dyDescent="0.25">
      <c r="B2" s="117" t="s">
        <v>210</v>
      </c>
    </row>
    <row r="3" spans="1:11" ht="11.25" customHeight="1" thickBot="1" x14ac:dyDescent="0.3">
      <c r="B3" s="53"/>
      <c r="C3" s="49"/>
    </row>
    <row r="4" spans="1:11" ht="44.25" customHeight="1" thickBot="1" x14ac:dyDescent="0.3">
      <c r="A4" s="187" t="s">
        <v>30</v>
      </c>
      <c r="B4" s="188" t="s">
        <v>35</v>
      </c>
      <c r="C4" s="189" t="s">
        <v>137</v>
      </c>
      <c r="D4" s="189" t="s">
        <v>35</v>
      </c>
      <c r="E4" s="190" t="s">
        <v>136</v>
      </c>
      <c r="F4" s="189" t="s">
        <v>35</v>
      </c>
      <c r="G4" s="191" t="s">
        <v>138</v>
      </c>
      <c r="H4" s="189" t="s">
        <v>35</v>
      </c>
      <c r="I4" s="191" t="s">
        <v>140</v>
      </c>
      <c r="J4" s="188" t="s">
        <v>35</v>
      </c>
      <c r="K4" s="192" t="s">
        <v>139</v>
      </c>
    </row>
    <row r="5" spans="1:11" ht="15" customHeight="1" x14ac:dyDescent="0.25">
      <c r="A5" s="433">
        <v>1</v>
      </c>
      <c r="B5" s="434" t="s">
        <v>224</v>
      </c>
      <c r="C5" s="193">
        <v>0.9472044296543084</v>
      </c>
      <c r="D5" s="262" t="s">
        <v>194</v>
      </c>
      <c r="E5" s="263">
        <v>187322.77881619937</v>
      </c>
      <c r="F5" s="264" t="s">
        <v>163</v>
      </c>
      <c r="G5" s="266">
        <v>417682.80346368713</v>
      </c>
      <c r="H5" s="435" t="s">
        <v>166</v>
      </c>
      <c r="I5" s="266">
        <v>62839.180702426558</v>
      </c>
      <c r="J5" s="264" t="s">
        <v>192</v>
      </c>
      <c r="K5" s="436">
        <v>2790042.3725000001</v>
      </c>
    </row>
    <row r="6" spans="1:11" ht="15" customHeight="1" x14ac:dyDescent="0.25">
      <c r="A6" s="258">
        <v>2</v>
      </c>
      <c r="B6" s="226" t="s">
        <v>17</v>
      </c>
      <c r="C6" s="194">
        <v>0.90070037229163868</v>
      </c>
      <c r="D6" s="227" t="s">
        <v>224</v>
      </c>
      <c r="E6" s="267">
        <v>178642.29864603482</v>
      </c>
      <c r="F6" s="230" t="s">
        <v>192</v>
      </c>
      <c r="G6" s="195">
        <v>341215.60386227543</v>
      </c>
      <c r="H6" s="233" t="s">
        <v>163</v>
      </c>
      <c r="I6" s="195">
        <v>54183.878826815642</v>
      </c>
      <c r="J6" s="228" t="s">
        <v>224</v>
      </c>
      <c r="K6" s="200">
        <v>1674427.8677272729</v>
      </c>
    </row>
    <row r="7" spans="1:11" ht="15" customHeight="1" x14ac:dyDescent="0.25">
      <c r="A7" s="259">
        <v>3</v>
      </c>
      <c r="B7" s="226" t="s">
        <v>209</v>
      </c>
      <c r="C7" s="194">
        <v>0.90010480179725361</v>
      </c>
      <c r="D7" s="227" t="s">
        <v>163</v>
      </c>
      <c r="E7" s="267">
        <v>123530.67039106146</v>
      </c>
      <c r="F7" s="230" t="s">
        <v>42</v>
      </c>
      <c r="G7" s="195">
        <v>292764.90258181817</v>
      </c>
      <c r="H7" s="233" t="s">
        <v>224</v>
      </c>
      <c r="I7" s="195">
        <v>16135.199690522244</v>
      </c>
      <c r="J7" s="228" t="s">
        <v>83</v>
      </c>
      <c r="K7" s="200">
        <v>1343259.8617307693</v>
      </c>
    </row>
    <row r="8" spans="1:11" ht="15" customHeight="1" x14ac:dyDescent="0.25">
      <c r="A8" s="259">
        <v>4</v>
      </c>
      <c r="B8" s="226" t="s">
        <v>186</v>
      </c>
      <c r="C8" s="194">
        <v>0.85998381369766908</v>
      </c>
      <c r="D8" s="227" t="s">
        <v>200</v>
      </c>
      <c r="E8" s="267">
        <v>85139.949926715519</v>
      </c>
      <c r="F8" s="268" t="s">
        <v>48</v>
      </c>
      <c r="G8" s="195">
        <v>259648.1850756534</v>
      </c>
      <c r="H8" s="233" t="s">
        <v>58</v>
      </c>
      <c r="I8" s="195">
        <v>13655.728907407407</v>
      </c>
      <c r="J8" s="228" t="s">
        <v>191</v>
      </c>
      <c r="K8" s="200">
        <v>1330266.4832786885</v>
      </c>
    </row>
    <row r="9" spans="1:11" ht="15" customHeight="1" x14ac:dyDescent="0.25">
      <c r="A9" s="259">
        <v>5</v>
      </c>
      <c r="B9" s="229" t="s">
        <v>187</v>
      </c>
      <c r="C9" s="194">
        <v>0.84258782616784988</v>
      </c>
      <c r="D9" s="269" t="s">
        <v>131</v>
      </c>
      <c r="E9" s="267">
        <v>84646.596452328158</v>
      </c>
      <c r="F9" s="239" t="s">
        <v>58</v>
      </c>
      <c r="G9" s="195">
        <v>202110.27784259259</v>
      </c>
      <c r="H9" s="240" t="s">
        <v>186</v>
      </c>
      <c r="I9" s="195">
        <v>13611.581086012164</v>
      </c>
      <c r="J9" s="235" t="s">
        <v>194</v>
      </c>
      <c r="K9" s="200">
        <v>1318963.4443478261</v>
      </c>
    </row>
    <row r="10" spans="1:11" ht="15" customHeight="1" x14ac:dyDescent="0.25">
      <c r="A10" s="259">
        <v>6</v>
      </c>
      <c r="B10" s="226" t="s">
        <v>15</v>
      </c>
      <c r="C10" s="270">
        <v>0.84175623137700939</v>
      </c>
      <c r="D10" s="227" t="s">
        <v>130</v>
      </c>
      <c r="E10" s="271">
        <v>56719.461447837151</v>
      </c>
      <c r="F10" s="230" t="s">
        <v>224</v>
      </c>
      <c r="G10" s="272">
        <v>182872.14880077372</v>
      </c>
      <c r="H10" s="233" t="s">
        <v>185</v>
      </c>
      <c r="I10" s="272">
        <v>13037.809184570313</v>
      </c>
      <c r="J10" s="228" t="s">
        <v>130</v>
      </c>
      <c r="K10" s="273">
        <v>1311896.5623021582</v>
      </c>
    </row>
    <row r="11" spans="1:11" ht="15" customHeight="1" x14ac:dyDescent="0.25">
      <c r="A11" s="259">
        <v>7</v>
      </c>
      <c r="B11" s="226" t="s">
        <v>191</v>
      </c>
      <c r="C11" s="194">
        <v>0.81695162298793123</v>
      </c>
      <c r="D11" s="227" t="s">
        <v>185</v>
      </c>
      <c r="E11" s="267">
        <v>48627.7685546875</v>
      </c>
      <c r="F11" s="230" t="s">
        <v>130</v>
      </c>
      <c r="G11" s="195">
        <v>173411.42880407127</v>
      </c>
      <c r="H11" s="233" t="s">
        <v>83</v>
      </c>
      <c r="I11" s="195">
        <v>12334.328093561367</v>
      </c>
      <c r="J11" s="228" t="s">
        <v>187</v>
      </c>
      <c r="K11" s="200">
        <v>1265320.456857143</v>
      </c>
    </row>
    <row r="12" spans="1:11" ht="15" customHeight="1" x14ac:dyDescent="0.25">
      <c r="A12" s="259">
        <v>8</v>
      </c>
      <c r="B12" s="226" t="s">
        <v>185</v>
      </c>
      <c r="C12" s="194">
        <v>0.8109389213597703</v>
      </c>
      <c r="D12" s="227" t="s">
        <v>66</v>
      </c>
      <c r="E12" s="267">
        <v>48185.331513026053</v>
      </c>
      <c r="F12" s="230" t="s">
        <v>53</v>
      </c>
      <c r="G12" s="195">
        <v>163309.60617312073</v>
      </c>
      <c r="H12" s="233" t="s">
        <v>205</v>
      </c>
      <c r="I12" s="195">
        <v>12286.116911111112</v>
      </c>
      <c r="J12" s="274" t="s">
        <v>184</v>
      </c>
      <c r="K12" s="200">
        <v>1226898.3593220341</v>
      </c>
    </row>
    <row r="13" spans="1:11" ht="15" customHeight="1" x14ac:dyDescent="0.25">
      <c r="A13" s="259">
        <v>9</v>
      </c>
      <c r="B13" s="226" t="s">
        <v>192</v>
      </c>
      <c r="C13" s="194">
        <v>0.78531854892971531</v>
      </c>
      <c r="D13" s="227" t="s">
        <v>18</v>
      </c>
      <c r="E13" s="267">
        <v>44543.774703557312</v>
      </c>
      <c r="F13" s="230" t="s">
        <v>62</v>
      </c>
      <c r="G13" s="195">
        <v>155259.94025700935</v>
      </c>
      <c r="H13" s="233" t="s">
        <v>113</v>
      </c>
      <c r="I13" s="195">
        <v>12098.030701830863</v>
      </c>
      <c r="J13" s="228" t="s">
        <v>25</v>
      </c>
      <c r="K13" s="200">
        <v>1226166.6863888889</v>
      </c>
    </row>
    <row r="14" spans="1:11" ht="15" customHeight="1" thickBot="1" x14ac:dyDescent="0.3">
      <c r="A14" s="260">
        <v>10</v>
      </c>
      <c r="B14" s="275" t="s">
        <v>28</v>
      </c>
      <c r="C14" s="276">
        <v>0.77933870257578575</v>
      </c>
      <c r="D14" s="277" t="s">
        <v>42</v>
      </c>
      <c r="E14" s="278">
        <v>41623.963636363638</v>
      </c>
      <c r="F14" s="236" t="s">
        <v>22</v>
      </c>
      <c r="G14" s="279">
        <v>152731.63131782945</v>
      </c>
      <c r="H14" s="237" t="s">
        <v>201</v>
      </c>
      <c r="I14" s="279">
        <v>11958.924822335026</v>
      </c>
      <c r="J14" s="234" t="s">
        <v>196</v>
      </c>
      <c r="K14" s="280">
        <v>1213364.4960465117</v>
      </c>
    </row>
    <row r="15" spans="1:11" ht="15" customHeight="1" x14ac:dyDescent="0.25">
      <c r="A15" s="259">
        <v>11</v>
      </c>
      <c r="B15" s="232" t="s">
        <v>200</v>
      </c>
      <c r="C15" s="281">
        <v>0.77887209230832688</v>
      </c>
      <c r="D15" s="231" t="s">
        <v>55</v>
      </c>
      <c r="E15" s="196">
        <v>41152.092837134856</v>
      </c>
      <c r="F15" s="238" t="s">
        <v>1</v>
      </c>
      <c r="G15" s="196">
        <v>146380.33125954197</v>
      </c>
      <c r="H15" s="231" t="s">
        <v>196</v>
      </c>
      <c r="I15" s="272">
        <v>11575.360472440945</v>
      </c>
      <c r="J15" s="232" t="s">
        <v>157</v>
      </c>
      <c r="K15" s="282">
        <v>1199009.0950000002</v>
      </c>
    </row>
    <row r="16" spans="1:11" ht="15" customHeight="1" x14ac:dyDescent="0.25">
      <c r="A16" s="259">
        <v>12</v>
      </c>
      <c r="B16" s="228" t="s">
        <v>201</v>
      </c>
      <c r="C16" s="198">
        <v>0.74634822303410475</v>
      </c>
      <c r="D16" s="233" t="s">
        <v>59</v>
      </c>
      <c r="E16" s="199">
        <v>39284.000593812372</v>
      </c>
      <c r="F16" s="230" t="s">
        <v>55</v>
      </c>
      <c r="G16" s="199">
        <v>140558.36231692677</v>
      </c>
      <c r="H16" s="233" t="s">
        <v>22</v>
      </c>
      <c r="I16" s="195">
        <v>11400.646080964687</v>
      </c>
      <c r="J16" s="228" t="s">
        <v>201</v>
      </c>
      <c r="K16" s="197">
        <v>1173753.1465384616</v>
      </c>
    </row>
    <row r="17" spans="1:11" ht="15" customHeight="1" x14ac:dyDescent="0.25">
      <c r="A17" s="259">
        <v>13</v>
      </c>
      <c r="B17" s="228" t="s">
        <v>131</v>
      </c>
      <c r="C17" s="198">
        <v>0.71852847221837812</v>
      </c>
      <c r="D17" s="233" t="s">
        <v>173</v>
      </c>
      <c r="E17" s="199">
        <v>38321.691542288558</v>
      </c>
      <c r="F17" s="230" t="s">
        <v>133</v>
      </c>
      <c r="G17" s="199">
        <v>129359.49187939698</v>
      </c>
      <c r="H17" s="233" t="s">
        <v>184</v>
      </c>
      <c r="I17" s="195">
        <v>11340.489075871988</v>
      </c>
      <c r="J17" s="228" t="s">
        <v>193</v>
      </c>
      <c r="K17" s="197">
        <v>1161325.4607246378</v>
      </c>
    </row>
    <row r="18" spans="1:11" ht="15" customHeight="1" x14ac:dyDescent="0.25">
      <c r="A18" s="259">
        <v>14</v>
      </c>
      <c r="B18" s="228" t="s">
        <v>113</v>
      </c>
      <c r="C18" s="198">
        <v>0.71495562433794324</v>
      </c>
      <c r="D18" s="233" t="s">
        <v>171</v>
      </c>
      <c r="E18" s="199">
        <v>37992.091906721536</v>
      </c>
      <c r="F18" s="230" t="s">
        <v>193</v>
      </c>
      <c r="G18" s="199">
        <v>125961.27840388007</v>
      </c>
      <c r="H18" s="233" t="s">
        <v>174</v>
      </c>
      <c r="I18" s="195">
        <v>11288.358390501318</v>
      </c>
      <c r="J18" s="228" t="s">
        <v>158</v>
      </c>
      <c r="K18" s="197">
        <v>1156257.27171875</v>
      </c>
    </row>
    <row r="19" spans="1:11" ht="15" customHeight="1" x14ac:dyDescent="0.25">
      <c r="A19" s="259">
        <v>15</v>
      </c>
      <c r="B19" s="228" t="s">
        <v>85</v>
      </c>
      <c r="C19" s="198">
        <v>0.71435134394286937</v>
      </c>
      <c r="D19" s="233" t="s">
        <v>192</v>
      </c>
      <c r="E19" s="199">
        <v>37975.179640718561</v>
      </c>
      <c r="F19" s="230" t="s">
        <v>187</v>
      </c>
      <c r="G19" s="199">
        <v>124037.04699928213</v>
      </c>
      <c r="H19" s="233" t="s">
        <v>28</v>
      </c>
      <c r="I19" s="195">
        <v>10412.727278338945</v>
      </c>
      <c r="J19" s="228" t="s">
        <v>163</v>
      </c>
      <c r="K19" s="197">
        <v>1150733.665263158</v>
      </c>
    </row>
    <row r="20" spans="1:11" ht="15" customHeight="1" x14ac:dyDescent="0.25">
      <c r="A20" s="259">
        <v>16</v>
      </c>
      <c r="B20" s="228" t="s">
        <v>83</v>
      </c>
      <c r="C20" s="198">
        <v>0.67550204266187863</v>
      </c>
      <c r="D20" s="233" t="s">
        <v>62</v>
      </c>
      <c r="E20" s="199">
        <v>37905.587242990659</v>
      </c>
      <c r="F20" s="230" t="s">
        <v>54</v>
      </c>
      <c r="G20" s="199">
        <v>123607.83563122925</v>
      </c>
      <c r="H20" s="233" t="s">
        <v>42</v>
      </c>
      <c r="I20" s="195">
        <v>8610.2443272727269</v>
      </c>
      <c r="J20" s="228" t="s">
        <v>7</v>
      </c>
      <c r="K20" s="197">
        <v>1146796.926</v>
      </c>
    </row>
    <row r="21" spans="1:11" ht="15" customHeight="1" x14ac:dyDescent="0.25">
      <c r="A21" s="259">
        <v>17</v>
      </c>
      <c r="B21" s="228" t="s">
        <v>44</v>
      </c>
      <c r="C21" s="198">
        <v>0.65372117650356676</v>
      </c>
      <c r="D21" s="233" t="s">
        <v>196</v>
      </c>
      <c r="E21" s="199">
        <v>37646.141732283468</v>
      </c>
      <c r="F21" s="230" t="s">
        <v>158</v>
      </c>
      <c r="G21" s="199">
        <v>122992.74068093386</v>
      </c>
      <c r="H21" s="233" t="s">
        <v>66</v>
      </c>
      <c r="I21" s="195">
        <v>8602.7432264529052</v>
      </c>
      <c r="J21" s="228" t="s">
        <v>200</v>
      </c>
      <c r="K21" s="197">
        <v>1142865.2601219511</v>
      </c>
    </row>
    <row r="22" spans="1:11" ht="15" customHeight="1" x14ac:dyDescent="0.25">
      <c r="A22" s="259">
        <v>18</v>
      </c>
      <c r="B22" s="228" t="s">
        <v>130</v>
      </c>
      <c r="C22" s="198">
        <v>0.59381489903022588</v>
      </c>
      <c r="D22" s="233" t="s">
        <v>205</v>
      </c>
      <c r="E22" s="199">
        <v>36524.244444444441</v>
      </c>
      <c r="F22" s="230" t="s">
        <v>200</v>
      </c>
      <c r="G22" s="197">
        <v>122674.50686209195</v>
      </c>
      <c r="H22" s="233" t="s">
        <v>82</v>
      </c>
      <c r="I22" s="195">
        <v>7282.4802277188855</v>
      </c>
      <c r="J22" s="228" t="s">
        <v>54</v>
      </c>
      <c r="K22" s="197">
        <v>1134442.0564227642</v>
      </c>
    </row>
    <row r="23" spans="1:11" ht="15" customHeight="1" x14ac:dyDescent="0.25">
      <c r="A23" s="259">
        <v>19</v>
      </c>
      <c r="B23" s="228" t="s">
        <v>197</v>
      </c>
      <c r="C23" s="198">
        <v>0.57445555306031071</v>
      </c>
      <c r="D23" s="233" t="s">
        <v>195</v>
      </c>
      <c r="E23" s="199">
        <v>36203.743654822334</v>
      </c>
      <c r="F23" s="230" t="s">
        <v>18</v>
      </c>
      <c r="G23" s="199">
        <v>122025.29650197629</v>
      </c>
      <c r="H23" s="233" t="s">
        <v>59</v>
      </c>
      <c r="I23" s="195">
        <v>7024.6596556886225</v>
      </c>
      <c r="J23" s="228" t="s">
        <v>62</v>
      </c>
      <c r="K23" s="197">
        <v>1119055.8446363637</v>
      </c>
    </row>
    <row r="24" spans="1:11" ht="15" customHeight="1" thickBot="1" x14ac:dyDescent="0.3">
      <c r="A24" s="260">
        <v>20</v>
      </c>
      <c r="B24" s="234" t="s">
        <v>176</v>
      </c>
      <c r="C24" s="283">
        <v>0.54385402474573863</v>
      </c>
      <c r="D24" s="237" t="s">
        <v>65</v>
      </c>
      <c r="E24" s="284">
        <v>34570.495975773891</v>
      </c>
      <c r="F24" s="236" t="s">
        <v>8</v>
      </c>
      <c r="G24" s="284">
        <v>119870.44926582278</v>
      </c>
      <c r="H24" s="237" t="s">
        <v>43</v>
      </c>
      <c r="I24" s="279">
        <v>6421.4988153938657</v>
      </c>
      <c r="J24" s="234" t="s">
        <v>164</v>
      </c>
      <c r="K24" s="285">
        <v>1117630.1856249999</v>
      </c>
    </row>
    <row r="25" spans="1:11" ht="15" customHeight="1" x14ac:dyDescent="0.25">
      <c r="A25" s="259">
        <v>21</v>
      </c>
      <c r="B25" s="232" t="s">
        <v>195</v>
      </c>
      <c r="C25" s="281">
        <v>0.53794016997955929</v>
      </c>
      <c r="D25" s="231" t="s">
        <v>58</v>
      </c>
      <c r="E25" s="196">
        <v>33860.576703703708</v>
      </c>
      <c r="F25" s="238" t="s">
        <v>63</v>
      </c>
      <c r="G25" s="196">
        <v>118339.69318181818</v>
      </c>
      <c r="H25" s="231" t="s">
        <v>9</v>
      </c>
      <c r="I25" s="272">
        <v>6366.4406717850288</v>
      </c>
      <c r="J25" s="232" t="s">
        <v>82</v>
      </c>
      <c r="K25" s="282">
        <v>1109273.5919496855</v>
      </c>
    </row>
    <row r="26" spans="1:11" ht="15" customHeight="1" x14ac:dyDescent="0.25">
      <c r="A26" s="259">
        <v>22</v>
      </c>
      <c r="B26" s="228" t="s">
        <v>84</v>
      </c>
      <c r="C26" s="198">
        <v>0.51639747071406439</v>
      </c>
      <c r="D26" s="233" t="s">
        <v>113</v>
      </c>
      <c r="E26" s="199">
        <v>33149.481255448998</v>
      </c>
      <c r="F26" s="230" t="s">
        <v>19</v>
      </c>
      <c r="G26" s="199">
        <v>118311.67548449613</v>
      </c>
      <c r="H26" s="233" t="s">
        <v>19</v>
      </c>
      <c r="I26" s="195">
        <v>6077.3092248062012</v>
      </c>
      <c r="J26" s="228" t="s">
        <v>131</v>
      </c>
      <c r="K26" s="286">
        <v>1095613.6902173914</v>
      </c>
    </row>
    <row r="27" spans="1:11" ht="15" customHeight="1" x14ac:dyDescent="0.25">
      <c r="A27" s="259">
        <v>23</v>
      </c>
      <c r="B27" s="232" t="s">
        <v>179</v>
      </c>
      <c r="C27" s="281">
        <v>0.50431014330077018</v>
      </c>
      <c r="D27" s="231" t="s">
        <v>28</v>
      </c>
      <c r="E27" s="196">
        <v>32037.592592592591</v>
      </c>
      <c r="F27" s="238" t="s">
        <v>82</v>
      </c>
      <c r="G27" s="196">
        <v>116451.04272477425</v>
      </c>
      <c r="H27" s="231" t="s">
        <v>187</v>
      </c>
      <c r="I27" s="272">
        <v>5760.0215757358219</v>
      </c>
      <c r="J27" s="232" t="s">
        <v>177</v>
      </c>
      <c r="K27" s="197">
        <v>1092809.1130000001</v>
      </c>
    </row>
    <row r="28" spans="1:11" ht="15" customHeight="1" x14ac:dyDescent="0.25">
      <c r="A28" s="259">
        <v>24</v>
      </c>
      <c r="B28" s="228" t="s">
        <v>208</v>
      </c>
      <c r="C28" s="198">
        <v>0.48555990915089831</v>
      </c>
      <c r="D28" s="233" t="s">
        <v>8</v>
      </c>
      <c r="E28" s="199">
        <v>31894.632911392404</v>
      </c>
      <c r="F28" s="230" t="s">
        <v>47</v>
      </c>
      <c r="G28" s="199">
        <v>111016.01215089345</v>
      </c>
      <c r="H28" s="233" t="s">
        <v>173</v>
      </c>
      <c r="I28" s="195">
        <v>5443.2971343283571</v>
      </c>
      <c r="J28" s="228" t="s">
        <v>53</v>
      </c>
      <c r="K28" s="197">
        <v>1085943.5276859503</v>
      </c>
    </row>
    <row r="29" spans="1:11" ht="15" customHeight="1" x14ac:dyDescent="0.25">
      <c r="A29" s="259">
        <v>25</v>
      </c>
      <c r="B29" s="228" t="s">
        <v>53</v>
      </c>
      <c r="C29" s="198">
        <v>0.46912446651900158</v>
      </c>
      <c r="D29" s="233" t="s">
        <v>198</v>
      </c>
      <c r="E29" s="199">
        <v>31426.427891089112</v>
      </c>
      <c r="F29" s="230" t="s">
        <v>157</v>
      </c>
      <c r="G29" s="199">
        <v>110880.85489058039</v>
      </c>
      <c r="H29" s="233" t="s">
        <v>25</v>
      </c>
      <c r="I29" s="195">
        <v>5352.5873463687149</v>
      </c>
      <c r="J29" s="228" t="s">
        <v>190</v>
      </c>
      <c r="K29" s="197">
        <v>1083789.0653846152</v>
      </c>
    </row>
    <row r="30" spans="1:11" ht="15" customHeight="1" x14ac:dyDescent="0.25">
      <c r="A30" s="259">
        <v>26</v>
      </c>
      <c r="B30" s="228" t="s">
        <v>180</v>
      </c>
      <c r="C30" s="281">
        <v>0.45287475567260249</v>
      </c>
      <c r="D30" s="233" t="s">
        <v>44</v>
      </c>
      <c r="E30" s="196">
        <v>31382.510144927535</v>
      </c>
      <c r="F30" s="230" t="s">
        <v>15</v>
      </c>
      <c r="G30" s="196">
        <v>110068.87335008376</v>
      </c>
      <c r="H30" s="233" t="s">
        <v>198</v>
      </c>
      <c r="I30" s="272">
        <v>5300.1827128712875</v>
      </c>
      <c r="J30" s="228" t="s">
        <v>11</v>
      </c>
      <c r="K30" s="282">
        <v>1074803.633137255</v>
      </c>
    </row>
    <row r="31" spans="1:11" ht="15" customHeight="1" x14ac:dyDescent="0.25">
      <c r="A31" s="259">
        <v>27</v>
      </c>
      <c r="B31" s="228" t="s">
        <v>59</v>
      </c>
      <c r="C31" s="198">
        <v>0.45177550710037973</v>
      </c>
      <c r="D31" s="233" t="s">
        <v>184</v>
      </c>
      <c r="E31" s="199">
        <v>30308.137360661633</v>
      </c>
      <c r="F31" s="230" t="s">
        <v>207</v>
      </c>
      <c r="G31" s="199">
        <v>109587.97421518987</v>
      </c>
      <c r="H31" s="233" t="s">
        <v>175</v>
      </c>
      <c r="I31" s="195">
        <v>5266.2045702479345</v>
      </c>
      <c r="J31" s="228" t="s">
        <v>195</v>
      </c>
      <c r="K31" s="197">
        <v>1072562.3491549296</v>
      </c>
    </row>
    <row r="32" spans="1:11" ht="15" customHeight="1" x14ac:dyDescent="0.25">
      <c r="A32" s="259">
        <v>28</v>
      </c>
      <c r="B32" s="228" t="s">
        <v>163</v>
      </c>
      <c r="C32" s="198">
        <v>0.45145462184135982</v>
      </c>
      <c r="D32" s="233" t="s">
        <v>63</v>
      </c>
      <c r="E32" s="199">
        <v>30214.090909090908</v>
      </c>
      <c r="F32" s="230" t="s">
        <v>185</v>
      </c>
      <c r="G32" s="199">
        <v>107866.66480957031</v>
      </c>
      <c r="H32" s="233" t="s">
        <v>204</v>
      </c>
      <c r="I32" s="195">
        <v>5202.4264718853356</v>
      </c>
      <c r="J32" s="228" t="s">
        <v>176</v>
      </c>
      <c r="K32" s="197">
        <v>1068316.1840196077</v>
      </c>
    </row>
    <row r="33" spans="1:11" ht="15" customHeight="1" x14ac:dyDescent="0.25">
      <c r="A33" s="259">
        <v>29</v>
      </c>
      <c r="B33" s="228" t="s">
        <v>16</v>
      </c>
      <c r="C33" s="198">
        <v>0.44417690992739745</v>
      </c>
      <c r="D33" s="233" t="s">
        <v>46</v>
      </c>
      <c r="E33" s="199">
        <v>30097.191011235955</v>
      </c>
      <c r="F33" s="230" t="s">
        <v>25</v>
      </c>
      <c r="G33" s="199">
        <v>107017.02089385474</v>
      </c>
      <c r="H33" s="233" t="s">
        <v>64</v>
      </c>
      <c r="I33" s="195">
        <v>4995.4471946902659</v>
      </c>
      <c r="J33" s="228" t="s">
        <v>50</v>
      </c>
      <c r="K33" s="197">
        <v>1065539.5623880599</v>
      </c>
    </row>
    <row r="34" spans="1:11" ht="15" customHeight="1" thickBot="1" x14ac:dyDescent="0.3">
      <c r="A34" s="260">
        <v>30</v>
      </c>
      <c r="B34" s="234" t="s">
        <v>54</v>
      </c>
      <c r="C34" s="283">
        <v>0.41568594605398518</v>
      </c>
      <c r="D34" s="237" t="s">
        <v>47</v>
      </c>
      <c r="E34" s="284">
        <v>30087.147584381204</v>
      </c>
      <c r="F34" s="236" t="s">
        <v>43</v>
      </c>
      <c r="G34" s="284">
        <v>106160.62817197836</v>
      </c>
      <c r="H34" s="237" t="s">
        <v>155</v>
      </c>
      <c r="I34" s="279">
        <v>4940.8488254665208</v>
      </c>
      <c r="J34" s="234" t="s">
        <v>19</v>
      </c>
      <c r="K34" s="285">
        <v>1062053.4818181817</v>
      </c>
    </row>
    <row r="35" spans="1:11" ht="15" customHeight="1" x14ac:dyDescent="0.25">
      <c r="A35" s="259">
        <v>31</v>
      </c>
      <c r="B35" s="232" t="s">
        <v>154</v>
      </c>
      <c r="C35" s="281">
        <v>0.40942404747727545</v>
      </c>
      <c r="D35" s="231" t="s">
        <v>50</v>
      </c>
      <c r="E35" s="196">
        <v>29714.259401381427</v>
      </c>
      <c r="F35" s="238" t="s">
        <v>16</v>
      </c>
      <c r="G35" s="196">
        <v>105759.15980997625</v>
      </c>
      <c r="H35" s="231" t="s">
        <v>65</v>
      </c>
      <c r="I35" s="272">
        <v>4925.6263526244948</v>
      </c>
      <c r="J35" s="232" t="s">
        <v>42</v>
      </c>
      <c r="K35" s="282">
        <v>1053754.1102325581</v>
      </c>
    </row>
    <row r="36" spans="1:11" ht="15" customHeight="1" x14ac:dyDescent="0.25">
      <c r="A36" s="259">
        <v>32</v>
      </c>
      <c r="B36" s="228" t="s">
        <v>174</v>
      </c>
      <c r="C36" s="198">
        <v>0.40721749524177736</v>
      </c>
      <c r="D36" s="233" t="s">
        <v>64</v>
      </c>
      <c r="E36" s="199">
        <v>29084.602584070799</v>
      </c>
      <c r="F36" s="230" t="s">
        <v>10</v>
      </c>
      <c r="G36" s="199">
        <v>105715.27288335517</v>
      </c>
      <c r="H36" s="233" t="s">
        <v>195</v>
      </c>
      <c r="I36" s="195">
        <v>4843.6981408629435</v>
      </c>
      <c r="J36" s="228" t="s">
        <v>58</v>
      </c>
      <c r="K36" s="197">
        <v>1049915.9931967214</v>
      </c>
    </row>
    <row r="37" spans="1:11" ht="15" customHeight="1" x14ac:dyDescent="0.25">
      <c r="A37" s="259">
        <v>33</v>
      </c>
      <c r="B37" s="228" t="s">
        <v>161</v>
      </c>
      <c r="C37" s="198">
        <v>0.40702885479926021</v>
      </c>
      <c r="D37" s="233" t="s">
        <v>9</v>
      </c>
      <c r="E37" s="199">
        <v>28361.976967370443</v>
      </c>
      <c r="F37" s="230" t="s">
        <v>9</v>
      </c>
      <c r="G37" s="199">
        <v>105461.10882917467</v>
      </c>
      <c r="H37" s="233" t="s">
        <v>165</v>
      </c>
      <c r="I37" s="195">
        <v>4832.3322343096243</v>
      </c>
      <c r="J37" s="228" t="s">
        <v>47</v>
      </c>
      <c r="K37" s="197">
        <v>1044335.2838043479</v>
      </c>
    </row>
    <row r="38" spans="1:11" ht="15" customHeight="1" x14ac:dyDescent="0.25">
      <c r="A38" s="259">
        <v>34</v>
      </c>
      <c r="B38" s="228" t="s">
        <v>42</v>
      </c>
      <c r="C38" s="198">
        <v>0.40588270585996594</v>
      </c>
      <c r="D38" s="233" t="s">
        <v>201</v>
      </c>
      <c r="E38" s="199">
        <v>28042.062182741116</v>
      </c>
      <c r="F38" s="230" t="s">
        <v>46</v>
      </c>
      <c r="G38" s="199">
        <v>105188.78213483146</v>
      </c>
      <c r="H38" s="233" t="s">
        <v>17</v>
      </c>
      <c r="I38" s="195">
        <v>4767.42875</v>
      </c>
      <c r="J38" s="228" t="s">
        <v>63</v>
      </c>
      <c r="K38" s="197">
        <v>1035142.6539361702</v>
      </c>
    </row>
    <row r="39" spans="1:11" ht="15" customHeight="1" x14ac:dyDescent="0.25">
      <c r="A39" s="259">
        <v>35</v>
      </c>
      <c r="B39" s="228" t="s">
        <v>51</v>
      </c>
      <c r="C39" s="198">
        <v>0.40148806349079891</v>
      </c>
      <c r="D39" s="233" t="s">
        <v>26</v>
      </c>
      <c r="E39" s="199">
        <v>28032.964518987341</v>
      </c>
      <c r="F39" s="230" t="s">
        <v>161</v>
      </c>
      <c r="G39" s="199">
        <v>103798.13715374841</v>
      </c>
      <c r="H39" s="233" t="s">
        <v>16</v>
      </c>
      <c r="I39" s="195">
        <v>4762.0878147268404</v>
      </c>
      <c r="J39" s="228" t="s">
        <v>171</v>
      </c>
      <c r="K39" s="197">
        <v>1033840.1934210527</v>
      </c>
    </row>
    <row r="40" spans="1:11" ht="15" customHeight="1" x14ac:dyDescent="0.25">
      <c r="A40" s="259">
        <v>36</v>
      </c>
      <c r="B40" s="228" t="s">
        <v>171</v>
      </c>
      <c r="C40" s="198">
        <v>0.39918842354082962</v>
      </c>
      <c r="D40" s="233" t="s">
        <v>114</v>
      </c>
      <c r="E40" s="199">
        <v>27932.466509062255</v>
      </c>
      <c r="F40" s="230" t="s">
        <v>208</v>
      </c>
      <c r="G40" s="199">
        <v>103577.13377289378</v>
      </c>
      <c r="H40" s="233" t="s">
        <v>206</v>
      </c>
      <c r="I40" s="195">
        <v>4722.5652328966517</v>
      </c>
      <c r="J40" s="228" t="s">
        <v>22</v>
      </c>
      <c r="K40" s="197">
        <v>1022270.0321052631</v>
      </c>
    </row>
    <row r="41" spans="1:11" ht="15" customHeight="1" x14ac:dyDescent="0.25">
      <c r="A41" s="259">
        <v>37</v>
      </c>
      <c r="B41" s="228" t="s">
        <v>114</v>
      </c>
      <c r="C41" s="198">
        <v>0.39510496979924142</v>
      </c>
      <c r="D41" s="233" t="s">
        <v>209</v>
      </c>
      <c r="E41" s="199">
        <v>27930.388970820193</v>
      </c>
      <c r="F41" s="230" t="s">
        <v>6</v>
      </c>
      <c r="G41" s="199">
        <v>103155.38131493506</v>
      </c>
      <c r="H41" s="233" t="s">
        <v>85</v>
      </c>
      <c r="I41" s="195">
        <v>4712.7867626359566</v>
      </c>
      <c r="J41" s="228" t="s">
        <v>12</v>
      </c>
      <c r="K41" s="197">
        <v>1020961.5495744681</v>
      </c>
    </row>
    <row r="42" spans="1:11" ht="15" customHeight="1" x14ac:dyDescent="0.25">
      <c r="A42" s="259">
        <v>38</v>
      </c>
      <c r="B42" s="228" t="s">
        <v>7</v>
      </c>
      <c r="C42" s="198">
        <v>0.39293626961865036</v>
      </c>
      <c r="D42" s="233" t="s">
        <v>157</v>
      </c>
      <c r="E42" s="199">
        <v>27486.194100856326</v>
      </c>
      <c r="F42" s="230" t="s">
        <v>17</v>
      </c>
      <c r="G42" s="199">
        <v>103047.04071428571</v>
      </c>
      <c r="H42" s="233" t="s">
        <v>176</v>
      </c>
      <c r="I42" s="195">
        <v>4712.4646706844596</v>
      </c>
      <c r="J42" s="228" t="s">
        <v>133</v>
      </c>
      <c r="K42" s="197">
        <v>1017629.4624242424</v>
      </c>
    </row>
    <row r="43" spans="1:11" ht="15" customHeight="1" x14ac:dyDescent="0.25">
      <c r="A43" s="261">
        <v>39</v>
      </c>
      <c r="B43" s="235" t="s">
        <v>56</v>
      </c>
      <c r="C43" s="287">
        <v>0.3873930072410996</v>
      </c>
      <c r="D43" s="240" t="s">
        <v>155</v>
      </c>
      <c r="E43" s="288">
        <v>27162.05268935236</v>
      </c>
      <c r="F43" s="239" t="s">
        <v>7</v>
      </c>
      <c r="G43" s="288">
        <v>102683.66086729363</v>
      </c>
      <c r="H43" s="240" t="s">
        <v>197</v>
      </c>
      <c r="I43" s="289">
        <v>4686.9738873499546</v>
      </c>
      <c r="J43" s="235" t="s">
        <v>10</v>
      </c>
      <c r="K43" s="286">
        <v>1016033.2418749999</v>
      </c>
    </row>
    <row r="44" spans="1:11" ht="15" customHeight="1" thickBot="1" x14ac:dyDescent="0.3">
      <c r="A44" s="260">
        <v>40</v>
      </c>
      <c r="B44" s="234" t="s">
        <v>49</v>
      </c>
      <c r="C44" s="276">
        <v>0.37879799538822112</v>
      </c>
      <c r="D44" s="237" t="s">
        <v>45</v>
      </c>
      <c r="E44" s="284">
        <v>26046.337325349301</v>
      </c>
      <c r="F44" s="236" t="s">
        <v>26</v>
      </c>
      <c r="G44" s="284">
        <v>102380.42310126583</v>
      </c>
      <c r="H44" s="237" t="s">
        <v>56</v>
      </c>
      <c r="I44" s="279">
        <v>4686.8831052269607</v>
      </c>
      <c r="J44" s="234" t="s">
        <v>178</v>
      </c>
      <c r="K44" s="285">
        <v>1014805.2701162791</v>
      </c>
    </row>
    <row r="45" spans="1:11" ht="15" customHeight="1" x14ac:dyDescent="0.25">
      <c r="A45" s="259">
        <v>41</v>
      </c>
      <c r="B45" s="232" t="s">
        <v>178</v>
      </c>
      <c r="C45" s="281">
        <v>0.37879502203100351</v>
      </c>
      <c r="D45" s="231" t="s">
        <v>168</v>
      </c>
      <c r="E45" s="196">
        <v>26040.454016298019</v>
      </c>
      <c r="F45" s="238" t="s">
        <v>204</v>
      </c>
      <c r="G45" s="196">
        <v>102168.63181918413</v>
      </c>
      <c r="H45" s="231" t="s">
        <v>164</v>
      </c>
      <c r="I45" s="272">
        <v>4649.855723746452</v>
      </c>
      <c r="J45" s="232" t="s">
        <v>189</v>
      </c>
      <c r="K45" s="282">
        <v>1009865.5626785714</v>
      </c>
    </row>
    <row r="46" spans="1:11" ht="15" customHeight="1" x14ac:dyDescent="0.25">
      <c r="A46" s="259">
        <v>42</v>
      </c>
      <c r="B46" s="228" t="s">
        <v>206</v>
      </c>
      <c r="C46" s="198">
        <v>0.37720127910674095</v>
      </c>
      <c r="D46" s="233" t="s">
        <v>43</v>
      </c>
      <c r="E46" s="199">
        <v>25992.28502705953</v>
      </c>
      <c r="F46" s="230" t="s">
        <v>155</v>
      </c>
      <c r="G46" s="199">
        <v>102081.4359165752</v>
      </c>
      <c r="H46" s="233" t="s">
        <v>156</v>
      </c>
      <c r="I46" s="195">
        <v>4645.2668467801623</v>
      </c>
      <c r="J46" s="228" t="s">
        <v>170</v>
      </c>
      <c r="K46" s="197">
        <v>1000514.3781632653</v>
      </c>
    </row>
    <row r="47" spans="1:11" ht="15" customHeight="1" x14ac:dyDescent="0.25">
      <c r="A47" s="259">
        <v>43</v>
      </c>
      <c r="B47" s="228" t="s">
        <v>61</v>
      </c>
      <c r="C47" s="281">
        <v>0.36000082026559366</v>
      </c>
      <c r="D47" s="233" t="s">
        <v>61</v>
      </c>
      <c r="E47" s="199">
        <v>25889.878048780487</v>
      </c>
      <c r="F47" s="230" t="s">
        <v>113</v>
      </c>
      <c r="G47" s="199">
        <v>102037.61657802964</v>
      </c>
      <c r="H47" s="233" t="s">
        <v>182</v>
      </c>
      <c r="I47" s="195">
        <v>4637.1652452452454</v>
      </c>
      <c r="J47" s="228" t="s">
        <v>21</v>
      </c>
      <c r="K47" s="197">
        <v>996209.792063492</v>
      </c>
    </row>
    <row r="48" spans="1:11" ht="15" customHeight="1" x14ac:dyDescent="0.25">
      <c r="A48" s="259">
        <v>44</v>
      </c>
      <c r="B48" s="228" t="s">
        <v>82</v>
      </c>
      <c r="C48" s="198">
        <v>0.35388399565532874</v>
      </c>
      <c r="D48" s="233" t="s">
        <v>183</v>
      </c>
      <c r="E48" s="199">
        <v>25823.430478927206</v>
      </c>
      <c r="F48" s="230" t="s">
        <v>205</v>
      </c>
      <c r="G48" s="199">
        <v>101717.44547777779</v>
      </c>
      <c r="H48" s="233" t="s">
        <v>177</v>
      </c>
      <c r="I48" s="195">
        <v>4629.0334159999993</v>
      </c>
      <c r="J48" s="228" t="s">
        <v>55</v>
      </c>
      <c r="K48" s="197">
        <v>996056.8161764706</v>
      </c>
    </row>
    <row r="49" spans="1:11" ht="15" customHeight="1" x14ac:dyDescent="0.25">
      <c r="A49" s="259">
        <v>45</v>
      </c>
      <c r="B49" s="228" t="s">
        <v>194</v>
      </c>
      <c r="C49" s="198">
        <v>0.34909258374600788</v>
      </c>
      <c r="D49" s="233" t="s">
        <v>159</v>
      </c>
      <c r="E49" s="199">
        <v>25617.48194014448</v>
      </c>
      <c r="F49" s="230" t="s">
        <v>65</v>
      </c>
      <c r="G49" s="199">
        <v>100722.68919246297</v>
      </c>
      <c r="H49" s="233" t="s">
        <v>84</v>
      </c>
      <c r="I49" s="195">
        <v>4612.4452231985942</v>
      </c>
      <c r="J49" s="228" t="s">
        <v>181</v>
      </c>
      <c r="K49" s="197">
        <v>992822.2702597403</v>
      </c>
    </row>
    <row r="50" spans="1:11" ht="15" customHeight="1" x14ac:dyDescent="0.25">
      <c r="A50" s="259">
        <v>46</v>
      </c>
      <c r="B50" s="228" t="s">
        <v>204</v>
      </c>
      <c r="C50" s="198">
        <v>0.34823921142987896</v>
      </c>
      <c r="D50" s="233" t="s">
        <v>203</v>
      </c>
      <c r="E50" s="199">
        <v>24281.648822269806</v>
      </c>
      <c r="F50" s="230" t="s">
        <v>190</v>
      </c>
      <c r="G50" s="199">
        <v>100570.59933333335</v>
      </c>
      <c r="H50" s="233" t="s">
        <v>208</v>
      </c>
      <c r="I50" s="195">
        <v>4602.685995115995</v>
      </c>
      <c r="J50" s="228" t="s">
        <v>60</v>
      </c>
      <c r="K50" s="197">
        <v>990401.00887096766</v>
      </c>
    </row>
    <row r="51" spans="1:11" ht="15" customHeight="1" x14ac:dyDescent="0.25">
      <c r="A51" s="259">
        <v>47</v>
      </c>
      <c r="B51" s="228" t="s">
        <v>173</v>
      </c>
      <c r="C51" s="198">
        <v>0.3449504684509791</v>
      </c>
      <c r="D51" s="233" t="s">
        <v>132</v>
      </c>
      <c r="E51" s="199">
        <v>23262.14190093708</v>
      </c>
      <c r="F51" s="230" t="s">
        <v>182</v>
      </c>
      <c r="G51" s="199">
        <v>100214.63221221221</v>
      </c>
      <c r="H51" s="233" t="s">
        <v>211</v>
      </c>
      <c r="I51" s="195">
        <v>4601.6813029661025</v>
      </c>
      <c r="J51" s="228" t="s">
        <v>172</v>
      </c>
      <c r="K51" s="197">
        <v>987606.48571428575</v>
      </c>
    </row>
    <row r="52" spans="1:11" ht="15" customHeight="1" x14ac:dyDescent="0.25">
      <c r="A52" s="259">
        <v>48</v>
      </c>
      <c r="B52" s="228" t="s">
        <v>6</v>
      </c>
      <c r="C52" s="198">
        <v>0.33641487980383955</v>
      </c>
      <c r="D52" s="233" t="s">
        <v>207</v>
      </c>
      <c r="E52" s="199">
        <v>23110.037974683546</v>
      </c>
      <c r="F52" s="230" t="s">
        <v>168</v>
      </c>
      <c r="G52" s="199">
        <v>99551.342607683342</v>
      </c>
      <c r="H52" s="233" t="s">
        <v>180</v>
      </c>
      <c r="I52" s="195">
        <v>4576.9410193679914</v>
      </c>
      <c r="J52" s="228" t="s">
        <v>48</v>
      </c>
      <c r="K52" s="197">
        <v>987556.16685950407</v>
      </c>
    </row>
    <row r="53" spans="1:11" ht="15" customHeight="1" x14ac:dyDescent="0.25">
      <c r="A53" s="259">
        <v>49</v>
      </c>
      <c r="B53" s="228" t="s">
        <v>190</v>
      </c>
      <c r="C53" s="198">
        <v>0.33219024639103906</v>
      </c>
      <c r="D53" s="233" t="s">
        <v>10</v>
      </c>
      <c r="E53" s="199">
        <v>22780.262123197903</v>
      </c>
      <c r="F53" s="230" t="s">
        <v>180</v>
      </c>
      <c r="G53" s="199">
        <v>99361.669847094803</v>
      </c>
      <c r="H53" s="233" t="s">
        <v>178</v>
      </c>
      <c r="I53" s="195">
        <v>4576.2032619339043</v>
      </c>
      <c r="J53" s="228" t="s">
        <v>161</v>
      </c>
      <c r="K53" s="197">
        <v>986979.87191489351</v>
      </c>
    </row>
    <row r="54" spans="1:11" ht="15" customHeight="1" thickBot="1" x14ac:dyDescent="0.3">
      <c r="A54" s="260">
        <v>50</v>
      </c>
      <c r="B54" s="234" t="s">
        <v>207</v>
      </c>
      <c r="C54" s="283">
        <v>0.3305942089646895</v>
      </c>
      <c r="D54" s="237" t="s">
        <v>84</v>
      </c>
      <c r="E54" s="284">
        <v>22737.966920913885</v>
      </c>
      <c r="F54" s="236" t="s">
        <v>59</v>
      </c>
      <c r="G54" s="284">
        <v>99254.631137724558</v>
      </c>
      <c r="H54" s="237" t="s">
        <v>4</v>
      </c>
      <c r="I54" s="279">
        <v>4558.1090793072017</v>
      </c>
      <c r="J54" s="234" t="s">
        <v>155</v>
      </c>
      <c r="K54" s="285">
        <v>982805.27905660379</v>
      </c>
    </row>
    <row r="55" spans="1:11" ht="15" customHeight="1" x14ac:dyDescent="0.25">
      <c r="A55" s="259">
        <v>51</v>
      </c>
      <c r="B55" s="232" t="s">
        <v>26</v>
      </c>
      <c r="C55" s="281">
        <v>0.32633637153564443</v>
      </c>
      <c r="D55" s="231" t="s">
        <v>186</v>
      </c>
      <c r="E55" s="196">
        <v>22630.742484795828</v>
      </c>
      <c r="F55" s="238" t="s">
        <v>194</v>
      </c>
      <c r="G55" s="196">
        <v>99147.236105919001</v>
      </c>
      <c r="H55" s="231" t="s">
        <v>179</v>
      </c>
      <c r="I55" s="272">
        <v>4534.3478212290511</v>
      </c>
      <c r="J55" s="232" t="s">
        <v>197</v>
      </c>
      <c r="K55" s="282">
        <v>978660.43950819678</v>
      </c>
    </row>
    <row r="56" spans="1:11" ht="15" customHeight="1" x14ac:dyDescent="0.25">
      <c r="A56" s="259">
        <v>52</v>
      </c>
      <c r="B56" s="228" t="s">
        <v>55</v>
      </c>
      <c r="C56" s="198">
        <v>0.32545865001451779</v>
      </c>
      <c r="D56" s="233" t="s">
        <v>154</v>
      </c>
      <c r="E56" s="199">
        <v>22291.458515283844</v>
      </c>
      <c r="F56" s="230" t="s">
        <v>159</v>
      </c>
      <c r="G56" s="199">
        <v>98849.375077399382</v>
      </c>
      <c r="H56" s="233" t="s">
        <v>26</v>
      </c>
      <c r="I56" s="195">
        <v>4509.2561772151894</v>
      </c>
      <c r="J56" s="228" t="s">
        <v>56</v>
      </c>
      <c r="K56" s="197">
        <v>978593.13183544308</v>
      </c>
    </row>
    <row r="57" spans="1:11" ht="15" customHeight="1" x14ac:dyDescent="0.25">
      <c r="A57" s="259">
        <v>53</v>
      </c>
      <c r="B57" s="228" t="s">
        <v>177</v>
      </c>
      <c r="C57" s="198">
        <v>0.31827159958557677</v>
      </c>
      <c r="D57" s="233" t="s">
        <v>48</v>
      </c>
      <c r="E57" s="199">
        <v>22121.540577716645</v>
      </c>
      <c r="F57" s="230" t="s">
        <v>191</v>
      </c>
      <c r="G57" s="199">
        <v>98796.21467953136</v>
      </c>
      <c r="H57" s="233" t="s">
        <v>20</v>
      </c>
      <c r="I57" s="195">
        <v>4495.6264484978537</v>
      </c>
      <c r="J57" s="228" t="s">
        <v>64</v>
      </c>
      <c r="K57" s="197">
        <v>976569.93584615376</v>
      </c>
    </row>
    <row r="58" spans="1:11" ht="15" customHeight="1" x14ac:dyDescent="0.25">
      <c r="A58" s="259">
        <v>54</v>
      </c>
      <c r="B58" s="228" t="s">
        <v>155</v>
      </c>
      <c r="C58" s="198">
        <v>0.31479517866316992</v>
      </c>
      <c r="D58" s="233" t="s">
        <v>158</v>
      </c>
      <c r="E58" s="199">
        <v>22062.149805447472</v>
      </c>
      <c r="F58" s="230" t="s">
        <v>131</v>
      </c>
      <c r="G58" s="199">
        <v>98691.520875831484</v>
      </c>
      <c r="H58" s="233" t="s">
        <v>15</v>
      </c>
      <c r="I58" s="195">
        <v>4484.1224958123948</v>
      </c>
      <c r="J58" s="228" t="s">
        <v>4</v>
      </c>
      <c r="K58" s="197">
        <v>969511.01507936511</v>
      </c>
    </row>
    <row r="59" spans="1:11" ht="15" customHeight="1" x14ac:dyDescent="0.25">
      <c r="A59" s="259">
        <v>55</v>
      </c>
      <c r="B59" s="228" t="s">
        <v>1</v>
      </c>
      <c r="C59" s="198">
        <v>0.31076880815972896</v>
      </c>
      <c r="D59" s="233" t="s">
        <v>204</v>
      </c>
      <c r="E59" s="199">
        <v>21780.143329658214</v>
      </c>
      <c r="F59" s="230" t="s">
        <v>154</v>
      </c>
      <c r="G59" s="199">
        <v>98688.112471615721</v>
      </c>
      <c r="H59" s="233" t="s">
        <v>154</v>
      </c>
      <c r="I59" s="195">
        <v>4441.8349956331876</v>
      </c>
      <c r="J59" s="228" t="s">
        <v>160</v>
      </c>
      <c r="K59" s="197">
        <v>969442.00133333344</v>
      </c>
    </row>
    <row r="60" spans="1:11" ht="15" customHeight="1" x14ac:dyDescent="0.25">
      <c r="A60" s="259">
        <v>56</v>
      </c>
      <c r="B60" s="228" t="s">
        <v>62</v>
      </c>
      <c r="C60" s="198">
        <v>0.30967876211851014</v>
      </c>
      <c r="D60" s="233" t="s">
        <v>175</v>
      </c>
      <c r="E60" s="199">
        <v>21220.661157024795</v>
      </c>
      <c r="F60" s="230" t="s">
        <v>114</v>
      </c>
      <c r="G60" s="199">
        <v>98673.275043341215</v>
      </c>
      <c r="H60" s="233" t="s">
        <v>181</v>
      </c>
      <c r="I60" s="195">
        <v>4433.67153461813</v>
      </c>
      <c r="J60" s="228" t="s">
        <v>44</v>
      </c>
      <c r="K60" s="197">
        <v>965650.0526086957</v>
      </c>
    </row>
    <row r="61" spans="1:11" ht="15" customHeight="1" x14ac:dyDescent="0.25">
      <c r="A61" s="259">
        <v>57</v>
      </c>
      <c r="B61" s="235" t="s">
        <v>52</v>
      </c>
      <c r="C61" s="198">
        <v>0.30152100369530738</v>
      </c>
      <c r="D61" s="240" t="s">
        <v>156</v>
      </c>
      <c r="E61" s="199">
        <v>21151.983715766099</v>
      </c>
      <c r="F61" s="239" t="s">
        <v>66</v>
      </c>
      <c r="G61" s="199">
        <v>98293.526092184373</v>
      </c>
      <c r="H61" s="240" t="s">
        <v>207</v>
      </c>
      <c r="I61" s="195">
        <v>4402.8243164556961</v>
      </c>
      <c r="J61" s="235" t="s">
        <v>174</v>
      </c>
      <c r="K61" s="197">
        <v>963567.53852941177</v>
      </c>
    </row>
    <row r="62" spans="1:11" ht="15" customHeight="1" x14ac:dyDescent="0.25">
      <c r="A62" s="259">
        <v>58</v>
      </c>
      <c r="B62" s="228" t="s">
        <v>160</v>
      </c>
      <c r="C62" s="198">
        <v>0.29713636009368666</v>
      </c>
      <c r="D62" s="233" t="s">
        <v>54</v>
      </c>
      <c r="E62" s="199">
        <v>21110.011074197122</v>
      </c>
      <c r="F62" s="230" t="s">
        <v>179</v>
      </c>
      <c r="G62" s="199">
        <v>98214.873845437614</v>
      </c>
      <c r="H62" s="233" t="s">
        <v>8</v>
      </c>
      <c r="I62" s="195">
        <v>4352.4290126582282</v>
      </c>
      <c r="J62" s="228" t="s">
        <v>52</v>
      </c>
      <c r="K62" s="197">
        <v>961139.59140350879</v>
      </c>
    </row>
    <row r="63" spans="1:11" ht="15" customHeight="1" x14ac:dyDescent="0.25">
      <c r="A63" s="259">
        <v>59</v>
      </c>
      <c r="B63" s="228" t="s">
        <v>48</v>
      </c>
      <c r="C63" s="198">
        <v>0.293664717215952</v>
      </c>
      <c r="D63" s="233" t="s">
        <v>208</v>
      </c>
      <c r="E63" s="199">
        <v>21030.146520146522</v>
      </c>
      <c r="F63" s="230" t="s">
        <v>12</v>
      </c>
      <c r="G63" s="199">
        <v>98074.289888751533</v>
      </c>
      <c r="H63" s="233" t="s">
        <v>131</v>
      </c>
      <c r="I63" s="195">
        <v>4350.7691130820403</v>
      </c>
      <c r="J63" s="228" t="s">
        <v>186</v>
      </c>
      <c r="K63" s="197">
        <v>958644.04462765949</v>
      </c>
    </row>
    <row r="64" spans="1:11" ht="15" customHeight="1" thickBot="1" x14ac:dyDescent="0.3">
      <c r="A64" s="260">
        <v>60</v>
      </c>
      <c r="B64" s="234" t="s">
        <v>182</v>
      </c>
      <c r="C64" s="283">
        <v>0.29269696635449166</v>
      </c>
      <c r="D64" s="237" t="s">
        <v>21</v>
      </c>
      <c r="E64" s="284">
        <v>20818.963210702343</v>
      </c>
      <c r="F64" s="236" t="s">
        <v>61</v>
      </c>
      <c r="G64" s="284">
        <v>98031.635281425886</v>
      </c>
      <c r="H64" s="237" t="s">
        <v>18</v>
      </c>
      <c r="I64" s="279">
        <v>4349.2400197628458</v>
      </c>
      <c r="J64" s="234" t="s">
        <v>43</v>
      </c>
      <c r="K64" s="285">
        <v>958635.68460869568</v>
      </c>
    </row>
    <row r="65" spans="1:11" ht="15" customHeight="1" x14ac:dyDescent="0.25">
      <c r="A65" s="259">
        <v>61</v>
      </c>
      <c r="B65" s="290" t="s">
        <v>183</v>
      </c>
      <c r="C65" s="281">
        <v>0.29084739057039632</v>
      </c>
      <c r="D65" s="231" t="s">
        <v>51</v>
      </c>
      <c r="E65" s="196">
        <v>20673.096816976129</v>
      </c>
      <c r="F65" s="238" t="s">
        <v>198</v>
      </c>
      <c r="G65" s="196">
        <v>97572.934891089099</v>
      </c>
      <c r="H65" s="231" t="s">
        <v>21</v>
      </c>
      <c r="I65" s="272">
        <v>4344.8517725752508</v>
      </c>
      <c r="J65" s="232" t="s">
        <v>185</v>
      </c>
      <c r="K65" s="282">
        <v>951018.57947761193</v>
      </c>
    </row>
    <row r="66" spans="1:11" ht="15" customHeight="1" x14ac:dyDescent="0.25">
      <c r="A66" s="259">
        <v>62</v>
      </c>
      <c r="B66" s="228" t="s">
        <v>66</v>
      </c>
      <c r="C66" s="198">
        <v>0.28668861494019876</v>
      </c>
      <c r="D66" s="233" t="s">
        <v>182</v>
      </c>
      <c r="E66" s="199">
        <v>20447.851631631635</v>
      </c>
      <c r="F66" s="230" t="s">
        <v>203</v>
      </c>
      <c r="G66" s="199">
        <v>97199.495214132767</v>
      </c>
      <c r="H66" s="233" t="s">
        <v>44</v>
      </c>
      <c r="I66" s="195">
        <v>4269.5342202898555</v>
      </c>
      <c r="J66" s="228" t="s">
        <v>85</v>
      </c>
      <c r="K66" s="197">
        <v>950701.43737931026</v>
      </c>
    </row>
    <row r="67" spans="1:11" ht="15" customHeight="1" x14ac:dyDescent="0.25">
      <c r="A67" s="259">
        <v>63</v>
      </c>
      <c r="B67" s="228" t="s">
        <v>3</v>
      </c>
      <c r="C67" s="198">
        <v>0.28264813298628066</v>
      </c>
      <c r="D67" s="233" t="s">
        <v>179</v>
      </c>
      <c r="E67" s="199">
        <v>20344.757914338919</v>
      </c>
      <c r="F67" s="230" t="s">
        <v>209</v>
      </c>
      <c r="G67" s="199">
        <v>96975.118552839122</v>
      </c>
      <c r="H67" s="233" t="s">
        <v>183</v>
      </c>
      <c r="I67" s="195">
        <v>4140.3872030651346</v>
      </c>
      <c r="J67" s="228" t="s">
        <v>113</v>
      </c>
      <c r="K67" s="197">
        <v>945590.15601398598</v>
      </c>
    </row>
    <row r="68" spans="1:11" ht="15" customHeight="1" x14ac:dyDescent="0.25">
      <c r="A68" s="259">
        <v>64</v>
      </c>
      <c r="B68" s="228" t="s">
        <v>58</v>
      </c>
      <c r="C68" s="198">
        <v>0.28242902749182736</v>
      </c>
      <c r="D68" s="233" t="s">
        <v>190</v>
      </c>
      <c r="E68" s="199">
        <v>20263.455782312925</v>
      </c>
      <c r="F68" s="230" t="s">
        <v>196</v>
      </c>
      <c r="G68" s="199">
        <v>96840.913790776147</v>
      </c>
      <c r="H68" s="233" t="s">
        <v>162</v>
      </c>
      <c r="I68" s="195">
        <v>4136.9311773700301</v>
      </c>
      <c r="J68" s="228" t="s">
        <v>51</v>
      </c>
      <c r="K68" s="197">
        <v>941433.59804878058</v>
      </c>
    </row>
    <row r="69" spans="1:11" ht="15" customHeight="1" x14ac:dyDescent="0.25">
      <c r="A69" s="259">
        <v>65</v>
      </c>
      <c r="B69" s="228" t="s">
        <v>43</v>
      </c>
      <c r="C69" s="198">
        <v>0.28097508006444599</v>
      </c>
      <c r="D69" s="233" t="s">
        <v>189</v>
      </c>
      <c r="E69" s="199">
        <v>20256.334310850441</v>
      </c>
      <c r="F69" s="230" t="s">
        <v>206</v>
      </c>
      <c r="G69" s="199">
        <v>96649.383282387193</v>
      </c>
      <c r="H69" s="233" t="s">
        <v>41</v>
      </c>
      <c r="I69" s="195">
        <v>3994.5340400363971</v>
      </c>
      <c r="J69" s="228" t="s">
        <v>173</v>
      </c>
      <c r="K69" s="197">
        <v>935086.26864406781</v>
      </c>
    </row>
    <row r="70" spans="1:11" ht="15" customHeight="1" x14ac:dyDescent="0.25">
      <c r="A70" s="259">
        <v>66</v>
      </c>
      <c r="B70" s="228" t="s">
        <v>193</v>
      </c>
      <c r="C70" s="198">
        <v>0.27991803177334196</v>
      </c>
      <c r="D70" s="233" t="s">
        <v>6</v>
      </c>
      <c r="E70" s="199">
        <v>20243.474025974025</v>
      </c>
      <c r="F70" s="230" t="s">
        <v>167</v>
      </c>
      <c r="G70" s="199">
        <v>96169.164427480922</v>
      </c>
      <c r="H70" s="233" t="s">
        <v>57</v>
      </c>
      <c r="I70" s="195">
        <v>3780.5637015781922</v>
      </c>
      <c r="J70" s="228" t="s">
        <v>183</v>
      </c>
      <c r="K70" s="197">
        <v>932157.95700000005</v>
      </c>
    </row>
    <row r="71" spans="1:11" ht="15" customHeight="1" x14ac:dyDescent="0.25">
      <c r="A71" s="259">
        <v>67</v>
      </c>
      <c r="B71" s="228" t="s">
        <v>64</v>
      </c>
      <c r="C71" s="198">
        <v>0.2761998003498371</v>
      </c>
      <c r="D71" s="233" t="s">
        <v>85</v>
      </c>
      <c r="E71" s="199">
        <v>20199.884836852209</v>
      </c>
      <c r="F71" s="230" t="s">
        <v>28</v>
      </c>
      <c r="G71" s="199">
        <v>96167.369365881037</v>
      </c>
      <c r="H71" s="233" t="s">
        <v>45</v>
      </c>
      <c r="I71" s="195">
        <v>0</v>
      </c>
      <c r="J71" s="228" t="s">
        <v>8</v>
      </c>
      <c r="K71" s="197">
        <v>930875.04666666663</v>
      </c>
    </row>
    <row r="72" spans="1:11" ht="15" customHeight="1" x14ac:dyDescent="0.25">
      <c r="A72" s="259">
        <v>68</v>
      </c>
      <c r="B72" s="228" t="s">
        <v>22</v>
      </c>
      <c r="C72" s="198">
        <v>0.27206063154483229</v>
      </c>
      <c r="D72" s="233" t="s">
        <v>11</v>
      </c>
      <c r="E72" s="199">
        <v>20007.126325940211</v>
      </c>
      <c r="F72" s="230" t="s">
        <v>173</v>
      </c>
      <c r="G72" s="199">
        <v>96029.175482587059</v>
      </c>
      <c r="H72" s="291" t="s">
        <v>46</v>
      </c>
      <c r="I72" s="195">
        <v>0</v>
      </c>
      <c r="J72" s="228" t="s">
        <v>28</v>
      </c>
      <c r="K72" s="197">
        <v>928230.47223300976</v>
      </c>
    </row>
    <row r="73" spans="1:11" ht="15" customHeight="1" x14ac:dyDescent="0.25">
      <c r="A73" s="259">
        <v>69</v>
      </c>
      <c r="B73" s="228" t="s">
        <v>41</v>
      </c>
      <c r="C73" s="198">
        <v>0.26814354801023665</v>
      </c>
      <c r="D73" s="233" t="s">
        <v>172</v>
      </c>
      <c r="E73" s="199">
        <v>19891.634517766499</v>
      </c>
      <c r="F73" s="230" t="s">
        <v>175</v>
      </c>
      <c r="G73" s="199">
        <v>95999.725495867766</v>
      </c>
      <c r="H73" s="233" t="s">
        <v>49</v>
      </c>
      <c r="I73" s="195">
        <v>0</v>
      </c>
      <c r="J73" s="228" t="s">
        <v>59</v>
      </c>
      <c r="K73" s="197">
        <v>925919.02300813003</v>
      </c>
    </row>
    <row r="74" spans="1:11" ht="15" customHeight="1" thickBot="1" x14ac:dyDescent="0.3">
      <c r="A74" s="260">
        <v>70</v>
      </c>
      <c r="B74" s="234" t="s">
        <v>45</v>
      </c>
      <c r="C74" s="283">
        <v>0.26680217348244289</v>
      </c>
      <c r="D74" s="237" t="s">
        <v>3</v>
      </c>
      <c r="E74" s="284">
        <v>19889.859735973598</v>
      </c>
      <c r="F74" s="236" t="s">
        <v>4</v>
      </c>
      <c r="G74" s="284">
        <v>95654.580984503191</v>
      </c>
      <c r="H74" s="237" t="s">
        <v>54</v>
      </c>
      <c r="I74" s="279">
        <v>0</v>
      </c>
      <c r="J74" s="234" t="s">
        <v>203</v>
      </c>
      <c r="K74" s="285">
        <v>923991.02824561403</v>
      </c>
    </row>
    <row r="75" spans="1:11" ht="15" customHeight="1" x14ac:dyDescent="0.25">
      <c r="A75" s="259">
        <v>71</v>
      </c>
      <c r="B75" s="232" t="s">
        <v>156</v>
      </c>
      <c r="C75" s="281">
        <v>0.25777195454898033</v>
      </c>
      <c r="D75" s="231" t="s">
        <v>56</v>
      </c>
      <c r="E75" s="196">
        <v>19849.68363136176</v>
      </c>
      <c r="F75" s="238" t="s">
        <v>45</v>
      </c>
      <c r="G75" s="196">
        <v>95651.288502994008</v>
      </c>
      <c r="H75" s="231" t="s">
        <v>47</v>
      </c>
      <c r="I75" s="272">
        <v>0</v>
      </c>
      <c r="J75" s="232" t="s">
        <v>45</v>
      </c>
      <c r="K75" s="282">
        <v>921344.76590163936</v>
      </c>
    </row>
    <row r="76" spans="1:11" ht="15" customHeight="1" x14ac:dyDescent="0.25">
      <c r="A76" s="259">
        <v>72</v>
      </c>
      <c r="B76" s="235" t="s">
        <v>205</v>
      </c>
      <c r="C76" s="287">
        <v>0.25421925438847287</v>
      </c>
      <c r="D76" s="240" t="s">
        <v>25</v>
      </c>
      <c r="E76" s="288">
        <v>19812.751396648044</v>
      </c>
      <c r="F76" s="239" t="s">
        <v>49</v>
      </c>
      <c r="G76" s="288">
        <v>95577.292377938516</v>
      </c>
      <c r="H76" s="240" t="s">
        <v>157</v>
      </c>
      <c r="I76" s="289">
        <v>0</v>
      </c>
      <c r="J76" s="235" t="s">
        <v>167</v>
      </c>
      <c r="K76" s="286">
        <v>920541.8328947369</v>
      </c>
    </row>
    <row r="77" spans="1:11" ht="15" customHeight="1" x14ac:dyDescent="0.25">
      <c r="A77" s="259">
        <v>73</v>
      </c>
      <c r="B77" s="235" t="s">
        <v>189</v>
      </c>
      <c r="C77" s="287">
        <v>0.25007044815873825</v>
      </c>
      <c r="D77" s="240" t="s">
        <v>52</v>
      </c>
      <c r="E77" s="288">
        <v>19758.412060301507</v>
      </c>
      <c r="F77" s="239" t="s">
        <v>52</v>
      </c>
      <c r="G77" s="288">
        <v>95577.261678391966</v>
      </c>
      <c r="H77" s="240" t="s">
        <v>189</v>
      </c>
      <c r="I77" s="289">
        <v>0</v>
      </c>
      <c r="J77" s="235" t="s">
        <v>169</v>
      </c>
      <c r="K77" s="286">
        <v>919619.47761904763</v>
      </c>
    </row>
    <row r="78" spans="1:11" ht="15" customHeight="1" x14ac:dyDescent="0.25">
      <c r="A78" s="259">
        <v>74</v>
      </c>
      <c r="B78" s="228" t="s">
        <v>172</v>
      </c>
      <c r="C78" s="198">
        <v>0.24755438420253703</v>
      </c>
      <c r="D78" s="233" t="s">
        <v>206</v>
      </c>
      <c r="E78" s="199">
        <v>19693.762736535664</v>
      </c>
      <c r="F78" s="230" t="s">
        <v>181</v>
      </c>
      <c r="G78" s="199">
        <v>94739.079857244826</v>
      </c>
      <c r="H78" s="233" t="s">
        <v>48</v>
      </c>
      <c r="I78" s="195">
        <v>0</v>
      </c>
      <c r="J78" s="228" t="s">
        <v>20</v>
      </c>
      <c r="K78" s="197">
        <v>917804.84392857144</v>
      </c>
    </row>
    <row r="79" spans="1:11" ht="15" customHeight="1" x14ac:dyDescent="0.25">
      <c r="A79" s="259">
        <v>75</v>
      </c>
      <c r="B79" s="228" t="s">
        <v>157</v>
      </c>
      <c r="C79" s="198">
        <v>0.24641762019142388</v>
      </c>
      <c r="D79" s="233" t="s">
        <v>22</v>
      </c>
      <c r="E79" s="199">
        <v>19378.156761412574</v>
      </c>
      <c r="F79" s="230" t="s">
        <v>183</v>
      </c>
      <c r="G79" s="199">
        <v>94545.016906130273</v>
      </c>
      <c r="H79" s="233" t="s">
        <v>203</v>
      </c>
      <c r="I79" s="195">
        <v>0</v>
      </c>
      <c r="J79" s="228" t="s">
        <v>1</v>
      </c>
      <c r="K79" s="197">
        <v>917767.1752083333</v>
      </c>
    </row>
    <row r="80" spans="1:11" ht="15" customHeight="1" x14ac:dyDescent="0.25">
      <c r="A80" s="259">
        <v>76</v>
      </c>
      <c r="B80" s="228" t="s">
        <v>12</v>
      </c>
      <c r="C80" s="198">
        <v>0.23920568140628859</v>
      </c>
      <c r="D80" s="233" t="s">
        <v>53</v>
      </c>
      <c r="E80" s="199">
        <v>19373.249810174639</v>
      </c>
      <c r="F80" s="230" t="s">
        <v>50</v>
      </c>
      <c r="G80" s="199">
        <v>94059.504221028401</v>
      </c>
      <c r="H80" s="233" t="s">
        <v>158</v>
      </c>
      <c r="I80" s="195">
        <v>0</v>
      </c>
      <c r="J80" s="228" t="s">
        <v>3</v>
      </c>
      <c r="K80" s="197">
        <v>916771.4008695652</v>
      </c>
    </row>
    <row r="81" spans="1:11" ht="15" customHeight="1" x14ac:dyDescent="0.25">
      <c r="A81" s="259">
        <v>77</v>
      </c>
      <c r="B81" s="228" t="s">
        <v>167</v>
      </c>
      <c r="C81" s="198">
        <v>0.2312628918789181</v>
      </c>
      <c r="D81" s="233" t="s">
        <v>82</v>
      </c>
      <c r="E81" s="199">
        <v>19317.76207302709</v>
      </c>
      <c r="F81" s="230" t="s">
        <v>189</v>
      </c>
      <c r="G81" s="199">
        <v>94049.70411534702</v>
      </c>
      <c r="H81" s="233" t="s">
        <v>132</v>
      </c>
      <c r="I81" s="195">
        <v>0</v>
      </c>
      <c r="J81" s="228" t="s">
        <v>165</v>
      </c>
      <c r="K81" s="197">
        <v>913384.66652173921</v>
      </c>
    </row>
    <row r="82" spans="1:11" ht="15" customHeight="1" x14ac:dyDescent="0.25">
      <c r="A82" s="259">
        <v>78</v>
      </c>
      <c r="B82" s="228" t="s">
        <v>133</v>
      </c>
      <c r="C82" s="198">
        <v>0.22845370498359169</v>
      </c>
      <c r="D82" s="233" t="s">
        <v>41</v>
      </c>
      <c r="E82" s="199">
        <v>19275.414012738853</v>
      </c>
      <c r="F82" s="230" t="s">
        <v>177</v>
      </c>
      <c r="G82" s="199">
        <v>93741.044672000004</v>
      </c>
      <c r="H82" s="233" t="s">
        <v>190</v>
      </c>
      <c r="I82" s="195">
        <v>0</v>
      </c>
      <c r="J82" s="228" t="s">
        <v>65</v>
      </c>
      <c r="K82" s="197">
        <v>909310.55500000005</v>
      </c>
    </row>
    <row r="83" spans="1:11" ht="15" customHeight="1" x14ac:dyDescent="0.25">
      <c r="A83" s="259">
        <v>79</v>
      </c>
      <c r="B83" s="228" t="s">
        <v>196</v>
      </c>
      <c r="C83" s="198">
        <v>0.22732451300349693</v>
      </c>
      <c r="D83" s="233" t="s">
        <v>165</v>
      </c>
      <c r="E83" s="199">
        <v>19162.769874476988</v>
      </c>
      <c r="F83" s="230" t="s">
        <v>160</v>
      </c>
      <c r="G83" s="199">
        <v>93712.007211660326</v>
      </c>
      <c r="H83" s="233" t="s">
        <v>50</v>
      </c>
      <c r="I83" s="195">
        <v>0</v>
      </c>
      <c r="J83" s="228" t="s">
        <v>132</v>
      </c>
      <c r="K83" s="197">
        <v>909081.45511904766</v>
      </c>
    </row>
    <row r="84" spans="1:11" ht="15" customHeight="1" thickBot="1" x14ac:dyDescent="0.3">
      <c r="A84" s="260">
        <v>80</v>
      </c>
      <c r="B84" s="234" t="s">
        <v>203</v>
      </c>
      <c r="C84" s="283">
        <v>0.2270861279813445</v>
      </c>
      <c r="D84" s="237" t="s">
        <v>49</v>
      </c>
      <c r="E84" s="284">
        <v>18816.094032549729</v>
      </c>
      <c r="F84" s="236" t="s">
        <v>169</v>
      </c>
      <c r="G84" s="284">
        <v>93304.032732447813</v>
      </c>
      <c r="H84" s="237" t="s">
        <v>114</v>
      </c>
      <c r="I84" s="279">
        <v>0</v>
      </c>
      <c r="J84" s="234" t="s">
        <v>175</v>
      </c>
      <c r="K84" s="285">
        <v>908306.20447368431</v>
      </c>
    </row>
    <row r="85" spans="1:11" ht="15" customHeight="1" x14ac:dyDescent="0.25">
      <c r="A85" s="259">
        <v>81</v>
      </c>
      <c r="B85" s="232" t="s">
        <v>21</v>
      </c>
      <c r="C85" s="281">
        <v>0.22691707322836541</v>
      </c>
      <c r="D85" s="231" t="s">
        <v>174</v>
      </c>
      <c r="E85" s="196">
        <v>18792.761653474055</v>
      </c>
      <c r="F85" s="238" t="s">
        <v>20</v>
      </c>
      <c r="G85" s="196">
        <v>93247.855772532188</v>
      </c>
      <c r="H85" s="231" t="s">
        <v>51</v>
      </c>
      <c r="I85" s="272">
        <v>0</v>
      </c>
      <c r="J85" s="232" t="s">
        <v>162</v>
      </c>
      <c r="K85" s="282">
        <v>904443.74102564098</v>
      </c>
    </row>
    <row r="86" spans="1:11" ht="15" customHeight="1" x14ac:dyDescent="0.25">
      <c r="A86" s="259">
        <v>82</v>
      </c>
      <c r="B86" s="228" t="s">
        <v>184</v>
      </c>
      <c r="C86" s="281">
        <v>0.22309952583337728</v>
      </c>
      <c r="D86" s="233" t="s">
        <v>193</v>
      </c>
      <c r="E86" s="196">
        <v>18603.386243386245</v>
      </c>
      <c r="F86" s="230" t="s">
        <v>64</v>
      </c>
      <c r="G86" s="196">
        <v>92786.23074336283</v>
      </c>
      <c r="H86" s="233" t="s">
        <v>159</v>
      </c>
      <c r="I86" s="272">
        <v>0</v>
      </c>
      <c r="J86" s="228" t="s">
        <v>46</v>
      </c>
      <c r="K86" s="282">
        <v>902990.42019607837</v>
      </c>
    </row>
    <row r="87" spans="1:11" ht="15" customHeight="1" x14ac:dyDescent="0.25">
      <c r="A87" s="259">
        <v>83</v>
      </c>
      <c r="B87" s="228" t="s">
        <v>159</v>
      </c>
      <c r="C87" s="198">
        <v>0.2229596106434496</v>
      </c>
      <c r="D87" s="233" t="s">
        <v>177</v>
      </c>
      <c r="E87" s="199">
        <v>18558.896000000001</v>
      </c>
      <c r="F87" s="230" t="s">
        <v>41</v>
      </c>
      <c r="G87" s="199">
        <v>92642.116806187449</v>
      </c>
      <c r="H87" s="233" t="s">
        <v>52</v>
      </c>
      <c r="I87" s="195">
        <v>0</v>
      </c>
      <c r="J87" s="228" t="s">
        <v>61</v>
      </c>
      <c r="K87" s="197">
        <v>901650.79267605639</v>
      </c>
    </row>
    <row r="88" spans="1:11" ht="15" customHeight="1" x14ac:dyDescent="0.25">
      <c r="A88" s="259">
        <v>84</v>
      </c>
      <c r="B88" s="228" t="s">
        <v>20</v>
      </c>
      <c r="C88" s="198">
        <v>0.21994007868250964</v>
      </c>
      <c r="D88" s="233" t="s">
        <v>166</v>
      </c>
      <c r="E88" s="199">
        <v>18350.983397190295</v>
      </c>
      <c r="F88" s="230" t="s">
        <v>174</v>
      </c>
      <c r="G88" s="199">
        <v>92557.971459982407</v>
      </c>
      <c r="H88" s="233" t="s">
        <v>1</v>
      </c>
      <c r="I88" s="195">
        <v>0</v>
      </c>
      <c r="J88" s="228" t="s">
        <v>205</v>
      </c>
      <c r="K88" s="197">
        <v>900420.28864406783</v>
      </c>
    </row>
    <row r="89" spans="1:11" ht="15" customHeight="1" x14ac:dyDescent="0.25">
      <c r="A89" s="259">
        <v>85</v>
      </c>
      <c r="B89" s="228" t="s">
        <v>181</v>
      </c>
      <c r="C89" s="198">
        <v>0.21725957359105411</v>
      </c>
      <c r="D89" s="233" t="s">
        <v>19</v>
      </c>
      <c r="E89" s="199">
        <v>17551.744186046511</v>
      </c>
      <c r="F89" s="230" t="s">
        <v>197</v>
      </c>
      <c r="G89" s="199">
        <v>92285.405891043396</v>
      </c>
      <c r="H89" s="233" t="s">
        <v>191</v>
      </c>
      <c r="I89" s="195">
        <v>0</v>
      </c>
      <c r="J89" s="228" t="s">
        <v>26</v>
      </c>
      <c r="K89" s="197">
        <v>899160.53240740742</v>
      </c>
    </row>
    <row r="90" spans="1:11" ht="15" customHeight="1" x14ac:dyDescent="0.25">
      <c r="A90" s="259">
        <v>86</v>
      </c>
      <c r="B90" s="228" t="s">
        <v>175</v>
      </c>
      <c r="C90" s="198">
        <v>0.21681439782979248</v>
      </c>
      <c r="D90" s="233" t="s">
        <v>191</v>
      </c>
      <c r="E90" s="199">
        <v>17516.809097174362</v>
      </c>
      <c r="F90" s="230" t="s">
        <v>156</v>
      </c>
      <c r="G90" s="199">
        <v>91832.088312361215</v>
      </c>
      <c r="H90" s="233" t="s">
        <v>6</v>
      </c>
      <c r="I90" s="195">
        <v>0</v>
      </c>
      <c r="J90" s="228" t="s">
        <v>154</v>
      </c>
      <c r="K90" s="197">
        <v>898546.48789473681</v>
      </c>
    </row>
    <row r="91" spans="1:11" ht="15" customHeight="1" x14ac:dyDescent="0.25">
      <c r="A91" s="259">
        <v>87</v>
      </c>
      <c r="B91" s="228" t="s">
        <v>11</v>
      </c>
      <c r="C91" s="198">
        <v>0.21350906572646955</v>
      </c>
      <c r="D91" s="233" t="s">
        <v>60</v>
      </c>
      <c r="E91" s="199">
        <v>17291.058394160584</v>
      </c>
      <c r="F91" s="230" t="s">
        <v>21</v>
      </c>
      <c r="G91" s="199">
        <v>91798.827642140473</v>
      </c>
      <c r="H91" s="233" t="s">
        <v>7</v>
      </c>
      <c r="I91" s="195">
        <v>0</v>
      </c>
      <c r="J91" s="228" t="s">
        <v>204</v>
      </c>
      <c r="K91" s="197">
        <v>896638.04833333334</v>
      </c>
    </row>
    <row r="92" spans="1:11" ht="15" customHeight="1" x14ac:dyDescent="0.25">
      <c r="A92" s="259">
        <v>88</v>
      </c>
      <c r="B92" s="228" t="s">
        <v>9</v>
      </c>
      <c r="C92" s="198">
        <v>0.21074693141296905</v>
      </c>
      <c r="D92" s="233" t="s">
        <v>15</v>
      </c>
      <c r="E92" s="199">
        <v>16807.236180904521</v>
      </c>
      <c r="F92" s="230" t="s">
        <v>178</v>
      </c>
      <c r="G92" s="199">
        <v>91294.677815177492</v>
      </c>
      <c r="H92" s="233" t="s">
        <v>192</v>
      </c>
      <c r="I92" s="195">
        <v>0</v>
      </c>
      <c r="J92" s="228" t="s">
        <v>206</v>
      </c>
      <c r="K92" s="197">
        <v>886511.11894117645</v>
      </c>
    </row>
    <row r="93" spans="1:11" ht="15" customHeight="1" x14ac:dyDescent="0.25">
      <c r="A93" s="259">
        <v>89</v>
      </c>
      <c r="B93" s="228" t="s">
        <v>4</v>
      </c>
      <c r="C93" s="198">
        <v>0.20986728945341956</v>
      </c>
      <c r="D93" s="233" t="s">
        <v>160</v>
      </c>
      <c r="E93" s="199">
        <v>16629.727503168568</v>
      </c>
      <c r="F93" s="230" t="s">
        <v>44</v>
      </c>
      <c r="G93" s="199">
        <v>90940.539628985513</v>
      </c>
      <c r="H93" s="233" t="s">
        <v>160</v>
      </c>
      <c r="I93" s="195">
        <v>0</v>
      </c>
      <c r="J93" s="228" t="s">
        <v>207</v>
      </c>
      <c r="K93" s="197">
        <v>885620.71754385962</v>
      </c>
    </row>
    <row r="94" spans="1:11" ht="15" customHeight="1" thickBot="1" x14ac:dyDescent="0.3">
      <c r="A94" s="260">
        <v>90</v>
      </c>
      <c r="B94" s="234" t="s">
        <v>50</v>
      </c>
      <c r="C94" s="283">
        <v>0.20514884879918308</v>
      </c>
      <c r="D94" s="237" t="s">
        <v>7</v>
      </c>
      <c r="E94" s="284">
        <v>16592.152560083596</v>
      </c>
      <c r="F94" s="236" t="s">
        <v>162</v>
      </c>
      <c r="G94" s="284">
        <v>90697.336681957182</v>
      </c>
      <c r="H94" s="237" t="s">
        <v>11</v>
      </c>
      <c r="I94" s="279">
        <v>0</v>
      </c>
      <c r="J94" s="234" t="s">
        <v>166</v>
      </c>
      <c r="K94" s="285">
        <v>881994.53653061227</v>
      </c>
    </row>
    <row r="95" spans="1:11" ht="15" customHeight="1" x14ac:dyDescent="0.25">
      <c r="A95" s="259">
        <v>91</v>
      </c>
      <c r="B95" s="232" t="s">
        <v>47</v>
      </c>
      <c r="C95" s="281">
        <v>0.1960654102917011</v>
      </c>
      <c r="D95" s="231" t="s">
        <v>162</v>
      </c>
      <c r="E95" s="196">
        <v>16529.357798165136</v>
      </c>
      <c r="F95" s="238" t="s">
        <v>172</v>
      </c>
      <c r="G95" s="196">
        <v>89981.575649746199</v>
      </c>
      <c r="H95" s="231" t="s">
        <v>193</v>
      </c>
      <c r="I95" s="272">
        <v>0</v>
      </c>
      <c r="J95" s="232" t="s">
        <v>208</v>
      </c>
      <c r="K95" s="282">
        <v>879526.72127272736</v>
      </c>
    </row>
    <row r="96" spans="1:11" ht="15" customHeight="1" x14ac:dyDescent="0.25">
      <c r="A96" s="259">
        <v>92</v>
      </c>
      <c r="B96" s="228" t="s">
        <v>18</v>
      </c>
      <c r="C96" s="198">
        <v>0.19013292847116342</v>
      </c>
      <c r="D96" s="233" t="s">
        <v>167</v>
      </c>
      <c r="E96" s="199">
        <v>16449.171210468921</v>
      </c>
      <c r="F96" s="230" t="s">
        <v>51</v>
      </c>
      <c r="G96" s="199">
        <v>89473.079496021222</v>
      </c>
      <c r="H96" s="233" t="s">
        <v>12</v>
      </c>
      <c r="I96" s="195">
        <v>0</v>
      </c>
      <c r="J96" s="228" t="s">
        <v>211</v>
      </c>
      <c r="K96" s="197">
        <v>878367.89321428572</v>
      </c>
    </row>
    <row r="97" spans="1:11" ht="15" customHeight="1" x14ac:dyDescent="0.25">
      <c r="A97" s="259">
        <v>93</v>
      </c>
      <c r="B97" s="228" t="s">
        <v>132</v>
      </c>
      <c r="C97" s="198">
        <v>0.18925836655560982</v>
      </c>
      <c r="D97" s="233" t="s">
        <v>197</v>
      </c>
      <c r="E97" s="199">
        <v>15879.556786703601</v>
      </c>
      <c r="F97" s="230" t="s">
        <v>83</v>
      </c>
      <c r="G97" s="199">
        <v>89076.041896378272</v>
      </c>
      <c r="H97" s="233" t="s">
        <v>161</v>
      </c>
      <c r="I97" s="195">
        <v>0</v>
      </c>
      <c r="J97" s="228" t="s">
        <v>156</v>
      </c>
      <c r="K97" s="197">
        <v>878105.49476190482</v>
      </c>
    </row>
    <row r="98" spans="1:11" ht="15" customHeight="1" x14ac:dyDescent="0.25">
      <c r="A98" s="259">
        <v>94</v>
      </c>
      <c r="B98" s="228" t="s">
        <v>168</v>
      </c>
      <c r="C98" s="198">
        <v>0.18120764944974521</v>
      </c>
      <c r="D98" s="233" t="s">
        <v>169</v>
      </c>
      <c r="E98" s="199">
        <v>15838.586337760911</v>
      </c>
      <c r="F98" s="230" t="s">
        <v>60</v>
      </c>
      <c r="G98" s="199">
        <v>88901.074698905111</v>
      </c>
      <c r="H98" s="233" t="s">
        <v>3</v>
      </c>
      <c r="I98" s="195">
        <v>0</v>
      </c>
      <c r="J98" s="228" t="s">
        <v>84</v>
      </c>
      <c r="K98" s="197">
        <v>877205.5811111111</v>
      </c>
    </row>
    <row r="99" spans="1:11" ht="15" customHeight="1" x14ac:dyDescent="0.25">
      <c r="A99" s="259">
        <v>95</v>
      </c>
      <c r="B99" s="228" t="s">
        <v>198</v>
      </c>
      <c r="C99" s="198">
        <v>0.1751854196308984</v>
      </c>
      <c r="D99" s="233" t="s">
        <v>161</v>
      </c>
      <c r="E99" s="199">
        <v>15641.562897077509</v>
      </c>
      <c r="F99" s="230" t="s">
        <v>186</v>
      </c>
      <c r="G99" s="199">
        <v>88692.243092962628</v>
      </c>
      <c r="H99" s="233" t="s">
        <v>53</v>
      </c>
      <c r="I99" s="195">
        <v>0</v>
      </c>
      <c r="J99" s="228" t="s">
        <v>114</v>
      </c>
      <c r="K99" s="197">
        <v>869464.42890243907</v>
      </c>
    </row>
    <row r="100" spans="1:11" ht="15" customHeight="1" x14ac:dyDescent="0.25">
      <c r="A100" s="259">
        <v>96</v>
      </c>
      <c r="B100" s="228" t="s">
        <v>19</v>
      </c>
      <c r="C100" s="198">
        <v>0.17454215050528882</v>
      </c>
      <c r="D100" s="233" t="s">
        <v>176</v>
      </c>
      <c r="E100" s="199">
        <v>15264.502798105897</v>
      </c>
      <c r="F100" s="230" t="s">
        <v>211</v>
      </c>
      <c r="G100" s="199">
        <v>88655.800264830512</v>
      </c>
      <c r="H100" s="233" t="s">
        <v>55</v>
      </c>
      <c r="I100" s="195">
        <v>0</v>
      </c>
      <c r="J100" s="228" t="s">
        <v>16</v>
      </c>
      <c r="K100" s="197">
        <v>867673.36333333328</v>
      </c>
    </row>
    <row r="101" spans="1:11" ht="15" customHeight="1" x14ac:dyDescent="0.25">
      <c r="A101" s="259">
        <v>97</v>
      </c>
      <c r="B101" s="228" t="s">
        <v>164</v>
      </c>
      <c r="C101" s="198">
        <v>0.15046227418924832</v>
      </c>
      <c r="D101" s="233" t="s">
        <v>57</v>
      </c>
      <c r="E101" s="199">
        <v>15105.810573888093</v>
      </c>
      <c r="F101" s="230" t="s">
        <v>11</v>
      </c>
      <c r="G101" s="199">
        <v>88553.979054966243</v>
      </c>
      <c r="H101" s="233" t="s">
        <v>209</v>
      </c>
      <c r="I101" s="195">
        <v>0</v>
      </c>
      <c r="J101" s="228" t="s">
        <v>198</v>
      </c>
      <c r="K101" s="197">
        <v>860515.0858208955</v>
      </c>
    </row>
    <row r="102" spans="1:11" ht="15" customHeight="1" x14ac:dyDescent="0.25">
      <c r="A102" s="259">
        <v>98</v>
      </c>
      <c r="B102" s="228" t="s">
        <v>63</v>
      </c>
      <c r="C102" s="198">
        <v>0.1486164935533735</v>
      </c>
      <c r="D102" s="233" t="s">
        <v>211</v>
      </c>
      <c r="E102" s="199">
        <v>14640.275423728814</v>
      </c>
      <c r="F102" s="230" t="s">
        <v>3</v>
      </c>
      <c r="G102" s="199">
        <v>87827.348787128722</v>
      </c>
      <c r="H102" s="233" t="s">
        <v>63</v>
      </c>
      <c r="I102" s="195">
        <v>0</v>
      </c>
      <c r="J102" s="228" t="s">
        <v>18</v>
      </c>
      <c r="K102" s="197">
        <v>848217.01487804879</v>
      </c>
    </row>
    <row r="103" spans="1:11" ht="15" customHeight="1" x14ac:dyDescent="0.25">
      <c r="A103" s="259">
        <v>99</v>
      </c>
      <c r="B103" s="228" t="s">
        <v>169</v>
      </c>
      <c r="C103" s="198">
        <v>0.1383986787163301</v>
      </c>
      <c r="D103" s="233" t="s">
        <v>16</v>
      </c>
      <c r="E103" s="199">
        <v>14495.368171021377</v>
      </c>
      <c r="F103" s="230" t="s">
        <v>132</v>
      </c>
      <c r="G103" s="199">
        <v>87801.116084337351</v>
      </c>
      <c r="H103" s="233" t="s">
        <v>62</v>
      </c>
      <c r="I103" s="195">
        <v>0</v>
      </c>
      <c r="J103" s="228" t="s">
        <v>209</v>
      </c>
      <c r="K103" s="197">
        <v>844950.22081632644</v>
      </c>
    </row>
    <row r="104" spans="1:11" ht="15" customHeight="1" thickBot="1" x14ac:dyDescent="0.3">
      <c r="A104" s="260">
        <v>100</v>
      </c>
      <c r="B104" s="234" t="s">
        <v>65</v>
      </c>
      <c r="C104" s="283">
        <v>0.1332182039285712</v>
      </c>
      <c r="D104" s="237" t="s">
        <v>133</v>
      </c>
      <c r="E104" s="284">
        <v>13696.231155778894</v>
      </c>
      <c r="F104" s="236" t="s">
        <v>165</v>
      </c>
      <c r="G104" s="284">
        <v>87570.253129707111</v>
      </c>
      <c r="H104" s="237" t="s">
        <v>167</v>
      </c>
      <c r="I104" s="279">
        <v>0</v>
      </c>
      <c r="J104" s="234" t="s">
        <v>57</v>
      </c>
      <c r="K104" s="285">
        <v>843577.46941176476</v>
      </c>
    </row>
    <row r="105" spans="1:11" ht="15" customHeight="1" x14ac:dyDescent="0.25">
      <c r="A105" s="259">
        <v>101</v>
      </c>
      <c r="B105" s="232" t="s">
        <v>60</v>
      </c>
      <c r="C105" s="281">
        <v>0.1276128142803207</v>
      </c>
      <c r="D105" s="231" t="s">
        <v>4</v>
      </c>
      <c r="E105" s="196">
        <v>13144.826399270738</v>
      </c>
      <c r="F105" s="238" t="s">
        <v>56</v>
      </c>
      <c r="G105" s="196">
        <v>87563.793108665748</v>
      </c>
      <c r="H105" s="231" t="s">
        <v>168</v>
      </c>
      <c r="I105" s="272">
        <v>0</v>
      </c>
      <c r="J105" s="232" t="s">
        <v>6</v>
      </c>
      <c r="K105" s="282">
        <v>840872.15714285721</v>
      </c>
    </row>
    <row r="106" spans="1:11" ht="15" customHeight="1" x14ac:dyDescent="0.25">
      <c r="A106" s="259">
        <v>102</v>
      </c>
      <c r="B106" s="228" t="s">
        <v>10</v>
      </c>
      <c r="C106" s="198">
        <v>0.11832246570885593</v>
      </c>
      <c r="D106" s="233" t="s">
        <v>1</v>
      </c>
      <c r="E106" s="199">
        <v>11916.335877862595</v>
      </c>
      <c r="F106" s="230" t="s">
        <v>171</v>
      </c>
      <c r="G106" s="199">
        <v>87467.502112482849</v>
      </c>
      <c r="H106" s="233" t="s">
        <v>60</v>
      </c>
      <c r="I106" s="195">
        <v>0</v>
      </c>
      <c r="J106" s="228" t="s">
        <v>159</v>
      </c>
      <c r="K106" s="197">
        <v>839809.769402985</v>
      </c>
    </row>
    <row r="107" spans="1:11" ht="15" customHeight="1" x14ac:dyDescent="0.25">
      <c r="A107" s="259">
        <v>103</v>
      </c>
      <c r="B107" s="228" t="s">
        <v>165</v>
      </c>
      <c r="C107" s="292">
        <v>0.11019413667749722</v>
      </c>
      <c r="D107" s="233" t="s">
        <v>20</v>
      </c>
      <c r="E107" s="293">
        <v>11832.993562231759</v>
      </c>
      <c r="F107" s="230" t="s">
        <v>195</v>
      </c>
      <c r="G107" s="293">
        <v>87447.419435279182</v>
      </c>
      <c r="H107" s="233" t="s">
        <v>169</v>
      </c>
      <c r="I107" s="265">
        <v>0</v>
      </c>
      <c r="J107" s="228" t="s">
        <v>66</v>
      </c>
      <c r="K107" s="294">
        <v>831599.38</v>
      </c>
    </row>
    <row r="108" spans="1:11" ht="15" customHeight="1" x14ac:dyDescent="0.25">
      <c r="A108" s="259">
        <v>104</v>
      </c>
      <c r="B108" s="228" t="s">
        <v>57</v>
      </c>
      <c r="C108" s="198">
        <v>0.10419049701597637</v>
      </c>
      <c r="D108" s="233" t="s">
        <v>187</v>
      </c>
      <c r="E108" s="199">
        <v>11297.024407753051</v>
      </c>
      <c r="F108" s="230" t="s">
        <v>57</v>
      </c>
      <c r="G108" s="199">
        <v>87039.767489239588</v>
      </c>
      <c r="H108" s="233" t="s">
        <v>170</v>
      </c>
      <c r="I108" s="195">
        <v>0</v>
      </c>
      <c r="J108" s="228" t="s">
        <v>179</v>
      </c>
      <c r="K108" s="197">
        <v>827045.72863013693</v>
      </c>
    </row>
    <row r="109" spans="1:11" ht="15" customHeight="1" x14ac:dyDescent="0.25">
      <c r="A109" s="259">
        <v>105</v>
      </c>
      <c r="B109" s="238" t="s">
        <v>158</v>
      </c>
      <c r="C109" s="281">
        <v>0.10139422387401488</v>
      </c>
      <c r="D109" s="231" t="s">
        <v>17</v>
      </c>
      <c r="E109" s="196">
        <v>9670.9375</v>
      </c>
      <c r="F109" s="238" t="s">
        <v>170</v>
      </c>
      <c r="G109" s="196">
        <v>86005.743055848259</v>
      </c>
      <c r="H109" s="231" t="s">
        <v>171</v>
      </c>
      <c r="I109" s="272">
        <v>0</v>
      </c>
      <c r="J109" s="238" t="s">
        <v>49</v>
      </c>
      <c r="K109" s="282">
        <v>823390.88</v>
      </c>
    </row>
    <row r="110" spans="1:11" ht="15" customHeight="1" x14ac:dyDescent="0.25">
      <c r="A110" s="259">
        <v>106</v>
      </c>
      <c r="B110" s="230" t="s">
        <v>166</v>
      </c>
      <c r="C110" s="198">
        <v>0.10116756592402619</v>
      </c>
      <c r="D110" s="233" t="s">
        <v>170</v>
      </c>
      <c r="E110" s="199">
        <v>9360.1159114857746</v>
      </c>
      <c r="F110" s="230" t="s">
        <v>184</v>
      </c>
      <c r="G110" s="199">
        <v>84474.438899676374</v>
      </c>
      <c r="H110" s="233" t="s">
        <v>10</v>
      </c>
      <c r="I110" s="195">
        <v>0</v>
      </c>
      <c r="J110" s="230" t="s">
        <v>17</v>
      </c>
      <c r="K110" s="197">
        <v>818770.35361702123</v>
      </c>
    </row>
    <row r="111" spans="1:11" ht="15" customHeight="1" x14ac:dyDescent="0.25">
      <c r="A111" s="259">
        <v>107</v>
      </c>
      <c r="B111" s="230" t="s">
        <v>170</v>
      </c>
      <c r="C111" s="198">
        <v>9.8455671790037294E-2</v>
      </c>
      <c r="D111" s="233" t="s">
        <v>164</v>
      </c>
      <c r="E111" s="199">
        <v>9174.7845127719975</v>
      </c>
      <c r="F111" s="230" t="s">
        <v>201</v>
      </c>
      <c r="G111" s="199">
        <v>84188.195263324873</v>
      </c>
      <c r="H111" s="233" t="s">
        <v>172</v>
      </c>
      <c r="I111" s="195">
        <v>0</v>
      </c>
      <c r="J111" s="230" t="s">
        <v>41</v>
      </c>
      <c r="K111" s="197">
        <v>817262.06657534244</v>
      </c>
    </row>
    <row r="112" spans="1:11" ht="15" customHeight="1" x14ac:dyDescent="0.25">
      <c r="A112" s="259">
        <v>108</v>
      </c>
      <c r="B112" s="230" t="s">
        <v>25</v>
      </c>
      <c r="C112" s="198">
        <v>9.606081172071973E-2</v>
      </c>
      <c r="D112" s="233" t="s">
        <v>83</v>
      </c>
      <c r="E112" s="199">
        <v>6813.259557344064</v>
      </c>
      <c r="F112" s="230" t="s">
        <v>164</v>
      </c>
      <c r="G112" s="199">
        <v>84153.667209082298</v>
      </c>
      <c r="H112" s="233" t="s">
        <v>194</v>
      </c>
      <c r="I112" s="195">
        <v>0</v>
      </c>
      <c r="J112" s="230" t="s">
        <v>182</v>
      </c>
      <c r="K112" s="197">
        <v>798122.49154929572</v>
      </c>
    </row>
    <row r="113" spans="1:11" ht="15" customHeight="1" x14ac:dyDescent="0.25">
      <c r="A113" s="259">
        <v>109</v>
      </c>
      <c r="B113" s="230" t="s">
        <v>46</v>
      </c>
      <c r="C113" s="198">
        <v>9.4211393695536202E-2</v>
      </c>
      <c r="D113" s="233" t="s">
        <v>12</v>
      </c>
      <c r="E113" s="199">
        <v>6668.7886279357235</v>
      </c>
      <c r="F113" s="230" t="s">
        <v>166</v>
      </c>
      <c r="G113" s="199">
        <v>82948.452707535122</v>
      </c>
      <c r="H113" s="233" t="s">
        <v>133</v>
      </c>
      <c r="I113" s="195">
        <v>0</v>
      </c>
      <c r="J113" s="230" t="s">
        <v>9</v>
      </c>
      <c r="K113" s="197">
        <v>791397.28589743585</v>
      </c>
    </row>
    <row r="114" spans="1:11" ht="15" customHeight="1" x14ac:dyDescent="0.25">
      <c r="A114" s="259">
        <v>110</v>
      </c>
      <c r="B114" s="230" t="s">
        <v>162</v>
      </c>
      <c r="C114" s="287">
        <v>8.9468846771710159E-2</v>
      </c>
      <c r="D114" s="240" t="s">
        <v>180</v>
      </c>
      <c r="E114" s="288">
        <v>5173.2110091743116</v>
      </c>
      <c r="F114" s="239" t="s">
        <v>176</v>
      </c>
      <c r="G114" s="288">
        <v>82258.027946620743</v>
      </c>
      <c r="H114" s="240" t="s">
        <v>61</v>
      </c>
      <c r="I114" s="289">
        <v>0</v>
      </c>
      <c r="J114" s="239" t="s">
        <v>15</v>
      </c>
      <c r="K114" s="286">
        <v>786406.32979166659</v>
      </c>
    </row>
    <row r="115" spans="1:11" ht="15" customHeight="1" x14ac:dyDescent="0.25">
      <c r="A115" s="259">
        <v>111</v>
      </c>
      <c r="B115" s="230" t="s">
        <v>8</v>
      </c>
      <c r="C115" s="287">
        <v>7.3130494650865865E-2</v>
      </c>
      <c r="D115" s="240" t="s">
        <v>181</v>
      </c>
      <c r="E115" s="288">
        <v>3285.2462526766594</v>
      </c>
      <c r="F115" s="239" t="s">
        <v>84</v>
      </c>
      <c r="G115" s="288">
        <v>81420.124952548329</v>
      </c>
      <c r="H115" s="240" t="s">
        <v>200</v>
      </c>
      <c r="I115" s="289">
        <v>0</v>
      </c>
      <c r="J115" s="239" t="s">
        <v>180</v>
      </c>
      <c r="K115" s="286">
        <v>765518.7120833334</v>
      </c>
    </row>
    <row r="116" spans="1:11" ht="15" customHeight="1" x14ac:dyDescent="0.25">
      <c r="A116" s="258">
        <v>112</v>
      </c>
      <c r="B116" s="230" t="s">
        <v>211</v>
      </c>
      <c r="C116" s="287">
        <v>4.4059806693513483E-2</v>
      </c>
      <c r="D116" s="240" t="s">
        <v>178</v>
      </c>
      <c r="E116" s="288">
        <v>3134.8041615667075</v>
      </c>
      <c r="F116" s="239" t="s">
        <v>85</v>
      </c>
      <c r="G116" s="288">
        <v>78221.177559181073</v>
      </c>
      <c r="H116" s="240" t="s">
        <v>130</v>
      </c>
      <c r="I116" s="289">
        <v>0</v>
      </c>
      <c r="J116" s="239" t="s">
        <v>168</v>
      </c>
      <c r="K116" s="286">
        <v>746463.30044117651</v>
      </c>
    </row>
    <row r="117" spans="1:11" ht="15" customHeight="1" thickBot="1" x14ac:dyDescent="0.3">
      <c r="A117" s="437">
        <v>113</v>
      </c>
      <c r="B117" s="527" t="s">
        <v>223</v>
      </c>
      <c r="C117" s="283"/>
      <c r="D117" s="237" t="s">
        <v>223</v>
      </c>
      <c r="E117" s="284"/>
      <c r="F117" s="236" t="s">
        <v>223</v>
      </c>
      <c r="G117" s="284"/>
      <c r="H117" s="237" t="s">
        <v>223</v>
      </c>
      <c r="I117" s="279"/>
      <c r="J117" s="236" t="s">
        <v>223</v>
      </c>
      <c r="K117" s="285"/>
    </row>
    <row r="118" spans="1:11" x14ac:dyDescent="0.25">
      <c r="A118" s="1"/>
    </row>
  </sheetData>
  <pageMargins left="0.25" right="0.25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6"/>
  <sheetViews>
    <sheetView zoomScaleNormal="100" workbookViewId="0">
      <pane xSplit="2" ySplit="4" topLeftCell="C5" activePane="bottomRight" state="frozen"/>
      <selection activeCell="J4" sqref="J4"/>
      <selection pane="topRight" activeCell="J4" sqref="J4"/>
      <selection pane="bottomLeft" activeCell="J4" sqref="J4"/>
      <selection pane="bottomRight" activeCell="B4" sqref="B4"/>
    </sheetView>
  </sheetViews>
  <sheetFormatPr defaultRowHeight="15" x14ac:dyDescent="0.25"/>
  <cols>
    <col min="1" max="1" width="4.140625" style="158" customWidth="1"/>
    <col min="2" max="2" width="30.7109375" style="158" customWidth="1"/>
    <col min="3" max="3" width="7.7109375" style="158" customWidth="1"/>
    <col min="4" max="4" width="5.7109375" style="158" customWidth="1"/>
    <col min="5" max="5" width="10.7109375" style="158" customWidth="1"/>
    <col min="6" max="6" width="5.7109375" style="158" customWidth="1"/>
    <col min="7" max="7" width="10.7109375" style="158" customWidth="1"/>
    <col min="8" max="8" width="5.7109375" style="158" customWidth="1"/>
    <col min="9" max="9" width="10.7109375" style="158" customWidth="1"/>
    <col min="10" max="10" width="5.7109375" style="158" customWidth="1"/>
    <col min="11" max="11" width="10.7109375" style="158" customWidth="1"/>
    <col min="12" max="12" width="5.7109375" style="158" customWidth="1"/>
    <col min="13" max="13" width="9.7109375" style="158" customWidth="1"/>
    <col min="14" max="16384" width="9.140625" style="158"/>
  </cols>
  <sheetData>
    <row r="1" spans="1:14" x14ac:dyDescent="0.25">
      <c r="A1" s="212" t="s">
        <v>135</v>
      </c>
      <c r="B1" s="201"/>
      <c r="C1" s="201"/>
      <c r="D1" s="201"/>
      <c r="E1" s="201"/>
      <c r="F1" s="201"/>
      <c r="G1" s="201"/>
      <c r="H1" s="201"/>
      <c r="I1" s="201"/>
      <c r="J1" s="201"/>
      <c r="K1" s="201"/>
      <c r="L1" s="201"/>
    </row>
    <row r="2" spans="1:14" x14ac:dyDescent="0.25">
      <c r="A2" s="201"/>
      <c r="B2" s="202" t="s">
        <v>210</v>
      </c>
      <c r="C2" s="201"/>
      <c r="D2" s="201"/>
      <c r="E2" s="201"/>
      <c r="F2" s="201"/>
      <c r="G2" s="201"/>
      <c r="H2" s="201"/>
      <c r="I2" s="201"/>
      <c r="J2" s="201"/>
      <c r="K2" s="201"/>
      <c r="L2" s="201"/>
    </row>
    <row r="3" spans="1:14" ht="11.25" customHeight="1" thickBot="1" x14ac:dyDescent="0.3">
      <c r="A3" s="201"/>
      <c r="B3" s="203"/>
      <c r="C3" s="203"/>
      <c r="D3" s="203"/>
      <c r="E3" s="203"/>
      <c r="F3" s="203"/>
      <c r="G3" s="203"/>
      <c r="H3" s="204"/>
      <c r="I3" s="201"/>
      <c r="J3" s="201"/>
      <c r="K3" s="201"/>
      <c r="L3" s="201"/>
    </row>
    <row r="4" spans="1:14" ht="73.5" customHeight="1" thickBot="1" x14ac:dyDescent="0.3">
      <c r="A4" s="205" t="s">
        <v>30</v>
      </c>
      <c r="B4" s="206" t="s">
        <v>35</v>
      </c>
      <c r="C4" s="707" t="s">
        <v>147</v>
      </c>
      <c r="D4" s="708"/>
      <c r="E4" s="709" t="s">
        <v>150</v>
      </c>
      <c r="F4" s="710"/>
      <c r="G4" s="709" t="s">
        <v>148</v>
      </c>
      <c r="H4" s="710"/>
      <c r="I4" s="709" t="s">
        <v>149</v>
      </c>
      <c r="J4" s="710"/>
      <c r="K4" s="709" t="s">
        <v>151</v>
      </c>
      <c r="L4" s="711"/>
      <c r="M4" s="215" t="s">
        <v>141</v>
      </c>
      <c r="N4" s="211"/>
    </row>
    <row r="5" spans="1:14" ht="15" customHeight="1" thickBot="1" x14ac:dyDescent="0.3">
      <c r="A5" s="441"/>
      <c r="B5" s="442" t="s">
        <v>0</v>
      </c>
      <c r="C5" s="593"/>
      <c r="D5" s="588"/>
      <c r="E5" s="596"/>
      <c r="F5" s="588"/>
      <c r="G5" s="596"/>
      <c r="H5" s="588"/>
      <c r="I5" s="596"/>
      <c r="J5" s="588"/>
      <c r="K5" s="596"/>
      <c r="L5" s="485"/>
      <c r="M5" s="443"/>
    </row>
    <row r="6" spans="1:14" ht="15" customHeight="1" x14ac:dyDescent="0.25">
      <c r="A6" s="444">
        <v>1</v>
      </c>
      <c r="B6" s="207" t="s">
        <v>42</v>
      </c>
      <c r="C6" s="594">
        <v>0.40588270585996594</v>
      </c>
      <c r="D6" s="589">
        <v>34</v>
      </c>
      <c r="E6" s="594">
        <v>41623.963636363638</v>
      </c>
      <c r="F6" s="589">
        <v>10</v>
      </c>
      <c r="G6" s="594">
        <v>292764.90258181817</v>
      </c>
      <c r="H6" s="589">
        <v>3</v>
      </c>
      <c r="I6" s="594">
        <v>8610.2443272727269</v>
      </c>
      <c r="J6" s="589">
        <v>16</v>
      </c>
      <c r="K6" s="610">
        <v>1053754.1102325581</v>
      </c>
      <c r="L6" s="482">
        <v>31</v>
      </c>
      <c r="M6" s="445">
        <f t="shared" ref="M6:M14" si="0">D6+F6+H6+J6+L6</f>
        <v>94</v>
      </c>
    </row>
    <row r="7" spans="1:14" ht="15" customHeight="1" x14ac:dyDescent="0.25">
      <c r="A7" s="446">
        <v>2</v>
      </c>
      <c r="B7" s="207" t="s">
        <v>154</v>
      </c>
      <c r="C7" s="594">
        <v>0.40942404747727545</v>
      </c>
      <c r="D7" s="589">
        <v>31</v>
      </c>
      <c r="E7" s="594">
        <v>22291.458515283844</v>
      </c>
      <c r="F7" s="589">
        <v>52</v>
      </c>
      <c r="G7" s="594">
        <v>98688.112471615721</v>
      </c>
      <c r="H7" s="589">
        <v>55</v>
      </c>
      <c r="I7" s="594">
        <v>4441.8349956331876</v>
      </c>
      <c r="J7" s="589">
        <v>55</v>
      </c>
      <c r="K7" s="610">
        <v>898546.48789473681</v>
      </c>
      <c r="L7" s="483">
        <v>86</v>
      </c>
      <c r="M7" s="447">
        <f t="shared" si="0"/>
        <v>279</v>
      </c>
    </row>
    <row r="8" spans="1:14" ht="15" customHeight="1" x14ac:dyDescent="0.25">
      <c r="A8" s="446">
        <v>3</v>
      </c>
      <c r="B8" s="207" t="s">
        <v>44</v>
      </c>
      <c r="C8" s="594">
        <v>0.65372117650356676</v>
      </c>
      <c r="D8" s="589">
        <v>17</v>
      </c>
      <c r="E8" s="594">
        <v>31382.510144927535</v>
      </c>
      <c r="F8" s="589">
        <v>26</v>
      </c>
      <c r="G8" s="594">
        <v>90940.539628985513</v>
      </c>
      <c r="H8" s="589">
        <v>89</v>
      </c>
      <c r="I8" s="594">
        <v>4269.5342202898555</v>
      </c>
      <c r="J8" s="589">
        <v>62</v>
      </c>
      <c r="K8" s="610">
        <v>965650.0526086957</v>
      </c>
      <c r="L8" s="483">
        <v>56</v>
      </c>
      <c r="M8" s="447">
        <f t="shared" si="0"/>
        <v>250</v>
      </c>
    </row>
    <row r="9" spans="1:14" ht="15" customHeight="1" x14ac:dyDescent="0.25">
      <c r="A9" s="446">
        <v>4</v>
      </c>
      <c r="B9" s="439" t="s">
        <v>43</v>
      </c>
      <c r="C9" s="594">
        <v>0.28097508006444599</v>
      </c>
      <c r="D9" s="589">
        <v>65</v>
      </c>
      <c r="E9" s="594">
        <v>25992.28502705953</v>
      </c>
      <c r="F9" s="589">
        <v>42</v>
      </c>
      <c r="G9" s="594">
        <v>106160.62817197836</v>
      </c>
      <c r="H9" s="589">
        <v>30</v>
      </c>
      <c r="I9" s="594">
        <v>6421.4988153938657</v>
      </c>
      <c r="J9" s="589">
        <v>20</v>
      </c>
      <c r="K9" s="610">
        <v>958635.68460869568</v>
      </c>
      <c r="L9" s="483">
        <v>60</v>
      </c>
      <c r="M9" s="447">
        <f t="shared" si="0"/>
        <v>217</v>
      </c>
    </row>
    <row r="10" spans="1:14" ht="15" customHeight="1" x14ac:dyDescent="0.25">
      <c r="A10" s="446">
        <v>5</v>
      </c>
      <c r="B10" s="207" t="s">
        <v>211</v>
      </c>
      <c r="C10" s="595">
        <v>4.4059806693513483E-2</v>
      </c>
      <c r="D10" s="448">
        <v>112</v>
      </c>
      <c r="E10" s="595">
        <v>14640.275423728814</v>
      </c>
      <c r="F10" s="448">
        <v>98</v>
      </c>
      <c r="G10" s="595">
        <v>88655.800264830512</v>
      </c>
      <c r="H10" s="448">
        <v>96</v>
      </c>
      <c r="I10" s="595">
        <v>4601.6813029661025</v>
      </c>
      <c r="J10" s="448">
        <v>47</v>
      </c>
      <c r="K10" s="611">
        <v>878367.89321428572</v>
      </c>
      <c r="L10" s="483">
        <v>92</v>
      </c>
      <c r="M10" s="447">
        <f t="shared" si="0"/>
        <v>445</v>
      </c>
    </row>
    <row r="11" spans="1:14" ht="15" customHeight="1" x14ac:dyDescent="0.25">
      <c r="A11" s="446">
        <v>6</v>
      </c>
      <c r="B11" s="207" t="s">
        <v>155</v>
      </c>
      <c r="C11" s="594">
        <v>0.31479517866316992</v>
      </c>
      <c r="D11" s="589">
        <v>54</v>
      </c>
      <c r="E11" s="594">
        <v>27162.05268935236</v>
      </c>
      <c r="F11" s="589">
        <v>39</v>
      </c>
      <c r="G11" s="594">
        <v>102081.4359165752</v>
      </c>
      <c r="H11" s="589">
        <v>42</v>
      </c>
      <c r="I11" s="594">
        <v>4940.8488254665208</v>
      </c>
      <c r="J11" s="589">
        <v>30</v>
      </c>
      <c r="K11" s="610">
        <v>982805.27905660379</v>
      </c>
      <c r="L11" s="483">
        <v>50</v>
      </c>
      <c r="M11" s="447">
        <f t="shared" si="0"/>
        <v>215</v>
      </c>
    </row>
    <row r="12" spans="1:14" ht="15" customHeight="1" x14ac:dyDescent="0.25">
      <c r="A12" s="446">
        <v>7</v>
      </c>
      <c r="B12" s="207" t="s">
        <v>156</v>
      </c>
      <c r="C12" s="594">
        <v>0.25777195454898033</v>
      </c>
      <c r="D12" s="589">
        <v>71</v>
      </c>
      <c r="E12" s="594">
        <v>21151.983715766099</v>
      </c>
      <c r="F12" s="589">
        <v>57</v>
      </c>
      <c r="G12" s="594">
        <v>91832.088312361215</v>
      </c>
      <c r="H12" s="589">
        <v>86</v>
      </c>
      <c r="I12" s="594">
        <v>4645.2668467801623</v>
      </c>
      <c r="J12" s="589">
        <v>42</v>
      </c>
      <c r="K12" s="610">
        <v>878105.49476190482</v>
      </c>
      <c r="L12" s="483">
        <v>93</v>
      </c>
      <c r="M12" s="447">
        <f t="shared" si="0"/>
        <v>349</v>
      </c>
    </row>
    <row r="13" spans="1:14" ht="15" customHeight="1" x14ac:dyDescent="0.25">
      <c r="A13" s="446">
        <v>8</v>
      </c>
      <c r="B13" s="207" t="s">
        <v>41</v>
      </c>
      <c r="C13" s="594">
        <v>0.26814354801023665</v>
      </c>
      <c r="D13" s="589">
        <v>69</v>
      </c>
      <c r="E13" s="594">
        <v>19275.414012738853</v>
      </c>
      <c r="F13" s="589">
        <v>78</v>
      </c>
      <c r="G13" s="594">
        <v>92642.116806187449</v>
      </c>
      <c r="H13" s="589">
        <v>83</v>
      </c>
      <c r="I13" s="594">
        <v>3994.5340400363971</v>
      </c>
      <c r="J13" s="589">
        <v>65</v>
      </c>
      <c r="K13" s="610">
        <v>817262.06657534244</v>
      </c>
      <c r="L13" s="483">
        <v>107</v>
      </c>
      <c r="M13" s="447">
        <f t="shared" si="0"/>
        <v>402</v>
      </c>
    </row>
    <row r="14" spans="1:14" ht="15" customHeight="1" thickBot="1" x14ac:dyDescent="0.3">
      <c r="A14" s="449">
        <v>9</v>
      </c>
      <c r="B14" s="439" t="s">
        <v>131</v>
      </c>
      <c r="C14" s="594">
        <v>0.71852847221837812</v>
      </c>
      <c r="D14" s="589">
        <v>13</v>
      </c>
      <c r="E14" s="594">
        <v>84646.596452328158</v>
      </c>
      <c r="F14" s="589">
        <v>5</v>
      </c>
      <c r="G14" s="594">
        <v>98691.520875831484</v>
      </c>
      <c r="H14" s="589">
        <v>54</v>
      </c>
      <c r="I14" s="594">
        <v>4350.7691130820403</v>
      </c>
      <c r="J14" s="589">
        <v>59</v>
      </c>
      <c r="K14" s="610">
        <v>1095613.6902173914</v>
      </c>
      <c r="L14" s="484">
        <v>22</v>
      </c>
      <c r="M14" s="450">
        <f t="shared" si="0"/>
        <v>153</v>
      </c>
    </row>
    <row r="15" spans="1:14" ht="15" customHeight="1" thickBot="1" x14ac:dyDescent="0.3">
      <c r="A15" s="451"/>
      <c r="B15" s="442" t="s">
        <v>2</v>
      </c>
      <c r="C15" s="596"/>
      <c r="D15" s="588"/>
      <c r="E15" s="596"/>
      <c r="F15" s="588"/>
      <c r="G15" s="596"/>
      <c r="H15" s="588"/>
      <c r="I15" s="596"/>
      <c r="J15" s="588"/>
      <c r="K15" s="596"/>
      <c r="L15" s="485"/>
      <c r="M15" s="443"/>
    </row>
    <row r="16" spans="1:14" ht="15" customHeight="1" x14ac:dyDescent="0.25">
      <c r="A16" s="444">
        <v>1</v>
      </c>
      <c r="B16" s="452" t="s">
        <v>45</v>
      </c>
      <c r="C16" s="595">
        <v>0.26680217348244289</v>
      </c>
      <c r="D16" s="448">
        <v>70</v>
      </c>
      <c r="E16" s="595">
        <v>26046.337325349301</v>
      </c>
      <c r="F16" s="448">
        <v>40</v>
      </c>
      <c r="G16" s="595">
        <v>95651.288502994008</v>
      </c>
      <c r="H16" s="448">
        <v>71</v>
      </c>
      <c r="I16" s="595">
        <v>0</v>
      </c>
      <c r="J16" s="448">
        <v>67</v>
      </c>
      <c r="K16" s="611">
        <v>921344.76590163936</v>
      </c>
      <c r="L16" s="482">
        <v>71</v>
      </c>
      <c r="M16" s="445">
        <f t="shared" ref="M16:M27" si="1">D16+F16+H16+J16+L16</f>
        <v>319</v>
      </c>
    </row>
    <row r="17" spans="1:13" ht="15" customHeight="1" x14ac:dyDescent="0.25">
      <c r="A17" s="444">
        <v>2</v>
      </c>
      <c r="B17" s="207" t="s">
        <v>46</v>
      </c>
      <c r="C17" s="594">
        <v>9.4211393695536202E-2</v>
      </c>
      <c r="D17" s="589">
        <v>109</v>
      </c>
      <c r="E17" s="594">
        <v>30097.191011235955</v>
      </c>
      <c r="F17" s="589">
        <v>29</v>
      </c>
      <c r="G17" s="594">
        <v>105188.78213483146</v>
      </c>
      <c r="H17" s="589">
        <v>34</v>
      </c>
      <c r="I17" s="594">
        <v>0</v>
      </c>
      <c r="J17" s="589">
        <v>67</v>
      </c>
      <c r="K17" s="610">
        <v>902990.42019607837</v>
      </c>
      <c r="L17" s="483">
        <v>82</v>
      </c>
      <c r="M17" s="447">
        <f t="shared" si="1"/>
        <v>321</v>
      </c>
    </row>
    <row r="18" spans="1:13" ht="15" customHeight="1" x14ac:dyDescent="0.25">
      <c r="A18" s="444">
        <v>3</v>
      </c>
      <c r="B18" s="207" t="s">
        <v>49</v>
      </c>
      <c r="C18" s="594">
        <v>0.37879799538822112</v>
      </c>
      <c r="D18" s="589">
        <v>40</v>
      </c>
      <c r="E18" s="594">
        <v>18816.094032549729</v>
      </c>
      <c r="F18" s="589">
        <v>80</v>
      </c>
      <c r="G18" s="594">
        <v>95577.292377938516</v>
      </c>
      <c r="H18" s="589">
        <v>72</v>
      </c>
      <c r="I18" s="594">
        <v>0</v>
      </c>
      <c r="J18" s="589">
        <v>67</v>
      </c>
      <c r="K18" s="610">
        <v>823390.88</v>
      </c>
      <c r="L18" s="483">
        <v>105</v>
      </c>
      <c r="M18" s="447">
        <f t="shared" si="1"/>
        <v>364</v>
      </c>
    </row>
    <row r="19" spans="1:13" ht="15" customHeight="1" x14ac:dyDescent="0.25">
      <c r="A19" s="446">
        <v>4</v>
      </c>
      <c r="B19" s="453" t="s">
        <v>54</v>
      </c>
      <c r="C19" s="594">
        <v>0.41568594605398518</v>
      </c>
      <c r="D19" s="589">
        <v>30</v>
      </c>
      <c r="E19" s="594">
        <v>21110.011074197122</v>
      </c>
      <c r="F19" s="589">
        <v>58</v>
      </c>
      <c r="G19" s="594">
        <v>123607.83563122925</v>
      </c>
      <c r="H19" s="589">
        <v>16</v>
      </c>
      <c r="I19" s="594">
        <v>0</v>
      </c>
      <c r="J19" s="589">
        <v>67</v>
      </c>
      <c r="K19" s="610">
        <v>1134442.0564227642</v>
      </c>
      <c r="L19" s="483">
        <v>18</v>
      </c>
      <c r="M19" s="447">
        <f t="shared" si="1"/>
        <v>189</v>
      </c>
    </row>
    <row r="20" spans="1:13" ht="15" customHeight="1" x14ac:dyDescent="0.25">
      <c r="A20" s="446">
        <v>5</v>
      </c>
      <c r="B20" s="207" t="s">
        <v>47</v>
      </c>
      <c r="C20" s="594">
        <v>0.1960654102917011</v>
      </c>
      <c r="D20" s="589">
        <v>91</v>
      </c>
      <c r="E20" s="594">
        <v>30087.147584381204</v>
      </c>
      <c r="F20" s="589">
        <v>30</v>
      </c>
      <c r="G20" s="594">
        <v>111016.01215089345</v>
      </c>
      <c r="H20" s="589">
        <v>24</v>
      </c>
      <c r="I20" s="594">
        <v>0</v>
      </c>
      <c r="J20" s="589">
        <v>67</v>
      </c>
      <c r="K20" s="610">
        <v>1044335.2838043479</v>
      </c>
      <c r="L20" s="483">
        <v>33</v>
      </c>
      <c r="M20" s="447">
        <f t="shared" si="1"/>
        <v>245</v>
      </c>
    </row>
    <row r="21" spans="1:13" ht="15" customHeight="1" x14ac:dyDescent="0.25">
      <c r="A21" s="446">
        <v>6</v>
      </c>
      <c r="B21" s="454" t="s">
        <v>157</v>
      </c>
      <c r="C21" s="594">
        <v>0.24641762019142388</v>
      </c>
      <c r="D21" s="589">
        <v>75</v>
      </c>
      <c r="E21" s="594">
        <v>27486.194100856326</v>
      </c>
      <c r="F21" s="589">
        <v>38</v>
      </c>
      <c r="G21" s="594">
        <v>110880.85489058039</v>
      </c>
      <c r="H21" s="589">
        <v>25</v>
      </c>
      <c r="I21" s="594">
        <v>0</v>
      </c>
      <c r="J21" s="589">
        <v>67</v>
      </c>
      <c r="K21" s="610">
        <v>1199009.0950000002</v>
      </c>
      <c r="L21" s="483">
        <v>11</v>
      </c>
      <c r="M21" s="447">
        <f t="shared" si="1"/>
        <v>216</v>
      </c>
    </row>
    <row r="22" spans="1:13" ht="15" customHeight="1" x14ac:dyDescent="0.25">
      <c r="A22" s="446">
        <v>7</v>
      </c>
      <c r="B22" s="207" t="s">
        <v>189</v>
      </c>
      <c r="C22" s="594">
        <v>0.25007044815873825</v>
      </c>
      <c r="D22" s="589">
        <v>73</v>
      </c>
      <c r="E22" s="594">
        <v>20256.334310850441</v>
      </c>
      <c r="F22" s="589">
        <v>65</v>
      </c>
      <c r="G22" s="594">
        <v>94049.70411534702</v>
      </c>
      <c r="H22" s="589">
        <v>77</v>
      </c>
      <c r="I22" s="594">
        <v>0</v>
      </c>
      <c r="J22" s="589">
        <v>67</v>
      </c>
      <c r="K22" s="610">
        <v>1009865.5626785714</v>
      </c>
      <c r="L22" s="483">
        <v>41</v>
      </c>
      <c r="M22" s="447">
        <f t="shared" si="1"/>
        <v>323</v>
      </c>
    </row>
    <row r="23" spans="1:13" ht="15" customHeight="1" x14ac:dyDescent="0.25">
      <c r="A23" s="446">
        <v>8</v>
      </c>
      <c r="B23" s="207" t="s">
        <v>48</v>
      </c>
      <c r="C23" s="594">
        <v>0.293664717215952</v>
      </c>
      <c r="D23" s="589">
        <v>59</v>
      </c>
      <c r="E23" s="594">
        <v>22121.540577716645</v>
      </c>
      <c r="F23" s="589">
        <v>53</v>
      </c>
      <c r="G23" s="594">
        <v>259648.1850756534</v>
      </c>
      <c r="H23" s="589">
        <v>4</v>
      </c>
      <c r="I23" s="594">
        <v>0</v>
      </c>
      <c r="J23" s="589">
        <v>67</v>
      </c>
      <c r="K23" s="610">
        <v>987556.16685950407</v>
      </c>
      <c r="L23" s="483">
        <v>48</v>
      </c>
      <c r="M23" s="447">
        <f t="shared" si="1"/>
        <v>231</v>
      </c>
    </row>
    <row r="24" spans="1:13" ht="15" customHeight="1" x14ac:dyDescent="0.25">
      <c r="A24" s="446">
        <v>9</v>
      </c>
      <c r="B24" s="207" t="s">
        <v>203</v>
      </c>
      <c r="C24" s="594">
        <v>0.2270861279813445</v>
      </c>
      <c r="D24" s="589">
        <v>80</v>
      </c>
      <c r="E24" s="594">
        <v>24281.648822269806</v>
      </c>
      <c r="F24" s="589">
        <v>46</v>
      </c>
      <c r="G24" s="594">
        <v>97199.495214132767</v>
      </c>
      <c r="H24" s="589">
        <v>62</v>
      </c>
      <c r="I24" s="594">
        <v>0</v>
      </c>
      <c r="J24" s="589">
        <v>67</v>
      </c>
      <c r="K24" s="610">
        <v>923991.02824561403</v>
      </c>
      <c r="L24" s="483">
        <v>70</v>
      </c>
      <c r="M24" s="447">
        <f t="shared" si="1"/>
        <v>325</v>
      </c>
    </row>
    <row r="25" spans="1:13" ht="15" customHeight="1" x14ac:dyDescent="0.25">
      <c r="A25" s="446">
        <v>10</v>
      </c>
      <c r="B25" s="207" t="s">
        <v>158</v>
      </c>
      <c r="C25" s="594">
        <v>0.10139422387401488</v>
      </c>
      <c r="D25" s="589">
        <v>105</v>
      </c>
      <c r="E25" s="594">
        <v>22062.149805447472</v>
      </c>
      <c r="F25" s="589">
        <v>54</v>
      </c>
      <c r="G25" s="594">
        <v>122992.74068093386</v>
      </c>
      <c r="H25" s="589">
        <v>17</v>
      </c>
      <c r="I25" s="594">
        <v>0</v>
      </c>
      <c r="J25" s="589">
        <v>67</v>
      </c>
      <c r="K25" s="610">
        <v>1156257.27171875</v>
      </c>
      <c r="L25" s="483">
        <v>14</v>
      </c>
      <c r="M25" s="447">
        <f t="shared" si="1"/>
        <v>257</v>
      </c>
    </row>
    <row r="26" spans="1:13" ht="15" customHeight="1" x14ac:dyDescent="0.25">
      <c r="A26" s="446">
        <v>11</v>
      </c>
      <c r="B26" s="207" t="s">
        <v>132</v>
      </c>
      <c r="C26" s="594">
        <v>0.18925836655560982</v>
      </c>
      <c r="D26" s="589">
        <v>93</v>
      </c>
      <c r="E26" s="594">
        <v>23262.14190093708</v>
      </c>
      <c r="F26" s="589">
        <v>47</v>
      </c>
      <c r="G26" s="594">
        <v>87801.116084337351</v>
      </c>
      <c r="H26" s="589">
        <v>99</v>
      </c>
      <c r="I26" s="594">
        <v>0</v>
      </c>
      <c r="J26" s="589">
        <v>67</v>
      </c>
      <c r="K26" s="610">
        <v>909081.45511904766</v>
      </c>
      <c r="L26" s="483">
        <v>79</v>
      </c>
      <c r="M26" s="447">
        <f t="shared" si="1"/>
        <v>385</v>
      </c>
    </row>
    <row r="27" spans="1:13" ht="15" customHeight="1" thickBot="1" x14ac:dyDescent="0.3">
      <c r="A27" s="455">
        <v>12</v>
      </c>
      <c r="B27" s="456" t="s">
        <v>190</v>
      </c>
      <c r="C27" s="597">
        <v>0.33219024639103906</v>
      </c>
      <c r="D27" s="590">
        <v>49</v>
      </c>
      <c r="E27" s="597">
        <v>20263.455782312925</v>
      </c>
      <c r="F27" s="590">
        <v>64</v>
      </c>
      <c r="G27" s="597">
        <v>100570.59933333335</v>
      </c>
      <c r="H27" s="590">
        <v>46</v>
      </c>
      <c r="I27" s="597">
        <v>0</v>
      </c>
      <c r="J27" s="590">
        <v>67</v>
      </c>
      <c r="K27" s="612">
        <v>1083789.0653846152</v>
      </c>
      <c r="L27" s="484">
        <v>25</v>
      </c>
      <c r="M27" s="450">
        <f t="shared" si="1"/>
        <v>251</v>
      </c>
    </row>
    <row r="28" spans="1:13" ht="15" customHeight="1" thickBot="1" x14ac:dyDescent="0.3">
      <c r="A28" s="441"/>
      <c r="B28" s="442" t="s">
        <v>5</v>
      </c>
      <c r="C28" s="596"/>
      <c r="D28" s="588"/>
      <c r="E28" s="596"/>
      <c r="F28" s="588"/>
      <c r="G28" s="596"/>
      <c r="H28" s="588"/>
      <c r="I28" s="596"/>
      <c r="J28" s="588"/>
      <c r="K28" s="596"/>
      <c r="L28" s="485"/>
      <c r="M28" s="443"/>
    </row>
    <row r="29" spans="1:13" ht="15" customHeight="1" x14ac:dyDescent="0.25">
      <c r="A29" s="446">
        <v>1</v>
      </c>
      <c r="B29" s="207" t="s">
        <v>50</v>
      </c>
      <c r="C29" s="594">
        <v>0.20514884879918308</v>
      </c>
      <c r="D29" s="589">
        <v>90</v>
      </c>
      <c r="E29" s="594">
        <v>29714.259401381427</v>
      </c>
      <c r="F29" s="589">
        <v>31</v>
      </c>
      <c r="G29" s="594">
        <v>94059.504221028401</v>
      </c>
      <c r="H29" s="589">
        <v>76</v>
      </c>
      <c r="I29" s="594">
        <v>0</v>
      </c>
      <c r="J29" s="589">
        <v>67</v>
      </c>
      <c r="K29" s="610">
        <v>1065539.5623880599</v>
      </c>
      <c r="L29" s="482">
        <v>29</v>
      </c>
      <c r="M29" s="445">
        <f t="shared" ref="M29:M45" si="2">D29+F29+H29+J29+L29</f>
        <v>293</v>
      </c>
    </row>
    <row r="30" spans="1:13" ht="15" customHeight="1" x14ac:dyDescent="0.25">
      <c r="A30" s="446">
        <v>2</v>
      </c>
      <c r="B30" s="207" t="s">
        <v>114</v>
      </c>
      <c r="C30" s="594">
        <v>0.39510496979924142</v>
      </c>
      <c r="D30" s="589">
        <v>37</v>
      </c>
      <c r="E30" s="594">
        <v>27932.466509062255</v>
      </c>
      <c r="F30" s="589">
        <v>36</v>
      </c>
      <c r="G30" s="594">
        <v>98673.275043341215</v>
      </c>
      <c r="H30" s="589">
        <v>56</v>
      </c>
      <c r="I30" s="594">
        <v>0</v>
      </c>
      <c r="J30" s="589">
        <v>67</v>
      </c>
      <c r="K30" s="610">
        <v>869464.42890243907</v>
      </c>
      <c r="L30" s="483">
        <v>95</v>
      </c>
      <c r="M30" s="447">
        <f t="shared" si="2"/>
        <v>291</v>
      </c>
    </row>
    <row r="31" spans="1:13" ht="15" customHeight="1" x14ac:dyDescent="0.25">
      <c r="A31" s="446">
        <v>3</v>
      </c>
      <c r="B31" s="207" t="s">
        <v>51</v>
      </c>
      <c r="C31" s="594">
        <v>0.40148806349079891</v>
      </c>
      <c r="D31" s="589">
        <v>35</v>
      </c>
      <c r="E31" s="594">
        <v>20673.096816976129</v>
      </c>
      <c r="F31" s="589">
        <v>61</v>
      </c>
      <c r="G31" s="594">
        <v>89473.079496021222</v>
      </c>
      <c r="H31" s="589">
        <v>92</v>
      </c>
      <c r="I31" s="594">
        <v>0</v>
      </c>
      <c r="J31" s="589">
        <v>67</v>
      </c>
      <c r="K31" s="610">
        <v>941433.59804878058</v>
      </c>
      <c r="L31" s="483">
        <v>64</v>
      </c>
      <c r="M31" s="447">
        <f t="shared" si="2"/>
        <v>319</v>
      </c>
    </row>
    <row r="32" spans="1:13" ht="15" customHeight="1" x14ac:dyDescent="0.25">
      <c r="A32" s="446">
        <v>4</v>
      </c>
      <c r="B32" s="454" t="s">
        <v>159</v>
      </c>
      <c r="C32" s="595">
        <v>0.2229596106434496</v>
      </c>
      <c r="D32" s="448">
        <v>83</v>
      </c>
      <c r="E32" s="595">
        <v>25617.48194014448</v>
      </c>
      <c r="F32" s="448">
        <v>45</v>
      </c>
      <c r="G32" s="595">
        <v>98849.375077399382</v>
      </c>
      <c r="H32" s="448">
        <v>52</v>
      </c>
      <c r="I32" s="595">
        <v>0</v>
      </c>
      <c r="J32" s="448">
        <v>67</v>
      </c>
      <c r="K32" s="611">
        <v>839809.769402985</v>
      </c>
      <c r="L32" s="483">
        <v>102</v>
      </c>
      <c r="M32" s="447">
        <f t="shared" si="2"/>
        <v>349</v>
      </c>
    </row>
    <row r="33" spans="1:13" ht="15" customHeight="1" x14ac:dyDescent="0.25">
      <c r="A33" s="446">
        <v>5</v>
      </c>
      <c r="B33" s="207" t="s">
        <v>52</v>
      </c>
      <c r="C33" s="594">
        <v>0.30152100369530738</v>
      </c>
      <c r="D33" s="589">
        <v>57</v>
      </c>
      <c r="E33" s="594">
        <v>19758.412060301507</v>
      </c>
      <c r="F33" s="589">
        <v>73</v>
      </c>
      <c r="G33" s="594">
        <v>95577.261678391966</v>
      </c>
      <c r="H33" s="589">
        <v>73</v>
      </c>
      <c r="I33" s="594">
        <v>0</v>
      </c>
      <c r="J33" s="589">
        <v>67</v>
      </c>
      <c r="K33" s="610">
        <v>961139.59140350879</v>
      </c>
      <c r="L33" s="483">
        <v>58</v>
      </c>
      <c r="M33" s="447">
        <f t="shared" si="2"/>
        <v>328</v>
      </c>
    </row>
    <row r="34" spans="1:13" ht="15" customHeight="1" x14ac:dyDescent="0.25">
      <c r="A34" s="446">
        <v>6</v>
      </c>
      <c r="B34" s="207" t="s">
        <v>1</v>
      </c>
      <c r="C34" s="594">
        <v>0.31076880815972896</v>
      </c>
      <c r="D34" s="589">
        <v>55</v>
      </c>
      <c r="E34" s="594">
        <v>11916.335877862595</v>
      </c>
      <c r="F34" s="589">
        <v>102</v>
      </c>
      <c r="G34" s="594">
        <v>146380.33125954197</v>
      </c>
      <c r="H34" s="589">
        <v>11</v>
      </c>
      <c r="I34" s="594">
        <v>0</v>
      </c>
      <c r="J34" s="589">
        <v>67</v>
      </c>
      <c r="K34" s="610">
        <v>917767.1752083333</v>
      </c>
      <c r="L34" s="483">
        <v>75</v>
      </c>
      <c r="M34" s="447">
        <f t="shared" si="2"/>
        <v>310</v>
      </c>
    </row>
    <row r="35" spans="1:13" ht="15" customHeight="1" x14ac:dyDescent="0.25">
      <c r="A35" s="446">
        <v>7</v>
      </c>
      <c r="B35" s="207" t="s">
        <v>191</v>
      </c>
      <c r="C35" s="594">
        <v>0.81695162298793123</v>
      </c>
      <c r="D35" s="589">
        <v>7</v>
      </c>
      <c r="E35" s="594">
        <v>17516.809097174362</v>
      </c>
      <c r="F35" s="589">
        <v>86</v>
      </c>
      <c r="G35" s="594">
        <v>98796.21467953136</v>
      </c>
      <c r="H35" s="589">
        <v>53</v>
      </c>
      <c r="I35" s="594">
        <v>0</v>
      </c>
      <c r="J35" s="589">
        <v>67</v>
      </c>
      <c r="K35" s="610">
        <v>1330266.4832786885</v>
      </c>
      <c r="L35" s="483">
        <v>4</v>
      </c>
      <c r="M35" s="447">
        <f t="shared" si="2"/>
        <v>217</v>
      </c>
    </row>
    <row r="36" spans="1:13" ht="15" customHeight="1" x14ac:dyDescent="0.25">
      <c r="A36" s="446">
        <v>8</v>
      </c>
      <c r="B36" s="207" t="s">
        <v>6</v>
      </c>
      <c r="C36" s="594">
        <v>0.33641487980383955</v>
      </c>
      <c r="D36" s="589">
        <v>48</v>
      </c>
      <c r="E36" s="594">
        <v>20243.474025974025</v>
      </c>
      <c r="F36" s="589">
        <v>66</v>
      </c>
      <c r="G36" s="594">
        <v>103155.38131493506</v>
      </c>
      <c r="H36" s="589">
        <v>37</v>
      </c>
      <c r="I36" s="594">
        <v>0</v>
      </c>
      <c r="J36" s="589">
        <v>67</v>
      </c>
      <c r="K36" s="610">
        <v>840872.15714285721</v>
      </c>
      <c r="L36" s="483">
        <v>101</v>
      </c>
      <c r="M36" s="447">
        <f t="shared" si="2"/>
        <v>319</v>
      </c>
    </row>
    <row r="37" spans="1:13" ht="15" customHeight="1" x14ac:dyDescent="0.25">
      <c r="A37" s="457">
        <v>9</v>
      </c>
      <c r="B37" s="207" t="s">
        <v>7</v>
      </c>
      <c r="C37" s="594">
        <v>0.39293626961865036</v>
      </c>
      <c r="D37" s="589">
        <v>38</v>
      </c>
      <c r="E37" s="594">
        <v>16592.152560083596</v>
      </c>
      <c r="F37" s="589">
        <v>90</v>
      </c>
      <c r="G37" s="594">
        <v>102683.66086729363</v>
      </c>
      <c r="H37" s="589">
        <v>39</v>
      </c>
      <c r="I37" s="594">
        <v>0</v>
      </c>
      <c r="J37" s="589">
        <v>67</v>
      </c>
      <c r="K37" s="610">
        <v>1146796.926</v>
      </c>
      <c r="L37" s="483">
        <v>16</v>
      </c>
      <c r="M37" s="447">
        <f t="shared" si="2"/>
        <v>250</v>
      </c>
    </row>
    <row r="38" spans="1:13" ht="15" customHeight="1" x14ac:dyDescent="0.25">
      <c r="A38" s="458">
        <v>10</v>
      </c>
      <c r="B38" s="207" t="s">
        <v>192</v>
      </c>
      <c r="C38" s="594">
        <v>0.78531854892971531</v>
      </c>
      <c r="D38" s="589">
        <v>9</v>
      </c>
      <c r="E38" s="594">
        <v>37975.179640718561</v>
      </c>
      <c r="F38" s="589">
        <v>15</v>
      </c>
      <c r="G38" s="594">
        <v>341215.60386227543</v>
      </c>
      <c r="H38" s="589">
        <v>2</v>
      </c>
      <c r="I38" s="594">
        <v>0</v>
      </c>
      <c r="J38" s="589">
        <v>67</v>
      </c>
      <c r="K38" s="610">
        <v>2790042.3725000001</v>
      </c>
      <c r="L38" s="483">
        <v>1</v>
      </c>
      <c r="M38" s="447">
        <f t="shared" si="2"/>
        <v>94</v>
      </c>
    </row>
    <row r="39" spans="1:13" ht="15" customHeight="1" x14ac:dyDescent="0.25">
      <c r="A39" s="458">
        <v>11</v>
      </c>
      <c r="B39" s="207" t="s">
        <v>160</v>
      </c>
      <c r="C39" s="594">
        <v>0.29713636009368666</v>
      </c>
      <c r="D39" s="589">
        <v>58</v>
      </c>
      <c r="E39" s="594">
        <v>16629.727503168568</v>
      </c>
      <c r="F39" s="589">
        <v>89</v>
      </c>
      <c r="G39" s="594">
        <v>93712.007211660326</v>
      </c>
      <c r="H39" s="589">
        <v>79</v>
      </c>
      <c r="I39" s="594">
        <v>0</v>
      </c>
      <c r="J39" s="589">
        <v>67</v>
      </c>
      <c r="K39" s="610">
        <v>969442.00133333344</v>
      </c>
      <c r="L39" s="483">
        <v>55</v>
      </c>
      <c r="M39" s="447">
        <f t="shared" si="2"/>
        <v>348</v>
      </c>
    </row>
    <row r="40" spans="1:13" ht="15" customHeight="1" x14ac:dyDescent="0.25">
      <c r="A40" s="458">
        <v>12</v>
      </c>
      <c r="B40" s="207" t="s">
        <v>11</v>
      </c>
      <c r="C40" s="594">
        <v>0.21350906572646955</v>
      </c>
      <c r="D40" s="589">
        <v>87</v>
      </c>
      <c r="E40" s="594">
        <v>20007.126325940211</v>
      </c>
      <c r="F40" s="589">
        <v>68</v>
      </c>
      <c r="G40" s="594">
        <v>88553.979054966243</v>
      </c>
      <c r="H40" s="589">
        <v>97</v>
      </c>
      <c r="I40" s="594">
        <v>0</v>
      </c>
      <c r="J40" s="589">
        <v>67</v>
      </c>
      <c r="K40" s="610">
        <v>1074803.633137255</v>
      </c>
      <c r="L40" s="483">
        <v>26</v>
      </c>
      <c r="M40" s="447">
        <f t="shared" si="2"/>
        <v>345</v>
      </c>
    </row>
    <row r="41" spans="1:13" ht="15" customHeight="1" x14ac:dyDescent="0.25">
      <c r="A41" s="458">
        <v>13</v>
      </c>
      <c r="B41" s="207" t="s">
        <v>193</v>
      </c>
      <c r="C41" s="594">
        <v>0.27991803177334196</v>
      </c>
      <c r="D41" s="589">
        <v>66</v>
      </c>
      <c r="E41" s="594">
        <v>18603.386243386245</v>
      </c>
      <c r="F41" s="589">
        <v>82</v>
      </c>
      <c r="G41" s="594">
        <v>125961.27840388007</v>
      </c>
      <c r="H41" s="589">
        <v>14</v>
      </c>
      <c r="I41" s="594">
        <v>0</v>
      </c>
      <c r="J41" s="589">
        <v>67</v>
      </c>
      <c r="K41" s="610">
        <v>1161325.4607246378</v>
      </c>
      <c r="L41" s="483">
        <v>13</v>
      </c>
      <c r="M41" s="447">
        <f t="shared" si="2"/>
        <v>242</v>
      </c>
    </row>
    <row r="42" spans="1:13" ht="15" customHeight="1" x14ac:dyDescent="0.25">
      <c r="A42" s="458">
        <v>14</v>
      </c>
      <c r="B42" s="207" t="s">
        <v>12</v>
      </c>
      <c r="C42" s="594">
        <v>0.23920568140628859</v>
      </c>
      <c r="D42" s="589">
        <v>76</v>
      </c>
      <c r="E42" s="594">
        <v>6668.7886279357235</v>
      </c>
      <c r="F42" s="589">
        <v>109</v>
      </c>
      <c r="G42" s="594">
        <v>98074.289888751533</v>
      </c>
      <c r="H42" s="589">
        <v>59</v>
      </c>
      <c r="I42" s="594">
        <v>0</v>
      </c>
      <c r="J42" s="589">
        <v>67</v>
      </c>
      <c r="K42" s="610">
        <v>1020961.5495744681</v>
      </c>
      <c r="L42" s="483">
        <v>37</v>
      </c>
      <c r="M42" s="447">
        <f t="shared" si="2"/>
        <v>348</v>
      </c>
    </row>
    <row r="43" spans="1:13" ht="15" customHeight="1" x14ac:dyDescent="0.25">
      <c r="A43" s="458">
        <v>15</v>
      </c>
      <c r="B43" s="207" t="s">
        <v>161</v>
      </c>
      <c r="C43" s="594">
        <v>0.40702885479926021</v>
      </c>
      <c r="D43" s="589">
        <v>33</v>
      </c>
      <c r="E43" s="594">
        <v>15641.562897077509</v>
      </c>
      <c r="F43" s="589">
        <v>95</v>
      </c>
      <c r="G43" s="594">
        <v>103798.13715374841</v>
      </c>
      <c r="H43" s="589">
        <v>35</v>
      </c>
      <c r="I43" s="594">
        <v>0</v>
      </c>
      <c r="J43" s="589">
        <v>67</v>
      </c>
      <c r="K43" s="610">
        <v>986979.87191489351</v>
      </c>
      <c r="L43" s="483">
        <v>49</v>
      </c>
      <c r="M43" s="447">
        <f t="shared" si="2"/>
        <v>279</v>
      </c>
    </row>
    <row r="44" spans="1:13" ht="15" customHeight="1" x14ac:dyDescent="0.25">
      <c r="A44" s="458">
        <v>16</v>
      </c>
      <c r="B44" s="207" t="s">
        <v>3</v>
      </c>
      <c r="C44" s="594">
        <v>0.28264813298628066</v>
      </c>
      <c r="D44" s="589">
        <v>63</v>
      </c>
      <c r="E44" s="594">
        <v>19889.859735973598</v>
      </c>
      <c r="F44" s="589">
        <v>70</v>
      </c>
      <c r="G44" s="594">
        <v>87827.348787128722</v>
      </c>
      <c r="H44" s="589">
        <v>98</v>
      </c>
      <c r="I44" s="594">
        <v>0</v>
      </c>
      <c r="J44" s="589">
        <v>67</v>
      </c>
      <c r="K44" s="610">
        <v>916771.4008695652</v>
      </c>
      <c r="L44" s="483">
        <v>76</v>
      </c>
      <c r="M44" s="447">
        <f t="shared" si="2"/>
        <v>374</v>
      </c>
    </row>
    <row r="45" spans="1:13" ht="15" customHeight="1" thickBot="1" x14ac:dyDescent="0.3">
      <c r="A45" s="446">
        <v>17</v>
      </c>
      <c r="B45" s="439" t="s">
        <v>53</v>
      </c>
      <c r="C45" s="597">
        <v>0.46912446651900158</v>
      </c>
      <c r="D45" s="590">
        <v>25</v>
      </c>
      <c r="E45" s="597">
        <v>19373.249810174639</v>
      </c>
      <c r="F45" s="590">
        <v>76</v>
      </c>
      <c r="G45" s="597">
        <v>163309.60617312073</v>
      </c>
      <c r="H45" s="590">
        <v>8</v>
      </c>
      <c r="I45" s="597">
        <v>0</v>
      </c>
      <c r="J45" s="590">
        <v>67</v>
      </c>
      <c r="K45" s="612">
        <v>1085943.5276859503</v>
      </c>
      <c r="L45" s="484">
        <v>24</v>
      </c>
      <c r="M45" s="450">
        <f t="shared" si="2"/>
        <v>200</v>
      </c>
    </row>
    <row r="46" spans="1:13" ht="15" customHeight="1" thickBot="1" x14ac:dyDescent="0.3">
      <c r="A46" s="459"/>
      <c r="B46" s="460" t="s">
        <v>13</v>
      </c>
      <c r="C46" s="596"/>
      <c r="D46" s="588"/>
      <c r="E46" s="596"/>
      <c r="F46" s="588"/>
      <c r="G46" s="596"/>
      <c r="H46" s="588"/>
      <c r="I46" s="596"/>
      <c r="J46" s="588"/>
      <c r="K46" s="596"/>
      <c r="L46" s="485"/>
      <c r="M46" s="443"/>
    </row>
    <row r="47" spans="1:13" ht="15" customHeight="1" x14ac:dyDescent="0.25">
      <c r="A47" s="461">
        <v>1</v>
      </c>
      <c r="B47" s="438" t="s">
        <v>55</v>
      </c>
      <c r="C47" s="595">
        <v>0.32545865001451779</v>
      </c>
      <c r="D47" s="448">
        <v>52</v>
      </c>
      <c r="E47" s="595">
        <v>41152.092837134856</v>
      </c>
      <c r="F47" s="448">
        <v>11</v>
      </c>
      <c r="G47" s="595">
        <v>140558.36231692677</v>
      </c>
      <c r="H47" s="448">
        <v>12</v>
      </c>
      <c r="I47" s="607">
        <v>0</v>
      </c>
      <c r="J47" s="448">
        <v>67</v>
      </c>
      <c r="K47" s="611">
        <v>996056.8161764706</v>
      </c>
      <c r="L47" s="482">
        <v>44</v>
      </c>
      <c r="M47" s="445">
        <f t="shared" ref="M47:M66" si="3">D47+F47+H47+J47+L47</f>
        <v>186</v>
      </c>
    </row>
    <row r="48" spans="1:13" ht="15" customHeight="1" x14ac:dyDescent="0.25">
      <c r="A48" s="461">
        <v>2</v>
      </c>
      <c r="B48" s="207" t="s">
        <v>162</v>
      </c>
      <c r="C48" s="594">
        <v>8.9468846771710159E-2</v>
      </c>
      <c r="D48" s="589">
        <v>110</v>
      </c>
      <c r="E48" s="594">
        <v>16529.357798165136</v>
      </c>
      <c r="F48" s="589">
        <v>91</v>
      </c>
      <c r="G48" s="594">
        <v>90697.336681957182</v>
      </c>
      <c r="H48" s="589">
        <v>90</v>
      </c>
      <c r="I48" s="594">
        <v>4136.9311773700301</v>
      </c>
      <c r="J48" s="589">
        <v>64</v>
      </c>
      <c r="K48" s="610">
        <v>904443.74102564098</v>
      </c>
      <c r="L48" s="483">
        <v>81</v>
      </c>
      <c r="M48" s="447">
        <f t="shared" si="3"/>
        <v>436</v>
      </c>
    </row>
    <row r="49" spans="1:13" ht="15" customHeight="1" x14ac:dyDescent="0.25">
      <c r="A49" s="461">
        <v>3</v>
      </c>
      <c r="B49" s="207" t="s">
        <v>59</v>
      </c>
      <c r="C49" s="594">
        <v>0.45177550710037973</v>
      </c>
      <c r="D49" s="589">
        <v>27</v>
      </c>
      <c r="E49" s="594">
        <v>39284.000593812372</v>
      </c>
      <c r="F49" s="589">
        <v>12</v>
      </c>
      <c r="G49" s="594">
        <v>99254.631137724558</v>
      </c>
      <c r="H49" s="589">
        <v>50</v>
      </c>
      <c r="I49" s="594">
        <v>7024.6596556886225</v>
      </c>
      <c r="J49" s="589">
        <v>19</v>
      </c>
      <c r="K49" s="610">
        <v>925919.02300813003</v>
      </c>
      <c r="L49" s="483">
        <v>69</v>
      </c>
      <c r="M49" s="447">
        <f t="shared" si="3"/>
        <v>177</v>
      </c>
    </row>
    <row r="50" spans="1:13" ht="15" customHeight="1" x14ac:dyDescent="0.25">
      <c r="A50" s="462">
        <v>4</v>
      </c>
      <c r="B50" s="207" t="s">
        <v>56</v>
      </c>
      <c r="C50" s="595">
        <v>0.3873930072410996</v>
      </c>
      <c r="D50" s="448">
        <v>39</v>
      </c>
      <c r="E50" s="594">
        <v>19849.68363136176</v>
      </c>
      <c r="F50" s="589">
        <v>71</v>
      </c>
      <c r="G50" s="594">
        <v>87563.793108665748</v>
      </c>
      <c r="H50" s="589">
        <v>101</v>
      </c>
      <c r="I50" s="594">
        <v>4686.8831052269607</v>
      </c>
      <c r="J50" s="589">
        <v>40</v>
      </c>
      <c r="K50" s="610">
        <v>978593.13183544308</v>
      </c>
      <c r="L50" s="483">
        <v>52</v>
      </c>
      <c r="M50" s="447">
        <f t="shared" si="3"/>
        <v>303</v>
      </c>
    </row>
    <row r="51" spans="1:13" ht="15" customHeight="1" x14ac:dyDescent="0.25">
      <c r="A51" s="462">
        <v>5</v>
      </c>
      <c r="B51" s="207" t="s">
        <v>57</v>
      </c>
      <c r="C51" s="594">
        <v>0.10419049701597637</v>
      </c>
      <c r="D51" s="589">
        <v>104</v>
      </c>
      <c r="E51" s="594">
        <v>15105.810573888093</v>
      </c>
      <c r="F51" s="589">
        <v>97</v>
      </c>
      <c r="G51" s="594">
        <v>87039.767489239588</v>
      </c>
      <c r="H51" s="589">
        <v>104</v>
      </c>
      <c r="I51" s="594">
        <v>3780.5637015781922</v>
      </c>
      <c r="J51" s="589">
        <v>66</v>
      </c>
      <c r="K51" s="610">
        <v>843577.46941176476</v>
      </c>
      <c r="L51" s="483">
        <v>100</v>
      </c>
      <c r="M51" s="447">
        <f t="shared" si="3"/>
        <v>471</v>
      </c>
    </row>
    <row r="52" spans="1:13" ht="15" customHeight="1" x14ac:dyDescent="0.25">
      <c r="A52" s="462">
        <v>6</v>
      </c>
      <c r="B52" s="207" t="s">
        <v>58</v>
      </c>
      <c r="C52" s="594">
        <v>0.28242902749182736</v>
      </c>
      <c r="D52" s="589">
        <v>64</v>
      </c>
      <c r="E52" s="594">
        <v>33860.576703703708</v>
      </c>
      <c r="F52" s="589">
        <v>21</v>
      </c>
      <c r="G52" s="594">
        <v>202110.27784259259</v>
      </c>
      <c r="H52" s="589">
        <v>5</v>
      </c>
      <c r="I52" s="594">
        <v>13655.728907407407</v>
      </c>
      <c r="J52" s="589">
        <v>4</v>
      </c>
      <c r="K52" s="610">
        <v>1049915.9931967214</v>
      </c>
      <c r="L52" s="483">
        <v>32</v>
      </c>
      <c r="M52" s="447">
        <f t="shared" si="3"/>
        <v>126</v>
      </c>
    </row>
    <row r="53" spans="1:13" ht="15" customHeight="1" x14ac:dyDescent="0.25">
      <c r="A53" s="462">
        <v>7</v>
      </c>
      <c r="B53" s="207" t="s">
        <v>163</v>
      </c>
      <c r="C53" s="594">
        <v>0.45145462184135982</v>
      </c>
      <c r="D53" s="589">
        <v>28</v>
      </c>
      <c r="E53" s="594">
        <v>123530.67039106146</v>
      </c>
      <c r="F53" s="589">
        <v>3</v>
      </c>
      <c r="G53" s="594">
        <v>417682.80346368713</v>
      </c>
      <c r="H53" s="589">
        <v>1</v>
      </c>
      <c r="I53" s="594">
        <v>54183.878826815642</v>
      </c>
      <c r="J53" s="589">
        <v>2</v>
      </c>
      <c r="K53" s="610">
        <v>1150733.665263158</v>
      </c>
      <c r="L53" s="483">
        <v>15</v>
      </c>
      <c r="M53" s="447">
        <f t="shared" si="3"/>
        <v>49</v>
      </c>
    </row>
    <row r="54" spans="1:13" ht="15" customHeight="1" x14ac:dyDescent="0.25">
      <c r="A54" s="462">
        <v>8</v>
      </c>
      <c r="B54" s="207" t="s">
        <v>164</v>
      </c>
      <c r="C54" s="594">
        <v>0.15046227418924832</v>
      </c>
      <c r="D54" s="589">
        <v>97</v>
      </c>
      <c r="E54" s="594">
        <v>9174.7845127719975</v>
      </c>
      <c r="F54" s="589">
        <v>107</v>
      </c>
      <c r="G54" s="594">
        <v>84153.667209082298</v>
      </c>
      <c r="H54" s="589">
        <v>108</v>
      </c>
      <c r="I54" s="594">
        <v>4649.855723746452</v>
      </c>
      <c r="J54" s="589">
        <v>41</v>
      </c>
      <c r="K54" s="610">
        <v>1117630.1856249999</v>
      </c>
      <c r="L54" s="483">
        <v>20</v>
      </c>
      <c r="M54" s="447">
        <f t="shared" si="3"/>
        <v>373</v>
      </c>
    </row>
    <row r="55" spans="1:13" ht="15" customHeight="1" x14ac:dyDescent="0.25">
      <c r="A55" s="462">
        <v>9</v>
      </c>
      <c r="B55" s="207" t="s">
        <v>15</v>
      </c>
      <c r="C55" s="594">
        <v>0.84175623137700939</v>
      </c>
      <c r="D55" s="589">
        <v>6</v>
      </c>
      <c r="E55" s="594">
        <v>16807.236180904521</v>
      </c>
      <c r="F55" s="589">
        <v>88</v>
      </c>
      <c r="G55" s="594">
        <v>110068.87335008376</v>
      </c>
      <c r="H55" s="589">
        <v>26</v>
      </c>
      <c r="I55" s="594">
        <v>4484.1224958123948</v>
      </c>
      <c r="J55" s="589">
        <v>54</v>
      </c>
      <c r="K55" s="610">
        <v>786406.32979166659</v>
      </c>
      <c r="L55" s="483">
        <v>110</v>
      </c>
      <c r="M55" s="447">
        <f t="shared" si="3"/>
        <v>284</v>
      </c>
    </row>
    <row r="56" spans="1:13" ht="15" customHeight="1" x14ac:dyDescent="0.25">
      <c r="A56" s="462">
        <v>10</v>
      </c>
      <c r="B56" s="207" t="s">
        <v>16</v>
      </c>
      <c r="C56" s="594">
        <v>0.44417690992739745</v>
      </c>
      <c r="D56" s="589">
        <v>29</v>
      </c>
      <c r="E56" s="594">
        <v>14495.368171021377</v>
      </c>
      <c r="F56" s="589">
        <v>99</v>
      </c>
      <c r="G56" s="594">
        <v>105759.15980997625</v>
      </c>
      <c r="H56" s="589">
        <v>31</v>
      </c>
      <c r="I56" s="594">
        <v>4762.0878147268404</v>
      </c>
      <c r="J56" s="589">
        <v>35</v>
      </c>
      <c r="K56" s="610">
        <v>867673.36333333328</v>
      </c>
      <c r="L56" s="483">
        <v>96</v>
      </c>
      <c r="M56" s="447">
        <f t="shared" si="3"/>
        <v>290</v>
      </c>
    </row>
    <row r="57" spans="1:13" ht="15" customHeight="1" x14ac:dyDescent="0.25">
      <c r="A57" s="462">
        <v>11</v>
      </c>
      <c r="B57" s="207" t="s">
        <v>17</v>
      </c>
      <c r="C57" s="594">
        <v>0.90070037229163868</v>
      </c>
      <c r="D57" s="589">
        <v>2</v>
      </c>
      <c r="E57" s="594">
        <v>9670.9375</v>
      </c>
      <c r="F57" s="589">
        <v>105</v>
      </c>
      <c r="G57" s="594">
        <v>103047.04071428571</v>
      </c>
      <c r="H57" s="589">
        <v>38</v>
      </c>
      <c r="I57" s="594">
        <v>4767.42875</v>
      </c>
      <c r="J57" s="589">
        <v>34</v>
      </c>
      <c r="K57" s="610">
        <v>818770.35361702123</v>
      </c>
      <c r="L57" s="483">
        <v>106</v>
      </c>
      <c r="M57" s="447">
        <f t="shared" si="3"/>
        <v>285</v>
      </c>
    </row>
    <row r="58" spans="1:13" ht="15" customHeight="1" x14ac:dyDescent="0.25">
      <c r="A58" s="462">
        <v>12</v>
      </c>
      <c r="B58" s="207" t="s">
        <v>18</v>
      </c>
      <c r="C58" s="594">
        <v>0.19013292847116342</v>
      </c>
      <c r="D58" s="589">
        <v>92</v>
      </c>
      <c r="E58" s="594">
        <v>44543.774703557312</v>
      </c>
      <c r="F58" s="589">
        <v>9</v>
      </c>
      <c r="G58" s="594">
        <v>122025.29650197629</v>
      </c>
      <c r="H58" s="589">
        <v>19</v>
      </c>
      <c r="I58" s="594">
        <v>4349.2400197628458</v>
      </c>
      <c r="J58" s="589">
        <v>60</v>
      </c>
      <c r="K58" s="610">
        <v>848217.01487804879</v>
      </c>
      <c r="L58" s="483">
        <v>98</v>
      </c>
      <c r="M58" s="447">
        <f t="shared" si="3"/>
        <v>278</v>
      </c>
    </row>
    <row r="59" spans="1:13" ht="15" customHeight="1" x14ac:dyDescent="0.25">
      <c r="A59" s="462">
        <v>13</v>
      </c>
      <c r="B59" s="207" t="s">
        <v>165</v>
      </c>
      <c r="C59" s="594">
        <v>0.11019413667749722</v>
      </c>
      <c r="D59" s="589">
        <v>103</v>
      </c>
      <c r="E59" s="594">
        <v>19162.769874476988</v>
      </c>
      <c r="F59" s="589">
        <v>79</v>
      </c>
      <c r="G59" s="594">
        <v>87570.253129707111</v>
      </c>
      <c r="H59" s="589">
        <v>100</v>
      </c>
      <c r="I59" s="594">
        <v>4832.3322343096243</v>
      </c>
      <c r="J59" s="589">
        <v>33</v>
      </c>
      <c r="K59" s="610">
        <v>913384.66652173921</v>
      </c>
      <c r="L59" s="483">
        <v>77</v>
      </c>
      <c r="M59" s="447">
        <f t="shared" si="3"/>
        <v>392</v>
      </c>
    </row>
    <row r="60" spans="1:13" ht="15" customHeight="1" x14ac:dyDescent="0.25">
      <c r="A60" s="462">
        <v>14</v>
      </c>
      <c r="B60" s="207" t="s">
        <v>19</v>
      </c>
      <c r="C60" s="594">
        <v>0.17454215050528882</v>
      </c>
      <c r="D60" s="589">
        <v>96</v>
      </c>
      <c r="E60" s="594">
        <v>17551.744186046511</v>
      </c>
      <c r="F60" s="589">
        <v>85</v>
      </c>
      <c r="G60" s="594">
        <v>118311.67548449613</v>
      </c>
      <c r="H60" s="589">
        <v>22</v>
      </c>
      <c r="I60" s="594">
        <v>6077.3092248062012</v>
      </c>
      <c r="J60" s="589">
        <v>22</v>
      </c>
      <c r="K60" s="610">
        <v>1062053.4818181817</v>
      </c>
      <c r="L60" s="483">
        <v>30</v>
      </c>
      <c r="M60" s="447">
        <f t="shared" si="3"/>
        <v>255</v>
      </c>
    </row>
    <row r="61" spans="1:13" ht="15" customHeight="1" x14ac:dyDescent="0.25">
      <c r="A61" s="462">
        <v>15</v>
      </c>
      <c r="B61" s="207" t="s">
        <v>166</v>
      </c>
      <c r="C61" s="594">
        <v>0.10116756592402619</v>
      </c>
      <c r="D61" s="589">
        <v>106</v>
      </c>
      <c r="E61" s="594">
        <v>18350.983397190295</v>
      </c>
      <c r="F61" s="589">
        <v>84</v>
      </c>
      <c r="G61" s="594">
        <v>82948.452707535122</v>
      </c>
      <c r="H61" s="589">
        <v>109</v>
      </c>
      <c r="I61" s="594">
        <v>62839.180702426558</v>
      </c>
      <c r="J61" s="589">
        <v>1</v>
      </c>
      <c r="K61" s="610">
        <v>881994.53653061227</v>
      </c>
      <c r="L61" s="483">
        <v>90</v>
      </c>
      <c r="M61" s="447">
        <f t="shared" si="3"/>
        <v>390</v>
      </c>
    </row>
    <row r="62" spans="1:13" ht="15" customHeight="1" x14ac:dyDescent="0.25">
      <c r="A62" s="462">
        <v>16</v>
      </c>
      <c r="B62" s="207" t="s">
        <v>20</v>
      </c>
      <c r="C62" s="594">
        <v>0.21994007868250964</v>
      </c>
      <c r="D62" s="589">
        <v>84</v>
      </c>
      <c r="E62" s="594">
        <v>11832.993562231759</v>
      </c>
      <c r="F62" s="589">
        <v>103</v>
      </c>
      <c r="G62" s="594">
        <v>93247.855772532188</v>
      </c>
      <c r="H62" s="589">
        <v>81</v>
      </c>
      <c r="I62" s="594">
        <v>4495.6264484978537</v>
      </c>
      <c r="J62" s="589">
        <v>53</v>
      </c>
      <c r="K62" s="610">
        <v>917804.84392857144</v>
      </c>
      <c r="L62" s="483">
        <v>74</v>
      </c>
      <c r="M62" s="447">
        <f t="shared" si="3"/>
        <v>395</v>
      </c>
    </row>
    <row r="63" spans="1:13" ht="15" customHeight="1" x14ac:dyDescent="0.25">
      <c r="A63" s="462">
        <v>17</v>
      </c>
      <c r="B63" s="207" t="s">
        <v>4</v>
      </c>
      <c r="C63" s="594">
        <v>0.20986728945341956</v>
      </c>
      <c r="D63" s="589">
        <v>89</v>
      </c>
      <c r="E63" s="594">
        <v>13144.826399270738</v>
      </c>
      <c r="F63" s="589">
        <v>101</v>
      </c>
      <c r="G63" s="594">
        <v>95654.580984503191</v>
      </c>
      <c r="H63" s="589">
        <v>70</v>
      </c>
      <c r="I63" s="594">
        <v>4558.1090793072017</v>
      </c>
      <c r="J63" s="589">
        <v>50</v>
      </c>
      <c r="K63" s="610">
        <v>969511.01507936511</v>
      </c>
      <c r="L63" s="483">
        <v>54</v>
      </c>
      <c r="M63" s="447">
        <f t="shared" si="3"/>
        <v>364</v>
      </c>
    </row>
    <row r="64" spans="1:13" ht="15" customHeight="1" x14ac:dyDescent="0.25">
      <c r="A64" s="463">
        <v>18</v>
      </c>
      <c r="B64" s="439" t="s">
        <v>21</v>
      </c>
      <c r="C64" s="594">
        <v>0.22691707322836541</v>
      </c>
      <c r="D64" s="589">
        <v>81</v>
      </c>
      <c r="E64" s="594">
        <v>20818.963210702343</v>
      </c>
      <c r="F64" s="589">
        <v>60</v>
      </c>
      <c r="G64" s="594">
        <v>91798.827642140473</v>
      </c>
      <c r="H64" s="589">
        <v>87</v>
      </c>
      <c r="I64" s="594">
        <v>4344.8517725752508</v>
      </c>
      <c r="J64" s="589">
        <v>61</v>
      </c>
      <c r="K64" s="610">
        <v>996209.792063492</v>
      </c>
      <c r="L64" s="483">
        <v>43</v>
      </c>
      <c r="M64" s="447">
        <f t="shared" si="3"/>
        <v>332</v>
      </c>
    </row>
    <row r="65" spans="1:13" ht="15" customHeight="1" x14ac:dyDescent="0.25">
      <c r="A65" s="463">
        <v>19</v>
      </c>
      <c r="B65" s="439" t="s">
        <v>22</v>
      </c>
      <c r="C65" s="594">
        <v>0.27206063154483229</v>
      </c>
      <c r="D65" s="589">
        <v>68</v>
      </c>
      <c r="E65" s="594">
        <v>19378.156761412574</v>
      </c>
      <c r="F65" s="589">
        <v>75</v>
      </c>
      <c r="G65" s="594">
        <v>152731.63131782945</v>
      </c>
      <c r="H65" s="589">
        <v>10</v>
      </c>
      <c r="I65" s="594">
        <v>11400.646080964687</v>
      </c>
      <c r="J65" s="589">
        <v>12</v>
      </c>
      <c r="K65" s="610">
        <v>1022270.0321052631</v>
      </c>
      <c r="L65" s="484">
        <v>36</v>
      </c>
      <c r="M65" s="450">
        <f t="shared" si="3"/>
        <v>201</v>
      </c>
    </row>
    <row r="66" spans="1:13" ht="15" customHeight="1" thickBot="1" x14ac:dyDescent="0.3">
      <c r="A66" s="463">
        <v>20</v>
      </c>
      <c r="B66" s="207" t="s">
        <v>209</v>
      </c>
      <c r="C66" s="594">
        <v>0.90010480179725361</v>
      </c>
      <c r="D66" s="589">
        <v>3</v>
      </c>
      <c r="E66" s="594">
        <v>27930.388970820193</v>
      </c>
      <c r="F66" s="589">
        <v>37</v>
      </c>
      <c r="G66" s="594">
        <v>96975.118552839122</v>
      </c>
      <c r="H66" s="589">
        <v>63</v>
      </c>
      <c r="I66" s="594">
        <v>0</v>
      </c>
      <c r="J66" s="589">
        <v>67</v>
      </c>
      <c r="K66" s="610">
        <v>844950.22081632644</v>
      </c>
      <c r="L66" s="484">
        <v>99</v>
      </c>
      <c r="M66" s="450">
        <f t="shared" si="3"/>
        <v>269</v>
      </c>
    </row>
    <row r="67" spans="1:13" ht="15" customHeight="1" thickBot="1" x14ac:dyDescent="0.3">
      <c r="A67" s="451"/>
      <c r="B67" s="442" t="s">
        <v>23</v>
      </c>
      <c r="C67" s="596"/>
      <c r="D67" s="588"/>
      <c r="E67" s="596"/>
      <c r="F67" s="588"/>
      <c r="G67" s="596"/>
      <c r="H67" s="588"/>
      <c r="I67" s="596"/>
      <c r="J67" s="588"/>
      <c r="K67" s="596"/>
      <c r="L67" s="485"/>
      <c r="M67" s="443"/>
    </row>
    <row r="68" spans="1:13" ht="15" customHeight="1" x14ac:dyDescent="0.25">
      <c r="A68" s="458">
        <v>1</v>
      </c>
      <c r="B68" s="207" t="s">
        <v>63</v>
      </c>
      <c r="C68" s="594">
        <v>0.1486164935533735</v>
      </c>
      <c r="D68" s="589">
        <v>98</v>
      </c>
      <c r="E68" s="594">
        <v>30214.090909090908</v>
      </c>
      <c r="F68" s="589">
        <v>28</v>
      </c>
      <c r="G68" s="594">
        <v>118339.69318181818</v>
      </c>
      <c r="H68" s="589">
        <v>21</v>
      </c>
      <c r="I68" s="594">
        <v>0</v>
      </c>
      <c r="J68" s="589">
        <v>67</v>
      </c>
      <c r="K68" s="610">
        <v>1035142.6539361702</v>
      </c>
      <c r="L68" s="482">
        <v>34</v>
      </c>
      <c r="M68" s="445">
        <f t="shared" ref="M68:M81" si="4">D68+F68+H68+J68+L68</f>
        <v>248</v>
      </c>
    </row>
    <row r="69" spans="1:13" ht="15" customHeight="1" x14ac:dyDescent="0.25">
      <c r="A69" s="458">
        <v>2</v>
      </c>
      <c r="B69" s="207" t="s">
        <v>62</v>
      </c>
      <c r="C69" s="594">
        <v>0.30967876211851014</v>
      </c>
      <c r="D69" s="589">
        <v>56</v>
      </c>
      <c r="E69" s="594">
        <v>37905.587242990659</v>
      </c>
      <c r="F69" s="589">
        <v>16</v>
      </c>
      <c r="G69" s="594">
        <v>155259.94025700935</v>
      </c>
      <c r="H69" s="589">
        <v>9</v>
      </c>
      <c r="I69" s="594">
        <v>0</v>
      </c>
      <c r="J69" s="589">
        <v>67</v>
      </c>
      <c r="K69" s="610">
        <v>1119055.8446363637</v>
      </c>
      <c r="L69" s="483">
        <v>19</v>
      </c>
      <c r="M69" s="447">
        <f t="shared" si="4"/>
        <v>167</v>
      </c>
    </row>
    <row r="70" spans="1:13" ht="15" customHeight="1" x14ac:dyDescent="0.25">
      <c r="A70" s="458">
        <v>3</v>
      </c>
      <c r="B70" s="207" t="s">
        <v>167</v>
      </c>
      <c r="C70" s="594">
        <v>0.2312628918789181</v>
      </c>
      <c r="D70" s="589">
        <v>77</v>
      </c>
      <c r="E70" s="594">
        <v>16449.171210468921</v>
      </c>
      <c r="F70" s="589">
        <v>92</v>
      </c>
      <c r="G70" s="594">
        <v>96169.164427480922</v>
      </c>
      <c r="H70" s="589">
        <v>66</v>
      </c>
      <c r="I70" s="594">
        <v>0</v>
      </c>
      <c r="J70" s="589">
        <v>67</v>
      </c>
      <c r="K70" s="610">
        <v>920541.8328947369</v>
      </c>
      <c r="L70" s="483">
        <v>72</v>
      </c>
      <c r="M70" s="447">
        <f t="shared" si="4"/>
        <v>374</v>
      </c>
    </row>
    <row r="71" spans="1:13" ht="15" customHeight="1" x14ac:dyDescent="0.25">
      <c r="A71" s="458">
        <v>4</v>
      </c>
      <c r="B71" s="207" t="s">
        <v>168</v>
      </c>
      <c r="C71" s="594">
        <v>0.18120764944974521</v>
      </c>
      <c r="D71" s="589">
        <v>94</v>
      </c>
      <c r="E71" s="594">
        <v>26040.454016298019</v>
      </c>
      <c r="F71" s="589">
        <v>41</v>
      </c>
      <c r="G71" s="594">
        <v>99551.342607683342</v>
      </c>
      <c r="H71" s="589">
        <v>48</v>
      </c>
      <c r="I71" s="594">
        <v>0</v>
      </c>
      <c r="J71" s="589">
        <v>67</v>
      </c>
      <c r="K71" s="610">
        <v>746463.30044117651</v>
      </c>
      <c r="L71" s="483">
        <v>112</v>
      </c>
      <c r="M71" s="447">
        <f t="shared" si="4"/>
        <v>362</v>
      </c>
    </row>
    <row r="72" spans="1:13" ht="15" customHeight="1" x14ac:dyDescent="0.25">
      <c r="A72" s="458">
        <v>5</v>
      </c>
      <c r="B72" s="207" t="s">
        <v>60</v>
      </c>
      <c r="C72" s="594">
        <v>0.1276128142803207</v>
      </c>
      <c r="D72" s="589">
        <v>101</v>
      </c>
      <c r="E72" s="594">
        <v>17291.058394160584</v>
      </c>
      <c r="F72" s="589">
        <v>87</v>
      </c>
      <c r="G72" s="594">
        <v>88901.074698905111</v>
      </c>
      <c r="H72" s="589">
        <v>94</v>
      </c>
      <c r="I72" s="594">
        <v>0</v>
      </c>
      <c r="J72" s="589">
        <v>67</v>
      </c>
      <c r="K72" s="610">
        <v>990401.00887096766</v>
      </c>
      <c r="L72" s="483">
        <v>46</v>
      </c>
      <c r="M72" s="447">
        <f t="shared" si="4"/>
        <v>395</v>
      </c>
    </row>
    <row r="73" spans="1:13" ht="15" customHeight="1" x14ac:dyDescent="0.25">
      <c r="A73" s="458">
        <v>6</v>
      </c>
      <c r="B73" s="207" t="s">
        <v>169</v>
      </c>
      <c r="C73" s="594">
        <v>0.1383986787163301</v>
      </c>
      <c r="D73" s="589">
        <v>99</v>
      </c>
      <c r="E73" s="594">
        <v>15838.586337760911</v>
      </c>
      <c r="F73" s="589">
        <v>94</v>
      </c>
      <c r="G73" s="594">
        <v>93304.032732447813</v>
      </c>
      <c r="H73" s="589">
        <v>80</v>
      </c>
      <c r="I73" s="594">
        <v>0</v>
      </c>
      <c r="J73" s="589">
        <v>67</v>
      </c>
      <c r="K73" s="610">
        <v>919619.47761904763</v>
      </c>
      <c r="L73" s="483">
        <v>73</v>
      </c>
      <c r="M73" s="447">
        <f t="shared" si="4"/>
        <v>413</v>
      </c>
    </row>
    <row r="74" spans="1:13" ht="15" customHeight="1" x14ac:dyDescent="0.25">
      <c r="A74" s="458">
        <v>7</v>
      </c>
      <c r="B74" s="207" t="s">
        <v>170</v>
      </c>
      <c r="C74" s="594">
        <v>9.8455671790037294E-2</v>
      </c>
      <c r="D74" s="589">
        <v>107</v>
      </c>
      <c r="E74" s="594">
        <v>9360.1159114857746</v>
      </c>
      <c r="F74" s="589">
        <v>106</v>
      </c>
      <c r="G74" s="594">
        <v>86005.743055848259</v>
      </c>
      <c r="H74" s="589">
        <v>105</v>
      </c>
      <c r="I74" s="594">
        <v>0</v>
      </c>
      <c r="J74" s="589">
        <v>67</v>
      </c>
      <c r="K74" s="610">
        <v>1000514.3781632653</v>
      </c>
      <c r="L74" s="483">
        <v>42</v>
      </c>
      <c r="M74" s="447">
        <f t="shared" si="4"/>
        <v>427</v>
      </c>
    </row>
    <row r="75" spans="1:13" ht="15" customHeight="1" x14ac:dyDescent="0.25">
      <c r="A75" s="458">
        <v>8</v>
      </c>
      <c r="B75" s="207" t="s">
        <v>171</v>
      </c>
      <c r="C75" s="594">
        <v>0.39918842354082962</v>
      </c>
      <c r="D75" s="589">
        <v>36</v>
      </c>
      <c r="E75" s="594">
        <v>37992.091906721536</v>
      </c>
      <c r="F75" s="589">
        <v>14</v>
      </c>
      <c r="G75" s="594">
        <v>87467.502112482849</v>
      </c>
      <c r="H75" s="589">
        <v>102</v>
      </c>
      <c r="I75" s="594">
        <v>0</v>
      </c>
      <c r="J75" s="589">
        <v>67</v>
      </c>
      <c r="K75" s="610">
        <v>1033840.1934210527</v>
      </c>
      <c r="L75" s="483">
        <v>35</v>
      </c>
      <c r="M75" s="447">
        <f t="shared" si="4"/>
        <v>254</v>
      </c>
    </row>
    <row r="76" spans="1:13" ht="15" customHeight="1" x14ac:dyDescent="0.25">
      <c r="A76" s="458">
        <v>9</v>
      </c>
      <c r="B76" s="207" t="s">
        <v>10</v>
      </c>
      <c r="C76" s="594">
        <v>0.11832246570885593</v>
      </c>
      <c r="D76" s="589">
        <v>102</v>
      </c>
      <c r="E76" s="594">
        <v>22780.262123197903</v>
      </c>
      <c r="F76" s="589">
        <v>49</v>
      </c>
      <c r="G76" s="594">
        <v>105715.27288335517</v>
      </c>
      <c r="H76" s="589">
        <v>32</v>
      </c>
      <c r="I76" s="594">
        <v>0</v>
      </c>
      <c r="J76" s="589">
        <v>67</v>
      </c>
      <c r="K76" s="610">
        <v>1016033.2418749999</v>
      </c>
      <c r="L76" s="483">
        <v>39</v>
      </c>
      <c r="M76" s="447">
        <f t="shared" si="4"/>
        <v>289</v>
      </c>
    </row>
    <row r="77" spans="1:13" ht="15" customHeight="1" x14ac:dyDescent="0.25">
      <c r="A77" s="458">
        <v>10</v>
      </c>
      <c r="B77" s="207" t="s">
        <v>172</v>
      </c>
      <c r="C77" s="594">
        <v>0.24755438420253703</v>
      </c>
      <c r="D77" s="589">
        <v>74</v>
      </c>
      <c r="E77" s="594">
        <v>19891.634517766499</v>
      </c>
      <c r="F77" s="589">
        <v>69</v>
      </c>
      <c r="G77" s="594">
        <v>89981.575649746199</v>
      </c>
      <c r="H77" s="589">
        <v>91</v>
      </c>
      <c r="I77" s="594">
        <v>0</v>
      </c>
      <c r="J77" s="589">
        <v>67</v>
      </c>
      <c r="K77" s="610">
        <v>987606.48571428575</v>
      </c>
      <c r="L77" s="483">
        <v>47</v>
      </c>
      <c r="M77" s="447">
        <f t="shared" si="4"/>
        <v>348</v>
      </c>
    </row>
    <row r="78" spans="1:13" ht="15" customHeight="1" x14ac:dyDescent="0.25">
      <c r="A78" s="458">
        <v>11</v>
      </c>
      <c r="B78" s="207" t="s">
        <v>194</v>
      </c>
      <c r="C78" s="594">
        <v>0.34909258374600788</v>
      </c>
      <c r="D78" s="589">
        <v>45</v>
      </c>
      <c r="E78" s="594">
        <v>187322.77881619937</v>
      </c>
      <c r="F78" s="589">
        <v>1</v>
      </c>
      <c r="G78" s="594">
        <v>99147.236105919001</v>
      </c>
      <c r="H78" s="589">
        <v>51</v>
      </c>
      <c r="I78" s="594">
        <v>0</v>
      </c>
      <c r="J78" s="589">
        <v>67</v>
      </c>
      <c r="K78" s="610">
        <v>1318963.4443478261</v>
      </c>
      <c r="L78" s="483">
        <v>5</v>
      </c>
      <c r="M78" s="447">
        <f t="shared" si="4"/>
        <v>169</v>
      </c>
    </row>
    <row r="79" spans="1:13" ht="15" customHeight="1" x14ac:dyDescent="0.25">
      <c r="A79" s="458">
        <v>12</v>
      </c>
      <c r="B79" s="464" t="s">
        <v>133</v>
      </c>
      <c r="C79" s="595">
        <v>0.22845370498359169</v>
      </c>
      <c r="D79" s="448">
        <v>78</v>
      </c>
      <c r="E79" s="595">
        <v>13696.231155778894</v>
      </c>
      <c r="F79" s="448">
        <v>100</v>
      </c>
      <c r="G79" s="595">
        <v>129359.49187939698</v>
      </c>
      <c r="H79" s="448">
        <v>13</v>
      </c>
      <c r="I79" s="595">
        <v>0</v>
      </c>
      <c r="J79" s="448">
        <v>67</v>
      </c>
      <c r="K79" s="611">
        <v>1017629.4624242424</v>
      </c>
      <c r="L79" s="483">
        <v>38</v>
      </c>
      <c r="M79" s="447">
        <f t="shared" si="4"/>
        <v>296</v>
      </c>
    </row>
    <row r="80" spans="1:13" ht="15" customHeight="1" x14ac:dyDescent="0.25">
      <c r="A80" s="462">
        <v>13</v>
      </c>
      <c r="B80" s="207" t="s">
        <v>61</v>
      </c>
      <c r="C80" s="594">
        <v>0.36000082026559366</v>
      </c>
      <c r="D80" s="589">
        <v>43</v>
      </c>
      <c r="E80" s="594">
        <v>25889.878048780487</v>
      </c>
      <c r="F80" s="589">
        <v>43</v>
      </c>
      <c r="G80" s="594">
        <v>98031.635281425886</v>
      </c>
      <c r="H80" s="589">
        <v>60</v>
      </c>
      <c r="I80" s="594">
        <v>0</v>
      </c>
      <c r="J80" s="589">
        <v>67</v>
      </c>
      <c r="K80" s="610">
        <v>901650.79267605639</v>
      </c>
      <c r="L80" s="483">
        <v>83</v>
      </c>
      <c r="M80" s="447">
        <f t="shared" si="4"/>
        <v>296</v>
      </c>
    </row>
    <row r="81" spans="1:13" ht="15" customHeight="1" thickBot="1" x14ac:dyDescent="0.3">
      <c r="A81" s="463">
        <v>14</v>
      </c>
      <c r="B81" s="439" t="s">
        <v>134</v>
      </c>
      <c r="C81" s="597">
        <v>0.77887209230832688</v>
      </c>
      <c r="D81" s="590">
        <v>11</v>
      </c>
      <c r="E81" s="597">
        <v>85139.949926715519</v>
      </c>
      <c r="F81" s="590">
        <v>4</v>
      </c>
      <c r="G81" s="597">
        <v>122674.50686209195</v>
      </c>
      <c r="H81" s="590">
        <v>18</v>
      </c>
      <c r="I81" s="597">
        <v>0</v>
      </c>
      <c r="J81" s="590">
        <v>67</v>
      </c>
      <c r="K81" s="612">
        <v>1142865.2601219511</v>
      </c>
      <c r="L81" s="484">
        <v>17</v>
      </c>
      <c r="M81" s="450">
        <f t="shared" si="4"/>
        <v>117</v>
      </c>
    </row>
    <row r="82" spans="1:13" ht="15" customHeight="1" thickBot="1" x14ac:dyDescent="0.3">
      <c r="A82" s="465"/>
      <c r="B82" s="440" t="s">
        <v>24</v>
      </c>
      <c r="C82" s="598"/>
      <c r="D82" s="591"/>
      <c r="E82" s="598"/>
      <c r="F82" s="591"/>
      <c r="G82" s="606"/>
      <c r="H82" s="605"/>
      <c r="I82" s="598"/>
      <c r="J82" s="591"/>
      <c r="K82" s="606"/>
      <c r="L82" s="608"/>
      <c r="M82" s="466"/>
    </row>
    <row r="83" spans="1:13" ht="15" customHeight="1" x14ac:dyDescent="0.25">
      <c r="A83" s="474">
        <v>1</v>
      </c>
      <c r="B83" s="475" t="s">
        <v>173</v>
      </c>
      <c r="C83" s="599">
        <v>0.3449504684509791</v>
      </c>
      <c r="D83" s="473">
        <v>47</v>
      </c>
      <c r="E83" s="599">
        <v>38321.691542288558</v>
      </c>
      <c r="F83" s="473">
        <v>13</v>
      </c>
      <c r="G83" s="599">
        <v>96029.175482587059</v>
      </c>
      <c r="H83" s="473">
        <v>68</v>
      </c>
      <c r="I83" s="599">
        <v>5443.2971343283571</v>
      </c>
      <c r="J83" s="473">
        <v>24</v>
      </c>
      <c r="K83" s="599">
        <v>935086.26864406781</v>
      </c>
      <c r="L83" s="491">
        <v>65</v>
      </c>
      <c r="M83" s="492">
        <f t="shared" ref="M83:M117" si="5">D83+F83+H83+J83+L83</f>
        <v>217</v>
      </c>
    </row>
    <row r="84" spans="1:13" ht="15" customHeight="1" x14ac:dyDescent="0.25">
      <c r="A84" s="461">
        <v>2</v>
      </c>
      <c r="B84" s="438" t="s">
        <v>25</v>
      </c>
      <c r="C84" s="595">
        <v>9.606081172071973E-2</v>
      </c>
      <c r="D84" s="469">
        <v>108</v>
      </c>
      <c r="E84" s="595">
        <v>19812.751396648044</v>
      </c>
      <c r="F84" s="469">
        <v>72</v>
      </c>
      <c r="G84" s="595">
        <v>107017.02089385474</v>
      </c>
      <c r="H84" s="469">
        <v>29</v>
      </c>
      <c r="I84" s="595">
        <v>5352.5873463687149</v>
      </c>
      <c r="J84" s="469">
        <v>25</v>
      </c>
      <c r="K84" s="611">
        <v>1226166.6863888889</v>
      </c>
      <c r="L84" s="482">
        <v>9</v>
      </c>
      <c r="M84" s="445">
        <f t="shared" si="5"/>
        <v>243</v>
      </c>
    </row>
    <row r="85" spans="1:13" ht="15" customHeight="1" x14ac:dyDescent="0.25">
      <c r="A85" s="462">
        <v>3</v>
      </c>
      <c r="B85" s="207" t="s">
        <v>174</v>
      </c>
      <c r="C85" s="594">
        <v>0.40721749524177736</v>
      </c>
      <c r="D85" s="470">
        <v>32</v>
      </c>
      <c r="E85" s="594">
        <v>18792.761653474055</v>
      </c>
      <c r="F85" s="470">
        <v>81</v>
      </c>
      <c r="G85" s="594">
        <v>92557.971459982407</v>
      </c>
      <c r="H85" s="470">
        <v>84</v>
      </c>
      <c r="I85" s="594">
        <v>11288.358390501318</v>
      </c>
      <c r="J85" s="470">
        <v>14</v>
      </c>
      <c r="K85" s="610">
        <v>963567.53852941177</v>
      </c>
      <c r="L85" s="483">
        <v>57</v>
      </c>
      <c r="M85" s="447">
        <f t="shared" si="5"/>
        <v>268</v>
      </c>
    </row>
    <row r="86" spans="1:13" ht="15" customHeight="1" x14ac:dyDescent="0.25">
      <c r="A86" s="462">
        <v>4</v>
      </c>
      <c r="B86" s="207" t="s">
        <v>175</v>
      </c>
      <c r="C86" s="594">
        <v>0.21681439782979248</v>
      </c>
      <c r="D86" s="470">
        <v>86</v>
      </c>
      <c r="E86" s="594">
        <v>21220.661157024795</v>
      </c>
      <c r="F86" s="470">
        <v>56</v>
      </c>
      <c r="G86" s="594">
        <v>95999.725495867766</v>
      </c>
      <c r="H86" s="470">
        <v>69</v>
      </c>
      <c r="I86" s="594">
        <v>5266.2045702479345</v>
      </c>
      <c r="J86" s="470">
        <v>27</v>
      </c>
      <c r="K86" s="610">
        <v>908306.20447368431</v>
      </c>
      <c r="L86" s="483">
        <v>80</v>
      </c>
      <c r="M86" s="447">
        <f t="shared" si="5"/>
        <v>318</v>
      </c>
    </row>
    <row r="87" spans="1:13" ht="15" customHeight="1" x14ac:dyDescent="0.25">
      <c r="A87" s="462">
        <v>5</v>
      </c>
      <c r="B87" s="207" t="s">
        <v>195</v>
      </c>
      <c r="C87" s="594">
        <v>0.53794016997955929</v>
      </c>
      <c r="D87" s="470">
        <v>21</v>
      </c>
      <c r="E87" s="594">
        <v>36203.743654822334</v>
      </c>
      <c r="F87" s="470">
        <v>19</v>
      </c>
      <c r="G87" s="594">
        <v>87447.419435279182</v>
      </c>
      <c r="H87" s="470">
        <v>103</v>
      </c>
      <c r="I87" s="594">
        <v>4843.6981408629435</v>
      </c>
      <c r="J87" s="470">
        <v>32</v>
      </c>
      <c r="K87" s="610">
        <v>1072562.3491549296</v>
      </c>
      <c r="L87" s="483">
        <v>27</v>
      </c>
      <c r="M87" s="447">
        <f t="shared" si="5"/>
        <v>202</v>
      </c>
    </row>
    <row r="88" spans="1:13" ht="15" customHeight="1" x14ac:dyDescent="0.25">
      <c r="A88" s="462">
        <v>6</v>
      </c>
      <c r="B88" s="207" t="s">
        <v>176</v>
      </c>
      <c r="C88" s="594">
        <v>0.54385402474573863</v>
      </c>
      <c r="D88" s="470">
        <v>20</v>
      </c>
      <c r="E88" s="594">
        <v>15264.502798105897</v>
      </c>
      <c r="F88" s="470">
        <v>96</v>
      </c>
      <c r="G88" s="594">
        <v>82258.027946620743</v>
      </c>
      <c r="H88" s="470">
        <v>110</v>
      </c>
      <c r="I88" s="594">
        <v>4712.4646706844596</v>
      </c>
      <c r="J88" s="470">
        <v>38</v>
      </c>
      <c r="K88" s="610">
        <v>1068316.1840196077</v>
      </c>
      <c r="L88" s="483">
        <v>28</v>
      </c>
      <c r="M88" s="447">
        <f t="shared" si="5"/>
        <v>292</v>
      </c>
    </row>
    <row r="89" spans="1:13" ht="15" customHeight="1" x14ac:dyDescent="0.25">
      <c r="A89" s="462">
        <v>7</v>
      </c>
      <c r="B89" s="207" t="s">
        <v>9</v>
      </c>
      <c r="C89" s="594">
        <v>0.21074693141296905</v>
      </c>
      <c r="D89" s="470">
        <v>88</v>
      </c>
      <c r="E89" s="594">
        <v>28361.976967370443</v>
      </c>
      <c r="F89" s="470">
        <v>33</v>
      </c>
      <c r="G89" s="594">
        <v>105461.10882917467</v>
      </c>
      <c r="H89" s="470">
        <v>33</v>
      </c>
      <c r="I89" s="594">
        <v>6366.4406717850288</v>
      </c>
      <c r="J89" s="470">
        <v>21</v>
      </c>
      <c r="K89" s="610">
        <v>791397.28589743585</v>
      </c>
      <c r="L89" s="483">
        <v>109</v>
      </c>
      <c r="M89" s="447">
        <f t="shared" si="5"/>
        <v>284</v>
      </c>
    </row>
    <row r="90" spans="1:13" ht="15" customHeight="1" x14ac:dyDescent="0.25">
      <c r="A90" s="462">
        <v>8</v>
      </c>
      <c r="B90" s="207" t="s">
        <v>196</v>
      </c>
      <c r="C90" s="594">
        <v>0.22732451300349693</v>
      </c>
      <c r="D90" s="470">
        <v>79</v>
      </c>
      <c r="E90" s="594">
        <v>37646.141732283468</v>
      </c>
      <c r="F90" s="470">
        <v>17</v>
      </c>
      <c r="G90" s="594">
        <v>96840.913790776147</v>
      </c>
      <c r="H90" s="470">
        <v>64</v>
      </c>
      <c r="I90" s="594">
        <v>11575.360472440945</v>
      </c>
      <c r="J90" s="470">
        <v>11</v>
      </c>
      <c r="K90" s="610">
        <v>1213364.4960465117</v>
      </c>
      <c r="L90" s="483">
        <v>10</v>
      </c>
      <c r="M90" s="447">
        <f t="shared" si="5"/>
        <v>181</v>
      </c>
    </row>
    <row r="91" spans="1:13" ht="15" customHeight="1" x14ac:dyDescent="0.25">
      <c r="A91" s="462">
        <v>9</v>
      </c>
      <c r="B91" s="207" t="s">
        <v>197</v>
      </c>
      <c r="C91" s="594">
        <v>0.57445555306031071</v>
      </c>
      <c r="D91" s="470">
        <v>19</v>
      </c>
      <c r="E91" s="594">
        <v>15879.556786703601</v>
      </c>
      <c r="F91" s="470">
        <v>93</v>
      </c>
      <c r="G91" s="594">
        <v>92285.405891043396</v>
      </c>
      <c r="H91" s="470">
        <v>85</v>
      </c>
      <c r="I91" s="594">
        <v>4686.9738873499546</v>
      </c>
      <c r="J91" s="470">
        <v>39</v>
      </c>
      <c r="K91" s="610">
        <v>978660.43950819678</v>
      </c>
      <c r="L91" s="483">
        <v>51</v>
      </c>
      <c r="M91" s="447">
        <f t="shared" si="5"/>
        <v>287</v>
      </c>
    </row>
    <row r="92" spans="1:13" ht="15" customHeight="1" x14ac:dyDescent="0.25">
      <c r="A92" s="462">
        <v>10</v>
      </c>
      <c r="B92" s="207" t="s">
        <v>177</v>
      </c>
      <c r="C92" s="595">
        <v>0.31827159958557677</v>
      </c>
      <c r="D92" s="469">
        <v>53</v>
      </c>
      <c r="E92" s="595">
        <v>18558.896000000001</v>
      </c>
      <c r="F92" s="469">
        <v>83</v>
      </c>
      <c r="G92" s="595">
        <v>93741.044672000004</v>
      </c>
      <c r="H92" s="469">
        <v>78</v>
      </c>
      <c r="I92" s="595">
        <v>4629.0334159999993</v>
      </c>
      <c r="J92" s="469">
        <v>44</v>
      </c>
      <c r="K92" s="611">
        <v>1092809.1130000001</v>
      </c>
      <c r="L92" s="483">
        <v>23</v>
      </c>
      <c r="M92" s="447">
        <f t="shared" si="5"/>
        <v>281</v>
      </c>
    </row>
    <row r="93" spans="1:13" ht="15" customHeight="1" x14ac:dyDescent="0.25">
      <c r="A93" s="462">
        <v>11</v>
      </c>
      <c r="B93" s="207" t="s">
        <v>204</v>
      </c>
      <c r="C93" s="594">
        <v>0.34823921142987896</v>
      </c>
      <c r="D93" s="470">
        <v>46</v>
      </c>
      <c r="E93" s="594">
        <v>21780.143329658214</v>
      </c>
      <c r="F93" s="470">
        <v>55</v>
      </c>
      <c r="G93" s="594">
        <v>102168.63181918413</v>
      </c>
      <c r="H93" s="470">
        <v>41</v>
      </c>
      <c r="I93" s="594">
        <v>5202.4264718853356</v>
      </c>
      <c r="J93" s="470">
        <v>28</v>
      </c>
      <c r="K93" s="610">
        <v>896638.04833333334</v>
      </c>
      <c r="L93" s="483">
        <v>87</v>
      </c>
      <c r="M93" s="447">
        <f t="shared" si="5"/>
        <v>257</v>
      </c>
    </row>
    <row r="94" spans="1:13" ht="15" customHeight="1" x14ac:dyDescent="0.25">
      <c r="A94" s="462">
        <v>12</v>
      </c>
      <c r="B94" s="207" t="s">
        <v>205</v>
      </c>
      <c r="C94" s="594">
        <v>0.25421925438847287</v>
      </c>
      <c r="D94" s="470">
        <v>72</v>
      </c>
      <c r="E94" s="594">
        <v>36524.244444444441</v>
      </c>
      <c r="F94" s="470">
        <v>18</v>
      </c>
      <c r="G94" s="594">
        <v>101717.44547777779</v>
      </c>
      <c r="H94" s="470">
        <v>44</v>
      </c>
      <c r="I94" s="594">
        <v>12286.116911111112</v>
      </c>
      <c r="J94" s="470">
        <v>8</v>
      </c>
      <c r="K94" s="610">
        <v>900420.28864406783</v>
      </c>
      <c r="L94" s="483">
        <v>84</v>
      </c>
      <c r="M94" s="447">
        <f t="shared" si="5"/>
        <v>226</v>
      </c>
    </row>
    <row r="95" spans="1:13" ht="15" customHeight="1" x14ac:dyDescent="0.25">
      <c r="A95" s="462">
        <v>13</v>
      </c>
      <c r="B95" s="207" t="s">
        <v>178</v>
      </c>
      <c r="C95" s="594">
        <v>0.37879502203100351</v>
      </c>
      <c r="D95" s="470">
        <v>41</v>
      </c>
      <c r="E95" s="594">
        <v>3134.8041615667075</v>
      </c>
      <c r="F95" s="470">
        <v>112</v>
      </c>
      <c r="G95" s="594">
        <v>91294.677815177492</v>
      </c>
      <c r="H95" s="470">
        <v>88</v>
      </c>
      <c r="I95" s="594">
        <v>4576.2032619339043</v>
      </c>
      <c r="J95" s="470">
        <v>49</v>
      </c>
      <c r="K95" s="610">
        <v>1014805.2701162791</v>
      </c>
      <c r="L95" s="483">
        <v>40</v>
      </c>
      <c r="M95" s="447">
        <f t="shared" si="5"/>
        <v>330</v>
      </c>
    </row>
    <row r="96" spans="1:13" ht="15" customHeight="1" x14ac:dyDescent="0.25">
      <c r="A96" s="462">
        <v>14</v>
      </c>
      <c r="B96" s="207" t="s">
        <v>179</v>
      </c>
      <c r="C96" s="594">
        <v>0.50431014330077018</v>
      </c>
      <c r="D96" s="470">
        <v>23</v>
      </c>
      <c r="E96" s="594">
        <v>20344.757914338919</v>
      </c>
      <c r="F96" s="470">
        <v>63</v>
      </c>
      <c r="G96" s="594">
        <v>98214.873845437614</v>
      </c>
      <c r="H96" s="470">
        <v>58</v>
      </c>
      <c r="I96" s="594">
        <v>4534.3478212290511</v>
      </c>
      <c r="J96" s="470">
        <v>51</v>
      </c>
      <c r="K96" s="610">
        <v>827045.72863013693</v>
      </c>
      <c r="L96" s="483">
        <v>104</v>
      </c>
      <c r="M96" s="447">
        <f t="shared" si="5"/>
        <v>299</v>
      </c>
    </row>
    <row r="97" spans="1:13" ht="15" customHeight="1" x14ac:dyDescent="0.25">
      <c r="A97" s="462">
        <v>15</v>
      </c>
      <c r="B97" s="207" t="s">
        <v>180</v>
      </c>
      <c r="C97" s="594">
        <v>0.45287475567260249</v>
      </c>
      <c r="D97" s="470">
        <v>26</v>
      </c>
      <c r="E97" s="594">
        <v>5173.2110091743116</v>
      </c>
      <c r="F97" s="470">
        <v>110</v>
      </c>
      <c r="G97" s="594">
        <v>99361.669847094803</v>
      </c>
      <c r="H97" s="470">
        <v>49</v>
      </c>
      <c r="I97" s="594">
        <v>4576.9410193679914</v>
      </c>
      <c r="J97" s="470">
        <v>48</v>
      </c>
      <c r="K97" s="610">
        <v>765518.7120833334</v>
      </c>
      <c r="L97" s="483">
        <v>111</v>
      </c>
      <c r="M97" s="447">
        <f t="shared" si="5"/>
        <v>344</v>
      </c>
    </row>
    <row r="98" spans="1:13" ht="15" customHeight="1" x14ac:dyDescent="0.25">
      <c r="A98" s="462">
        <v>16</v>
      </c>
      <c r="B98" s="207" t="s">
        <v>207</v>
      </c>
      <c r="C98" s="594">
        <v>0.3305942089646895</v>
      </c>
      <c r="D98" s="470">
        <v>50</v>
      </c>
      <c r="E98" s="594">
        <v>23110.037974683546</v>
      </c>
      <c r="F98" s="470">
        <v>48</v>
      </c>
      <c r="G98" s="594">
        <v>109587.97421518987</v>
      </c>
      <c r="H98" s="470">
        <v>27</v>
      </c>
      <c r="I98" s="594">
        <v>4402.8243164556961</v>
      </c>
      <c r="J98" s="470">
        <v>57</v>
      </c>
      <c r="K98" s="610">
        <v>885620.71754385962</v>
      </c>
      <c r="L98" s="483">
        <v>89</v>
      </c>
      <c r="M98" s="447">
        <f t="shared" si="5"/>
        <v>271</v>
      </c>
    </row>
    <row r="99" spans="1:13" ht="15" customHeight="1" x14ac:dyDescent="0.25">
      <c r="A99" s="462">
        <v>17</v>
      </c>
      <c r="B99" s="207" t="s">
        <v>181</v>
      </c>
      <c r="C99" s="594">
        <v>0.21725957359105411</v>
      </c>
      <c r="D99" s="470">
        <v>85</v>
      </c>
      <c r="E99" s="594">
        <v>3285.2462526766594</v>
      </c>
      <c r="F99" s="470">
        <v>111</v>
      </c>
      <c r="G99" s="594">
        <v>94739.079857244826</v>
      </c>
      <c r="H99" s="470">
        <v>74</v>
      </c>
      <c r="I99" s="594">
        <v>4433.67153461813</v>
      </c>
      <c r="J99" s="470">
        <v>56</v>
      </c>
      <c r="K99" s="610">
        <v>992822.2702597403</v>
      </c>
      <c r="L99" s="483">
        <v>45</v>
      </c>
      <c r="M99" s="447">
        <f t="shared" si="5"/>
        <v>371</v>
      </c>
    </row>
    <row r="100" spans="1:13" ht="15" customHeight="1" x14ac:dyDescent="0.25">
      <c r="A100" s="462">
        <v>18</v>
      </c>
      <c r="B100" s="207" t="s">
        <v>182</v>
      </c>
      <c r="C100" s="594">
        <v>0.29269696635449166</v>
      </c>
      <c r="D100" s="470">
        <v>60</v>
      </c>
      <c r="E100" s="594">
        <v>20447.851631631635</v>
      </c>
      <c r="F100" s="470">
        <v>62</v>
      </c>
      <c r="G100" s="594">
        <v>100214.63221221221</v>
      </c>
      <c r="H100" s="470">
        <v>47</v>
      </c>
      <c r="I100" s="594">
        <v>4637.1652452452454</v>
      </c>
      <c r="J100" s="470">
        <v>43</v>
      </c>
      <c r="K100" s="610">
        <v>798122.49154929572</v>
      </c>
      <c r="L100" s="483">
        <v>108</v>
      </c>
      <c r="M100" s="447">
        <f t="shared" si="5"/>
        <v>320</v>
      </c>
    </row>
    <row r="101" spans="1:13" ht="15" customHeight="1" x14ac:dyDescent="0.25">
      <c r="A101" s="462">
        <v>19</v>
      </c>
      <c r="B101" s="207" t="s">
        <v>183</v>
      </c>
      <c r="C101" s="594">
        <v>0.29084739057039632</v>
      </c>
      <c r="D101" s="470">
        <v>61</v>
      </c>
      <c r="E101" s="594">
        <v>25823.430478927206</v>
      </c>
      <c r="F101" s="470">
        <v>44</v>
      </c>
      <c r="G101" s="594">
        <v>94545.016906130273</v>
      </c>
      <c r="H101" s="470">
        <v>75</v>
      </c>
      <c r="I101" s="594">
        <v>4140.3872030651346</v>
      </c>
      <c r="J101" s="470">
        <v>63</v>
      </c>
      <c r="K101" s="610">
        <v>932157.95700000005</v>
      </c>
      <c r="L101" s="483">
        <v>66</v>
      </c>
      <c r="M101" s="447">
        <f t="shared" si="5"/>
        <v>309</v>
      </c>
    </row>
    <row r="102" spans="1:13" ht="15" customHeight="1" x14ac:dyDescent="0.25">
      <c r="A102" s="462">
        <v>20</v>
      </c>
      <c r="B102" s="207" t="s">
        <v>82</v>
      </c>
      <c r="C102" s="594">
        <v>0.35388399565532874</v>
      </c>
      <c r="D102" s="470">
        <v>44</v>
      </c>
      <c r="E102" s="594">
        <v>19317.76207302709</v>
      </c>
      <c r="F102" s="470">
        <v>77</v>
      </c>
      <c r="G102" s="594">
        <v>116451.04272477425</v>
      </c>
      <c r="H102" s="470">
        <v>23</v>
      </c>
      <c r="I102" s="594">
        <v>7282.4802277188855</v>
      </c>
      <c r="J102" s="470">
        <v>18</v>
      </c>
      <c r="K102" s="610">
        <v>1109273.5919496855</v>
      </c>
      <c r="L102" s="483">
        <v>21</v>
      </c>
      <c r="M102" s="447">
        <f t="shared" si="5"/>
        <v>183</v>
      </c>
    </row>
    <row r="103" spans="1:13" ht="15" customHeight="1" x14ac:dyDescent="0.25">
      <c r="A103" s="462">
        <v>21</v>
      </c>
      <c r="B103" s="207" t="s">
        <v>184</v>
      </c>
      <c r="C103" s="594">
        <v>0.22309952583337728</v>
      </c>
      <c r="D103" s="470">
        <v>82</v>
      </c>
      <c r="E103" s="594">
        <v>30308.137360661633</v>
      </c>
      <c r="F103" s="470">
        <v>27</v>
      </c>
      <c r="G103" s="594">
        <v>84474.438899676374</v>
      </c>
      <c r="H103" s="470">
        <v>106</v>
      </c>
      <c r="I103" s="594">
        <v>11340.489075871988</v>
      </c>
      <c r="J103" s="470">
        <v>13</v>
      </c>
      <c r="K103" s="610">
        <v>1226898.3593220341</v>
      </c>
      <c r="L103" s="483">
        <v>8</v>
      </c>
      <c r="M103" s="447">
        <f t="shared" si="5"/>
        <v>236</v>
      </c>
    </row>
    <row r="104" spans="1:13" ht="15" customHeight="1" x14ac:dyDescent="0.25">
      <c r="A104" s="462">
        <v>22</v>
      </c>
      <c r="B104" s="207" t="s">
        <v>83</v>
      </c>
      <c r="C104" s="594">
        <v>0.67550204266187863</v>
      </c>
      <c r="D104" s="470">
        <v>16</v>
      </c>
      <c r="E104" s="594">
        <v>6813.259557344064</v>
      </c>
      <c r="F104" s="470">
        <v>108</v>
      </c>
      <c r="G104" s="594">
        <v>89076.041896378272</v>
      </c>
      <c r="H104" s="470">
        <v>93</v>
      </c>
      <c r="I104" s="594">
        <v>12334.328093561367</v>
      </c>
      <c r="J104" s="470">
        <v>7</v>
      </c>
      <c r="K104" s="610">
        <v>1343259.8617307693</v>
      </c>
      <c r="L104" s="483">
        <v>3</v>
      </c>
      <c r="M104" s="447">
        <f t="shared" si="5"/>
        <v>227</v>
      </c>
    </row>
    <row r="105" spans="1:13" ht="15" customHeight="1" x14ac:dyDescent="0.25">
      <c r="A105" s="462">
        <v>23</v>
      </c>
      <c r="B105" s="207" t="s">
        <v>206</v>
      </c>
      <c r="C105" s="594">
        <v>0.37720127910674095</v>
      </c>
      <c r="D105" s="470">
        <v>42</v>
      </c>
      <c r="E105" s="594">
        <v>19693.762736535664</v>
      </c>
      <c r="F105" s="470">
        <v>74</v>
      </c>
      <c r="G105" s="594">
        <v>96649.383282387193</v>
      </c>
      <c r="H105" s="470">
        <v>65</v>
      </c>
      <c r="I105" s="594">
        <v>4722.5652328966517</v>
      </c>
      <c r="J105" s="470">
        <v>36</v>
      </c>
      <c r="K105" s="610">
        <v>886511.11894117645</v>
      </c>
      <c r="L105" s="483">
        <v>88</v>
      </c>
      <c r="M105" s="447">
        <f t="shared" si="5"/>
        <v>305</v>
      </c>
    </row>
    <row r="106" spans="1:13" ht="15" customHeight="1" x14ac:dyDescent="0.25">
      <c r="A106" s="462">
        <v>24</v>
      </c>
      <c r="B106" s="207" t="s">
        <v>84</v>
      </c>
      <c r="C106" s="594">
        <v>0.51639747071406439</v>
      </c>
      <c r="D106" s="470">
        <v>22</v>
      </c>
      <c r="E106" s="594">
        <v>22737.966920913885</v>
      </c>
      <c r="F106" s="470">
        <v>50</v>
      </c>
      <c r="G106" s="594">
        <v>81420.124952548329</v>
      </c>
      <c r="H106" s="470">
        <v>111</v>
      </c>
      <c r="I106" s="594">
        <v>4612.4452231985942</v>
      </c>
      <c r="J106" s="470">
        <v>45</v>
      </c>
      <c r="K106" s="610">
        <v>877205.5811111111</v>
      </c>
      <c r="L106" s="483">
        <v>94</v>
      </c>
      <c r="M106" s="447">
        <f t="shared" si="5"/>
        <v>322</v>
      </c>
    </row>
    <row r="107" spans="1:13" ht="15" customHeight="1" x14ac:dyDescent="0.25">
      <c r="A107" s="462">
        <v>25</v>
      </c>
      <c r="B107" s="207" t="s">
        <v>85</v>
      </c>
      <c r="C107" s="594">
        <v>0.71435134394286937</v>
      </c>
      <c r="D107" s="470">
        <v>15</v>
      </c>
      <c r="E107" s="594">
        <v>20199.884836852209</v>
      </c>
      <c r="F107" s="470">
        <v>67</v>
      </c>
      <c r="G107" s="594">
        <v>78221.177559181073</v>
      </c>
      <c r="H107" s="470">
        <v>112</v>
      </c>
      <c r="I107" s="594">
        <v>4712.7867626359566</v>
      </c>
      <c r="J107" s="470">
        <v>37</v>
      </c>
      <c r="K107" s="610">
        <v>950701.43737931026</v>
      </c>
      <c r="L107" s="483">
        <v>62</v>
      </c>
      <c r="M107" s="447">
        <f t="shared" si="5"/>
        <v>293</v>
      </c>
    </row>
    <row r="108" spans="1:13" ht="15" customHeight="1" x14ac:dyDescent="0.25">
      <c r="A108" s="462">
        <v>26</v>
      </c>
      <c r="B108" s="207" t="s">
        <v>28</v>
      </c>
      <c r="C108" s="594">
        <v>0.77933870257578575</v>
      </c>
      <c r="D108" s="470">
        <v>10</v>
      </c>
      <c r="E108" s="594">
        <v>32037.592592592591</v>
      </c>
      <c r="F108" s="470">
        <v>23</v>
      </c>
      <c r="G108" s="594">
        <v>96167.369365881037</v>
      </c>
      <c r="H108" s="470">
        <v>67</v>
      </c>
      <c r="I108" s="594">
        <v>10412.727278338945</v>
      </c>
      <c r="J108" s="470">
        <v>15</v>
      </c>
      <c r="K108" s="610">
        <v>928230.47223300976</v>
      </c>
      <c r="L108" s="483">
        <v>68</v>
      </c>
      <c r="M108" s="447">
        <f t="shared" si="5"/>
        <v>183</v>
      </c>
    </row>
    <row r="109" spans="1:13" ht="15" customHeight="1" x14ac:dyDescent="0.25">
      <c r="A109" s="462">
        <v>27</v>
      </c>
      <c r="B109" s="207" t="s">
        <v>113</v>
      </c>
      <c r="C109" s="594">
        <v>0.71495562433794324</v>
      </c>
      <c r="D109" s="470">
        <v>14</v>
      </c>
      <c r="E109" s="594">
        <v>33149.481255448998</v>
      </c>
      <c r="F109" s="470">
        <v>22</v>
      </c>
      <c r="G109" s="594">
        <v>102037.61657802964</v>
      </c>
      <c r="H109" s="470">
        <v>43</v>
      </c>
      <c r="I109" s="594">
        <v>12098.030701830863</v>
      </c>
      <c r="J109" s="470">
        <v>9</v>
      </c>
      <c r="K109" s="610">
        <v>945590.15601398598</v>
      </c>
      <c r="L109" s="483">
        <v>63</v>
      </c>
      <c r="M109" s="447">
        <f t="shared" si="5"/>
        <v>151</v>
      </c>
    </row>
    <row r="110" spans="1:13" ht="15" customHeight="1" x14ac:dyDescent="0.25">
      <c r="A110" s="462">
        <v>28</v>
      </c>
      <c r="B110" s="207" t="s">
        <v>185</v>
      </c>
      <c r="C110" s="594">
        <v>0.8109389213597703</v>
      </c>
      <c r="D110" s="470">
        <v>8</v>
      </c>
      <c r="E110" s="594">
        <v>48627.7685546875</v>
      </c>
      <c r="F110" s="470">
        <v>7</v>
      </c>
      <c r="G110" s="594">
        <v>107866.66480957031</v>
      </c>
      <c r="H110" s="470">
        <v>28</v>
      </c>
      <c r="I110" s="594">
        <v>13037.809184570313</v>
      </c>
      <c r="J110" s="470">
        <v>6</v>
      </c>
      <c r="K110" s="610">
        <v>951018.57947761193</v>
      </c>
      <c r="L110" s="483">
        <v>61</v>
      </c>
      <c r="M110" s="447">
        <f t="shared" si="5"/>
        <v>110</v>
      </c>
    </row>
    <row r="111" spans="1:13" ht="15" customHeight="1" x14ac:dyDescent="0.25">
      <c r="A111" s="462">
        <v>29</v>
      </c>
      <c r="B111" s="207" t="s">
        <v>186</v>
      </c>
      <c r="C111" s="594">
        <v>0.85998381369766908</v>
      </c>
      <c r="D111" s="470">
        <v>4</v>
      </c>
      <c r="E111" s="594">
        <v>22630.742484795828</v>
      </c>
      <c r="F111" s="470">
        <v>51</v>
      </c>
      <c r="G111" s="594">
        <v>88692.243092962628</v>
      </c>
      <c r="H111" s="470">
        <v>95</v>
      </c>
      <c r="I111" s="594">
        <v>13611.581086012164</v>
      </c>
      <c r="J111" s="470">
        <v>5</v>
      </c>
      <c r="K111" s="610">
        <v>958644.04462765949</v>
      </c>
      <c r="L111" s="483">
        <v>59</v>
      </c>
      <c r="M111" s="447">
        <f t="shared" si="5"/>
        <v>214</v>
      </c>
    </row>
    <row r="112" spans="1:13" ht="15" customHeight="1" x14ac:dyDescent="0.25">
      <c r="A112" s="463">
        <v>30</v>
      </c>
      <c r="B112" s="439" t="s">
        <v>187</v>
      </c>
      <c r="C112" s="597">
        <v>0.84258782616784988</v>
      </c>
      <c r="D112" s="471">
        <v>5</v>
      </c>
      <c r="E112" s="597">
        <v>11297.024407753051</v>
      </c>
      <c r="F112" s="471">
        <v>104</v>
      </c>
      <c r="G112" s="597">
        <v>124037.04699928213</v>
      </c>
      <c r="H112" s="471">
        <v>15</v>
      </c>
      <c r="I112" s="597">
        <v>5760.0215757358219</v>
      </c>
      <c r="J112" s="471">
        <v>23</v>
      </c>
      <c r="K112" s="612">
        <v>1265320.456857143</v>
      </c>
      <c r="L112" s="484">
        <v>7</v>
      </c>
      <c r="M112" s="450">
        <f t="shared" si="5"/>
        <v>154</v>
      </c>
    </row>
    <row r="113" spans="1:13" ht="15" customHeight="1" x14ac:dyDescent="0.25">
      <c r="A113" s="463">
        <v>31</v>
      </c>
      <c r="B113" s="439" t="s">
        <v>223</v>
      </c>
      <c r="C113" s="597"/>
      <c r="D113" s="471"/>
      <c r="E113" s="597"/>
      <c r="F113" s="471"/>
      <c r="G113" s="597"/>
      <c r="H113" s="471"/>
      <c r="I113" s="597"/>
      <c r="J113" s="471"/>
      <c r="K113" s="612"/>
      <c r="L113" s="484"/>
      <c r="M113" s="450"/>
    </row>
    <row r="114" spans="1:13" ht="15" customHeight="1" thickBot="1" x14ac:dyDescent="0.3">
      <c r="A114" s="463">
        <v>32</v>
      </c>
      <c r="B114" s="439" t="s">
        <v>224</v>
      </c>
      <c r="C114" s="597">
        <v>0.9472044296543084</v>
      </c>
      <c r="D114" s="471">
        <v>1</v>
      </c>
      <c r="E114" s="597">
        <v>178642.29864603482</v>
      </c>
      <c r="F114" s="471">
        <v>2</v>
      </c>
      <c r="G114" s="597">
        <v>182872.14880077372</v>
      </c>
      <c r="H114" s="471">
        <v>6</v>
      </c>
      <c r="I114" s="597">
        <v>16135.199690522244</v>
      </c>
      <c r="J114" s="471">
        <v>3</v>
      </c>
      <c r="K114" s="612">
        <v>1674427.8677272729</v>
      </c>
      <c r="L114" s="484">
        <v>2</v>
      </c>
      <c r="M114" s="450">
        <f t="shared" si="5"/>
        <v>14</v>
      </c>
    </row>
    <row r="115" spans="1:13" ht="15" customHeight="1" thickBot="1" x14ac:dyDescent="0.3">
      <c r="A115" s="467"/>
      <c r="B115" s="440" t="s">
        <v>29</v>
      </c>
      <c r="C115" s="600"/>
      <c r="D115" s="472"/>
      <c r="E115" s="600"/>
      <c r="F115" s="472"/>
      <c r="G115" s="600"/>
      <c r="H115" s="472"/>
      <c r="I115" s="600"/>
      <c r="J115" s="472"/>
      <c r="K115" s="613"/>
      <c r="L115" s="485"/>
      <c r="M115" s="443"/>
    </row>
    <row r="116" spans="1:13" ht="15" customHeight="1" x14ac:dyDescent="0.25">
      <c r="A116" s="476">
        <v>1</v>
      </c>
      <c r="B116" s="477" t="s">
        <v>64</v>
      </c>
      <c r="C116" s="601">
        <v>0.2761998003498371</v>
      </c>
      <c r="D116" s="473">
        <v>67</v>
      </c>
      <c r="E116" s="601">
        <v>29084.602584070799</v>
      </c>
      <c r="F116" s="473">
        <v>32</v>
      </c>
      <c r="G116" s="601">
        <v>92786.23074336283</v>
      </c>
      <c r="H116" s="473">
        <v>82</v>
      </c>
      <c r="I116" s="601">
        <v>4995.4471946902659</v>
      </c>
      <c r="J116" s="473">
        <v>29</v>
      </c>
      <c r="K116" s="601">
        <v>976569.93584615376</v>
      </c>
      <c r="L116" s="491">
        <v>53</v>
      </c>
      <c r="M116" s="493">
        <f t="shared" si="5"/>
        <v>263</v>
      </c>
    </row>
    <row r="117" spans="1:13" ht="15" customHeight="1" x14ac:dyDescent="0.25">
      <c r="A117" s="478">
        <v>2</v>
      </c>
      <c r="B117" s="479" t="s">
        <v>66</v>
      </c>
      <c r="C117" s="602">
        <v>0.28668861494019876</v>
      </c>
      <c r="D117" s="494">
        <v>62</v>
      </c>
      <c r="E117" s="602">
        <v>48185.331513026053</v>
      </c>
      <c r="F117" s="494">
        <v>8</v>
      </c>
      <c r="G117" s="602">
        <v>98293.526092184373</v>
      </c>
      <c r="H117" s="494">
        <v>57</v>
      </c>
      <c r="I117" s="602">
        <v>8602.7432264529052</v>
      </c>
      <c r="J117" s="494">
        <v>17</v>
      </c>
      <c r="K117" s="602">
        <v>831599.38</v>
      </c>
      <c r="L117" s="495">
        <v>103</v>
      </c>
      <c r="M117" s="496">
        <f t="shared" si="5"/>
        <v>247</v>
      </c>
    </row>
    <row r="118" spans="1:13" ht="15" customHeight="1" x14ac:dyDescent="0.25">
      <c r="A118" s="444">
        <v>3</v>
      </c>
      <c r="B118" s="468" t="s">
        <v>65</v>
      </c>
      <c r="C118" s="595">
        <v>0.1332182039285712</v>
      </c>
      <c r="D118" s="469">
        <v>100</v>
      </c>
      <c r="E118" s="595">
        <v>34570.495975773891</v>
      </c>
      <c r="F118" s="469">
        <v>20</v>
      </c>
      <c r="G118" s="595">
        <v>100722.68919246297</v>
      </c>
      <c r="H118" s="469">
        <v>45</v>
      </c>
      <c r="I118" s="595">
        <v>4925.6263526244948</v>
      </c>
      <c r="J118" s="469">
        <v>31</v>
      </c>
      <c r="K118" s="611">
        <v>909310.55500000005</v>
      </c>
      <c r="L118" s="482">
        <v>78</v>
      </c>
      <c r="M118" s="445">
        <f t="shared" ref="M118:M124" si="6">D118+F118+H118+J118+L118</f>
        <v>274</v>
      </c>
    </row>
    <row r="119" spans="1:13" ht="15" customHeight="1" x14ac:dyDescent="0.25">
      <c r="A119" s="444">
        <v>4</v>
      </c>
      <c r="B119" s="208" t="s">
        <v>26</v>
      </c>
      <c r="C119" s="594">
        <v>0.32633637153564443</v>
      </c>
      <c r="D119" s="470">
        <v>51</v>
      </c>
      <c r="E119" s="594">
        <v>28032.964518987341</v>
      </c>
      <c r="F119" s="470">
        <v>35</v>
      </c>
      <c r="G119" s="594">
        <v>102380.42310126583</v>
      </c>
      <c r="H119" s="470">
        <v>40</v>
      </c>
      <c r="I119" s="594">
        <v>4509.2561772151894</v>
      </c>
      <c r="J119" s="470">
        <v>52</v>
      </c>
      <c r="K119" s="610">
        <v>899160.53240740742</v>
      </c>
      <c r="L119" s="483">
        <v>85</v>
      </c>
      <c r="M119" s="447">
        <f t="shared" si="6"/>
        <v>263</v>
      </c>
    </row>
    <row r="120" spans="1:13" ht="15" customHeight="1" x14ac:dyDescent="0.25">
      <c r="A120" s="446">
        <v>5</v>
      </c>
      <c r="B120" s="208" t="s">
        <v>198</v>
      </c>
      <c r="C120" s="594">
        <v>0.1751854196308984</v>
      </c>
      <c r="D120" s="470">
        <v>95</v>
      </c>
      <c r="E120" s="594">
        <v>31426.427891089112</v>
      </c>
      <c r="F120" s="470">
        <v>25</v>
      </c>
      <c r="G120" s="594">
        <v>97572.934891089099</v>
      </c>
      <c r="H120" s="470">
        <v>61</v>
      </c>
      <c r="I120" s="594">
        <v>5300.1827128712875</v>
      </c>
      <c r="J120" s="470">
        <v>26</v>
      </c>
      <c r="K120" s="610">
        <v>860515.0858208955</v>
      </c>
      <c r="L120" s="483">
        <v>97</v>
      </c>
      <c r="M120" s="447">
        <f t="shared" si="6"/>
        <v>304</v>
      </c>
    </row>
    <row r="121" spans="1:13" ht="15" customHeight="1" x14ac:dyDescent="0.25">
      <c r="A121" s="446">
        <v>6</v>
      </c>
      <c r="B121" s="208" t="s">
        <v>27</v>
      </c>
      <c r="C121" s="594">
        <v>0.48555990915089831</v>
      </c>
      <c r="D121" s="470">
        <v>24</v>
      </c>
      <c r="E121" s="594">
        <v>21030.146520146522</v>
      </c>
      <c r="F121" s="470">
        <v>59</v>
      </c>
      <c r="G121" s="594">
        <v>103577.13377289378</v>
      </c>
      <c r="H121" s="470">
        <v>36</v>
      </c>
      <c r="I121" s="594">
        <v>4602.685995115995</v>
      </c>
      <c r="J121" s="470">
        <v>46</v>
      </c>
      <c r="K121" s="610">
        <v>879526.72127272736</v>
      </c>
      <c r="L121" s="483">
        <v>91</v>
      </c>
      <c r="M121" s="447">
        <f t="shared" si="6"/>
        <v>256</v>
      </c>
    </row>
    <row r="122" spans="1:13" ht="15" customHeight="1" x14ac:dyDescent="0.25">
      <c r="A122" s="446">
        <v>7</v>
      </c>
      <c r="B122" s="208" t="s">
        <v>8</v>
      </c>
      <c r="C122" s="594">
        <v>7.3130494650865865E-2</v>
      </c>
      <c r="D122" s="470">
        <v>111</v>
      </c>
      <c r="E122" s="594">
        <v>31894.632911392404</v>
      </c>
      <c r="F122" s="470">
        <v>24</v>
      </c>
      <c r="G122" s="594">
        <v>119870.44926582278</v>
      </c>
      <c r="H122" s="470">
        <v>20</v>
      </c>
      <c r="I122" s="594">
        <v>4352.4290126582282</v>
      </c>
      <c r="J122" s="470">
        <v>58</v>
      </c>
      <c r="K122" s="610">
        <v>930875.04666666663</v>
      </c>
      <c r="L122" s="483">
        <v>67</v>
      </c>
      <c r="M122" s="447">
        <f t="shared" si="6"/>
        <v>280</v>
      </c>
    </row>
    <row r="123" spans="1:13" ht="15" customHeight="1" x14ac:dyDescent="0.25">
      <c r="A123" s="446">
        <v>8</v>
      </c>
      <c r="B123" s="208" t="s">
        <v>130</v>
      </c>
      <c r="C123" s="594">
        <v>0.59381489903022588</v>
      </c>
      <c r="D123" s="470">
        <v>18</v>
      </c>
      <c r="E123" s="594">
        <v>56719.461447837151</v>
      </c>
      <c r="F123" s="470">
        <v>6</v>
      </c>
      <c r="G123" s="594">
        <v>173411.42880407127</v>
      </c>
      <c r="H123" s="470">
        <v>7</v>
      </c>
      <c r="I123" s="594">
        <v>0</v>
      </c>
      <c r="J123" s="470">
        <v>67</v>
      </c>
      <c r="K123" s="610">
        <v>1311896.5623021582</v>
      </c>
      <c r="L123" s="483">
        <v>6</v>
      </c>
      <c r="M123" s="447">
        <f t="shared" si="6"/>
        <v>104</v>
      </c>
    </row>
    <row r="124" spans="1:13" ht="15" customHeight="1" thickBot="1" x14ac:dyDescent="0.3">
      <c r="A124" s="480">
        <v>9</v>
      </c>
      <c r="B124" s="481" t="s">
        <v>201</v>
      </c>
      <c r="C124" s="603">
        <v>0.74634822303410475</v>
      </c>
      <c r="D124" s="470">
        <v>12</v>
      </c>
      <c r="E124" s="603">
        <v>28042.062182741116</v>
      </c>
      <c r="F124" s="470">
        <v>34</v>
      </c>
      <c r="G124" s="603">
        <v>84188.195263324873</v>
      </c>
      <c r="H124" s="470">
        <v>107</v>
      </c>
      <c r="I124" s="603">
        <v>11958.924822335026</v>
      </c>
      <c r="J124" s="470">
        <v>10</v>
      </c>
      <c r="K124" s="614">
        <v>1173753.1465384616</v>
      </c>
      <c r="L124" s="483">
        <v>12</v>
      </c>
      <c r="M124" s="490">
        <f t="shared" si="6"/>
        <v>175</v>
      </c>
    </row>
    <row r="125" spans="1:13" ht="15" customHeight="1" thickBot="1" x14ac:dyDescent="0.3">
      <c r="A125" s="209">
        <f>A14+A27+A45+A66+A81+A114+A124</f>
        <v>113</v>
      </c>
      <c r="B125" s="210" t="s">
        <v>87</v>
      </c>
      <c r="C125" s="604">
        <f>AVERAGE(C6:C124)</f>
        <v>0.36350392232084233</v>
      </c>
      <c r="D125" s="592"/>
      <c r="E125" s="604">
        <f>AVERAGE(E6:E124)</f>
        <v>28222.54806565601</v>
      </c>
      <c r="F125" s="592"/>
      <c r="G125" s="604">
        <f>AVERAGE(G6:G124)</f>
        <v>111590.17078865498</v>
      </c>
      <c r="H125" s="592"/>
      <c r="I125" s="604">
        <f>AVERAGE(I6:I124)</f>
        <v>4763.9991992882351</v>
      </c>
      <c r="J125" s="592"/>
      <c r="K125" s="615">
        <f>AVERAGE(K6:K124)</f>
        <v>1006645.2938949381</v>
      </c>
      <c r="L125" s="609"/>
      <c r="M125" s="214"/>
    </row>
    <row r="126" spans="1:13" x14ac:dyDescent="0.25">
      <c r="A126" s="1"/>
    </row>
  </sheetData>
  <mergeCells count="5">
    <mergeCell ref="C4:D4"/>
    <mergeCell ref="E4:F4"/>
    <mergeCell ref="G4:H4"/>
    <mergeCell ref="I4:J4"/>
    <mergeCell ref="K4:L4"/>
  </mergeCells>
  <pageMargins left="0.25" right="0.25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7"/>
  <sheetViews>
    <sheetView zoomScaleNormal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B4" sqref="B4"/>
    </sheetView>
  </sheetViews>
  <sheetFormatPr defaultRowHeight="15" x14ac:dyDescent="0.25"/>
  <cols>
    <col min="1" max="1" width="5.7109375" style="158" customWidth="1"/>
    <col min="2" max="2" width="30.7109375" style="158" customWidth="1"/>
    <col min="3" max="3" width="7.7109375" style="158" customWidth="1"/>
    <col min="4" max="4" width="5.7109375" style="158" customWidth="1"/>
    <col min="5" max="5" width="10.7109375" style="158" customWidth="1"/>
    <col min="6" max="6" width="5.7109375" style="158" customWidth="1"/>
    <col min="7" max="7" width="10.7109375" style="158" customWidth="1"/>
    <col min="8" max="8" width="5.7109375" style="158" customWidth="1"/>
    <col min="9" max="9" width="10.7109375" style="158" customWidth="1"/>
    <col min="10" max="10" width="5.7109375" style="158" customWidth="1"/>
    <col min="11" max="11" width="10.7109375" style="158" customWidth="1"/>
    <col min="12" max="12" width="5.7109375" style="158" customWidth="1"/>
    <col min="13" max="13" width="9.7109375" style="158" customWidth="1"/>
    <col min="14" max="16384" width="9.140625" style="158"/>
  </cols>
  <sheetData>
    <row r="1" spans="1:14" x14ac:dyDescent="0.25">
      <c r="A1" s="212" t="s">
        <v>135</v>
      </c>
      <c r="B1" s="201"/>
      <c r="C1" s="201"/>
      <c r="D1" s="201"/>
      <c r="E1" s="201"/>
      <c r="F1" s="201"/>
      <c r="G1" s="201"/>
      <c r="H1" s="201"/>
      <c r="I1" s="201"/>
      <c r="J1" s="201"/>
      <c r="K1" s="201"/>
      <c r="L1" s="201"/>
    </row>
    <row r="2" spans="1:14" x14ac:dyDescent="0.25">
      <c r="A2" s="201"/>
      <c r="B2" s="202" t="s">
        <v>210</v>
      </c>
      <c r="C2" s="201"/>
      <c r="D2" s="201"/>
      <c r="E2" s="201"/>
      <c r="F2" s="201"/>
      <c r="G2" s="201"/>
      <c r="H2" s="201"/>
      <c r="I2" s="201"/>
      <c r="J2" s="201"/>
      <c r="K2" s="201"/>
      <c r="L2" s="201"/>
    </row>
    <row r="3" spans="1:14" ht="11.25" customHeight="1" thickBot="1" x14ac:dyDescent="0.3">
      <c r="A3" s="201"/>
      <c r="B3" s="204"/>
      <c r="C3" s="204"/>
      <c r="D3" s="204"/>
      <c r="E3" s="204"/>
      <c r="F3" s="204"/>
      <c r="G3" s="204"/>
      <c r="H3" s="204"/>
      <c r="I3" s="201"/>
      <c r="J3" s="201"/>
      <c r="K3" s="201"/>
      <c r="L3" s="201"/>
    </row>
    <row r="4" spans="1:14" ht="73.5" customHeight="1" thickBot="1" x14ac:dyDescent="0.3">
      <c r="A4" s="205" t="s">
        <v>153</v>
      </c>
      <c r="B4" s="225" t="s">
        <v>35</v>
      </c>
      <c r="C4" s="712" t="s">
        <v>142</v>
      </c>
      <c r="D4" s="713"/>
      <c r="E4" s="714" t="s">
        <v>145</v>
      </c>
      <c r="F4" s="715"/>
      <c r="G4" s="716" t="s">
        <v>143</v>
      </c>
      <c r="H4" s="715"/>
      <c r="I4" s="716" t="s">
        <v>144</v>
      </c>
      <c r="J4" s="715"/>
      <c r="K4" s="716" t="s">
        <v>146</v>
      </c>
      <c r="L4" s="715"/>
      <c r="M4" s="213" t="s">
        <v>141</v>
      </c>
      <c r="N4" s="211"/>
    </row>
    <row r="5" spans="1:14" ht="15" customHeight="1" x14ac:dyDescent="0.25">
      <c r="A5" s="504" t="s">
        <v>250</v>
      </c>
      <c r="B5" s="296" t="s">
        <v>224</v>
      </c>
      <c r="C5" s="497">
        <v>0.9472044296543084</v>
      </c>
      <c r="D5" s="573">
        <v>1</v>
      </c>
      <c r="E5" s="497">
        <v>178642.29864603482</v>
      </c>
      <c r="F5" s="573">
        <v>2</v>
      </c>
      <c r="G5" s="497">
        <v>182872.14880077372</v>
      </c>
      <c r="H5" s="573">
        <v>6</v>
      </c>
      <c r="I5" s="497">
        <v>16135.199690522244</v>
      </c>
      <c r="J5" s="573">
        <v>3</v>
      </c>
      <c r="K5" s="497">
        <v>1674427.8677272729</v>
      </c>
      <c r="L5" s="574">
        <v>2</v>
      </c>
      <c r="M5" s="575">
        <f>D5+F5+H5+J5+L5</f>
        <v>14</v>
      </c>
    </row>
    <row r="6" spans="1:14" ht="15" customHeight="1" x14ac:dyDescent="0.25">
      <c r="A6" s="502" t="s">
        <v>248</v>
      </c>
      <c r="B6" s="295" t="s">
        <v>163</v>
      </c>
      <c r="C6" s="487">
        <v>0.45145462184135982</v>
      </c>
      <c r="D6" s="576">
        <v>28</v>
      </c>
      <c r="E6" s="487">
        <v>123530.67039106146</v>
      </c>
      <c r="F6" s="576">
        <v>3</v>
      </c>
      <c r="G6" s="487">
        <v>417682.80346368713</v>
      </c>
      <c r="H6" s="576">
        <v>1</v>
      </c>
      <c r="I6" s="487">
        <v>54183.878826815642</v>
      </c>
      <c r="J6" s="576">
        <v>2</v>
      </c>
      <c r="K6" s="487">
        <v>1150733.665263158</v>
      </c>
      <c r="L6" s="576">
        <v>15</v>
      </c>
      <c r="M6" s="577">
        <f>D6+F6+H6+J6+L6</f>
        <v>49</v>
      </c>
    </row>
    <row r="7" spans="1:14" ht="15" customHeight="1" x14ac:dyDescent="0.25">
      <c r="A7" s="502" t="s">
        <v>247</v>
      </c>
      <c r="B7" s="295" t="s">
        <v>192</v>
      </c>
      <c r="C7" s="487">
        <v>0.78531854892971531</v>
      </c>
      <c r="D7" s="576">
        <v>9</v>
      </c>
      <c r="E7" s="487">
        <v>37975.179640718561</v>
      </c>
      <c r="F7" s="576">
        <v>15</v>
      </c>
      <c r="G7" s="487">
        <v>341215.60386227543</v>
      </c>
      <c r="H7" s="576">
        <v>2</v>
      </c>
      <c r="I7" s="487">
        <v>0</v>
      </c>
      <c r="J7" s="576">
        <v>67</v>
      </c>
      <c r="K7" s="487">
        <v>2790042.3725000001</v>
      </c>
      <c r="L7" s="576">
        <v>1</v>
      </c>
      <c r="M7" s="578">
        <f>D7+F7+H7+J7+L7</f>
        <v>94</v>
      </c>
    </row>
    <row r="8" spans="1:14" ht="15" customHeight="1" x14ac:dyDescent="0.25">
      <c r="A8" s="502" t="s">
        <v>245</v>
      </c>
      <c r="B8" s="295" t="s">
        <v>42</v>
      </c>
      <c r="C8" s="487">
        <v>0.40588270585996594</v>
      </c>
      <c r="D8" s="576">
        <v>34</v>
      </c>
      <c r="E8" s="487">
        <v>41623.963636363638</v>
      </c>
      <c r="F8" s="576">
        <v>10</v>
      </c>
      <c r="G8" s="487">
        <v>292764.90258181817</v>
      </c>
      <c r="H8" s="576">
        <v>3</v>
      </c>
      <c r="I8" s="487">
        <v>8610.2443272727269</v>
      </c>
      <c r="J8" s="576">
        <v>16</v>
      </c>
      <c r="K8" s="487">
        <v>1053754.1102325581</v>
      </c>
      <c r="L8" s="576">
        <v>31</v>
      </c>
      <c r="M8" s="578">
        <f>D8+F8+H8+J8+L8</f>
        <v>94</v>
      </c>
    </row>
    <row r="9" spans="1:14" ht="15" customHeight="1" x14ac:dyDescent="0.25">
      <c r="A9" s="502" t="s">
        <v>251</v>
      </c>
      <c r="B9" s="295" t="s">
        <v>130</v>
      </c>
      <c r="C9" s="487">
        <v>0.59381489903022588</v>
      </c>
      <c r="D9" s="576">
        <v>18</v>
      </c>
      <c r="E9" s="487">
        <v>56719.461447837151</v>
      </c>
      <c r="F9" s="576">
        <v>6</v>
      </c>
      <c r="G9" s="487">
        <v>173411.42880407127</v>
      </c>
      <c r="H9" s="576">
        <v>7</v>
      </c>
      <c r="I9" s="487">
        <v>0</v>
      </c>
      <c r="J9" s="576">
        <v>67</v>
      </c>
      <c r="K9" s="487">
        <v>1311896.5623021582</v>
      </c>
      <c r="L9" s="576">
        <v>6</v>
      </c>
      <c r="M9" s="578">
        <f>D9+F9+H9+J9+L9</f>
        <v>104</v>
      </c>
    </row>
    <row r="10" spans="1:14" ht="15" customHeight="1" x14ac:dyDescent="0.25">
      <c r="A10" s="502" t="s">
        <v>250</v>
      </c>
      <c r="B10" s="295" t="s">
        <v>185</v>
      </c>
      <c r="C10" s="487">
        <v>0.8109389213597703</v>
      </c>
      <c r="D10" s="576">
        <v>8</v>
      </c>
      <c r="E10" s="487">
        <v>48627.7685546875</v>
      </c>
      <c r="F10" s="576">
        <v>7</v>
      </c>
      <c r="G10" s="487">
        <v>107866.66480957031</v>
      </c>
      <c r="H10" s="576">
        <v>28</v>
      </c>
      <c r="I10" s="487">
        <v>13037.809184570313</v>
      </c>
      <c r="J10" s="576">
        <v>6</v>
      </c>
      <c r="K10" s="487">
        <v>951018.57947761193</v>
      </c>
      <c r="L10" s="576">
        <v>61</v>
      </c>
      <c r="M10" s="578">
        <f>D10+F10+H10+J10+L10</f>
        <v>110</v>
      </c>
    </row>
    <row r="11" spans="1:14" ht="15" customHeight="1" x14ac:dyDescent="0.25">
      <c r="A11" s="502" t="s">
        <v>249</v>
      </c>
      <c r="B11" s="295" t="s">
        <v>134</v>
      </c>
      <c r="C11" s="487">
        <v>0.77887209230832688</v>
      </c>
      <c r="D11" s="576">
        <v>11</v>
      </c>
      <c r="E11" s="487">
        <v>85139.949926715519</v>
      </c>
      <c r="F11" s="576">
        <v>4</v>
      </c>
      <c r="G11" s="487">
        <v>122674.50686209195</v>
      </c>
      <c r="H11" s="576">
        <v>18</v>
      </c>
      <c r="I11" s="487">
        <v>0</v>
      </c>
      <c r="J11" s="576">
        <v>67</v>
      </c>
      <c r="K11" s="487">
        <v>1142865.2601219511</v>
      </c>
      <c r="L11" s="576">
        <v>17</v>
      </c>
      <c r="M11" s="578">
        <f>D11+F11+H11+J11+L11</f>
        <v>117</v>
      </c>
    </row>
    <row r="12" spans="1:14" ht="15" customHeight="1" x14ac:dyDescent="0.25">
      <c r="A12" s="502" t="s">
        <v>248</v>
      </c>
      <c r="B12" s="295" t="s">
        <v>58</v>
      </c>
      <c r="C12" s="487">
        <v>0.28242902749182736</v>
      </c>
      <c r="D12" s="576">
        <v>64</v>
      </c>
      <c r="E12" s="487">
        <v>33860.576703703708</v>
      </c>
      <c r="F12" s="576">
        <v>21</v>
      </c>
      <c r="G12" s="487">
        <v>202110.27784259259</v>
      </c>
      <c r="H12" s="576">
        <v>5</v>
      </c>
      <c r="I12" s="487">
        <v>13655.728907407407</v>
      </c>
      <c r="J12" s="576">
        <v>4</v>
      </c>
      <c r="K12" s="487">
        <v>1049915.9931967214</v>
      </c>
      <c r="L12" s="576">
        <v>32</v>
      </c>
      <c r="M12" s="578">
        <f>D12+F12+H12+J12+L12</f>
        <v>126</v>
      </c>
    </row>
    <row r="13" spans="1:14" ht="15" customHeight="1" x14ac:dyDescent="0.25">
      <c r="A13" s="503" t="s">
        <v>250</v>
      </c>
      <c r="B13" s="295" t="s">
        <v>113</v>
      </c>
      <c r="C13" s="487">
        <v>0.71495562433794324</v>
      </c>
      <c r="D13" s="576">
        <v>14</v>
      </c>
      <c r="E13" s="487">
        <v>33149.481255448998</v>
      </c>
      <c r="F13" s="576">
        <v>22</v>
      </c>
      <c r="G13" s="487">
        <v>102037.61657802964</v>
      </c>
      <c r="H13" s="576">
        <v>43</v>
      </c>
      <c r="I13" s="487">
        <v>12098.030701830863</v>
      </c>
      <c r="J13" s="576">
        <v>9</v>
      </c>
      <c r="K13" s="487">
        <v>945590.15601398598</v>
      </c>
      <c r="L13" s="576">
        <v>63</v>
      </c>
      <c r="M13" s="578">
        <f>D13+F13+H13+J13+L13</f>
        <v>151</v>
      </c>
    </row>
    <row r="14" spans="1:14" ht="15" customHeight="1" thickBot="1" x14ac:dyDescent="0.3">
      <c r="A14" s="512" t="s">
        <v>245</v>
      </c>
      <c r="B14" s="499" t="s">
        <v>131</v>
      </c>
      <c r="C14" s="500">
        <v>0.71852847221837812</v>
      </c>
      <c r="D14" s="579">
        <v>13</v>
      </c>
      <c r="E14" s="500">
        <v>84646.596452328158</v>
      </c>
      <c r="F14" s="579">
        <v>5</v>
      </c>
      <c r="G14" s="500">
        <v>98691.520875831484</v>
      </c>
      <c r="H14" s="579">
        <v>54</v>
      </c>
      <c r="I14" s="500">
        <v>4350.7691130820403</v>
      </c>
      <c r="J14" s="579">
        <v>59</v>
      </c>
      <c r="K14" s="500">
        <v>1095613.6902173914</v>
      </c>
      <c r="L14" s="579">
        <v>22</v>
      </c>
      <c r="M14" s="580">
        <f>D14+F14+H14+J14+L14</f>
        <v>153</v>
      </c>
    </row>
    <row r="15" spans="1:14" ht="15" customHeight="1" x14ac:dyDescent="0.25">
      <c r="A15" s="717" t="s">
        <v>250</v>
      </c>
      <c r="B15" s="718" t="s">
        <v>187</v>
      </c>
      <c r="C15" s="719">
        <v>0.84258782616784988</v>
      </c>
      <c r="D15" s="720">
        <v>5</v>
      </c>
      <c r="E15" s="719">
        <v>11297.024407753051</v>
      </c>
      <c r="F15" s="720">
        <v>104</v>
      </c>
      <c r="G15" s="719">
        <v>124037.04699928213</v>
      </c>
      <c r="H15" s="720">
        <v>15</v>
      </c>
      <c r="I15" s="719">
        <v>5760.0215757358219</v>
      </c>
      <c r="J15" s="720">
        <v>23</v>
      </c>
      <c r="K15" s="719">
        <v>1265320.456857143</v>
      </c>
      <c r="L15" s="720">
        <v>7</v>
      </c>
      <c r="M15" s="721">
        <f>D15+F15+H15+J15+L15</f>
        <v>154</v>
      </c>
    </row>
    <row r="16" spans="1:14" ht="15" customHeight="1" x14ac:dyDescent="0.25">
      <c r="A16" s="503" t="s">
        <v>249</v>
      </c>
      <c r="B16" s="295" t="s">
        <v>62</v>
      </c>
      <c r="C16" s="487">
        <v>0.30967876211851014</v>
      </c>
      <c r="D16" s="576">
        <v>56</v>
      </c>
      <c r="E16" s="487">
        <v>37905.587242990659</v>
      </c>
      <c r="F16" s="576">
        <v>16</v>
      </c>
      <c r="G16" s="487">
        <v>155259.94025700935</v>
      </c>
      <c r="H16" s="576">
        <v>9</v>
      </c>
      <c r="I16" s="487">
        <v>0</v>
      </c>
      <c r="J16" s="576">
        <v>67</v>
      </c>
      <c r="K16" s="487">
        <v>1119055.8446363637</v>
      </c>
      <c r="L16" s="576">
        <v>19</v>
      </c>
      <c r="M16" s="578">
        <f>D16+F16+H16+J16+L16</f>
        <v>167</v>
      </c>
    </row>
    <row r="17" spans="1:13" ht="15" customHeight="1" x14ac:dyDescent="0.25">
      <c r="A17" s="502" t="s">
        <v>249</v>
      </c>
      <c r="B17" s="295" t="s">
        <v>194</v>
      </c>
      <c r="C17" s="487">
        <v>0.34909258374600788</v>
      </c>
      <c r="D17" s="576">
        <v>45</v>
      </c>
      <c r="E17" s="487">
        <v>187322.77881619937</v>
      </c>
      <c r="F17" s="576">
        <v>1</v>
      </c>
      <c r="G17" s="487">
        <v>99147.236105919001</v>
      </c>
      <c r="H17" s="576">
        <v>51</v>
      </c>
      <c r="I17" s="487">
        <v>0</v>
      </c>
      <c r="J17" s="576">
        <v>67</v>
      </c>
      <c r="K17" s="487">
        <v>1318963.4443478261</v>
      </c>
      <c r="L17" s="576">
        <v>5</v>
      </c>
      <c r="M17" s="578">
        <f>D17+F17+H17+J17+L17</f>
        <v>169</v>
      </c>
    </row>
    <row r="18" spans="1:13" ht="15" customHeight="1" x14ac:dyDescent="0.25">
      <c r="A18" s="502" t="s">
        <v>251</v>
      </c>
      <c r="B18" s="295" t="s">
        <v>201</v>
      </c>
      <c r="C18" s="487">
        <v>0.74634822303410475</v>
      </c>
      <c r="D18" s="576">
        <v>12</v>
      </c>
      <c r="E18" s="487">
        <v>28042.062182741116</v>
      </c>
      <c r="F18" s="576">
        <v>34</v>
      </c>
      <c r="G18" s="487">
        <v>84188.195263324873</v>
      </c>
      <c r="H18" s="576">
        <v>107</v>
      </c>
      <c r="I18" s="487">
        <v>11958.924822335026</v>
      </c>
      <c r="J18" s="576">
        <v>10</v>
      </c>
      <c r="K18" s="487">
        <v>1173753.1465384616</v>
      </c>
      <c r="L18" s="576">
        <v>12</v>
      </c>
      <c r="M18" s="578">
        <f>D18+F18+H18+J18+L18</f>
        <v>175</v>
      </c>
    </row>
    <row r="19" spans="1:13" ht="15" customHeight="1" x14ac:dyDescent="0.25">
      <c r="A19" s="502" t="s">
        <v>248</v>
      </c>
      <c r="B19" s="295" t="s">
        <v>59</v>
      </c>
      <c r="C19" s="487">
        <v>0.45177550710037973</v>
      </c>
      <c r="D19" s="576">
        <v>27</v>
      </c>
      <c r="E19" s="487">
        <v>39284.000593812372</v>
      </c>
      <c r="F19" s="576">
        <v>12</v>
      </c>
      <c r="G19" s="487">
        <v>99254.631137724558</v>
      </c>
      <c r="H19" s="576">
        <v>50</v>
      </c>
      <c r="I19" s="487">
        <v>7024.6596556886225</v>
      </c>
      <c r="J19" s="576">
        <v>19</v>
      </c>
      <c r="K19" s="487">
        <v>925919.02300813003</v>
      </c>
      <c r="L19" s="576">
        <v>69</v>
      </c>
      <c r="M19" s="578">
        <f>D19+F19+H19+J19+L19</f>
        <v>177</v>
      </c>
    </row>
    <row r="20" spans="1:13" ht="15" customHeight="1" x14ac:dyDescent="0.25">
      <c r="A20" s="502" t="s">
        <v>250</v>
      </c>
      <c r="B20" s="295" t="s">
        <v>196</v>
      </c>
      <c r="C20" s="487">
        <v>0.22732451300349693</v>
      </c>
      <c r="D20" s="576">
        <v>79</v>
      </c>
      <c r="E20" s="487">
        <v>37646.141732283468</v>
      </c>
      <c r="F20" s="576">
        <v>17</v>
      </c>
      <c r="G20" s="487">
        <v>96840.913790776147</v>
      </c>
      <c r="H20" s="576">
        <v>64</v>
      </c>
      <c r="I20" s="487">
        <v>11575.360472440945</v>
      </c>
      <c r="J20" s="576">
        <v>11</v>
      </c>
      <c r="K20" s="487">
        <v>1213364.4960465117</v>
      </c>
      <c r="L20" s="576">
        <v>10</v>
      </c>
      <c r="M20" s="578">
        <f>D20+F20+H20+J20+L20</f>
        <v>181</v>
      </c>
    </row>
    <row r="21" spans="1:13" ht="15" customHeight="1" x14ac:dyDescent="0.25">
      <c r="A21" s="502" t="s">
        <v>250</v>
      </c>
      <c r="B21" s="295" t="s">
        <v>82</v>
      </c>
      <c r="C21" s="487">
        <v>0.35388399565532874</v>
      </c>
      <c r="D21" s="576">
        <v>44</v>
      </c>
      <c r="E21" s="487">
        <v>19317.76207302709</v>
      </c>
      <c r="F21" s="576">
        <v>77</v>
      </c>
      <c r="G21" s="487">
        <v>116451.04272477425</v>
      </c>
      <c r="H21" s="576">
        <v>23</v>
      </c>
      <c r="I21" s="487">
        <v>7282.4802277188855</v>
      </c>
      <c r="J21" s="576">
        <v>18</v>
      </c>
      <c r="K21" s="487">
        <v>1109273.5919496855</v>
      </c>
      <c r="L21" s="576">
        <v>21</v>
      </c>
      <c r="M21" s="578">
        <f>D21+F21+H21+J21+L21</f>
        <v>183</v>
      </c>
    </row>
    <row r="22" spans="1:13" ht="15" customHeight="1" x14ac:dyDescent="0.25">
      <c r="A22" s="502" t="s">
        <v>250</v>
      </c>
      <c r="B22" s="295" t="s">
        <v>28</v>
      </c>
      <c r="C22" s="487">
        <v>0.77933870257578575</v>
      </c>
      <c r="D22" s="576">
        <v>10</v>
      </c>
      <c r="E22" s="487">
        <v>32037.592592592591</v>
      </c>
      <c r="F22" s="576">
        <v>23</v>
      </c>
      <c r="G22" s="487">
        <v>96167.369365881037</v>
      </c>
      <c r="H22" s="576">
        <v>67</v>
      </c>
      <c r="I22" s="487">
        <v>10412.727278338945</v>
      </c>
      <c r="J22" s="576">
        <v>15</v>
      </c>
      <c r="K22" s="487">
        <v>928230.47223300976</v>
      </c>
      <c r="L22" s="576">
        <v>68</v>
      </c>
      <c r="M22" s="578">
        <f>D22+F22+H22+J22+L22</f>
        <v>183</v>
      </c>
    </row>
    <row r="23" spans="1:13" ht="15" customHeight="1" x14ac:dyDescent="0.25">
      <c r="A23" s="511" t="s">
        <v>248</v>
      </c>
      <c r="B23" s="498" t="s">
        <v>55</v>
      </c>
      <c r="C23" s="585">
        <v>0.32545865001451779</v>
      </c>
      <c r="D23" s="586">
        <v>52</v>
      </c>
      <c r="E23" s="585">
        <v>41152.092837134856</v>
      </c>
      <c r="F23" s="586">
        <v>11</v>
      </c>
      <c r="G23" s="585">
        <v>140558.36231692677</v>
      </c>
      <c r="H23" s="586">
        <v>12</v>
      </c>
      <c r="I23" s="585">
        <v>0</v>
      </c>
      <c r="J23" s="586">
        <v>67</v>
      </c>
      <c r="K23" s="585">
        <v>996056.8161764706</v>
      </c>
      <c r="L23" s="586">
        <v>44</v>
      </c>
      <c r="M23" s="587">
        <f>D23+F23+H23+J23+L23</f>
        <v>186</v>
      </c>
    </row>
    <row r="24" spans="1:13" ht="15" customHeight="1" thickBot="1" x14ac:dyDescent="0.3">
      <c r="A24" s="512" t="s">
        <v>246</v>
      </c>
      <c r="B24" s="499" t="s">
        <v>54</v>
      </c>
      <c r="C24" s="500">
        <v>0.41568594605398518</v>
      </c>
      <c r="D24" s="579">
        <v>30</v>
      </c>
      <c r="E24" s="500">
        <v>21110.011074197122</v>
      </c>
      <c r="F24" s="579">
        <v>58</v>
      </c>
      <c r="G24" s="500">
        <v>123607.83563122925</v>
      </c>
      <c r="H24" s="579">
        <v>16</v>
      </c>
      <c r="I24" s="500">
        <v>0</v>
      </c>
      <c r="J24" s="579">
        <v>67</v>
      </c>
      <c r="K24" s="500">
        <v>1134442.0564227642</v>
      </c>
      <c r="L24" s="579">
        <v>18</v>
      </c>
      <c r="M24" s="580">
        <f>D24+F24+H24+J24+L24</f>
        <v>189</v>
      </c>
    </row>
    <row r="25" spans="1:13" ht="15" customHeight="1" x14ac:dyDescent="0.25">
      <c r="A25" s="504" t="s">
        <v>247</v>
      </c>
      <c r="B25" s="296" t="s">
        <v>53</v>
      </c>
      <c r="C25" s="497">
        <v>0.46912446651900158</v>
      </c>
      <c r="D25" s="573">
        <v>25</v>
      </c>
      <c r="E25" s="497">
        <v>19373.249810174639</v>
      </c>
      <c r="F25" s="573">
        <v>76</v>
      </c>
      <c r="G25" s="497">
        <v>163309.60617312073</v>
      </c>
      <c r="H25" s="573">
        <v>8</v>
      </c>
      <c r="I25" s="497">
        <v>0</v>
      </c>
      <c r="J25" s="573">
        <v>67</v>
      </c>
      <c r="K25" s="497">
        <v>1085943.5276859503</v>
      </c>
      <c r="L25" s="573">
        <v>24</v>
      </c>
      <c r="M25" s="575">
        <f>D25+F25+H25+J25+L25</f>
        <v>200</v>
      </c>
    </row>
    <row r="26" spans="1:13" ht="15" customHeight="1" x14ac:dyDescent="0.25">
      <c r="A26" s="502" t="s">
        <v>248</v>
      </c>
      <c r="B26" s="295" t="s">
        <v>22</v>
      </c>
      <c r="C26" s="487">
        <v>0.27206063154483229</v>
      </c>
      <c r="D26" s="576">
        <v>68</v>
      </c>
      <c r="E26" s="487">
        <v>19378.156761412574</v>
      </c>
      <c r="F26" s="576">
        <v>75</v>
      </c>
      <c r="G26" s="487">
        <v>152731.63131782945</v>
      </c>
      <c r="H26" s="576">
        <v>10</v>
      </c>
      <c r="I26" s="487">
        <v>11400.646080964687</v>
      </c>
      <c r="J26" s="576">
        <v>12</v>
      </c>
      <c r="K26" s="487">
        <v>1022270.0321052631</v>
      </c>
      <c r="L26" s="576">
        <v>36</v>
      </c>
      <c r="M26" s="578">
        <f>D26+F26+H26+J26+L26</f>
        <v>201</v>
      </c>
    </row>
    <row r="27" spans="1:13" ht="15" customHeight="1" x14ac:dyDescent="0.25">
      <c r="A27" s="503" t="s">
        <v>250</v>
      </c>
      <c r="B27" s="295" t="s">
        <v>195</v>
      </c>
      <c r="C27" s="487">
        <v>0.53794016997955929</v>
      </c>
      <c r="D27" s="576">
        <v>21</v>
      </c>
      <c r="E27" s="487">
        <v>36203.743654822334</v>
      </c>
      <c r="F27" s="576">
        <v>19</v>
      </c>
      <c r="G27" s="487">
        <v>87447.419435279182</v>
      </c>
      <c r="H27" s="576">
        <v>103</v>
      </c>
      <c r="I27" s="487">
        <v>4843.6981408629435</v>
      </c>
      <c r="J27" s="576">
        <v>32</v>
      </c>
      <c r="K27" s="487">
        <v>1072562.3491549296</v>
      </c>
      <c r="L27" s="576">
        <v>27</v>
      </c>
      <c r="M27" s="578">
        <f>D27+F27+H27+J27+L27</f>
        <v>202</v>
      </c>
    </row>
    <row r="28" spans="1:13" ht="15" customHeight="1" x14ac:dyDescent="0.25">
      <c r="A28" s="502" t="s">
        <v>250</v>
      </c>
      <c r="B28" s="295" t="s">
        <v>186</v>
      </c>
      <c r="C28" s="487">
        <v>0.85998381369766908</v>
      </c>
      <c r="D28" s="576">
        <v>4</v>
      </c>
      <c r="E28" s="487">
        <v>22630.742484795828</v>
      </c>
      <c r="F28" s="576">
        <v>51</v>
      </c>
      <c r="G28" s="487">
        <v>88692.243092962628</v>
      </c>
      <c r="H28" s="576">
        <v>95</v>
      </c>
      <c r="I28" s="487">
        <v>13611.581086012164</v>
      </c>
      <c r="J28" s="576">
        <v>5</v>
      </c>
      <c r="K28" s="487">
        <v>958644.04462765949</v>
      </c>
      <c r="L28" s="576">
        <v>59</v>
      </c>
      <c r="M28" s="578">
        <f>D28+F28+H28+J28+L28</f>
        <v>214</v>
      </c>
    </row>
    <row r="29" spans="1:13" ht="15" customHeight="1" x14ac:dyDescent="0.25">
      <c r="A29" s="502" t="s">
        <v>245</v>
      </c>
      <c r="B29" s="295" t="s">
        <v>155</v>
      </c>
      <c r="C29" s="487">
        <v>0.31479517866316992</v>
      </c>
      <c r="D29" s="576">
        <v>54</v>
      </c>
      <c r="E29" s="487">
        <v>27162.05268935236</v>
      </c>
      <c r="F29" s="576">
        <v>39</v>
      </c>
      <c r="G29" s="487">
        <v>102081.4359165752</v>
      </c>
      <c r="H29" s="576">
        <v>42</v>
      </c>
      <c r="I29" s="487">
        <v>4940.8488254665208</v>
      </c>
      <c r="J29" s="576">
        <v>30</v>
      </c>
      <c r="K29" s="487">
        <v>982805.27905660379</v>
      </c>
      <c r="L29" s="576">
        <v>50</v>
      </c>
      <c r="M29" s="578">
        <f>D29+F29+H29+J29+L29</f>
        <v>215</v>
      </c>
    </row>
    <row r="30" spans="1:13" ht="15" customHeight="1" x14ac:dyDescent="0.25">
      <c r="A30" s="503" t="s">
        <v>246</v>
      </c>
      <c r="B30" s="295" t="s">
        <v>157</v>
      </c>
      <c r="C30" s="487">
        <v>0.24641762019142388</v>
      </c>
      <c r="D30" s="576">
        <v>75</v>
      </c>
      <c r="E30" s="487">
        <v>27486.194100856326</v>
      </c>
      <c r="F30" s="576">
        <v>38</v>
      </c>
      <c r="G30" s="487">
        <v>110880.85489058039</v>
      </c>
      <c r="H30" s="576">
        <v>25</v>
      </c>
      <c r="I30" s="487">
        <v>0</v>
      </c>
      <c r="J30" s="576">
        <v>67</v>
      </c>
      <c r="K30" s="487">
        <v>1199009.0950000002</v>
      </c>
      <c r="L30" s="576">
        <v>11</v>
      </c>
      <c r="M30" s="578">
        <f>D30+F30+H30+J30+L30</f>
        <v>216</v>
      </c>
    </row>
    <row r="31" spans="1:13" ht="15" customHeight="1" x14ac:dyDescent="0.25">
      <c r="A31" s="502" t="s">
        <v>247</v>
      </c>
      <c r="B31" s="295" t="s">
        <v>191</v>
      </c>
      <c r="C31" s="487">
        <v>0.81695162298793123</v>
      </c>
      <c r="D31" s="576">
        <v>7</v>
      </c>
      <c r="E31" s="487">
        <v>17516.809097174362</v>
      </c>
      <c r="F31" s="576">
        <v>86</v>
      </c>
      <c r="G31" s="487">
        <v>98796.21467953136</v>
      </c>
      <c r="H31" s="576">
        <v>53</v>
      </c>
      <c r="I31" s="487">
        <v>0</v>
      </c>
      <c r="J31" s="576">
        <v>67</v>
      </c>
      <c r="K31" s="487">
        <v>1330266.4832786885</v>
      </c>
      <c r="L31" s="576">
        <v>4</v>
      </c>
      <c r="M31" s="578">
        <f>D31+F31+H31+J31+L31</f>
        <v>217</v>
      </c>
    </row>
    <row r="32" spans="1:13" ht="15" customHeight="1" x14ac:dyDescent="0.25">
      <c r="A32" s="502" t="s">
        <v>245</v>
      </c>
      <c r="B32" s="528" t="s">
        <v>43</v>
      </c>
      <c r="C32" s="487">
        <v>0.28097508006444599</v>
      </c>
      <c r="D32" s="576">
        <v>65</v>
      </c>
      <c r="E32" s="487">
        <v>25992.28502705953</v>
      </c>
      <c r="F32" s="576">
        <v>42</v>
      </c>
      <c r="G32" s="487">
        <v>106160.62817197836</v>
      </c>
      <c r="H32" s="576">
        <v>30</v>
      </c>
      <c r="I32" s="487">
        <v>6421.4988153938657</v>
      </c>
      <c r="J32" s="576">
        <v>20</v>
      </c>
      <c r="K32" s="487">
        <v>958635.68460869568</v>
      </c>
      <c r="L32" s="576">
        <v>60</v>
      </c>
      <c r="M32" s="578">
        <f>D32+F32+H32+J32+L32</f>
        <v>217</v>
      </c>
    </row>
    <row r="33" spans="1:13" ht="15" customHeight="1" x14ac:dyDescent="0.25">
      <c r="A33" s="508" t="s">
        <v>250</v>
      </c>
      <c r="B33" s="300" t="s">
        <v>173</v>
      </c>
      <c r="C33" s="486">
        <v>0.3449504684509791</v>
      </c>
      <c r="D33" s="581">
        <v>47</v>
      </c>
      <c r="E33" s="486">
        <v>38321.691542288558</v>
      </c>
      <c r="F33" s="581">
        <v>13</v>
      </c>
      <c r="G33" s="486">
        <v>96029.175482587059</v>
      </c>
      <c r="H33" s="581">
        <v>68</v>
      </c>
      <c r="I33" s="486">
        <v>5443.2971343283571</v>
      </c>
      <c r="J33" s="581">
        <v>24</v>
      </c>
      <c r="K33" s="486">
        <v>935086.26864406781</v>
      </c>
      <c r="L33" s="581">
        <v>65</v>
      </c>
      <c r="M33" s="577">
        <f>D33+F33+H33+J33+L33</f>
        <v>217</v>
      </c>
    </row>
    <row r="34" spans="1:13" ht="15" customHeight="1" thickBot="1" x14ac:dyDescent="0.3">
      <c r="A34" s="507" t="s">
        <v>250</v>
      </c>
      <c r="B34" s="297" t="s">
        <v>205</v>
      </c>
      <c r="C34" s="489">
        <v>0.25421925438847287</v>
      </c>
      <c r="D34" s="582">
        <v>72</v>
      </c>
      <c r="E34" s="489">
        <v>36524.244444444441</v>
      </c>
      <c r="F34" s="582">
        <v>18</v>
      </c>
      <c r="G34" s="489">
        <v>101717.44547777779</v>
      </c>
      <c r="H34" s="582">
        <v>44</v>
      </c>
      <c r="I34" s="489">
        <v>12286.116911111112</v>
      </c>
      <c r="J34" s="582">
        <v>8</v>
      </c>
      <c r="K34" s="489">
        <v>900420.28864406783</v>
      </c>
      <c r="L34" s="582">
        <v>84</v>
      </c>
      <c r="M34" s="583">
        <f>D34+F34+H34+J34+L34</f>
        <v>226</v>
      </c>
    </row>
    <row r="35" spans="1:13" ht="15" customHeight="1" x14ac:dyDescent="0.25">
      <c r="A35" s="504" t="s">
        <v>250</v>
      </c>
      <c r="B35" s="296" t="s">
        <v>83</v>
      </c>
      <c r="C35" s="497">
        <v>0.67550204266187863</v>
      </c>
      <c r="D35" s="573">
        <v>16</v>
      </c>
      <c r="E35" s="497">
        <v>6813.259557344064</v>
      </c>
      <c r="F35" s="573">
        <v>108</v>
      </c>
      <c r="G35" s="497">
        <v>89076.041896378272</v>
      </c>
      <c r="H35" s="573">
        <v>93</v>
      </c>
      <c r="I35" s="497">
        <v>12334.328093561367</v>
      </c>
      <c r="J35" s="573">
        <v>7</v>
      </c>
      <c r="K35" s="497">
        <v>1343259.8617307693</v>
      </c>
      <c r="L35" s="573">
        <v>3</v>
      </c>
      <c r="M35" s="575">
        <f>D35+F35+H35+J35+L35</f>
        <v>227</v>
      </c>
    </row>
    <row r="36" spans="1:13" ht="15" customHeight="1" x14ac:dyDescent="0.25">
      <c r="A36" s="503" t="s">
        <v>246</v>
      </c>
      <c r="B36" s="295" t="s">
        <v>48</v>
      </c>
      <c r="C36" s="487">
        <v>0.293664717215952</v>
      </c>
      <c r="D36" s="576">
        <v>59</v>
      </c>
      <c r="E36" s="487">
        <v>22121.540577716645</v>
      </c>
      <c r="F36" s="576">
        <v>53</v>
      </c>
      <c r="G36" s="487">
        <v>259648.1850756534</v>
      </c>
      <c r="H36" s="576">
        <v>4</v>
      </c>
      <c r="I36" s="487">
        <v>0</v>
      </c>
      <c r="J36" s="576">
        <v>67</v>
      </c>
      <c r="K36" s="487">
        <v>987556.16685950407</v>
      </c>
      <c r="L36" s="576">
        <v>48</v>
      </c>
      <c r="M36" s="578">
        <f>D36+F36+H36+J36+L36</f>
        <v>231</v>
      </c>
    </row>
    <row r="37" spans="1:13" ht="15" customHeight="1" x14ac:dyDescent="0.25">
      <c r="A37" s="502" t="s">
        <v>250</v>
      </c>
      <c r="B37" s="295" t="s">
        <v>184</v>
      </c>
      <c r="C37" s="487">
        <v>0.22309952583337728</v>
      </c>
      <c r="D37" s="576">
        <v>82</v>
      </c>
      <c r="E37" s="487">
        <v>30308.137360661633</v>
      </c>
      <c r="F37" s="576">
        <v>27</v>
      </c>
      <c r="G37" s="487">
        <v>84474.438899676374</v>
      </c>
      <c r="H37" s="576">
        <v>106</v>
      </c>
      <c r="I37" s="487">
        <v>11340.489075871988</v>
      </c>
      <c r="J37" s="576">
        <v>13</v>
      </c>
      <c r="K37" s="487">
        <v>1226898.3593220341</v>
      </c>
      <c r="L37" s="576">
        <v>8</v>
      </c>
      <c r="M37" s="578">
        <f>D37+F37+H37+J37+L37</f>
        <v>236</v>
      </c>
    </row>
    <row r="38" spans="1:13" ht="15" customHeight="1" x14ac:dyDescent="0.25">
      <c r="A38" s="503" t="s">
        <v>247</v>
      </c>
      <c r="B38" s="295" t="s">
        <v>193</v>
      </c>
      <c r="C38" s="487">
        <v>0.27991803177334196</v>
      </c>
      <c r="D38" s="576">
        <v>66</v>
      </c>
      <c r="E38" s="487">
        <v>18603.386243386245</v>
      </c>
      <c r="F38" s="576">
        <v>82</v>
      </c>
      <c r="G38" s="487">
        <v>125961.27840388007</v>
      </c>
      <c r="H38" s="576">
        <v>14</v>
      </c>
      <c r="I38" s="487">
        <v>0</v>
      </c>
      <c r="J38" s="576">
        <v>67</v>
      </c>
      <c r="K38" s="487">
        <v>1161325.4607246378</v>
      </c>
      <c r="L38" s="576">
        <v>13</v>
      </c>
      <c r="M38" s="578">
        <f>D38+F38+H38+J38+L38</f>
        <v>242</v>
      </c>
    </row>
    <row r="39" spans="1:13" ht="15" customHeight="1" x14ac:dyDescent="0.25">
      <c r="A39" s="502" t="s">
        <v>250</v>
      </c>
      <c r="B39" s="295" t="s">
        <v>25</v>
      </c>
      <c r="C39" s="487">
        <v>9.606081172071973E-2</v>
      </c>
      <c r="D39" s="576">
        <v>108</v>
      </c>
      <c r="E39" s="487">
        <v>19812.751396648044</v>
      </c>
      <c r="F39" s="576">
        <v>72</v>
      </c>
      <c r="G39" s="487">
        <v>107017.02089385474</v>
      </c>
      <c r="H39" s="576">
        <v>29</v>
      </c>
      <c r="I39" s="487">
        <v>5352.5873463687149</v>
      </c>
      <c r="J39" s="576">
        <v>25</v>
      </c>
      <c r="K39" s="487">
        <v>1226166.6863888889</v>
      </c>
      <c r="L39" s="576">
        <v>9</v>
      </c>
      <c r="M39" s="578">
        <f>D39+F39+H39+J39+L39</f>
        <v>243</v>
      </c>
    </row>
    <row r="40" spans="1:13" ht="15" customHeight="1" x14ac:dyDescent="0.25">
      <c r="A40" s="502" t="s">
        <v>246</v>
      </c>
      <c r="B40" s="295" t="s">
        <v>47</v>
      </c>
      <c r="C40" s="487">
        <v>0.1960654102917011</v>
      </c>
      <c r="D40" s="576">
        <v>91</v>
      </c>
      <c r="E40" s="487">
        <v>30087.147584381204</v>
      </c>
      <c r="F40" s="576">
        <v>30</v>
      </c>
      <c r="G40" s="487">
        <v>111016.01215089345</v>
      </c>
      <c r="H40" s="576">
        <v>24</v>
      </c>
      <c r="I40" s="487">
        <v>0</v>
      </c>
      <c r="J40" s="576">
        <v>67</v>
      </c>
      <c r="K40" s="487">
        <v>1044335.2838043479</v>
      </c>
      <c r="L40" s="576">
        <v>33</v>
      </c>
      <c r="M40" s="578">
        <f>D40+F40+H40+J40+L40</f>
        <v>245</v>
      </c>
    </row>
    <row r="41" spans="1:13" ht="15" customHeight="1" x14ac:dyDescent="0.25">
      <c r="A41" s="502" t="s">
        <v>251</v>
      </c>
      <c r="B41" s="295" t="s">
        <v>66</v>
      </c>
      <c r="C41" s="487">
        <v>0.28668861494019876</v>
      </c>
      <c r="D41" s="576">
        <v>62</v>
      </c>
      <c r="E41" s="487">
        <v>48185.331513026053</v>
      </c>
      <c r="F41" s="576">
        <v>8</v>
      </c>
      <c r="G41" s="487">
        <v>98293.526092184373</v>
      </c>
      <c r="H41" s="576">
        <v>57</v>
      </c>
      <c r="I41" s="487">
        <v>8602.7432264529052</v>
      </c>
      <c r="J41" s="576">
        <v>17</v>
      </c>
      <c r="K41" s="487">
        <v>831599.38</v>
      </c>
      <c r="L41" s="576">
        <v>103</v>
      </c>
      <c r="M41" s="578">
        <f>D41+F41+H41+J41+L41</f>
        <v>247</v>
      </c>
    </row>
    <row r="42" spans="1:13" ht="15" customHeight="1" x14ac:dyDescent="0.25">
      <c r="A42" s="509" t="s">
        <v>249</v>
      </c>
      <c r="B42" s="298" t="s">
        <v>63</v>
      </c>
      <c r="C42" s="488">
        <v>0.1486164935533735</v>
      </c>
      <c r="D42" s="572">
        <v>98</v>
      </c>
      <c r="E42" s="488">
        <v>30214.090909090908</v>
      </c>
      <c r="F42" s="572">
        <v>28</v>
      </c>
      <c r="G42" s="488">
        <v>118339.69318181818</v>
      </c>
      <c r="H42" s="572">
        <v>21</v>
      </c>
      <c r="I42" s="488">
        <v>0</v>
      </c>
      <c r="J42" s="572">
        <v>67</v>
      </c>
      <c r="K42" s="488">
        <v>1035142.6539361702</v>
      </c>
      <c r="L42" s="572">
        <v>34</v>
      </c>
      <c r="M42" s="584">
        <f>D42+F42+H42+J42+L42</f>
        <v>248</v>
      </c>
    </row>
    <row r="43" spans="1:13" ht="15" customHeight="1" x14ac:dyDescent="0.25">
      <c r="A43" s="502" t="s">
        <v>247</v>
      </c>
      <c r="B43" s="295" t="s">
        <v>7</v>
      </c>
      <c r="C43" s="487">
        <v>0.39293626961865036</v>
      </c>
      <c r="D43" s="576">
        <v>38</v>
      </c>
      <c r="E43" s="487">
        <v>16592.152560083596</v>
      </c>
      <c r="F43" s="576">
        <v>90</v>
      </c>
      <c r="G43" s="487">
        <v>102683.66086729363</v>
      </c>
      <c r="H43" s="576">
        <v>39</v>
      </c>
      <c r="I43" s="487">
        <v>0</v>
      </c>
      <c r="J43" s="576">
        <v>67</v>
      </c>
      <c r="K43" s="487">
        <v>1146796.926</v>
      </c>
      <c r="L43" s="576">
        <v>16</v>
      </c>
      <c r="M43" s="578">
        <f>D43+F43+H43+J43+L43</f>
        <v>250</v>
      </c>
    </row>
    <row r="44" spans="1:13" ht="15" customHeight="1" thickBot="1" x14ac:dyDescent="0.3">
      <c r="A44" s="506" t="s">
        <v>245</v>
      </c>
      <c r="B44" s="297" t="s">
        <v>44</v>
      </c>
      <c r="C44" s="489">
        <v>0.65372117650356676</v>
      </c>
      <c r="D44" s="582">
        <v>17</v>
      </c>
      <c r="E44" s="489">
        <v>31382.510144927535</v>
      </c>
      <c r="F44" s="582">
        <v>26</v>
      </c>
      <c r="G44" s="489">
        <v>90940.539628985513</v>
      </c>
      <c r="H44" s="582">
        <v>89</v>
      </c>
      <c r="I44" s="489">
        <v>4269.5342202898555</v>
      </c>
      <c r="J44" s="582">
        <v>62</v>
      </c>
      <c r="K44" s="489">
        <v>965650.0526086957</v>
      </c>
      <c r="L44" s="582">
        <v>56</v>
      </c>
      <c r="M44" s="583">
        <f>D44+F44+H44+J44+L44</f>
        <v>250</v>
      </c>
    </row>
    <row r="45" spans="1:13" ht="15" customHeight="1" x14ac:dyDescent="0.25">
      <c r="A45" s="501" t="s">
        <v>246</v>
      </c>
      <c r="B45" s="296" t="s">
        <v>190</v>
      </c>
      <c r="C45" s="497">
        <v>0.33219024639103906</v>
      </c>
      <c r="D45" s="573">
        <v>49</v>
      </c>
      <c r="E45" s="497">
        <v>20263.455782312925</v>
      </c>
      <c r="F45" s="573">
        <v>64</v>
      </c>
      <c r="G45" s="497">
        <v>100570.59933333335</v>
      </c>
      <c r="H45" s="573">
        <v>46</v>
      </c>
      <c r="I45" s="497">
        <v>0</v>
      </c>
      <c r="J45" s="573">
        <v>67</v>
      </c>
      <c r="K45" s="497">
        <v>1083789.0653846152</v>
      </c>
      <c r="L45" s="573">
        <v>25</v>
      </c>
      <c r="M45" s="575">
        <f>D45+F45+H45+J45+L45</f>
        <v>251</v>
      </c>
    </row>
    <row r="46" spans="1:13" ht="15" customHeight="1" x14ac:dyDescent="0.25">
      <c r="A46" s="503" t="s">
        <v>249</v>
      </c>
      <c r="B46" s="295" t="s">
        <v>171</v>
      </c>
      <c r="C46" s="487">
        <v>0.39918842354082962</v>
      </c>
      <c r="D46" s="576">
        <v>36</v>
      </c>
      <c r="E46" s="487">
        <v>37992.091906721536</v>
      </c>
      <c r="F46" s="576">
        <v>14</v>
      </c>
      <c r="G46" s="487">
        <v>87467.502112482849</v>
      </c>
      <c r="H46" s="576">
        <v>102</v>
      </c>
      <c r="I46" s="487">
        <v>0</v>
      </c>
      <c r="J46" s="576">
        <v>67</v>
      </c>
      <c r="K46" s="487">
        <v>1033840.1934210527</v>
      </c>
      <c r="L46" s="576">
        <v>35</v>
      </c>
      <c r="M46" s="578">
        <f>D46+F46+H46+J46+L46</f>
        <v>254</v>
      </c>
    </row>
    <row r="47" spans="1:13" ht="15" customHeight="1" x14ac:dyDescent="0.25">
      <c r="A47" s="503" t="s">
        <v>248</v>
      </c>
      <c r="B47" s="295" t="s">
        <v>19</v>
      </c>
      <c r="C47" s="487">
        <v>0.17454215050528882</v>
      </c>
      <c r="D47" s="576">
        <v>96</v>
      </c>
      <c r="E47" s="487">
        <v>17551.744186046511</v>
      </c>
      <c r="F47" s="576">
        <v>85</v>
      </c>
      <c r="G47" s="487">
        <v>118311.67548449613</v>
      </c>
      <c r="H47" s="576">
        <v>22</v>
      </c>
      <c r="I47" s="487">
        <v>6077.3092248062012</v>
      </c>
      <c r="J47" s="576">
        <v>22</v>
      </c>
      <c r="K47" s="487">
        <v>1062053.4818181817</v>
      </c>
      <c r="L47" s="576">
        <v>30</v>
      </c>
      <c r="M47" s="578">
        <f>D47+F47+H47+J47+L47</f>
        <v>255</v>
      </c>
    </row>
    <row r="48" spans="1:13" ht="15" customHeight="1" x14ac:dyDescent="0.25">
      <c r="A48" s="502" t="s">
        <v>251</v>
      </c>
      <c r="B48" s="295" t="s">
        <v>27</v>
      </c>
      <c r="C48" s="487">
        <v>0.48555990915089831</v>
      </c>
      <c r="D48" s="576">
        <v>24</v>
      </c>
      <c r="E48" s="487">
        <v>21030.146520146522</v>
      </c>
      <c r="F48" s="576">
        <v>59</v>
      </c>
      <c r="G48" s="487">
        <v>103577.13377289378</v>
      </c>
      <c r="H48" s="576">
        <v>36</v>
      </c>
      <c r="I48" s="487">
        <v>4602.685995115995</v>
      </c>
      <c r="J48" s="576">
        <v>46</v>
      </c>
      <c r="K48" s="487">
        <v>879526.72127272736</v>
      </c>
      <c r="L48" s="576">
        <v>91</v>
      </c>
      <c r="M48" s="578">
        <f>D48+F48+H48+J48+L48</f>
        <v>256</v>
      </c>
    </row>
    <row r="49" spans="1:13" ht="15" customHeight="1" x14ac:dyDescent="0.25">
      <c r="A49" s="502" t="s">
        <v>246</v>
      </c>
      <c r="B49" s="295" t="s">
        <v>158</v>
      </c>
      <c r="C49" s="487">
        <v>0.10139422387401488</v>
      </c>
      <c r="D49" s="576">
        <v>105</v>
      </c>
      <c r="E49" s="487">
        <v>22062.149805447472</v>
      </c>
      <c r="F49" s="576">
        <v>54</v>
      </c>
      <c r="G49" s="487">
        <v>122992.74068093386</v>
      </c>
      <c r="H49" s="576">
        <v>17</v>
      </c>
      <c r="I49" s="487">
        <v>0</v>
      </c>
      <c r="J49" s="576">
        <v>67</v>
      </c>
      <c r="K49" s="487">
        <v>1156257.27171875</v>
      </c>
      <c r="L49" s="576">
        <v>14</v>
      </c>
      <c r="M49" s="578">
        <f>D49+F49+H49+J49+L49</f>
        <v>257</v>
      </c>
    </row>
    <row r="50" spans="1:13" ht="15" customHeight="1" x14ac:dyDescent="0.25">
      <c r="A50" s="503" t="s">
        <v>250</v>
      </c>
      <c r="B50" s="295" t="s">
        <v>204</v>
      </c>
      <c r="C50" s="487">
        <v>0.34823921142987896</v>
      </c>
      <c r="D50" s="576">
        <v>46</v>
      </c>
      <c r="E50" s="487">
        <v>21780.143329658214</v>
      </c>
      <c r="F50" s="576">
        <v>55</v>
      </c>
      <c r="G50" s="487">
        <v>102168.63181918413</v>
      </c>
      <c r="H50" s="576">
        <v>41</v>
      </c>
      <c r="I50" s="487">
        <v>5202.4264718853356</v>
      </c>
      <c r="J50" s="576">
        <v>28</v>
      </c>
      <c r="K50" s="487">
        <v>896638.04833333334</v>
      </c>
      <c r="L50" s="576">
        <v>87</v>
      </c>
      <c r="M50" s="578">
        <f>D50+F50+H50+J50+L50</f>
        <v>257</v>
      </c>
    </row>
    <row r="51" spans="1:13" ht="15" customHeight="1" x14ac:dyDescent="0.25">
      <c r="A51" s="503" t="s">
        <v>251</v>
      </c>
      <c r="B51" s="295" t="s">
        <v>64</v>
      </c>
      <c r="C51" s="487">
        <v>0.2761998003498371</v>
      </c>
      <c r="D51" s="576">
        <v>67</v>
      </c>
      <c r="E51" s="487">
        <v>29084.602584070799</v>
      </c>
      <c r="F51" s="576">
        <v>32</v>
      </c>
      <c r="G51" s="487">
        <v>92786.23074336283</v>
      </c>
      <c r="H51" s="576">
        <v>82</v>
      </c>
      <c r="I51" s="487">
        <v>4995.4471946902659</v>
      </c>
      <c r="J51" s="576">
        <v>29</v>
      </c>
      <c r="K51" s="487">
        <v>976569.93584615376</v>
      </c>
      <c r="L51" s="576">
        <v>53</v>
      </c>
      <c r="M51" s="578">
        <f>D51+F51+H51+J51+L51</f>
        <v>263</v>
      </c>
    </row>
    <row r="52" spans="1:13" ht="15" customHeight="1" x14ac:dyDescent="0.25">
      <c r="A52" s="508" t="s">
        <v>251</v>
      </c>
      <c r="B52" s="300" t="s">
        <v>26</v>
      </c>
      <c r="C52" s="486">
        <v>0.32633637153564443</v>
      </c>
      <c r="D52" s="581">
        <v>51</v>
      </c>
      <c r="E52" s="486">
        <v>28032.964518987341</v>
      </c>
      <c r="F52" s="581">
        <v>35</v>
      </c>
      <c r="G52" s="486">
        <v>102380.42310126583</v>
      </c>
      <c r="H52" s="581">
        <v>40</v>
      </c>
      <c r="I52" s="486">
        <v>4509.2561772151894</v>
      </c>
      <c r="J52" s="581">
        <v>52</v>
      </c>
      <c r="K52" s="486">
        <v>899160.53240740742</v>
      </c>
      <c r="L52" s="581">
        <v>85</v>
      </c>
      <c r="M52" s="577">
        <f>D52+F52+H52+J52+L52</f>
        <v>263</v>
      </c>
    </row>
    <row r="53" spans="1:13" ht="15" customHeight="1" x14ac:dyDescent="0.25">
      <c r="A53" s="502" t="s">
        <v>250</v>
      </c>
      <c r="B53" s="295" t="s">
        <v>174</v>
      </c>
      <c r="C53" s="487">
        <v>0.40721749524177736</v>
      </c>
      <c r="D53" s="576">
        <v>32</v>
      </c>
      <c r="E53" s="487">
        <v>18792.761653474055</v>
      </c>
      <c r="F53" s="576">
        <v>81</v>
      </c>
      <c r="G53" s="487">
        <v>92557.971459982407</v>
      </c>
      <c r="H53" s="576">
        <v>84</v>
      </c>
      <c r="I53" s="487">
        <v>11288.358390501318</v>
      </c>
      <c r="J53" s="576">
        <v>14</v>
      </c>
      <c r="K53" s="487">
        <v>963567.53852941177</v>
      </c>
      <c r="L53" s="576">
        <v>57</v>
      </c>
      <c r="M53" s="578">
        <f>D53+F53+H53+J53+L53</f>
        <v>268</v>
      </c>
    </row>
    <row r="54" spans="1:13" ht="15" customHeight="1" thickBot="1" x14ac:dyDescent="0.3">
      <c r="A54" s="507" t="s">
        <v>248</v>
      </c>
      <c r="B54" s="297" t="s">
        <v>209</v>
      </c>
      <c r="C54" s="489">
        <v>0.90010480179725361</v>
      </c>
      <c r="D54" s="582">
        <v>3</v>
      </c>
      <c r="E54" s="489">
        <v>27930.388970820193</v>
      </c>
      <c r="F54" s="582">
        <v>37</v>
      </c>
      <c r="G54" s="489">
        <v>96975.118552839122</v>
      </c>
      <c r="H54" s="582">
        <v>63</v>
      </c>
      <c r="I54" s="489">
        <v>0</v>
      </c>
      <c r="J54" s="582">
        <v>67</v>
      </c>
      <c r="K54" s="489">
        <v>844950.22081632644</v>
      </c>
      <c r="L54" s="582">
        <v>99</v>
      </c>
      <c r="M54" s="583">
        <f>D54+F54+H54+J54+L54</f>
        <v>269</v>
      </c>
    </row>
    <row r="55" spans="1:13" ht="15" customHeight="1" x14ac:dyDescent="0.25">
      <c r="A55" s="504" t="s">
        <v>250</v>
      </c>
      <c r="B55" s="296" t="s">
        <v>207</v>
      </c>
      <c r="C55" s="497">
        <v>0.3305942089646895</v>
      </c>
      <c r="D55" s="573">
        <v>50</v>
      </c>
      <c r="E55" s="497">
        <v>23110.037974683546</v>
      </c>
      <c r="F55" s="573">
        <v>48</v>
      </c>
      <c r="G55" s="497">
        <v>109587.97421518987</v>
      </c>
      <c r="H55" s="573">
        <v>27</v>
      </c>
      <c r="I55" s="497">
        <v>4402.8243164556961</v>
      </c>
      <c r="J55" s="573">
        <v>57</v>
      </c>
      <c r="K55" s="497">
        <v>885620.71754385962</v>
      </c>
      <c r="L55" s="573">
        <v>89</v>
      </c>
      <c r="M55" s="575">
        <f>D55+F55+H55+J55+L55</f>
        <v>271</v>
      </c>
    </row>
    <row r="56" spans="1:13" ht="15" customHeight="1" x14ac:dyDescent="0.25">
      <c r="A56" s="510" t="s">
        <v>251</v>
      </c>
      <c r="B56" s="498" t="s">
        <v>65</v>
      </c>
      <c r="C56" s="585">
        <v>0.1332182039285712</v>
      </c>
      <c r="D56" s="586">
        <v>100</v>
      </c>
      <c r="E56" s="585">
        <v>34570.495975773891</v>
      </c>
      <c r="F56" s="586">
        <v>20</v>
      </c>
      <c r="G56" s="585">
        <v>100722.68919246297</v>
      </c>
      <c r="H56" s="586">
        <v>45</v>
      </c>
      <c r="I56" s="585">
        <v>4925.6263526244948</v>
      </c>
      <c r="J56" s="586">
        <v>31</v>
      </c>
      <c r="K56" s="585">
        <v>909310.55500000005</v>
      </c>
      <c r="L56" s="586">
        <v>78</v>
      </c>
      <c r="M56" s="587">
        <f>D56+F56+H56+J56+L56</f>
        <v>274</v>
      </c>
    </row>
    <row r="57" spans="1:13" ht="15" customHeight="1" x14ac:dyDescent="0.25">
      <c r="A57" s="503" t="s">
        <v>248</v>
      </c>
      <c r="B57" s="295" t="s">
        <v>18</v>
      </c>
      <c r="C57" s="487">
        <v>0.19013292847116342</v>
      </c>
      <c r="D57" s="576">
        <v>92</v>
      </c>
      <c r="E57" s="487">
        <v>44543.774703557312</v>
      </c>
      <c r="F57" s="576">
        <v>9</v>
      </c>
      <c r="G57" s="487">
        <v>122025.29650197629</v>
      </c>
      <c r="H57" s="576">
        <v>19</v>
      </c>
      <c r="I57" s="487">
        <v>4349.2400197628458</v>
      </c>
      <c r="J57" s="576">
        <v>60</v>
      </c>
      <c r="K57" s="487">
        <v>848217.01487804879</v>
      </c>
      <c r="L57" s="576">
        <v>98</v>
      </c>
      <c r="M57" s="578">
        <f>D57+F57+H57+J57+L57</f>
        <v>278</v>
      </c>
    </row>
    <row r="58" spans="1:13" ht="15" customHeight="1" x14ac:dyDescent="0.25">
      <c r="A58" s="503" t="s">
        <v>247</v>
      </c>
      <c r="B58" s="295" t="s">
        <v>161</v>
      </c>
      <c r="C58" s="487">
        <v>0.40702885479926021</v>
      </c>
      <c r="D58" s="576">
        <v>33</v>
      </c>
      <c r="E58" s="487">
        <v>15641.562897077509</v>
      </c>
      <c r="F58" s="576">
        <v>95</v>
      </c>
      <c r="G58" s="487">
        <v>103798.13715374841</v>
      </c>
      <c r="H58" s="576">
        <v>35</v>
      </c>
      <c r="I58" s="487">
        <v>0</v>
      </c>
      <c r="J58" s="576">
        <v>67</v>
      </c>
      <c r="K58" s="487">
        <v>986979.87191489351</v>
      </c>
      <c r="L58" s="576">
        <v>49</v>
      </c>
      <c r="M58" s="578">
        <f>D58+F58+H58+J58+L58</f>
        <v>279</v>
      </c>
    </row>
    <row r="59" spans="1:13" ht="15" customHeight="1" x14ac:dyDescent="0.25">
      <c r="A59" s="502" t="s">
        <v>245</v>
      </c>
      <c r="B59" s="295" t="s">
        <v>154</v>
      </c>
      <c r="C59" s="487">
        <v>0.40942404747727545</v>
      </c>
      <c r="D59" s="576">
        <v>31</v>
      </c>
      <c r="E59" s="487">
        <v>22291.458515283844</v>
      </c>
      <c r="F59" s="576">
        <v>52</v>
      </c>
      <c r="G59" s="487">
        <v>98688.112471615721</v>
      </c>
      <c r="H59" s="576">
        <v>55</v>
      </c>
      <c r="I59" s="487">
        <v>4441.8349956331876</v>
      </c>
      <c r="J59" s="576">
        <v>55</v>
      </c>
      <c r="K59" s="487">
        <v>898546.48789473681</v>
      </c>
      <c r="L59" s="576">
        <v>86</v>
      </c>
      <c r="M59" s="578">
        <f>D59+F59+H59+J59+L59</f>
        <v>279</v>
      </c>
    </row>
    <row r="60" spans="1:13" ht="15" customHeight="1" x14ac:dyDescent="0.25">
      <c r="A60" s="502" t="s">
        <v>251</v>
      </c>
      <c r="B60" s="295" t="s">
        <v>8</v>
      </c>
      <c r="C60" s="487">
        <v>7.3130494650865865E-2</v>
      </c>
      <c r="D60" s="576">
        <v>111</v>
      </c>
      <c r="E60" s="487">
        <v>31894.632911392404</v>
      </c>
      <c r="F60" s="576">
        <v>24</v>
      </c>
      <c r="G60" s="487">
        <v>119870.44926582278</v>
      </c>
      <c r="H60" s="576">
        <v>20</v>
      </c>
      <c r="I60" s="487">
        <v>4352.4290126582282</v>
      </c>
      <c r="J60" s="576">
        <v>58</v>
      </c>
      <c r="K60" s="487">
        <v>930875.04666666663</v>
      </c>
      <c r="L60" s="576">
        <v>67</v>
      </c>
      <c r="M60" s="578">
        <f>D60+F60+H60+J60+L60</f>
        <v>280</v>
      </c>
    </row>
    <row r="61" spans="1:13" ht="15" customHeight="1" x14ac:dyDescent="0.25">
      <c r="A61" s="509" t="s">
        <v>250</v>
      </c>
      <c r="B61" s="298" t="s">
        <v>177</v>
      </c>
      <c r="C61" s="488">
        <v>0.31827159958557677</v>
      </c>
      <c r="D61" s="572">
        <v>53</v>
      </c>
      <c r="E61" s="488">
        <v>18558.896000000001</v>
      </c>
      <c r="F61" s="572">
        <v>83</v>
      </c>
      <c r="G61" s="488">
        <v>93741.044672000004</v>
      </c>
      <c r="H61" s="572">
        <v>78</v>
      </c>
      <c r="I61" s="488">
        <v>4629.0334159999993</v>
      </c>
      <c r="J61" s="572">
        <v>44</v>
      </c>
      <c r="K61" s="488">
        <v>1092809.1130000001</v>
      </c>
      <c r="L61" s="572">
        <v>23</v>
      </c>
      <c r="M61" s="584">
        <f>D61+F61+H61+J61+L61</f>
        <v>281</v>
      </c>
    </row>
    <row r="62" spans="1:13" ht="15" customHeight="1" x14ac:dyDescent="0.25">
      <c r="A62" s="502" t="s">
        <v>250</v>
      </c>
      <c r="B62" s="295" t="s">
        <v>9</v>
      </c>
      <c r="C62" s="487">
        <v>0.21074693141296905</v>
      </c>
      <c r="D62" s="576">
        <v>88</v>
      </c>
      <c r="E62" s="487">
        <v>28361.976967370443</v>
      </c>
      <c r="F62" s="576">
        <v>33</v>
      </c>
      <c r="G62" s="487">
        <v>105461.10882917467</v>
      </c>
      <c r="H62" s="576">
        <v>33</v>
      </c>
      <c r="I62" s="487">
        <v>6366.4406717850288</v>
      </c>
      <c r="J62" s="576">
        <v>21</v>
      </c>
      <c r="K62" s="487">
        <v>791397.28589743585</v>
      </c>
      <c r="L62" s="576">
        <v>109</v>
      </c>
      <c r="M62" s="578">
        <f>D62+F62+H62+J62+L62</f>
        <v>284</v>
      </c>
    </row>
    <row r="63" spans="1:13" ht="15" customHeight="1" x14ac:dyDescent="0.25">
      <c r="A63" s="503" t="s">
        <v>248</v>
      </c>
      <c r="B63" s="295" t="s">
        <v>15</v>
      </c>
      <c r="C63" s="487">
        <v>0.84175623137700939</v>
      </c>
      <c r="D63" s="576">
        <v>6</v>
      </c>
      <c r="E63" s="487">
        <v>16807.236180904521</v>
      </c>
      <c r="F63" s="576">
        <v>88</v>
      </c>
      <c r="G63" s="487">
        <v>110068.87335008376</v>
      </c>
      <c r="H63" s="576">
        <v>26</v>
      </c>
      <c r="I63" s="487">
        <v>4484.1224958123948</v>
      </c>
      <c r="J63" s="576">
        <v>54</v>
      </c>
      <c r="K63" s="487">
        <v>786406.32979166659</v>
      </c>
      <c r="L63" s="576">
        <v>110</v>
      </c>
      <c r="M63" s="578">
        <f>D63+F63+H63+J63+L63</f>
        <v>284</v>
      </c>
    </row>
    <row r="64" spans="1:13" ht="15" customHeight="1" thickBot="1" x14ac:dyDescent="0.3">
      <c r="A64" s="506" t="s">
        <v>248</v>
      </c>
      <c r="B64" s="297" t="s">
        <v>17</v>
      </c>
      <c r="C64" s="489">
        <v>0.90070037229163868</v>
      </c>
      <c r="D64" s="582">
        <v>2</v>
      </c>
      <c r="E64" s="489">
        <v>9670.9375</v>
      </c>
      <c r="F64" s="582">
        <v>105</v>
      </c>
      <c r="G64" s="489">
        <v>103047.04071428571</v>
      </c>
      <c r="H64" s="582">
        <v>38</v>
      </c>
      <c r="I64" s="489">
        <v>4767.42875</v>
      </c>
      <c r="J64" s="582">
        <v>34</v>
      </c>
      <c r="K64" s="489">
        <v>818770.35361702123</v>
      </c>
      <c r="L64" s="582">
        <v>106</v>
      </c>
      <c r="M64" s="583">
        <f>D64+F64+H64+J64+L64</f>
        <v>285</v>
      </c>
    </row>
    <row r="65" spans="1:13" ht="15" customHeight="1" x14ac:dyDescent="0.25">
      <c r="A65" s="501" t="s">
        <v>250</v>
      </c>
      <c r="B65" s="296" t="s">
        <v>197</v>
      </c>
      <c r="C65" s="497">
        <v>0.57445555306031071</v>
      </c>
      <c r="D65" s="573">
        <v>19</v>
      </c>
      <c r="E65" s="497">
        <v>15879.556786703601</v>
      </c>
      <c r="F65" s="573">
        <v>93</v>
      </c>
      <c r="G65" s="497">
        <v>92285.405891043396</v>
      </c>
      <c r="H65" s="573">
        <v>85</v>
      </c>
      <c r="I65" s="497">
        <v>4686.9738873499546</v>
      </c>
      <c r="J65" s="573">
        <v>39</v>
      </c>
      <c r="K65" s="497">
        <v>978660.43950819678</v>
      </c>
      <c r="L65" s="573">
        <v>51</v>
      </c>
      <c r="M65" s="575">
        <f>D65+F65+H65+J65+L65</f>
        <v>287</v>
      </c>
    </row>
    <row r="66" spans="1:13" ht="15" customHeight="1" x14ac:dyDescent="0.25">
      <c r="A66" s="503" t="s">
        <v>249</v>
      </c>
      <c r="B66" s="295" t="s">
        <v>10</v>
      </c>
      <c r="C66" s="487">
        <v>0.11832246570885593</v>
      </c>
      <c r="D66" s="576">
        <v>102</v>
      </c>
      <c r="E66" s="487">
        <v>22780.262123197903</v>
      </c>
      <c r="F66" s="576">
        <v>49</v>
      </c>
      <c r="G66" s="487">
        <v>105715.27288335517</v>
      </c>
      <c r="H66" s="576">
        <v>32</v>
      </c>
      <c r="I66" s="487">
        <v>0</v>
      </c>
      <c r="J66" s="576">
        <v>67</v>
      </c>
      <c r="K66" s="487">
        <v>1016033.2418749999</v>
      </c>
      <c r="L66" s="576">
        <v>39</v>
      </c>
      <c r="M66" s="578">
        <f>D66+F66+H66+J66+L66</f>
        <v>289</v>
      </c>
    </row>
    <row r="67" spans="1:13" ht="15" customHeight="1" x14ac:dyDescent="0.25">
      <c r="A67" s="502" t="s">
        <v>248</v>
      </c>
      <c r="B67" s="295" t="s">
        <v>16</v>
      </c>
      <c r="C67" s="487">
        <v>0.44417690992739745</v>
      </c>
      <c r="D67" s="576">
        <v>29</v>
      </c>
      <c r="E67" s="487">
        <v>14495.368171021377</v>
      </c>
      <c r="F67" s="576">
        <v>99</v>
      </c>
      <c r="G67" s="487">
        <v>105759.15980997625</v>
      </c>
      <c r="H67" s="576">
        <v>31</v>
      </c>
      <c r="I67" s="487">
        <v>4762.0878147268404</v>
      </c>
      <c r="J67" s="576">
        <v>35</v>
      </c>
      <c r="K67" s="487">
        <v>867673.36333333328</v>
      </c>
      <c r="L67" s="576">
        <v>96</v>
      </c>
      <c r="M67" s="578">
        <f>D67+F67+H67+J67+L67</f>
        <v>290</v>
      </c>
    </row>
    <row r="68" spans="1:13" ht="15" customHeight="1" x14ac:dyDescent="0.25">
      <c r="A68" s="511" t="s">
        <v>247</v>
      </c>
      <c r="B68" s="498" t="s">
        <v>114</v>
      </c>
      <c r="C68" s="585">
        <v>0.39510496979924142</v>
      </c>
      <c r="D68" s="586">
        <v>37</v>
      </c>
      <c r="E68" s="585">
        <v>27932.466509062255</v>
      </c>
      <c r="F68" s="586">
        <v>36</v>
      </c>
      <c r="G68" s="585">
        <v>98673.275043341215</v>
      </c>
      <c r="H68" s="586">
        <v>56</v>
      </c>
      <c r="I68" s="585">
        <v>0</v>
      </c>
      <c r="J68" s="586">
        <v>67</v>
      </c>
      <c r="K68" s="585">
        <v>869464.42890243907</v>
      </c>
      <c r="L68" s="586">
        <v>95</v>
      </c>
      <c r="M68" s="587">
        <f>D68+F68+H68+J68+L68</f>
        <v>291</v>
      </c>
    </row>
    <row r="69" spans="1:13" ht="15" customHeight="1" x14ac:dyDescent="0.25">
      <c r="A69" s="503" t="s">
        <v>250</v>
      </c>
      <c r="B69" s="295" t="s">
        <v>176</v>
      </c>
      <c r="C69" s="487">
        <v>0.54385402474573863</v>
      </c>
      <c r="D69" s="576">
        <v>20</v>
      </c>
      <c r="E69" s="487">
        <v>15264.502798105897</v>
      </c>
      <c r="F69" s="576">
        <v>96</v>
      </c>
      <c r="G69" s="487">
        <v>82258.027946620743</v>
      </c>
      <c r="H69" s="576">
        <v>110</v>
      </c>
      <c r="I69" s="487">
        <v>4712.4646706844596</v>
      </c>
      <c r="J69" s="576">
        <v>38</v>
      </c>
      <c r="K69" s="487">
        <v>1068316.1840196077</v>
      </c>
      <c r="L69" s="576">
        <v>28</v>
      </c>
      <c r="M69" s="578">
        <f>D69+F69+H69+J69+L69</f>
        <v>292</v>
      </c>
    </row>
    <row r="70" spans="1:13" ht="15" customHeight="1" x14ac:dyDescent="0.25">
      <c r="A70" s="502" t="s">
        <v>247</v>
      </c>
      <c r="B70" s="295" t="s">
        <v>50</v>
      </c>
      <c r="C70" s="487">
        <v>0.20514884879918308</v>
      </c>
      <c r="D70" s="576">
        <v>90</v>
      </c>
      <c r="E70" s="487">
        <v>29714.259401381427</v>
      </c>
      <c r="F70" s="576">
        <v>31</v>
      </c>
      <c r="G70" s="487">
        <v>94059.504221028401</v>
      </c>
      <c r="H70" s="576">
        <v>76</v>
      </c>
      <c r="I70" s="487">
        <v>0</v>
      </c>
      <c r="J70" s="576">
        <v>67</v>
      </c>
      <c r="K70" s="487">
        <v>1065539.5623880599</v>
      </c>
      <c r="L70" s="576">
        <v>29</v>
      </c>
      <c r="M70" s="578">
        <f>D70+F70+H70+J70+L70</f>
        <v>293</v>
      </c>
    </row>
    <row r="71" spans="1:13" ht="15" customHeight="1" x14ac:dyDescent="0.25">
      <c r="A71" s="508" t="s">
        <v>250</v>
      </c>
      <c r="B71" s="300" t="s">
        <v>85</v>
      </c>
      <c r="C71" s="486">
        <v>0.71435134394286937</v>
      </c>
      <c r="D71" s="581">
        <v>15</v>
      </c>
      <c r="E71" s="486">
        <v>20199.884836852209</v>
      </c>
      <c r="F71" s="581">
        <v>67</v>
      </c>
      <c r="G71" s="486">
        <v>78221.177559181073</v>
      </c>
      <c r="H71" s="581">
        <v>112</v>
      </c>
      <c r="I71" s="486">
        <v>4712.7867626359566</v>
      </c>
      <c r="J71" s="581">
        <v>37</v>
      </c>
      <c r="K71" s="486">
        <v>950701.43737931026</v>
      </c>
      <c r="L71" s="581">
        <v>62</v>
      </c>
      <c r="M71" s="577">
        <f>D71+F71+H71+J71+L71</f>
        <v>293</v>
      </c>
    </row>
    <row r="72" spans="1:13" ht="15" customHeight="1" x14ac:dyDescent="0.25">
      <c r="A72" s="502" t="s">
        <v>249</v>
      </c>
      <c r="B72" s="295" t="s">
        <v>133</v>
      </c>
      <c r="C72" s="487">
        <v>0.22845370498359169</v>
      </c>
      <c r="D72" s="576">
        <v>78</v>
      </c>
      <c r="E72" s="487">
        <v>13696.231155778894</v>
      </c>
      <c r="F72" s="576">
        <v>100</v>
      </c>
      <c r="G72" s="487">
        <v>129359.49187939698</v>
      </c>
      <c r="H72" s="576">
        <v>13</v>
      </c>
      <c r="I72" s="487">
        <v>0</v>
      </c>
      <c r="J72" s="576">
        <v>67</v>
      </c>
      <c r="K72" s="487">
        <v>1017629.4624242424</v>
      </c>
      <c r="L72" s="576">
        <v>38</v>
      </c>
      <c r="M72" s="578">
        <f>D72+F72+H72+J72+L72</f>
        <v>296</v>
      </c>
    </row>
    <row r="73" spans="1:13" ht="15" customHeight="1" x14ac:dyDescent="0.25">
      <c r="A73" s="502" t="s">
        <v>249</v>
      </c>
      <c r="B73" s="295" t="s">
        <v>61</v>
      </c>
      <c r="C73" s="487">
        <v>0.36000082026559366</v>
      </c>
      <c r="D73" s="576">
        <v>43</v>
      </c>
      <c r="E73" s="487">
        <v>25889.878048780487</v>
      </c>
      <c r="F73" s="576">
        <v>43</v>
      </c>
      <c r="G73" s="487">
        <v>98031.635281425886</v>
      </c>
      <c r="H73" s="576">
        <v>60</v>
      </c>
      <c r="I73" s="487">
        <v>0</v>
      </c>
      <c r="J73" s="576">
        <v>67</v>
      </c>
      <c r="K73" s="487">
        <v>901650.79267605639</v>
      </c>
      <c r="L73" s="576">
        <v>83</v>
      </c>
      <c r="M73" s="578">
        <f>D73+F73+H73+J73+L73</f>
        <v>296</v>
      </c>
    </row>
    <row r="74" spans="1:13" ht="15" customHeight="1" thickBot="1" x14ac:dyDescent="0.3">
      <c r="A74" s="506" t="s">
        <v>250</v>
      </c>
      <c r="B74" s="297" t="s">
        <v>179</v>
      </c>
      <c r="C74" s="489">
        <v>0.50431014330077018</v>
      </c>
      <c r="D74" s="582">
        <v>23</v>
      </c>
      <c r="E74" s="489">
        <v>20344.757914338919</v>
      </c>
      <c r="F74" s="582">
        <v>63</v>
      </c>
      <c r="G74" s="489">
        <v>98214.873845437614</v>
      </c>
      <c r="H74" s="582">
        <v>58</v>
      </c>
      <c r="I74" s="489">
        <v>4534.3478212290511</v>
      </c>
      <c r="J74" s="582">
        <v>51</v>
      </c>
      <c r="K74" s="489">
        <v>827045.72863013693</v>
      </c>
      <c r="L74" s="582">
        <v>104</v>
      </c>
      <c r="M74" s="583">
        <f>D74+F74+H74+J74+L74</f>
        <v>299</v>
      </c>
    </row>
    <row r="75" spans="1:13" ht="15" customHeight="1" x14ac:dyDescent="0.25">
      <c r="A75" s="501" t="s">
        <v>248</v>
      </c>
      <c r="B75" s="296" t="s">
        <v>56</v>
      </c>
      <c r="C75" s="497">
        <v>0.3873930072410996</v>
      </c>
      <c r="D75" s="573">
        <v>39</v>
      </c>
      <c r="E75" s="497">
        <v>19849.68363136176</v>
      </c>
      <c r="F75" s="573">
        <v>71</v>
      </c>
      <c r="G75" s="497">
        <v>87563.793108665748</v>
      </c>
      <c r="H75" s="573">
        <v>101</v>
      </c>
      <c r="I75" s="497">
        <v>4686.8831052269607</v>
      </c>
      <c r="J75" s="573">
        <v>40</v>
      </c>
      <c r="K75" s="497">
        <v>978593.13183544308</v>
      </c>
      <c r="L75" s="573">
        <v>52</v>
      </c>
      <c r="M75" s="575">
        <f>D75+F75+H75+J75+L75</f>
        <v>303</v>
      </c>
    </row>
    <row r="76" spans="1:13" ht="15" customHeight="1" x14ac:dyDescent="0.25">
      <c r="A76" s="502" t="s">
        <v>251</v>
      </c>
      <c r="B76" s="295" t="s">
        <v>198</v>
      </c>
      <c r="C76" s="487">
        <v>0.1751854196308984</v>
      </c>
      <c r="D76" s="576">
        <v>95</v>
      </c>
      <c r="E76" s="487">
        <v>31426.427891089112</v>
      </c>
      <c r="F76" s="576">
        <v>25</v>
      </c>
      <c r="G76" s="487">
        <v>97572.934891089099</v>
      </c>
      <c r="H76" s="576">
        <v>61</v>
      </c>
      <c r="I76" s="487">
        <v>5300.1827128712875</v>
      </c>
      <c r="J76" s="576">
        <v>26</v>
      </c>
      <c r="K76" s="487">
        <v>860515.0858208955</v>
      </c>
      <c r="L76" s="576">
        <v>97</v>
      </c>
      <c r="M76" s="578">
        <f>D76+F76+H76+J76+L76</f>
        <v>304</v>
      </c>
    </row>
    <row r="77" spans="1:13" ht="15" customHeight="1" x14ac:dyDescent="0.25">
      <c r="A77" s="503" t="s">
        <v>250</v>
      </c>
      <c r="B77" s="295" t="s">
        <v>206</v>
      </c>
      <c r="C77" s="487">
        <v>0.37720127910674095</v>
      </c>
      <c r="D77" s="576">
        <v>42</v>
      </c>
      <c r="E77" s="487">
        <v>19693.762736535664</v>
      </c>
      <c r="F77" s="576">
        <v>74</v>
      </c>
      <c r="G77" s="487">
        <v>96649.383282387193</v>
      </c>
      <c r="H77" s="576">
        <v>65</v>
      </c>
      <c r="I77" s="487">
        <v>4722.5652328966517</v>
      </c>
      <c r="J77" s="576">
        <v>36</v>
      </c>
      <c r="K77" s="487">
        <v>886511.11894117645</v>
      </c>
      <c r="L77" s="576">
        <v>88</v>
      </c>
      <c r="M77" s="578">
        <f>D77+F77+H77+J77+L77</f>
        <v>305</v>
      </c>
    </row>
    <row r="78" spans="1:13" ht="15" customHeight="1" x14ac:dyDescent="0.25">
      <c r="A78" s="503" t="s">
        <v>250</v>
      </c>
      <c r="B78" s="295" t="s">
        <v>183</v>
      </c>
      <c r="C78" s="487">
        <v>0.29084739057039632</v>
      </c>
      <c r="D78" s="576">
        <v>61</v>
      </c>
      <c r="E78" s="487">
        <v>25823.430478927206</v>
      </c>
      <c r="F78" s="576">
        <v>44</v>
      </c>
      <c r="G78" s="487">
        <v>94545.016906130273</v>
      </c>
      <c r="H78" s="576">
        <v>75</v>
      </c>
      <c r="I78" s="487">
        <v>4140.3872030651346</v>
      </c>
      <c r="J78" s="576">
        <v>63</v>
      </c>
      <c r="K78" s="487">
        <v>932157.95700000005</v>
      </c>
      <c r="L78" s="576">
        <v>66</v>
      </c>
      <c r="M78" s="578">
        <f>D78+F78+H78+J78+L78</f>
        <v>309</v>
      </c>
    </row>
    <row r="79" spans="1:13" ht="15" customHeight="1" x14ac:dyDescent="0.25">
      <c r="A79" s="503" t="s">
        <v>247</v>
      </c>
      <c r="B79" s="295" t="s">
        <v>1</v>
      </c>
      <c r="C79" s="487">
        <v>0.31076880815972896</v>
      </c>
      <c r="D79" s="576">
        <v>55</v>
      </c>
      <c r="E79" s="487">
        <v>11916.335877862595</v>
      </c>
      <c r="F79" s="576">
        <v>102</v>
      </c>
      <c r="G79" s="487">
        <v>146380.33125954197</v>
      </c>
      <c r="H79" s="576">
        <v>11</v>
      </c>
      <c r="I79" s="487">
        <v>0</v>
      </c>
      <c r="J79" s="576">
        <v>67</v>
      </c>
      <c r="K79" s="487">
        <v>917767.1752083333</v>
      </c>
      <c r="L79" s="576">
        <v>75</v>
      </c>
      <c r="M79" s="578">
        <f>D79+F79+H79+J79+L79</f>
        <v>310</v>
      </c>
    </row>
    <row r="80" spans="1:13" ht="15" customHeight="1" x14ac:dyDescent="0.25">
      <c r="A80" s="508" t="s">
        <v>250</v>
      </c>
      <c r="B80" s="300" t="s">
        <v>175</v>
      </c>
      <c r="C80" s="486">
        <v>0.21681439782979248</v>
      </c>
      <c r="D80" s="581">
        <v>86</v>
      </c>
      <c r="E80" s="486">
        <v>21220.661157024795</v>
      </c>
      <c r="F80" s="581">
        <v>56</v>
      </c>
      <c r="G80" s="486">
        <v>95999.725495867766</v>
      </c>
      <c r="H80" s="581">
        <v>69</v>
      </c>
      <c r="I80" s="486">
        <v>5266.2045702479345</v>
      </c>
      <c r="J80" s="581">
        <v>27</v>
      </c>
      <c r="K80" s="486">
        <v>908306.20447368431</v>
      </c>
      <c r="L80" s="581">
        <v>80</v>
      </c>
      <c r="M80" s="577">
        <f>D80+F80+H80+J80+L80</f>
        <v>318</v>
      </c>
    </row>
    <row r="81" spans="1:13" ht="15" customHeight="1" x14ac:dyDescent="0.25">
      <c r="A81" s="503" t="s">
        <v>247</v>
      </c>
      <c r="B81" s="295" t="s">
        <v>51</v>
      </c>
      <c r="C81" s="487">
        <v>0.40148806349079891</v>
      </c>
      <c r="D81" s="576">
        <v>35</v>
      </c>
      <c r="E81" s="487">
        <v>20673.096816976129</v>
      </c>
      <c r="F81" s="576">
        <v>61</v>
      </c>
      <c r="G81" s="487">
        <v>89473.079496021222</v>
      </c>
      <c r="H81" s="576">
        <v>92</v>
      </c>
      <c r="I81" s="487">
        <v>0</v>
      </c>
      <c r="J81" s="576">
        <v>67</v>
      </c>
      <c r="K81" s="487">
        <v>941433.59804878058</v>
      </c>
      <c r="L81" s="576">
        <v>64</v>
      </c>
      <c r="M81" s="578">
        <f>D81+F81+H81+J81+L81</f>
        <v>319</v>
      </c>
    </row>
    <row r="82" spans="1:13" ht="15" customHeight="1" x14ac:dyDescent="0.25">
      <c r="A82" s="502" t="s">
        <v>246</v>
      </c>
      <c r="B82" s="295" t="s">
        <v>45</v>
      </c>
      <c r="C82" s="487">
        <v>0.26680217348244289</v>
      </c>
      <c r="D82" s="576">
        <v>70</v>
      </c>
      <c r="E82" s="487">
        <v>26046.337325349301</v>
      </c>
      <c r="F82" s="576">
        <v>40</v>
      </c>
      <c r="G82" s="487">
        <v>95651.288502994008</v>
      </c>
      <c r="H82" s="576">
        <v>71</v>
      </c>
      <c r="I82" s="487">
        <v>0</v>
      </c>
      <c r="J82" s="576">
        <v>67</v>
      </c>
      <c r="K82" s="487">
        <v>921344.76590163936</v>
      </c>
      <c r="L82" s="576">
        <v>71</v>
      </c>
      <c r="M82" s="578">
        <f>D82+F82+H82+J82+L82</f>
        <v>319</v>
      </c>
    </row>
    <row r="83" spans="1:13" ht="15" customHeight="1" x14ac:dyDescent="0.25">
      <c r="A83" s="502" t="s">
        <v>247</v>
      </c>
      <c r="B83" s="295" t="s">
        <v>6</v>
      </c>
      <c r="C83" s="487">
        <v>0.33641487980383955</v>
      </c>
      <c r="D83" s="576">
        <v>48</v>
      </c>
      <c r="E83" s="487">
        <v>20243.474025974025</v>
      </c>
      <c r="F83" s="576">
        <v>66</v>
      </c>
      <c r="G83" s="487">
        <v>103155.38131493506</v>
      </c>
      <c r="H83" s="576">
        <v>37</v>
      </c>
      <c r="I83" s="487">
        <v>0</v>
      </c>
      <c r="J83" s="576">
        <v>67</v>
      </c>
      <c r="K83" s="487">
        <v>840872.15714285721</v>
      </c>
      <c r="L83" s="576">
        <v>101</v>
      </c>
      <c r="M83" s="578">
        <f>D83+F83+H83+J83+L83</f>
        <v>319</v>
      </c>
    </row>
    <row r="84" spans="1:13" ht="15" customHeight="1" thickBot="1" x14ac:dyDescent="0.3">
      <c r="A84" s="507" t="s">
        <v>250</v>
      </c>
      <c r="B84" s="297" t="s">
        <v>182</v>
      </c>
      <c r="C84" s="489">
        <v>0.29269696635449166</v>
      </c>
      <c r="D84" s="582">
        <v>60</v>
      </c>
      <c r="E84" s="489">
        <v>20447.851631631635</v>
      </c>
      <c r="F84" s="582">
        <v>62</v>
      </c>
      <c r="G84" s="489">
        <v>100214.63221221221</v>
      </c>
      <c r="H84" s="582">
        <v>47</v>
      </c>
      <c r="I84" s="489">
        <v>4637.1652452452454</v>
      </c>
      <c r="J84" s="582">
        <v>43</v>
      </c>
      <c r="K84" s="489">
        <v>798122.49154929572</v>
      </c>
      <c r="L84" s="582">
        <v>108</v>
      </c>
      <c r="M84" s="583">
        <f>D84+F84+H84+J84+L84</f>
        <v>320</v>
      </c>
    </row>
    <row r="85" spans="1:13" ht="15" customHeight="1" x14ac:dyDescent="0.25">
      <c r="A85" s="501" t="s">
        <v>246</v>
      </c>
      <c r="B85" s="296" t="s">
        <v>46</v>
      </c>
      <c r="C85" s="497">
        <v>9.4211393695536202E-2</v>
      </c>
      <c r="D85" s="573">
        <v>109</v>
      </c>
      <c r="E85" s="497">
        <v>30097.191011235955</v>
      </c>
      <c r="F85" s="573">
        <v>29</v>
      </c>
      <c r="G85" s="497">
        <v>105188.78213483146</v>
      </c>
      <c r="H85" s="573">
        <v>34</v>
      </c>
      <c r="I85" s="497">
        <v>0</v>
      </c>
      <c r="J85" s="573">
        <v>67</v>
      </c>
      <c r="K85" s="497">
        <v>902990.42019607837</v>
      </c>
      <c r="L85" s="573">
        <v>82</v>
      </c>
      <c r="M85" s="575">
        <f>D85+F85+H85+J85+L85</f>
        <v>321</v>
      </c>
    </row>
    <row r="86" spans="1:13" ht="15" customHeight="1" x14ac:dyDescent="0.25">
      <c r="A86" s="503" t="s">
        <v>250</v>
      </c>
      <c r="B86" s="295" t="s">
        <v>84</v>
      </c>
      <c r="C86" s="487">
        <v>0.51639747071406439</v>
      </c>
      <c r="D86" s="576">
        <v>22</v>
      </c>
      <c r="E86" s="487">
        <v>22737.966920913885</v>
      </c>
      <c r="F86" s="576">
        <v>50</v>
      </c>
      <c r="G86" s="487">
        <v>81420.124952548329</v>
      </c>
      <c r="H86" s="576">
        <v>111</v>
      </c>
      <c r="I86" s="487">
        <v>4612.4452231985942</v>
      </c>
      <c r="J86" s="576">
        <v>45</v>
      </c>
      <c r="K86" s="487">
        <v>877205.5811111111</v>
      </c>
      <c r="L86" s="576">
        <v>94</v>
      </c>
      <c r="M86" s="578">
        <f>D86+F86+H86+J86+L86</f>
        <v>322</v>
      </c>
    </row>
    <row r="87" spans="1:13" ht="15" customHeight="1" x14ac:dyDescent="0.25">
      <c r="A87" s="511" t="s">
        <v>246</v>
      </c>
      <c r="B87" s="498" t="s">
        <v>189</v>
      </c>
      <c r="C87" s="585">
        <v>0.25007044815873825</v>
      </c>
      <c r="D87" s="586">
        <v>73</v>
      </c>
      <c r="E87" s="585">
        <v>20256.334310850441</v>
      </c>
      <c r="F87" s="586">
        <v>65</v>
      </c>
      <c r="G87" s="585">
        <v>94049.70411534702</v>
      </c>
      <c r="H87" s="586">
        <v>77</v>
      </c>
      <c r="I87" s="585">
        <v>0</v>
      </c>
      <c r="J87" s="586">
        <v>67</v>
      </c>
      <c r="K87" s="585">
        <v>1009865.5626785714</v>
      </c>
      <c r="L87" s="586">
        <v>41</v>
      </c>
      <c r="M87" s="587">
        <f>D87+F87+H87+J87+L87</f>
        <v>323</v>
      </c>
    </row>
    <row r="88" spans="1:13" ht="15" customHeight="1" x14ac:dyDescent="0.25">
      <c r="A88" s="502" t="s">
        <v>246</v>
      </c>
      <c r="B88" s="295" t="s">
        <v>203</v>
      </c>
      <c r="C88" s="487">
        <v>0.2270861279813445</v>
      </c>
      <c r="D88" s="576">
        <v>80</v>
      </c>
      <c r="E88" s="487">
        <v>24281.648822269806</v>
      </c>
      <c r="F88" s="576">
        <v>46</v>
      </c>
      <c r="G88" s="487">
        <v>97199.495214132767</v>
      </c>
      <c r="H88" s="576">
        <v>62</v>
      </c>
      <c r="I88" s="487">
        <v>0</v>
      </c>
      <c r="J88" s="576">
        <v>67</v>
      </c>
      <c r="K88" s="487">
        <v>923991.02824561403</v>
      </c>
      <c r="L88" s="576">
        <v>70</v>
      </c>
      <c r="M88" s="578">
        <f>D88+F88+H88+J88+L88</f>
        <v>325</v>
      </c>
    </row>
    <row r="89" spans="1:13" ht="15" customHeight="1" x14ac:dyDescent="0.25">
      <c r="A89" s="503" t="s">
        <v>247</v>
      </c>
      <c r="B89" s="295" t="s">
        <v>52</v>
      </c>
      <c r="C89" s="487">
        <v>0.30152100369530738</v>
      </c>
      <c r="D89" s="576">
        <v>57</v>
      </c>
      <c r="E89" s="487">
        <v>19758.412060301507</v>
      </c>
      <c r="F89" s="576">
        <v>73</v>
      </c>
      <c r="G89" s="487">
        <v>95577.261678391966</v>
      </c>
      <c r="H89" s="576">
        <v>73</v>
      </c>
      <c r="I89" s="487">
        <v>0</v>
      </c>
      <c r="J89" s="576">
        <v>67</v>
      </c>
      <c r="K89" s="487">
        <v>961139.59140350879</v>
      </c>
      <c r="L89" s="576">
        <v>58</v>
      </c>
      <c r="M89" s="578">
        <f>D89+F89+H89+J89+L89</f>
        <v>328</v>
      </c>
    </row>
    <row r="90" spans="1:13" ht="15" customHeight="1" x14ac:dyDescent="0.25">
      <c r="A90" s="722" t="s">
        <v>250</v>
      </c>
      <c r="B90" s="723" t="s">
        <v>178</v>
      </c>
      <c r="C90" s="724">
        <v>0.37879502203100351</v>
      </c>
      <c r="D90" s="725">
        <v>41</v>
      </c>
      <c r="E90" s="724">
        <v>3134.8041615667075</v>
      </c>
      <c r="F90" s="725">
        <v>112</v>
      </c>
      <c r="G90" s="724">
        <v>91294.677815177492</v>
      </c>
      <c r="H90" s="725">
        <v>88</v>
      </c>
      <c r="I90" s="724">
        <v>4576.2032619339043</v>
      </c>
      <c r="J90" s="725">
        <v>49</v>
      </c>
      <c r="K90" s="724">
        <v>1014805.2701162791</v>
      </c>
      <c r="L90" s="725">
        <v>40</v>
      </c>
      <c r="M90" s="726">
        <f>D90+F90+H90+J90+L90</f>
        <v>330</v>
      </c>
    </row>
    <row r="91" spans="1:13" ht="15" customHeight="1" x14ac:dyDescent="0.25">
      <c r="A91" s="502" t="s">
        <v>248</v>
      </c>
      <c r="B91" s="295" t="s">
        <v>21</v>
      </c>
      <c r="C91" s="487">
        <v>0.22691707322836541</v>
      </c>
      <c r="D91" s="576">
        <v>81</v>
      </c>
      <c r="E91" s="487">
        <v>20818.963210702343</v>
      </c>
      <c r="F91" s="576">
        <v>60</v>
      </c>
      <c r="G91" s="487">
        <v>91798.827642140473</v>
      </c>
      <c r="H91" s="576">
        <v>87</v>
      </c>
      <c r="I91" s="487">
        <v>4344.8517725752508</v>
      </c>
      <c r="J91" s="576">
        <v>61</v>
      </c>
      <c r="K91" s="487">
        <v>996209.792063492</v>
      </c>
      <c r="L91" s="576">
        <v>43</v>
      </c>
      <c r="M91" s="578">
        <f>D91+F91+H91+J91+L91</f>
        <v>332</v>
      </c>
    </row>
    <row r="92" spans="1:13" ht="15" customHeight="1" x14ac:dyDescent="0.25">
      <c r="A92" s="502" t="s">
        <v>250</v>
      </c>
      <c r="B92" s="295" t="s">
        <v>180</v>
      </c>
      <c r="C92" s="487">
        <v>0.45287475567260249</v>
      </c>
      <c r="D92" s="576">
        <v>26</v>
      </c>
      <c r="E92" s="487">
        <v>5173.2110091743116</v>
      </c>
      <c r="F92" s="576">
        <v>110</v>
      </c>
      <c r="G92" s="487">
        <v>99361.669847094803</v>
      </c>
      <c r="H92" s="576">
        <v>49</v>
      </c>
      <c r="I92" s="487">
        <v>4576.9410193679914</v>
      </c>
      <c r="J92" s="576">
        <v>48</v>
      </c>
      <c r="K92" s="487">
        <v>765518.7120833334</v>
      </c>
      <c r="L92" s="576">
        <v>111</v>
      </c>
      <c r="M92" s="578">
        <f>D92+F92+H92+J92+L92</f>
        <v>344</v>
      </c>
    </row>
    <row r="93" spans="1:13" ht="15" customHeight="1" x14ac:dyDescent="0.25">
      <c r="A93" s="502" t="s">
        <v>247</v>
      </c>
      <c r="B93" s="295" t="s">
        <v>11</v>
      </c>
      <c r="C93" s="487">
        <v>0.21350906572646955</v>
      </c>
      <c r="D93" s="576">
        <v>87</v>
      </c>
      <c r="E93" s="487">
        <v>20007.126325940211</v>
      </c>
      <c r="F93" s="576">
        <v>68</v>
      </c>
      <c r="G93" s="487">
        <v>88553.979054966243</v>
      </c>
      <c r="H93" s="576">
        <v>97</v>
      </c>
      <c r="I93" s="487">
        <v>0</v>
      </c>
      <c r="J93" s="576">
        <v>67</v>
      </c>
      <c r="K93" s="487">
        <v>1074803.633137255</v>
      </c>
      <c r="L93" s="576">
        <v>26</v>
      </c>
      <c r="M93" s="578">
        <f>D93+F93+H93+J93+L93</f>
        <v>345</v>
      </c>
    </row>
    <row r="94" spans="1:13" ht="15" customHeight="1" thickBot="1" x14ac:dyDescent="0.3">
      <c r="A94" s="507" t="s">
        <v>247</v>
      </c>
      <c r="B94" s="297" t="s">
        <v>12</v>
      </c>
      <c r="C94" s="489">
        <v>0.23920568140628859</v>
      </c>
      <c r="D94" s="582">
        <v>76</v>
      </c>
      <c r="E94" s="489">
        <v>6668.7886279357235</v>
      </c>
      <c r="F94" s="582">
        <v>109</v>
      </c>
      <c r="G94" s="489">
        <v>98074.289888751533</v>
      </c>
      <c r="H94" s="582">
        <v>59</v>
      </c>
      <c r="I94" s="489">
        <v>0</v>
      </c>
      <c r="J94" s="582">
        <v>67</v>
      </c>
      <c r="K94" s="489">
        <v>1020961.5495744681</v>
      </c>
      <c r="L94" s="582">
        <v>37</v>
      </c>
      <c r="M94" s="583">
        <f>D94+F94+H94+J94+L94</f>
        <v>348</v>
      </c>
    </row>
    <row r="95" spans="1:13" ht="15" customHeight="1" x14ac:dyDescent="0.25">
      <c r="A95" s="504" t="s">
        <v>249</v>
      </c>
      <c r="B95" s="296" t="s">
        <v>172</v>
      </c>
      <c r="C95" s="497">
        <v>0.24755438420253703</v>
      </c>
      <c r="D95" s="573">
        <v>74</v>
      </c>
      <c r="E95" s="497">
        <v>19891.634517766499</v>
      </c>
      <c r="F95" s="573">
        <v>69</v>
      </c>
      <c r="G95" s="497">
        <v>89981.575649746199</v>
      </c>
      <c r="H95" s="573">
        <v>91</v>
      </c>
      <c r="I95" s="497">
        <v>0</v>
      </c>
      <c r="J95" s="573">
        <v>67</v>
      </c>
      <c r="K95" s="497">
        <v>987606.48571428575</v>
      </c>
      <c r="L95" s="573">
        <v>47</v>
      </c>
      <c r="M95" s="575">
        <f>D95+F95+H95+J95+L95</f>
        <v>348</v>
      </c>
    </row>
    <row r="96" spans="1:13" ht="15" customHeight="1" x14ac:dyDescent="0.25">
      <c r="A96" s="503" t="s">
        <v>247</v>
      </c>
      <c r="B96" s="295" t="s">
        <v>160</v>
      </c>
      <c r="C96" s="487">
        <v>0.29713636009368666</v>
      </c>
      <c r="D96" s="576">
        <v>58</v>
      </c>
      <c r="E96" s="487">
        <v>16629.727503168568</v>
      </c>
      <c r="F96" s="576">
        <v>89</v>
      </c>
      <c r="G96" s="487">
        <v>93712.007211660326</v>
      </c>
      <c r="H96" s="576">
        <v>79</v>
      </c>
      <c r="I96" s="487">
        <v>0</v>
      </c>
      <c r="J96" s="576">
        <v>67</v>
      </c>
      <c r="K96" s="487">
        <v>969442.00133333344</v>
      </c>
      <c r="L96" s="576">
        <v>55</v>
      </c>
      <c r="M96" s="578">
        <f>D96+F96+H96+J96+L96</f>
        <v>348</v>
      </c>
    </row>
    <row r="97" spans="1:13" ht="15" customHeight="1" x14ac:dyDescent="0.25">
      <c r="A97" s="502" t="s">
        <v>245</v>
      </c>
      <c r="B97" s="295" t="s">
        <v>156</v>
      </c>
      <c r="C97" s="487">
        <v>0.25777195454898033</v>
      </c>
      <c r="D97" s="576">
        <v>71</v>
      </c>
      <c r="E97" s="487">
        <v>21151.983715766099</v>
      </c>
      <c r="F97" s="576">
        <v>57</v>
      </c>
      <c r="G97" s="487">
        <v>91832.088312361215</v>
      </c>
      <c r="H97" s="576">
        <v>86</v>
      </c>
      <c r="I97" s="487">
        <v>4645.2668467801623</v>
      </c>
      <c r="J97" s="576">
        <v>42</v>
      </c>
      <c r="K97" s="487">
        <v>878105.49476190482</v>
      </c>
      <c r="L97" s="576">
        <v>93</v>
      </c>
      <c r="M97" s="578">
        <f>D97+F97+H97+J97+L97</f>
        <v>349</v>
      </c>
    </row>
    <row r="98" spans="1:13" ht="15" customHeight="1" x14ac:dyDescent="0.25">
      <c r="A98" s="503" t="s">
        <v>247</v>
      </c>
      <c r="B98" s="295" t="s">
        <v>159</v>
      </c>
      <c r="C98" s="487">
        <v>0.2229596106434496</v>
      </c>
      <c r="D98" s="576">
        <v>83</v>
      </c>
      <c r="E98" s="487">
        <v>25617.48194014448</v>
      </c>
      <c r="F98" s="576">
        <v>45</v>
      </c>
      <c r="G98" s="487">
        <v>98849.375077399382</v>
      </c>
      <c r="H98" s="576">
        <v>52</v>
      </c>
      <c r="I98" s="487">
        <v>0</v>
      </c>
      <c r="J98" s="576">
        <v>67</v>
      </c>
      <c r="K98" s="487">
        <v>839809.769402985</v>
      </c>
      <c r="L98" s="576">
        <v>102</v>
      </c>
      <c r="M98" s="578">
        <f>D98+F98+H98+J98+L98</f>
        <v>349</v>
      </c>
    </row>
    <row r="99" spans="1:13" ht="15" customHeight="1" x14ac:dyDescent="0.25">
      <c r="A99" s="503" t="s">
        <v>249</v>
      </c>
      <c r="B99" s="295" t="s">
        <v>168</v>
      </c>
      <c r="C99" s="487">
        <v>0.18120764944974521</v>
      </c>
      <c r="D99" s="576">
        <v>94</v>
      </c>
      <c r="E99" s="487">
        <v>26040.454016298019</v>
      </c>
      <c r="F99" s="576">
        <v>41</v>
      </c>
      <c r="G99" s="487">
        <v>99551.342607683342</v>
      </c>
      <c r="H99" s="576">
        <v>48</v>
      </c>
      <c r="I99" s="487">
        <v>0</v>
      </c>
      <c r="J99" s="576">
        <v>67</v>
      </c>
      <c r="K99" s="487">
        <v>746463.30044117651</v>
      </c>
      <c r="L99" s="576">
        <v>112</v>
      </c>
      <c r="M99" s="578">
        <f>D99+F99+H99+J99+L99</f>
        <v>362</v>
      </c>
    </row>
    <row r="100" spans="1:13" ht="15" customHeight="1" x14ac:dyDescent="0.25">
      <c r="A100" s="505" t="s">
        <v>248</v>
      </c>
      <c r="B100" s="300" t="s">
        <v>4</v>
      </c>
      <c r="C100" s="486">
        <v>0.20986728945341956</v>
      </c>
      <c r="D100" s="581">
        <v>89</v>
      </c>
      <c r="E100" s="486">
        <v>13144.826399270738</v>
      </c>
      <c r="F100" s="581">
        <v>101</v>
      </c>
      <c r="G100" s="486">
        <v>95654.580984503191</v>
      </c>
      <c r="H100" s="581">
        <v>70</v>
      </c>
      <c r="I100" s="486">
        <v>4558.1090793072017</v>
      </c>
      <c r="J100" s="581">
        <v>50</v>
      </c>
      <c r="K100" s="486">
        <v>969511.01507936511</v>
      </c>
      <c r="L100" s="581">
        <v>54</v>
      </c>
      <c r="M100" s="577">
        <f>D100+F100+H100+J100+L100</f>
        <v>364</v>
      </c>
    </row>
    <row r="101" spans="1:13" ht="15" customHeight="1" x14ac:dyDescent="0.25">
      <c r="A101" s="502" t="s">
        <v>246</v>
      </c>
      <c r="B101" s="299" t="s">
        <v>49</v>
      </c>
      <c r="C101" s="487">
        <v>0.37879799538822112</v>
      </c>
      <c r="D101" s="576">
        <v>40</v>
      </c>
      <c r="E101" s="487">
        <v>18816.094032549729</v>
      </c>
      <c r="F101" s="576">
        <v>80</v>
      </c>
      <c r="G101" s="487">
        <v>95577.292377938516</v>
      </c>
      <c r="H101" s="576">
        <v>72</v>
      </c>
      <c r="I101" s="487">
        <v>0</v>
      </c>
      <c r="J101" s="576">
        <v>67</v>
      </c>
      <c r="K101" s="487">
        <v>823390.88</v>
      </c>
      <c r="L101" s="576">
        <v>105</v>
      </c>
      <c r="M101" s="578">
        <f>D101+F101+H101+J101+L101</f>
        <v>364</v>
      </c>
    </row>
    <row r="102" spans="1:13" ht="15" customHeight="1" x14ac:dyDescent="0.25">
      <c r="A102" s="503" t="s">
        <v>250</v>
      </c>
      <c r="B102" s="295" t="s">
        <v>181</v>
      </c>
      <c r="C102" s="487">
        <v>0.21725957359105411</v>
      </c>
      <c r="D102" s="576">
        <v>85</v>
      </c>
      <c r="E102" s="487">
        <v>3285.2462526766594</v>
      </c>
      <c r="F102" s="576">
        <v>111</v>
      </c>
      <c r="G102" s="487">
        <v>94739.079857244826</v>
      </c>
      <c r="H102" s="576">
        <v>74</v>
      </c>
      <c r="I102" s="487">
        <v>4433.67153461813</v>
      </c>
      <c r="J102" s="576">
        <v>56</v>
      </c>
      <c r="K102" s="487">
        <v>992822.2702597403</v>
      </c>
      <c r="L102" s="576">
        <v>45</v>
      </c>
      <c r="M102" s="578">
        <f>D102+F102+H102+J102+L102</f>
        <v>371</v>
      </c>
    </row>
    <row r="103" spans="1:13" ht="15" customHeight="1" x14ac:dyDescent="0.25">
      <c r="A103" s="502" t="s">
        <v>248</v>
      </c>
      <c r="B103" s="295" t="s">
        <v>164</v>
      </c>
      <c r="C103" s="487">
        <v>0.15046227418924832</v>
      </c>
      <c r="D103" s="576">
        <v>97</v>
      </c>
      <c r="E103" s="487">
        <v>9174.7845127719975</v>
      </c>
      <c r="F103" s="576">
        <v>107</v>
      </c>
      <c r="G103" s="487">
        <v>84153.667209082298</v>
      </c>
      <c r="H103" s="576">
        <v>108</v>
      </c>
      <c r="I103" s="487">
        <v>4649.855723746452</v>
      </c>
      <c r="J103" s="576">
        <v>41</v>
      </c>
      <c r="K103" s="487">
        <v>1117630.1856249999</v>
      </c>
      <c r="L103" s="576">
        <v>20</v>
      </c>
      <c r="M103" s="578">
        <f>D103+F103+H103+J103+L103</f>
        <v>373</v>
      </c>
    </row>
    <row r="104" spans="1:13" ht="15" customHeight="1" thickBot="1" x14ac:dyDescent="0.3">
      <c r="A104" s="507" t="s">
        <v>249</v>
      </c>
      <c r="B104" s="297" t="s">
        <v>167</v>
      </c>
      <c r="C104" s="489">
        <v>0.2312628918789181</v>
      </c>
      <c r="D104" s="582">
        <v>77</v>
      </c>
      <c r="E104" s="489">
        <v>16449.171210468921</v>
      </c>
      <c r="F104" s="582">
        <v>92</v>
      </c>
      <c r="G104" s="489">
        <v>96169.164427480922</v>
      </c>
      <c r="H104" s="582">
        <v>66</v>
      </c>
      <c r="I104" s="489">
        <v>0</v>
      </c>
      <c r="J104" s="582">
        <v>67</v>
      </c>
      <c r="K104" s="489">
        <v>920541.8328947369</v>
      </c>
      <c r="L104" s="582">
        <v>72</v>
      </c>
      <c r="M104" s="583">
        <f>D104+F104+H104+J104+L104</f>
        <v>374</v>
      </c>
    </row>
    <row r="105" spans="1:13" ht="15" customHeight="1" x14ac:dyDescent="0.25">
      <c r="A105" s="504" t="s">
        <v>247</v>
      </c>
      <c r="B105" s="296" t="s">
        <v>3</v>
      </c>
      <c r="C105" s="497">
        <v>0.28264813298628066</v>
      </c>
      <c r="D105" s="573">
        <v>63</v>
      </c>
      <c r="E105" s="497">
        <v>19889.859735973598</v>
      </c>
      <c r="F105" s="573">
        <v>70</v>
      </c>
      <c r="G105" s="497">
        <v>87827.348787128722</v>
      </c>
      <c r="H105" s="573">
        <v>98</v>
      </c>
      <c r="I105" s="497">
        <v>0</v>
      </c>
      <c r="J105" s="573">
        <v>67</v>
      </c>
      <c r="K105" s="497">
        <v>916771.4008695652</v>
      </c>
      <c r="L105" s="573">
        <v>76</v>
      </c>
      <c r="M105" s="575">
        <f>D105+F105+H105+J105+L105</f>
        <v>374</v>
      </c>
    </row>
    <row r="106" spans="1:13" ht="15" customHeight="1" x14ac:dyDescent="0.25">
      <c r="A106" s="503" t="s">
        <v>246</v>
      </c>
      <c r="B106" s="295" t="s">
        <v>132</v>
      </c>
      <c r="C106" s="487">
        <v>0.18925836655560982</v>
      </c>
      <c r="D106" s="576">
        <v>93</v>
      </c>
      <c r="E106" s="487">
        <v>23262.14190093708</v>
      </c>
      <c r="F106" s="576">
        <v>47</v>
      </c>
      <c r="G106" s="487">
        <v>87801.116084337351</v>
      </c>
      <c r="H106" s="576">
        <v>99</v>
      </c>
      <c r="I106" s="487">
        <v>0</v>
      </c>
      <c r="J106" s="576">
        <v>67</v>
      </c>
      <c r="K106" s="487">
        <v>909081.45511904766</v>
      </c>
      <c r="L106" s="576">
        <v>79</v>
      </c>
      <c r="M106" s="578">
        <f>D106+F106+H106+J106+L106</f>
        <v>385</v>
      </c>
    </row>
    <row r="107" spans="1:13" ht="15" customHeight="1" x14ac:dyDescent="0.25">
      <c r="A107" s="503" t="s">
        <v>248</v>
      </c>
      <c r="B107" s="295" t="s">
        <v>166</v>
      </c>
      <c r="C107" s="487">
        <v>0.10116756592402619</v>
      </c>
      <c r="D107" s="576">
        <v>106</v>
      </c>
      <c r="E107" s="487">
        <v>18350.983397190295</v>
      </c>
      <c r="F107" s="576">
        <v>84</v>
      </c>
      <c r="G107" s="487">
        <v>82948.452707535122</v>
      </c>
      <c r="H107" s="576">
        <v>109</v>
      </c>
      <c r="I107" s="487">
        <v>62839.180702426558</v>
      </c>
      <c r="J107" s="576">
        <v>1</v>
      </c>
      <c r="K107" s="487">
        <v>881994.53653061227</v>
      </c>
      <c r="L107" s="576">
        <v>90</v>
      </c>
      <c r="M107" s="578">
        <f>D107+F107+H107+J107+L107</f>
        <v>390</v>
      </c>
    </row>
    <row r="108" spans="1:13" ht="15" customHeight="1" x14ac:dyDescent="0.25">
      <c r="A108" s="502" t="s">
        <v>248</v>
      </c>
      <c r="B108" s="295" t="s">
        <v>165</v>
      </c>
      <c r="C108" s="487">
        <v>0.11019413667749722</v>
      </c>
      <c r="D108" s="576">
        <v>103</v>
      </c>
      <c r="E108" s="487">
        <v>19162.769874476988</v>
      </c>
      <c r="F108" s="576">
        <v>79</v>
      </c>
      <c r="G108" s="487">
        <v>87570.253129707111</v>
      </c>
      <c r="H108" s="576">
        <v>100</v>
      </c>
      <c r="I108" s="487">
        <v>4832.3322343096243</v>
      </c>
      <c r="J108" s="576">
        <v>33</v>
      </c>
      <c r="K108" s="487">
        <v>913384.66652173921</v>
      </c>
      <c r="L108" s="576">
        <v>77</v>
      </c>
      <c r="M108" s="578">
        <f>D108+F108+H108+J108+L108</f>
        <v>392</v>
      </c>
    </row>
    <row r="109" spans="1:13" x14ac:dyDescent="0.25">
      <c r="A109" s="503" t="s">
        <v>249</v>
      </c>
      <c r="B109" s="295" t="s">
        <v>60</v>
      </c>
      <c r="C109" s="487">
        <v>0.1276128142803207</v>
      </c>
      <c r="D109" s="576">
        <v>101</v>
      </c>
      <c r="E109" s="487">
        <v>17291.058394160584</v>
      </c>
      <c r="F109" s="576">
        <v>87</v>
      </c>
      <c r="G109" s="487">
        <v>88901.074698905111</v>
      </c>
      <c r="H109" s="576">
        <v>94</v>
      </c>
      <c r="I109" s="487">
        <v>0</v>
      </c>
      <c r="J109" s="576">
        <v>67</v>
      </c>
      <c r="K109" s="487">
        <v>990401.00887096766</v>
      </c>
      <c r="L109" s="576">
        <v>46</v>
      </c>
      <c r="M109" s="578">
        <f>D109+F109+H109+J109+L109</f>
        <v>395</v>
      </c>
    </row>
    <row r="110" spans="1:13" x14ac:dyDescent="0.25">
      <c r="A110" s="502" t="s">
        <v>248</v>
      </c>
      <c r="B110" s="295" t="s">
        <v>20</v>
      </c>
      <c r="C110" s="487">
        <v>0.21994007868250964</v>
      </c>
      <c r="D110" s="576">
        <v>84</v>
      </c>
      <c r="E110" s="487">
        <v>11832.993562231759</v>
      </c>
      <c r="F110" s="576">
        <v>103</v>
      </c>
      <c r="G110" s="487">
        <v>93247.855772532188</v>
      </c>
      <c r="H110" s="576">
        <v>81</v>
      </c>
      <c r="I110" s="487">
        <v>4495.6264484978537</v>
      </c>
      <c r="J110" s="576">
        <v>53</v>
      </c>
      <c r="K110" s="487">
        <v>917804.84392857144</v>
      </c>
      <c r="L110" s="576">
        <v>74</v>
      </c>
      <c r="M110" s="578">
        <f>D110+F110+H110+J110+L110</f>
        <v>395</v>
      </c>
    </row>
    <row r="111" spans="1:13" x14ac:dyDescent="0.25">
      <c r="A111" s="502" t="s">
        <v>245</v>
      </c>
      <c r="B111" s="295" t="s">
        <v>41</v>
      </c>
      <c r="C111" s="487">
        <v>0.26814354801023665</v>
      </c>
      <c r="D111" s="576">
        <v>69</v>
      </c>
      <c r="E111" s="487">
        <v>19275.414012738853</v>
      </c>
      <c r="F111" s="576">
        <v>78</v>
      </c>
      <c r="G111" s="487">
        <v>92642.116806187449</v>
      </c>
      <c r="H111" s="576">
        <v>83</v>
      </c>
      <c r="I111" s="487">
        <v>3994.5340400363971</v>
      </c>
      <c r="J111" s="576">
        <v>65</v>
      </c>
      <c r="K111" s="487">
        <v>817262.06657534244</v>
      </c>
      <c r="L111" s="576">
        <v>107</v>
      </c>
      <c r="M111" s="578">
        <f>D111+F111+H111+J111+L111</f>
        <v>402</v>
      </c>
    </row>
    <row r="112" spans="1:13" x14ac:dyDescent="0.25">
      <c r="A112" s="503" t="s">
        <v>249</v>
      </c>
      <c r="B112" s="295" t="s">
        <v>169</v>
      </c>
      <c r="C112" s="487">
        <v>0.1383986787163301</v>
      </c>
      <c r="D112" s="576">
        <v>99</v>
      </c>
      <c r="E112" s="487">
        <v>15838.586337760911</v>
      </c>
      <c r="F112" s="576">
        <v>94</v>
      </c>
      <c r="G112" s="487">
        <v>93304.032732447813</v>
      </c>
      <c r="H112" s="576">
        <v>80</v>
      </c>
      <c r="I112" s="487">
        <v>0</v>
      </c>
      <c r="J112" s="576">
        <v>67</v>
      </c>
      <c r="K112" s="487">
        <v>919619.47761904763</v>
      </c>
      <c r="L112" s="576">
        <v>73</v>
      </c>
      <c r="M112" s="578">
        <f>D112+F112+H112+J112+L112</f>
        <v>413</v>
      </c>
    </row>
    <row r="113" spans="1:13" x14ac:dyDescent="0.25">
      <c r="A113" s="503" t="s">
        <v>249</v>
      </c>
      <c r="B113" s="295" t="s">
        <v>170</v>
      </c>
      <c r="C113" s="487">
        <v>9.8455671790037294E-2</v>
      </c>
      <c r="D113" s="576">
        <v>107</v>
      </c>
      <c r="E113" s="487">
        <v>9360.1159114857746</v>
      </c>
      <c r="F113" s="576">
        <v>106</v>
      </c>
      <c r="G113" s="487">
        <v>86005.743055848259</v>
      </c>
      <c r="H113" s="576">
        <v>105</v>
      </c>
      <c r="I113" s="487">
        <v>0</v>
      </c>
      <c r="J113" s="576">
        <v>67</v>
      </c>
      <c r="K113" s="487">
        <v>1000514.3781632653</v>
      </c>
      <c r="L113" s="576">
        <v>42</v>
      </c>
      <c r="M113" s="578">
        <f>D113+F113+H113+J113+L113</f>
        <v>427</v>
      </c>
    </row>
    <row r="114" spans="1:13" ht="15.75" thickBot="1" x14ac:dyDescent="0.3">
      <c r="A114" s="507" t="s">
        <v>248</v>
      </c>
      <c r="B114" s="297" t="s">
        <v>162</v>
      </c>
      <c r="C114" s="489">
        <v>8.9468846771710159E-2</v>
      </c>
      <c r="D114" s="582">
        <v>110</v>
      </c>
      <c r="E114" s="489">
        <v>16529.357798165136</v>
      </c>
      <c r="F114" s="582">
        <v>91</v>
      </c>
      <c r="G114" s="489">
        <v>90697.336681957182</v>
      </c>
      <c r="H114" s="582">
        <v>90</v>
      </c>
      <c r="I114" s="489">
        <v>4136.9311773700301</v>
      </c>
      <c r="J114" s="582">
        <v>64</v>
      </c>
      <c r="K114" s="489">
        <v>904443.74102564098</v>
      </c>
      <c r="L114" s="582">
        <v>81</v>
      </c>
      <c r="M114" s="583">
        <f>D114+F114+H114+J114+L114</f>
        <v>436</v>
      </c>
    </row>
    <row r="115" spans="1:13" x14ac:dyDescent="0.25">
      <c r="A115" s="676" t="s">
        <v>245</v>
      </c>
      <c r="B115" s="677" t="s">
        <v>211</v>
      </c>
      <c r="C115" s="678">
        <v>4.4059806693513483E-2</v>
      </c>
      <c r="D115" s="679">
        <v>112</v>
      </c>
      <c r="E115" s="678">
        <v>14640.275423728814</v>
      </c>
      <c r="F115" s="679">
        <v>98</v>
      </c>
      <c r="G115" s="678">
        <v>88655.800264830512</v>
      </c>
      <c r="H115" s="679">
        <v>96</v>
      </c>
      <c r="I115" s="678">
        <v>4601.6813029661025</v>
      </c>
      <c r="J115" s="679">
        <v>47</v>
      </c>
      <c r="K115" s="678">
        <v>878367.89321428572</v>
      </c>
      <c r="L115" s="679">
        <v>92</v>
      </c>
      <c r="M115" s="680">
        <f>D115+F115+H115+J115+L115</f>
        <v>445</v>
      </c>
    </row>
    <row r="116" spans="1:13" x14ac:dyDescent="0.25">
      <c r="A116" s="509" t="s">
        <v>248</v>
      </c>
      <c r="B116" s="298" t="s">
        <v>57</v>
      </c>
      <c r="C116" s="488">
        <v>0.10419049701597637</v>
      </c>
      <c r="D116" s="572">
        <v>104</v>
      </c>
      <c r="E116" s="488">
        <v>15105.810573888093</v>
      </c>
      <c r="F116" s="572">
        <v>97</v>
      </c>
      <c r="G116" s="488">
        <v>87039.767489239588</v>
      </c>
      <c r="H116" s="572">
        <v>104</v>
      </c>
      <c r="I116" s="488">
        <v>3780.5637015781922</v>
      </c>
      <c r="J116" s="572">
        <v>66</v>
      </c>
      <c r="K116" s="488">
        <v>843577.46941176476</v>
      </c>
      <c r="L116" s="572">
        <v>100</v>
      </c>
      <c r="M116" s="584">
        <f>D116+F116+H116+J116+L116</f>
        <v>471</v>
      </c>
    </row>
    <row r="117" spans="1:13" ht="15.75" thickBot="1" x14ac:dyDescent="0.3">
      <c r="A117" s="507" t="s">
        <v>250</v>
      </c>
      <c r="B117" s="297" t="s">
        <v>223</v>
      </c>
      <c r="C117" s="489"/>
      <c r="D117" s="582"/>
      <c r="E117" s="489"/>
      <c r="F117" s="582"/>
      <c r="G117" s="489"/>
      <c r="H117" s="582"/>
      <c r="I117" s="489"/>
      <c r="J117" s="582"/>
      <c r="K117" s="489"/>
      <c r="L117" s="582"/>
      <c r="M117" s="583"/>
    </row>
  </sheetData>
  <sortState ref="A6:M117">
    <sortCondition ref="M5"/>
  </sortState>
  <mergeCells count="5">
    <mergeCell ref="C4:D4"/>
    <mergeCell ref="E4:F4"/>
    <mergeCell ref="G4:H4"/>
    <mergeCell ref="I4:J4"/>
    <mergeCell ref="K4:L4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2024-2025 свод</vt:lpstr>
      <vt:lpstr>2025-2025 диаграммы</vt:lpstr>
      <vt:lpstr>2024-2025 исходные</vt:lpstr>
      <vt:lpstr>2024-2025 недвижимость</vt:lpstr>
      <vt:lpstr>2024-2025 движимое </vt:lpstr>
      <vt:lpstr>2024-2025 МЗ </vt:lpstr>
      <vt:lpstr>2024-2025 мат. запасы </vt:lpstr>
      <vt:lpstr>2024-2025 оплата 1 работника</vt:lpstr>
      <vt:lpstr>2024-2025 сводная</vt:lpstr>
      <vt:lpstr>2024-2025 сводная с местами</vt:lpstr>
      <vt:lpstr>2024-2025 сводная рейтинг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2025-03-28T09:01:42Z</dcterms:modified>
</cp:coreProperties>
</file>