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145" windowHeight="12315" tabRatio="364"/>
  </bookViews>
  <sheets>
    <sheet name="2017-2018 свод" sheetId="15" r:id="rId1"/>
    <sheet name="2017-2018 диаграммы" sheetId="11" r:id="rId2"/>
    <sheet name="2017-2018 исходные" sheetId="14" r:id="rId3"/>
  </sheets>
  <definedNames>
    <definedName name="_xlnm._FilterDatabase" localSheetId="2" hidden="1">'2017-2018 исходные'!#REF!</definedName>
    <definedName name="_xlnm._FilterDatabase" localSheetId="0" hidden="1">'2017-2018 свод'!$B$4:$S$4</definedName>
  </definedNames>
  <calcPr calcId="152511" calcOnSave="0"/>
</workbook>
</file>

<file path=xl/calcChain.xml><?xml version="1.0" encoding="utf-8"?>
<calcChain xmlns="http://schemas.openxmlformats.org/spreadsheetml/2006/main">
  <c r="S5" i="14" l="1"/>
  <c r="P5" i="15" s="1"/>
  <c r="P5" i="14"/>
  <c r="M5" i="15" s="1"/>
  <c r="J5" i="14"/>
  <c r="F5" i="14"/>
  <c r="D5" i="15" s="1"/>
  <c r="G5" i="15"/>
  <c r="C120" i="15" l="1"/>
  <c r="C121" i="15"/>
  <c r="C122" i="15"/>
  <c r="C123" i="15"/>
  <c r="C124" i="15"/>
  <c r="C125" i="15"/>
  <c r="C126" i="15"/>
  <c r="C127" i="15"/>
  <c r="B120" i="15"/>
  <c r="B121" i="15"/>
  <c r="B122" i="15"/>
  <c r="B123" i="15"/>
  <c r="B124" i="15"/>
  <c r="B125" i="15"/>
  <c r="B126" i="15"/>
  <c r="B127" i="15"/>
  <c r="B119" i="15"/>
  <c r="B118" i="15"/>
  <c r="C119" i="15"/>
  <c r="C118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89" i="15"/>
  <c r="B88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89" i="15"/>
  <c r="C88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73" i="15"/>
  <c r="B72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73" i="15"/>
  <c r="C72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53" i="15"/>
  <c r="B52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53" i="15"/>
  <c r="C52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33" i="15"/>
  <c r="B32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33" i="15"/>
  <c r="C32" i="15"/>
  <c r="B20" i="15"/>
  <c r="B21" i="15"/>
  <c r="B22" i="15"/>
  <c r="B23" i="15"/>
  <c r="B24" i="15"/>
  <c r="B25" i="15"/>
  <c r="B26" i="15"/>
  <c r="B27" i="15"/>
  <c r="B28" i="15"/>
  <c r="B29" i="15"/>
  <c r="B30" i="15"/>
  <c r="B19" i="15"/>
  <c r="B18" i="15"/>
  <c r="C20" i="15"/>
  <c r="C21" i="15"/>
  <c r="C22" i="15"/>
  <c r="C23" i="15"/>
  <c r="C24" i="15"/>
  <c r="C25" i="15"/>
  <c r="C26" i="15"/>
  <c r="C27" i="15"/>
  <c r="C28" i="15"/>
  <c r="C29" i="15"/>
  <c r="C30" i="15"/>
  <c r="C19" i="15"/>
  <c r="C18" i="15"/>
  <c r="B6" i="15"/>
  <c r="B10" i="15"/>
  <c r="B11" i="15"/>
  <c r="B12" i="15"/>
  <c r="B13" i="15"/>
  <c r="B14" i="15"/>
  <c r="B15" i="15"/>
  <c r="B16" i="15"/>
  <c r="B9" i="15"/>
  <c r="B8" i="15"/>
  <c r="C10" i="15"/>
  <c r="C11" i="15"/>
  <c r="C12" i="15"/>
  <c r="C13" i="15"/>
  <c r="C14" i="15"/>
  <c r="C15" i="15"/>
  <c r="C16" i="15"/>
  <c r="C9" i="15"/>
  <c r="C8" i="15"/>
  <c r="C6" i="15"/>
  <c r="S117" i="14" l="1"/>
  <c r="S87" i="14"/>
  <c r="S71" i="14"/>
  <c r="S51" i="14"/>
  <c r="S31" i="14"/>
  <c r="S17" i="14"/>
  <c r="S7" i="14"/>
  <c r="P117" i="14"/>
  <c r="P87" i="14"/>
  <c r="P71" i="14"/>
  <c r="P51" i="14"/>
  <c r="P31" i="14"/>
  <c r="P17" i="14"/>
  <c r="P7" i="14"/>
  <c r="J117" i="14"/>
  <c r="J87" i="14"/>
  <c r="J71" i="14"/>
  <c r="J51" i="14"/>
  <c r="J31" i="14"/>
  <c r="J17" i="14"/>
  <c r="J7" i="14"/>
  <c r="F117" i="14"/>
  <c r="F87" i="14"/>
  <c r="F71" i="14"/>
  <c r="F51" i="14"/>
  <c r="F31" i="14"/>
  <c r="F17" i="14"/>
  <c r="F7" i="14"/>
  <c r="F128" i="14"/>
  <c r="R117" i="14"/>
  <c r="Q117" i="14"/>
  <c r="O117" i="14"/>
  <c r="N117" i="14"/>
  <c r="L117" i="14"/>
  <c r="K117" i="14"/>
  <c r="I117" i="14"/>
  <c r="H117" i="14"/>
  <c r="G117" i="14"/>
  <c r="D117" i="14"/>
  <c r="E117" i="14"/>
  <c r="S8" i="14"/>
  <c r="S9" i="14"/>
  <c r="S10" i="14"/>
  <c r="S11" i="14"/>
  <c r="S12" i="14"/>
  <c r="S13" i="14"/>
  <c r="S14" i="14"/>
  <c r="S15" i="14"/>
  <c r="S16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8" i="14"/>
  <c r="S119" i="14"/>
  <c r="S120" i="14"/>
  <c r="S121" i="14"/>
  <c r="S122" i="14"/>
  <c r="S123" i="14"/>
  <c r="S124" i="14"/>
  <c r="S125" i="14"/>
  <c r="S126" i="14"/>
  <c r="S127" i="14"/>
  <c r="P8" i="14"/>
  <c r="P9" i="14"/>
  <c r="P10" i="14"/>
  <c r="P11" i="14"/>
  <c r="P12" i="14"/>
  <c r="P13" i="14"/>
  <c r="P14" i="14"/>
  <c r="P15" i="14"/>
  <c r="P16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8" i="14"/>
  <c r="P119" i="14"/>
  <c r="P120" i="14"/>
  <c r="P121" i="14"/>
  <c r="P122" i="14"/>
  <c r="P123" i="14"/>
  <c r="P124" i="14"/>
  <c r="P125" i="14"/>
  <c r="P126" i="14"/>
  <c r="P127" i="14"/>
  <c r="M8" i="14"/>
  <c r="M9" i="14"/>
  <c r="M10" i="14"/>
  <c r="M11" i="14"/>
  <c r="M12" i="14"/>
  <c r="M13" i="14"/>
  <c r="M14" i="14"/>
  <c r="M15" i="14"/>
  <c r="M16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8" i="14"/>
  <c r="M119" i="14"/>
  <c r="M120" i="14"/>
  <c r="M121" i="14"/>
  <c r="M122" i="14"/>
  <c r="M123" i="14"/>
  <c r="M124" i="14"/>
  <c r="M125" i="14"/>
  <c r="M126" i="14"/>
  <c r="M127" i="14"/>
  <c r="D5" i="14"/>
  <c r="M117" i="14" l="1"/>
  <c r="M87" i="14"/>
  <c r="M71" i="14"/>
  <c r="M51" i="14"/>
  <c r="M31" i="14"/>
  <c r="M17" i="14"/>
  <c r="M7" i="14"/>
  <c r="M5" i="14"/>
  <c r="J5" i="15" s="1"/>
  <c r="J8" i="14"/>
  <c r="J9" i="14"/>
  <c r="J10" i="14"/>
  <c r="J11" i="14"/>
  <c r="J12" i="14"/>
  <c r="J13" i="14"/>
  <c r="J14" i="14"/>
  <c r="J15" i="14"/>
  <c r="J16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8" i="14"/>
  <c r="J119" i="14"/>
  <c r="J120" i="14"/>
  <c r="J121" i="14"/>
  <c r="J122" i="14"/>
  <c r="J123" i="14"/>
  <c r="J124" i="14"/>
  <c r="J125" i="14"/>
  <c r="J126" i="14"/>
  <c r="J127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8" i="14"/>
  <c r="F119" i="14"/>
  <c r="F120" i="14"/>
  <c r="F121" i="14"/>
  <c r="F122" i="14"/>
  <c r="F123" i="14"/>
  <c r="F124" i="14"/>
  <c r="F125" i="14"/>
  <c r="F126" i="14"/>
  <c r="F127" i="14"/>
  <c r="P84" i="15" l="1"/>
  <c r="P64" i="15"/>
  <c r="R7" i="14" l="1"/>
  <c r="Q7" i="14"/>
  <c r="O7" i="14"/>
  <c r="N7" i="14"/>
  <c r="L7" i="14"/>
  <c r="K7" i="14"/>
  <c r="I7" i="14"/>
  <c r="H7" i="14"/>
  <c r="G7" i="14"/>
  <c r="E7" i="14"/>
  <c r="A128" i="14"/>
  <c r="D7" i="14"/>
  <c r="R17" i="14" l="1"/>
  <c r="Q17" i="14"/>
  <c r="O17" i="14"/>
  <c r="N17" i="14"/>
  <c r="L17" i="14"/>
  <c r="K17" i="14"/>
  <c r="I17" i="14"/>
  <c r="H17" i="14"/>
  <c r="G17" i="14"/>
  <c r="E17" i="14"/>
  <c r="R31" i="14"/>
  <c r="Q31" i="14"/>
  <c r="O31" i="14"/>
  <c r="N31" i="14"/>
  <c r="L31" i="14"/>
  <c r="K31" i="14"/>
  <c r="I31" i="14"/>
  <c r="H31" i="14"/>
  <c r="G31" i="14"/>
  <c r="E31" i="14"/>
  <c r="R51" i="14"/>
  <c r="Q51" i="14"/>
  <c r="O51" i="14"/>
  <c r="N51" i="14"/>
  <c r="L51" i="14"/>
  <c r="K51" i="14"/>
  <c r="I51" i="14"/>
  <c r="H51" i="14"/>
  <c r="G51" i="14"/>
  <c r="E51" i="14"/>
  <c r="R71" i="14"/>
  <c r="Q71" i="14"/>
  <c r="O71" i="14"/>
  <c r="N71" i="14"/>
  <c r="L71" i="14"/>
  <c r="K71" i="14"/>
  <c r="I71" i="14"/>
  <c r="H71" i="14"/>
  <c r="G71" i="14"/>
  <c r="E71" i="14"/>
  <c r="R87" i="14"/>
  <c r="Q87" i="14"/>
  <c r="O87" i="14"/>
  <c r="N87" i="14"/>
  <c r="L87" i="14"/>
  <c r="K87" i="14"/>
  <c r="I87" i="14"/>
  <c r="H87" i="14"/>
  <c r="G87" i="14"/>
  <c r="E87" i="14"/>
  <c r="D87" i="14"/>
  <c r="D71" i="14"/>
  <c r="D51" i="14"/>
  <c r="D31" i="14"/>
  <c r="D17" i="14"/>
  <c r="P126" i="15"/>
  <c r="M126" i="15"/>
  <c r="J126" i="15"/>
  <c r="G126" i="15"/>
  <c r="D126" i="15"/>
  <c r="P125" i="15"/>
  <c r="M125" i="15"/>
  <c r="J125" i="15"/>
  <c r="G125" i="15"/>
  <c r="D125" i="15"/>
  <c r="P124" i="15"/>
  <c r="M124" i="15"/>
  <c r="J124" i="15"/>
  <c r="G124" i="15"/>
  <c r="D124" i="15"/>
  <c r="P120" i="15"/>
  <c r="M120" i="15"/>
  <c r="J120" i="15"/>
  <c r="G120" i="15"/>
  <c r="I120" i="15" s="1"/>
  <c r="U120" i="15" s="1"/>
  <c r="D120" i="15"/>
  <c r="F120" i="15" s="1"/>
  <c r="T120" i="15" s="1"/>
  <c r="P123" i="15"/>
  <c r="M123" i="15"/>
  <c r="J123" i="15"/>
  <c r="G123" i="15"/>
  <c r="D123" i="15"/>
  <c r="P119" i="15"/>
  <c r="R119" i="15" s="1"/>
  <c r="X119" i="15" s="1"/>
  <c r="M119" i="15"/>
  <c r="J119" i="15"/>
  <c r="G119" i="15"/>
  <c r="D119" i="15"/>
  <c r="F119" i="15" s="1"/>
  <c r="T119" i="15" s="1"/>
  <c r="P122" i="15"/>
  <c r="M122" i="15"/>
  <c r="J122" i="15"/>
  <c r="G122" i="15"/>
  <c r="D122" i="15"/>
  <c r="P121" i="15"/>
  <c r="M121" i="15"/>
  <c r="J121" i="15"/>
  <c r="G121" i="15"/>
  <c r="D121" i="15"/>
  <c r="D118" i="15"/>
  <c r="P116" i="15"/>
  <c r="M116" i="15"/>
  <c r="J116" i="15"/>
  <c r="G116" i="15"/>
  <c r="D116" i="15"/>
  <c r="P115" i="15"/>
  <c r="M115" i="15"/>
  <c r="J115" i="15"/>
  <c r="G115" i="15"/>
  <c r="D115" i="15"/>
  <c r="P114" i="15"/>
  <c r="M114" i="15"/>
  <c r="J114" i="15"/>
  <c r="G114" i="15"/>
  <c r="D114" i="15"/>
  <c r="F114" i="15" s="1"/>
  <c r="T114" i="15" s="1"/>
  <c r="P113" i="15"/>
  <c r="M113" i="15"/>
  <c r="J113" i="15"/>
  <c r="G113" i="15"/>
  <c r="D113" i="15"/>
  <c r="F113" i="15" s="1"/>
  <c r="T113" i="15" s="1"/>
  <c r="P112" i="15"/>
  <c r="M112" i="15"/>
  <c r="J112" i="15"/>
  <c r="G112" i="15"/>
  <c r="D112" i="15"/>
  <c r="P111" i="15"/>
  <c r="M111" i="15"/>
  <c r="J111" i="15"/>
  <c r="G111" i="15"/>
  <c r="D111" i="15"/>
  <c r="F111" i="15" s="1"/>
  <c r="T111" i="15" s="1"/>
  <c r="P110" i="15"/>
  <c r="M110" i="15"/>
  <c r="J110" i="15"/>
  <c r="G110" i="15"/>
  <c r="D110" i="15"/>
  <c r="P109" i="15"/>
  <c r="M109" i="15"/>
  <c r="J109" i="15"/>
  <c r="L109" i="15" s="1"/>
  <c r="V109" i="15" s="1"/>
  <c r="G109" i="15"/>
  <c r="I109" i="15" s="1"/>
  <c r="U109" i="15" s="1"/>
  <c r="D109" i="15"/>
  <c r="F109" i="15" s="1"/>
  <c r="T109" i="15" s="1"/>
  <c r="P108" i="15"/>
  <c r="M108" i="15"/>
  <c r="J108" i="15"/>
  <c r="G108" i="15"/>
  <c r="D108" i="15"/>
  <c r="F108" i="15" s="1"/>
  <c r="T108" i="15" s="1"/>
  <c r="P107" i="15"/>
  <c r="M107" i="15"/>
  <c r="J107" i="15"/>
  <c r="G107" i="15"/>
  <c r="D107" i="15"/>
  <c r="P106" i="15"/>
  <c r="M106" i="15"/>
  <c r="J106" i="15"/>
  <c r="G106" i="15"/>
  <c r="D106" i="15"/>
  <c r="P105" i="15"/>
  <c r="M105" i="15"/>
  <c r="J105" i="15"/>
  <c r="G105" i="15"/>
  <c r="D105" i="15"/>
  <c r="P104" i="15"/>
  <c r="M104" i="15"/>
  <c r="J104" i="15"/>
  <c r="G104" i="15"/>
  <c r="D104" i="15"/>
  <c r="P103" i="15"/>
  <c r="M103" i="15"/>
  <c r="J103" i="15"/>
  <c r="G103" i="15"/>
  <c r="D103" i="15"/>
  <c r="P102" i="15"/>
  <c r="M102" i="15"/>
  <c r="J102" i="15"/>
  <c r="G102" i="15"/>
  <c r="D102" i="15"/>
  <c r="P101" i="15"/>
  <c r="M101" i="15"/>
  <c r="J101" i="15"/>
  <c r="G101" i="15"/>
  <c r="D101" i="15"/>
  <c r="F101" i="15" s="1"/>
  <c r="T101" i="15" s="1"/>
  <c r="P100" i="15"/>
  <c r="M100" i="15"/>
  <c r="J100" i="15"/>
  <c r="G100" i="15"/>
  <c r="D100" i="15"/>
  <c r="F100" i="15" s="1"/>
  <c r="T100" i="15" s="1"/>
  <c r="P99" i="15"/>
  <c r="M99" i="15"/>
  <c r="J99" i="15"/>
  <c r="L99" i="15" s="1"/>
  <c r="V99" i="15" s="1"/>
  <c r="G99" i="15"/>
  <c r="I99" i="15" s="1"/>
  <c r="U99" i="15" s="1"/>
  <c r="D99" i="15"/>
  <c r="P98" i="15"/>
  <c r="M98" i="15"/>
  <c r="J98" i="15"/>
  <c r="G98" i="15"/>
  <c r="D98" i="15"/>
  <c r="P96" i="15"/>
  <c r="M96" i="15"/>
  <c r="J96" i="15"/>
  <c r="G96" i="15"/>
  <c r="D96" i="15"/>
  <c r="F96" i="15" s="1"/>
  <c r="T96" i="15" s="1"/>
  <c r="P95" i="15"/>
  <c r="M95" i="15"/>
  <c r="J95" i="15"/>
  <c r="G95" i="15"/>
  <c r="D95" i="15"/>
  <c r="P94" i="15"/>
  <c r="M94" i="15"/>
  <c r="J94" i="15"/>
  <c r="G94" i="15"/>
  <c r="D94" i="15"/>
  <c r="P93" i="15"/>
  <c r="M93" i="15"/>
  <c r="J93" i="15"/>
  <c r="G93" i="15"/>
  <c r="D93" i="15"/>
  <c r="P92" i="15"/>
  <c r="M92" i="15"/>
  <c r="J92" i="15"/>
  <c r="G92" i="15"/>
  <c r="D92" i="15"/>
  <c r="F92" i="15" s="1"/>
  <c r="T92" i="15" s="1"/>
  <c r="P91" i="15"/>
  <c r="M91" i="15"/>
  <c r="J91" i="15"/>
  <c r="G91" i="15"/>
  <c r="D91" i="15"/>
  <c r="F91" i="15" s="1"/>
  <c r="T91" i="15" s="1"/>
  <c r="P90" i="15"/>
  <c r="M90" i="15"/>
  <c r="J90" i="15"/>
  <c r="G90" i="15"/>
  <c r="D90" i="15"/>
  <c r="F90" i="15" s="1"/>
  <c r="T90" i="15" s="1"/>
  <c r="P89" i="15"/>
  <c r="M89" i="15"/>
  <c r="J89" i="15"/>
  <c r="G89" i="15"/>
  <c r="D89" i="15"/>
  <c r="P88" i="15"/>
  <c r="M88" i="15"/>
  <c r="J88" i="15"/>
  <c r="G88" i="15"/>
  <c r="D88" i="15"/>
  <c r="P97" i="15"/>
  <c r="M97" i="15"/>
  <c r="J97" i="15"/>
  <c r="G97" i="15"/>
  <c r="D97" i="15"/>
  <c r="F97" i="15" s="1"/>
  <c r="T97" i="15" s="1"/>
  <c r="P86" i="15"/>
  <c r="M86" i="15"/>
  <c r="J86" i="15"/>
  <c r="G86" i="15"/>
  <c r="D86" i="15"/>
  <c r="F86" i="15" s="1"/>
  <c r="T86" i="15" s="1"/>
  <c r="P85" i="15"/>
  <c r="M85" i="15"/>
  <c r="J85" i="15"/>
  <c r="G85" i="15"/>
  <c r="D85" i="15"/>
  <c r="M84" i="15"/>
  <c r="J84" i="15"/>
  <c r="G84" i="15"/>
  <c r="D84" i="15"/>
  <c r="P82" i="15"/>
  <c r="M82" i="15"/>
  <c r="J82" i="15"/>
  <c r="G82" i="15"/>
  <c r="D82" i="15"/>
  <c r="P81" i="15"/>
  <c r="M81" i="15"/>
  <c r="J81" i="15"/>
  <c r="G81" i="15"/>
  <c r="D81" i="15"/>
  <c r="P80" i="15"/>
  <c r="M80" i="15"/>
  <c r="J80" i="15"/>
  <c r="G80" i="15"/>
  <c r="D80" i="15"/>
  <c r="F80" i="15" s="1"/>
  <c r="T80" i="15" s="1"/>
  <c r="P79" i="15"/>
  <c r="M79" i="15"/>
  <c r="J79" i="15"/>
  <c r="G79" i="15"/>
  <c r="D79" i="15"/>
  <c r="P78" i="15"/>
  <c r="M78" i="15"/>
  <c r="J78" i="15"/>
  <c r="G78" i="15"/>
  <c r="D78" i="15"/>
  <c r="P77" i="15"/>
  <c r="M77" i="15"/>
  <c r="J77" i="15"/>
  <c r="G77" i="15"/>
  <c r="D77" i="15"/>
  <c r="P76" i="15"/>
  <c r="M76" i="15"/>
  <c r="J76" i="15"/>
  <c r="G76" i="15"/>
  <c r="D76" i="15"/>
  <c r="P75" i="15"/>
  <c r="M75" i="15"/>
  <c r="J75" i="15"/>
  <c r="G75" i="15"/>
  <c r="D75" i="15"/>
  <c r="P74" i="15"/>
  <c r="M74" i="15"/>
  <c r="J74" i="15"/>
  <c r="G74" i="15"/>
  <c r="D74" i="15"/>
  <c r="P72" i="15"/>
  <c r="M72" i="15"/>
  <c r="J72" i="15"/>
  <c r="G72" i="15"/>
  <c r="D72" i="15"/>
  <c r="P73" i="15"/>
  <c r="M73" i="15"/>
  <c r="J73" i="15"/>
  <c r="G73" i="15"/>
  <c r="D73" i="15"/>
  <c r="P83" i="15"/>
  <c r="M83" i="15"/>
  <c r="J83" i="15"/>
  <c r="G83" i="15"/>
  <c r="I83" i="15" s="1"/>
  <c r="U83" i="15" s="1"/>
  <c r="D83" i="15"/>
  <c r="M69" i="15"/>
  <c r="J69" i="15"/>
  <c r="G69" i="15"/>
  <c r="D69" i="15"/>
  <c r="F69" i="15" s="1"/>
  <c r="T69" i="15" s="1"/>
  <c r="P69" i="15"/>
  <c r="M68" i="15"/>
  <c r="J68" i="15"/>
  <c r="G68" i="15"/>
  <c r="D68" i="15"/>
  <c r="F68" i="15" s="1"/>
  <c r="T68" i="15" s="1"/>
  <c r="P68" i="15"/>
  <c r="M67" i="15"/>
  <c r="J67" i="15"/>
  <c r="G67" i="15"/>
  <c r="I67" i="15" s="1"/>
  <c r="U67" i="15" s="1"/>
  <c r="D67" i="15"/>
  <c r="F67" i="15" s="1"/>
  <c r="T67" i="15" s="1"/>
  <c r="P67" i="15"/>
  <c r="M66" i="15"/>
  <c r="J66" i="15"/>
  <c r="G66" i="15"/>
  <c r="D66" i="15"/>
  <c r="P66" i="15"/>
  <c r="M65" i="15"/>
  <c r="J65" i="15"/>
  <c r="G65" i="15"/>
  <c r="D65" i="15"/>
  <c r="P65" i="15"/>
  <c r="R65" i="15" s="1"/>
  <c r="X65" i="15" s="1"/>
  <c r="M64" i="15"/>
  <c r="J64" i="15"/>
  <c r="G64" i="15"/>
  <c r="D64" i="15"/>
  <c r="P54" i="15"/>
  <c r="M54" i="15"/>
  <c r="J54" i="15"/>
  <c r="G54" i="15"/>
  <c r="D54" i="15"/>
  <c r="P63" i="15"/>
  <c r="M63" i="15"/>
  <c r="J63" i="15"/>
  <c r="G63" i="15"/>
  <c r="D63" i="15"/>
  <c r="P62" i="15"/>
  <c r="M62" i="15"/>
  <c r="J62" i="15"/>
  <c r="G62" i="15"/>
  <c r="D62" i="15"/>
  <c r="P61" i="15"/>
  <c r="M61" i="15"/>
  <c r="J61" i="15"/>
  <c r="G61" i="15"/>
  <c r="D61" i="15"/>
  <c r="P60" i="15"/>
  <c r="M60" i="15"/>
  <c r="J60" i="15"/>
  <c r="G60" i="15"/>
  <c r="D60" i="15"/>
  <c r="P70" i="15"/>
  <c r="M70" i="15"/>
  <c r="J70" i="15"/>
  <c r="G70" i="15"/>
  <c r="D70" i="15"/>
  <c r="P57" i="15"/>
  <c r="M57" i="15"/>
  <c r="J57" i="15"/>
  <c r="L57" i="15" s="1"/>
  <c r="V57" i="15" s="1"/>
  <c r="G57" i="15"/>
  <c r="I57" i="15" s="1"/>
  <c r="U57" i="15" s="1"/>
  <c r="D57" i="15"/>
  <c r="F57" i="15" s="1"/>
  <c r="T57" i="15" s="1"/>
  <c r="P56" i="15"/>
  <c r="M56" i="15"/>
  <c r="J56" i="15"/>
  <c r="G56" i="15"/>
  <c r="I56" i="15" s="1"/>
  <c r="U56" i="15" s="1"/>
  <c r="D56" i="15"/>
  <c r="P59" i="15"/>
  <c r="M59" i="15"/>
  <c r="J59" i="15"/>
  <c r="G59" i="15"/>
  <c r="D59" i="15"/>
  <c r="P53" i="15"/>
  <c r="M53" i="15"/>
  <c r="J53" i="15"/>
  <c r="G53" i="15"/>
  <c r="D53" i="15"/>
  <c r="P58" i="15"/>
  <c r="R58" i="15" s="1"/>
  <c r="X58" i="15" s="1"/>
  <c r="M58" i="15"/>
  <c r="J58" i="15"/>
  <c r="G58" i="15"/>
  <c r="D58" i="15"/>
  <c r="P55" i="15"/>
  <c r="M55" i="15"/>
  <c r="J55" i="15"/>
  <c r="G55" i="15"/>
  <c r="D55" i="15"/>
  <c r="F55" i="15" s="1"/>
  <c r="T55" i="15" s="1"/>
  <c r="D52" i="15"/>
  <c r="P50" i="15"/>
  <c r="R50" i="15" s="1"/>
  <c r="X50" i="15" s="1"/>
  <c r="M50" i="15"/>
  <c r="J50" i="15"/>
  <c r="G50" i="15"/>
  <c r="D50" i="15"/>
  <c r="P36" i="15"/>
  <c r="M36" i="15"/>
  <c r="J36" i="15"/>
  <c r="L36" i="15" s="1"/>
  <c r="V36" i="15" s="1"/>
  <c r="G36" i="15"/>
  <c r="I36" i="15" s="1"/>
  <c r="U36" i="15" s="1"/>
  <c r="D36" i="15"/>
  <c r="F36" i="15" s="1"/>
  <c r="T36" i="15" s="1"/>
  <c r="P49" i="15"/>
  <c r="M49" i="15"/>
  <c r="J49" i="15"/>
  <c r="G49" i="15"/>
  <c r="D49" i="15"/>
  <c r="P48" i="15"/>
  <c r="M48" i="15"/>
  <c r="J48" i="15"/>
  <c r="G48" i="15"/>
  <c r="I48" i="15" s="1"/>
  <c r="U48" i="15" s="1"/>
  <c r="D48" i="15"/>
  <c r="P47" i="15"/>
  <c r="M47" i="15"/>
  <c r="J47" i="15"/>
  <c r="G47" i="15"/>
  <c r="D47" i="15"/>
  <c r="P46" i="15"/>
  <c r="M46" i="15"/>
  <c r="J46" i="15"/>
  <c r="G46" i="15"/>
  <c r="D46" i="15"/>
  <c r="P45" i="15"/>
  <c r="M45" i="15"/>
  <c r="J45" i="15"/>
  <c r="G45" i="15"/>
  <c r="D45" i="15"/>
  <c r="P44" i="15"/>
  <c r="M44" i="15"/>
  <c r="J44" i="15"/>
  <c r="G44" i="15"/>
  <c r="D44" i="15"/>
  <c r="P43" i="15"/>
  <c r="M43" i="15"/>
  <c r="J43" i="15"/>
  <c r="G43" i="15"/>
  <c r="D43" i="15"/>
  <c r="P42" i="15"/>
  <c r="M42" i="15"/>
  <c r="J42" i="15"/>
  <c r="G42" i="15"/>
  <c r="I42" i="15" s="1"/>
  <c r="U42" i="15" s="1"/>
  <c r="D42" i="15"/>
  <c r="P33" i="15"/>
  <c r="M33" i="15"/>
  <c r="J33" i="15"/>
  <c r="G33" i="15"/>
  <c r="D33" i="15"/>
  <c r="P41" i="15"/>
  <c r="M41" i="15"/>
  <c r="J41" i="15"/>
  <c r="G41" i="15"/>
  <c r="I41" i="15" s="1"/>
  <c r="U41" i="15" s="1"/>
  <c r="D41" i="15"/>
  <c r="P34" i="15"/>
  <c r="M34" i="15"/>
  <c r="J34" i="15"/>
  <c r="L34" i="15" s="1"/>
  <c r="V34" i="15" s="1"/>
  <c r="G34" i="15"/>
  <c r="I34" i="15" s="1"/>
  <c r="U34" i="15" s="1"/>
  <c r="D34" i="15"/>
  <c r="F34" i="15" s="1"/>
  <c r="T34" i="15" s="1"/>
  <c r="P40" i="15"/>
  <c r="M40" i="15"/>
  <c r="J40" i="15"/>
  <c r="G40" i="15"/>
  <c r="D40" i="15"/>
  <c r="P39" i="15"/>
  <c r="M39" i="15"/>
  <c r="J39" i="15"/>
  <c r="G39" i="15"/>
  <c r="D39" i="15"/>
  <c r="F39" i="15" s="1"/>
  <c r="T39" i="15" s="1"/>
  <c r="P38" i="15"/>
  <c r="M38" i="15"/>
  <c r="J38" i="15"/>
  <c r="G38" i="15"/>
  <c r="D38" i="15"/>
  <c r="F38" i="15" s="1"/>
  <c r="T38" i="15" s="1"/>
  <c r="P37" i="15"/>
  <c r="R37" i="15" s="1"/>
  <c r="X37" i="15" s="1"/>
  <c r="M37" i="15"/>
  <c r="J37" i="15"/>
  <c r="G37" i="15"/>
  <c r="D37" i="15"/>
  <c r="P32" i="15"/>
  <c r="M32" i="15"/>
  <c r="J32" i="15"/>
  <c r="G32" i="15"/>
  <c r="D32" i="15"/>
  <c r="P35" i="15"/>
  <c r="M35" i="15"/>
  <c r="J35" i="15"/>
  <c r="G35" i="15"/>
  <c r="D35" i="15"/>
  <c r="F35" i="15" s="1"/>
  <c r="T35" i="15" s="1"/>
  <c r="P30" i="15"/>
  <c r="M30" i="15"/>
  <c r="J30" i="15"/>
  <c r="G30" i="15"/>
  <c r="F30" i="14"/>
  <c r="D30" i="15" s="1"/>
  <c r="P20" i="15"/>
  <c r="M20" i="15"/>
  <c r="J20" i="15"/>
  <c r="G20" i="15"/>
  <c r="I20" i="15" s="1"/>
  <c r="U20" i="15" s="1"/>
  <c r="F20" i="14"/>
  <c r="D20" i="15" s="1"/>
  <c r="F20" i="15" s="1"/>
  <c r="T20" i="15" s="1"/>
  <c r="P29" i="15"/>
  <c r="M29" i="15"/>
  <c r="J29" i="15"/>
  <c r="G29" i="15"/>
  <c r="F29" i="14"/>
  <c r="D29" i="15" s="1"/>
  <c r="P28" i="15"/>
  <c r="M28" i="15"/>
  <c r="J28" i="15"/>
  <c r="G28" i="15"/>
  <c r="F28" i="14"/>
  <c r="D28" i="15" s="1"/>
  <c r="P27" i="15"/>
  <c r="M27" i="15"/>
  <c r="J27" i="15"/>
  <c r="G27" i="15"/>
  <c r="F27" i="14"/>
  <c r="D27" i="15" s="1"/>
  <c r="F27" i="15" s="1"/>
  <c r="T27" i="15" s="1"/>
  <c r="P26" i="15"/>
  <c r="R26" i="15" s="1"/>
  <c r="X26" i="15" s="1"/>
  <c r="M26" i="15"/>
  <c r="J26" i="15"/>
  <c r="G26" i="15"/>
  <c r="F26" i="14"/>
  <c r="D26" i="15" s="1"/>
  <c r="P25" i="15"/>
  <c r="M25" i="15"/>
  <c r="J25" i="15"/>
  <c r="G25" i="15"/>
  <c r="F25" i="14"/>
  <c r="D25" i="15" s="1"/>
  <c r="P24" i="15"/>
  <c r="M24" i="15"/>
  <c r="J24" i="15"/>
  <c r="G24" i="15"/>
  <c r="F24" i="14"/>
  <c r="D24" i="15" s="1"/>
  <c r="F24" i="15" s="1"/>
  <c r="T24" i="15" s="1"/>
  <c r="P22" i="15"/>
  <c r="M22" i="15"/>
  <c r="J22" i="15"/>
  <c r="G22" i="15"/>
  <c r="F22" i="14"/>
  <c r="D22" i="15" s="1"/>
  <c r="F22" i="15" s="1"/>
  <c r="T22" i="15" s="1"/>
  <c r="P23" i="15"/>
  <c r="M23" i="15"/>
  <c r="J23" i="15"/>
  <c r="G23" i="15"/>
  <c r="I23" i="15" s="1"/>
  <c r="U23" i="15" s="1"/>
  <c r="F23" i="14"/>
  <c r="D23" i="15" s="1"/>
  <c r="P19" i="15"/>
  <c r="M19" i="15"/>
  <c r="J19" i="15"/>
  <c r="G19" i="15"/>
  <c r="F19" i="14"/>
  <c r="D19" i="15" s="1"/>
  <c r="P21" i="15"/>
  <c r="M21" i="15"/>
  <c r="J21" i="15"/>
  <c r="G21" i="15"/>
  <c r="I21" i="15" s="1"/>
  <c r="U21" i="15" s="1"/>
  <c r="F21" i="14"/>
  <c r="D21" i="15" s="1"/>
  <c r="F18" i="14"/>
  <c r="D18" i="15" s="1"/>
  <c r="P127" i="15"/>
  <c r="M127" i="15"/>
  <c r="J127" i="15"/>
  <c r="G127" i="15"/>
  <c r="D127" i="15"/>
  <c r="P16" i="15"/>
  <c r="M16" i="15"/>
  <c r="J16" i="15"/>
  <c r="G16" i="15"/>
  <c r="F16" i="14"/>
  <c r="D16" i="15" s="1"/>
  <c r="P15" i="15"/>
  <c r="M15" i="15"/>
  <c r="J15" i="15"/>
  <c r="G15" i="15"/>
  <c r="F15" i="14"/>
  <c r="D15" i="15" s="1"/>
  <c r="P14" i="15"/>
  <c r="M14" i="15"/>
  <c r="J14" i="15"/>
  <c r="G14" i="15"/>
  <c r="F14" i="14"/>
  <c r="D14" i="15" s="1"/>
  <c r="F14" i="15" s="1"/>
  <c r="T14" i="15" s="1"/>
  <c r="P13" i="15"/>
  <c r="M13" i="15"/>
  <c r="J13" i="15"/>
  <c r="G13" i="15"/>
  <c r="F13" i="14"/>
  <c r="D13" i="15" s="1"/>
  <c r="P10" i="15"/>
  <c r="M10" i="15"/>
  <c r="J10" i="15"/>
  <c r="G10" i="15"/>
  <c r="F10" i="14"/>
  <c r="D10" i="15" s="1"/>
  <c r="F10" i="15" s="1"/>
  <c r="T10" i="15" s="1"/>
  <c r="P11" i="15"/>
  <c r="M11" i="15"/>
  <c r="J11" i="15"/>
  <c r="G11" i="15"/>
  <c r="F11" i="14"/>
  <c r="D11" i="15" s="1"/>
  <c r="F11" i="15" s="1"/>
  <c r="T11" i="15" s="1"/>
  <c r="P8" i="15"/>
  <c r="M8" i="15"/>
  <c r="J8" i="15"/>
  <c r="G8" i="15"/>
  <c r="F8" i="14"/>
  <c r="D8" i="15" s="1"/>
  <c r="P9" i="15"/>
  <c r="M9" i="15"/>
  <c r="J9" i="15"/>
  <c r="G9" i="15"/>
  <c r="F9" i="14"/>
  <c r="D9" i="15" s="1"/>
  <c r="F9" i="15" s="1"/>
  <c r="T9" i="15" s="1"/>
  <c r="P12" i="15"/>
  <c r="M12" i="15"/>
  <c r="J12" i="15"/>
  <c r="G12" i="15"/>
  <c r="F12" i="14"/>
  <c r="D12" i="15" s="1"/>
  <c r="F12" i="15" s="1"/>
  <c r="T12" i="15" s="1"/>
  <c r="S6" i="14"/>
  <c r="P6" i="14"/>
  <c r="M6" i="14"/>
  <c r="J6" i="14"/>
  <c r="F6" i="14"/>
  <c r="D128" i="15" l="1"/>
  <c r="D6" i="15"/>
  <c r="F6" i="15" s="1"/>
  <c r="T6" i="15" s="1"/>
  <c r="J6" i="15"/>
  <c r="M128" i="14"/>
  <c r="J128" i="15" s="1"/>
  <c r="P6" i="15"/>
  <c r="S128" i="14"/>
  <c r="P128" i="15" s="1"/>
  <c r="G7" i="15"/>
  <c r="M7" i="15"/>
  <c r="G18" i="15"/>
  <c r="M18" i="15"/>
  <c r="G6" i="15"/>
  <c r="J128" i="14"/>
  <c r="G128" i="15" s="1"/>
  <c r="M6" i="15"/>
  <c r="P128" i="14"/>
  <c r="M128" i="15" s="1"/>
  <c r="F8" i="15"/>
  <c r="T8" i="15" s="1"/>
  <c r="D7" i="15"/>
  <c r="J7" i="15"/>
  <c r="R8" i="15"/>
  <c r="X8" i="15" s="1"/>
  <c r="P7" i="15"/>
  <c r="D17" i="15"/>
  <c r="J18" i="15"/>
  <c r="P18" i="15"/>
  <c r="D31" i="15"/>
  <c r="J31" i="15"/>
  <c r="P31" i="15"/>
  <c r="D51" i="15"/>
  <c r="J52" i="15"/>
  <c r="P52" i="15"/>
  <c r="D71" i="15"/>
  <c r="J71" i="15"/>
  <c r="P71" i="15"/>
  <c r="G87" i="15"/>
  <c r="M87" i="15"/>
  <c r="G118" i="15"/>
  <c r="M118" i="15"/>
  <c r="I32" i="15"/>
  <c r="U32" i="15" s="1"/>
  <c r="G31" i="15"/>
  <c r="M31" i="15"/>
  <c r="G52" i="15"/>
  <c r="M52" i="15"/>
  <c r="G71" i="15"/>
  <c r="M71" i="15"/>
  <c r="D87" i="15"/>
  <c r="J87" i="15"/>
  <c r="P87" i="15"/>
  <c r="F118" i="15"/>
  <c r="T118" i="15" s="1"/>
  <c r="D117" i="15"/>
  <c r="J118" i="15"/>
  <c r="P118" i="15"/>
  <c r="E5" i="14"/>
  <c r="G5" i="14"/>
  <c r="H5" i="14"/>
  <c r="I5" i="14"/>
  <c r="K5" i="14"/>
  <c r="L5" i="14"/>
  <c r="N5" i="14"/>
  <c r="O5" i="14"/>
  <c r="Q5" i="14"/>
  <c r="R5" i="14"/>
  <c r="D130" i="15" l="1"/>
  <c r="E5" i="15"/>
  <c r="F87" i="15"/>
  <c r="T87" i="15" s="1"/>
  <c r="M130" i="15"/>
  <c r="O87" i="15" s="1"/>
  <c r="W87" i="15" s="1"/>
  <c r="N5" i="15"/>
  <c r="G130" i="15"/>
  <c r="H5" i="15"/>
  <c r="P130" i="15"/>
  <c r="R87" i="15" s="1"/>
  <c r="X87" i="15" s="1"/>
  <c r="Q5" i="15"/>
  <c r="J130" i="15"/>
  <c r="K5" i="15"/>
  <c r="F51" i="15"/>
  <c r="T51" i="15" s="1"/>
  <c r="I6" i="15"/>
  <c r="U6" i="15" s="1"/>
  <c r="I8" i="15"/>
  <c r="U8" i="15" s="1"/>
  <c r="F74" i="15"/>
  <c r="T74" i="15" s="1"/>
  <c r="F26" i="15"/>
  <c r="T26" i="15" s="1"/>
  <c r="F56" i="15"/>
  <c r="T56" i="15" s="1"/>
  <c r="F23" i="15"/>
  <c r="T23" i="15" s="1"/>
  <c r="F66" i="15"/>
  <c r="T66" i="15" s="1"/>
  <c r="F45" i="15"/>
  <c r="T45" i="15" s="1"/>
  <c r="F103" i="15"/>
  <c r="T103" i="15" s="1"/>
  <c r="F125" i="15"/>
  <c r="T125" i="15" s="1"/>
  <c r="I123" i="15"/>
  <c r="U123" i="15" s="1"/>
  <c r="L114" i="15"/>
  <c r="V114" i="15" s="1"/>
  <c r="F110" i="15"/>
  <c r="T110" i="15" s="1"/>
  <c r="O107" i="15"/>
  <c r="W107" i="15" s="1"/>
  <c r="F106" i="15"/>
  <c r="T106" i="15" s="1"/>
  <c r="O103" i="15"/>
  <c r="W103" i="15" s="1"/>
  <c r="R98" i="15"/>
  <c r="X98" i="15" s="1"/>
  <c r="I96" i="15"/>
  <c r="U96" i="15" s="1"/>
  <c r="R93" i="15"/>
  <c r="X93" i="15" s="1"/>
  <c r="F89" i="15"/>
  <c r="T89" i="15" s="1"/>
  <c r="I82" i="15"/>
  <c r="U82" i="15" s="1"/>
  <c r="R79" i="15"/>
  <c r="X79" i="15" s="1"/>
  <c r="I78" i="15"/>
  <c r="U78" i="15" s="1"/>
  <c r="R75" i="15"/>
  <c r="X75" i="15" s="1"/>
  <c r="O73" i="15"/>
  <c r="W73" i="15" s="1"/>
  <c r="R68" i="15"/>
  <c r="X68" i="15" s="1"/>
  <c r="O64" i="15"/>
  <c r="W64" i="15" s="1"/>
  <c r="R62" i="15"/>
  <c r="X62" i="15" s="1"/>
  <c r="I70" i="15"/>
  <c r="U70" i="15" s="1"/>
  <c r="O53" i="15"/>
  <c r="W53" i="15" s="1"/>
  <c r="O50" i="15"/>
  <c r="W50" i="15" s="1"/>
  <c r="I49" i="15"/>
  <c r="U49" i="15" s="1"/>
  <c r="R46" i="15"/>
  <c r="X46" i="15" s="1"/>
  <c r="I43" i="15"/>
  <c r="U43" i="15" s="1"/>
  <c r="O39" i="15"/>
  <c r="W39" i="15" s="1"/>
  <c r="O37" i="15"/>
  <c r="W37" i="15" s="1"/>
  <c r="O20" i="15"/>
  <c r="W20" i="15" s="1"/>
  <c r="R25" i="15"/>
  <c r="X25" i="15" s="1"/>
  <c r="I24" i="15"/>
  <c r="U24" i="15" s="1"/>
  <c r="R16" i="15"/>
  <c r="X16" i="15" s="1"/>
  <c r="I15" i="15"/>
  <c r="U15" i="15" s="1"/>
  <c r="O9" i="15"/>
  <c r="W9" i="15" s="1"/>
  <c r="O120" i="15"/>
  <c r="W120" i="15" s="1"/>
  <c r="I114" i="15"/>
  <c r="U114" i="15" s="1"/>
  <c r="I108" i="15"/>
  <c r="U108" i="15" s="1"/>
  <c r="R103" i="15"/>
  <c r="X103" i="15" s="1"/>
  <c r="L96" i="15"/>
  <c r="V96" i="15" s="1"/>
  <c r="O116" i="15"/>
  <c r="W116" i="15" s="1"/>
  <c r="O25" i="15"/>
  <c r="W25" i="15" s="1"/>
  <c r="O42" i="15"/>
  <c r="W42" i="15" s="1"/>
  <c r="O57" i="15"/>
  <c r="W57" i="15" s="1"/>
  <c r="O83" i="15"/>
  <c r="W83" i="15" s="1"/>
  <c r="O12" i="15"/>
  <c r="W12" i="15" s="1"/>
  <c r="O40" i="15"/>
  <c r="W40" i="15" s="1"/>
  <c r="O48" i="15"/>
  <c r="W48" i="15" s="1"/>
  <c r="O54" i="15"/>
  <c r="W54" i="15" s="1"/>
  <c r="O75" i="15"/>
  <c r="W75" i="15" s="1"/>
  <c r="O98" i="15"/>
  <c r="W98" i="15" s="1"/>
  <c r="O22" i="15"/>
  <c r="W22" i="15" s="1"/>
  <c r="O27" i="15"/>
  <c r="W27" i="15" s="1"/>
  <c r="O44" i="15"/>
  <c r="W44" i="15" s="1"/>
  <c r="O46" i="15"/>
  <c r="W46" i="15" s="1"/>
  <c r="O36" i="15"/>
  <c r="W36" i="15" s="1"/>
  <c r="O59" i="15"/>
  <c r="W59" i="15" s="1"/>
  <c r="O62" i="15"/>
  <c r="W62" i="15" s="1"/>
  <c r="O69" i="15"/>
  <c r="W69" i="15" s="1"/>
  <c r="O77" i="15"/>
  <c r="W77" i="15" s="1"/>
  <c r="O84" i="15"/>
  <c r="W84" i="15" s="1"/>
  <c r="O85" i="15"/>
  <c r="W85" i="15" s="1"/>
  <c r="O10" i="15"/>
  <c r="W10" i="15" s="1"/>
  <c r="O19" i="15"/>
  <c r="W19" i="15" s="1"/>
  <c r="O29" i="15"/>
  <c r="W29" i="15" s="1"/>
  <c r="O38" i="15"/>
  <c r="W38" i="15" s="1"/>
  <c r="O60" i="15"/>
  <c r="W60" i="15" s="1"/>
  <c r="O65" i="15"/>
  <c r="W65" i="15" s="1"/>
  <c r="O81" i="15"/>
  <c r="W81" i="15" s="1"/>
  <c r="O91" i="15"/>
  <c r="W91" i="15" s="1"/>
  <c r="O93" i="15"/>
  <c r="W93" i="15" s="1"/>
  <c r="O108" i="15"/>
  <c r="W108" i="15" s="1"/>
  <c r="O110" i="15"/>
  <c r="W110" i="15" s="1"/>
  <c r="I16" i="15"/>
  <c r="U16" i="15" s="1"/>
  <c r="I60" i="15"/>
  <c r="U60" i="15" s="1"/>
  <c r="I65" i="15"/>
  <c r="U65" i="15" s="1"/>
  <c r="I84" i="15"/>
  <c r="U84" i="15" s="1"/>
  <c r="I85" i="15"/>
  <c r="U85" i="15" s="1"/>
  <c r="I27" i="15"/>
  <c r="U27" i="15" s="1"/>
  <c r="I38" i="15"/>
  <c r="U38" i="15" s="1"/>
  <c r="I58" i="15"/>
  <c r="U58" i="15" s="1"/>
  <c r="I77" i="15"/>
  <c r="U77" i="15" s="1"/>
  <c r="I89" i="15"/>
  <c r="U89" i="15" s="1"/>
  <c r="I104" i="15"/>
  <c r="U104" i="15" s="1"/>
  <c r="I106" i="15"/>
  <c r="U106" i="15" s="1"/>
  <c r="I110" i="15"/>
  <c r="U110" i="15" s="1"/>
  <c r="I10" i="15"/>
  <c r="U10" i="15" s="1"/>
  <c r="I14" i="15"/>
  <c r="U14" i="15" s="1"/>
  <c r="I29" i="15"/>
  <c r="U29" i="15" s="1"/>
  <c r="I54" i="15"/>
  <c r="U54" i="15" s="1"/>
  <c r="I79" i="15"/>
  <c r="U79" i="15" s="1"/>
  <c r="I22" i="15"/>
  <c r="U22" i="15" s="1"/>
  <c r="I46" i="15"/>
  <c r="U46" i="15" s="1"/>
  <c r="I59" i="15"/>
  <c r="U59" i="15" s="1"/>
  <c r="I62" i="15"/>
  <c r="U62" i="15" s="1"/>
  <c r="I97" i="15"/>
  <c r="U97" i="15" s="1"/>
  <c r="I112" i="15"/>
  <c r="U112" i="15" s="1"/>
  <c r="I121" i="15"/>
  <c r="U121" i="15" s="1"/>
  <c r="O7" i="15"/>
  <c r="W7" i="15" s="1"/>
  <c r="I7" i="15"/>
  <c r="U7" i="15" s="1"/>
  <c r="R64" i="15"/>
  <c r="X64" i="15" s="1"/>
  <c r="R84" i="15"/>
  <c r="X84" i="15" s="1"/>
  <c r="R9" i="15"/>
  <c r="X9" i="15" s="1"/>
  <c r="R127" i="15"/>
  <c r="X127" i="15" s="1"/>
  <c r="R23" i="15"/>
  <c r="X23" i="15" s="1"/>
  <c r="R43" i="15"/>
  <c r="X43" i="15" s="1"/>
  <c r="R49" i="15"/>
  <c r="X49" i="15" s="1"/>
  <c r="R53" i="15"/>
  <c r="X53" i="15" s="1"/>
  <c r="R61" i="15"/>
  <c r="X61" i="15" s="1"/>
  <c r="R69" i="15"/>
  <c r="X69" i="15" s="1"/>
  <c r="R76" i="15"/>
  <c r="X76" i="15" s="1"/>
  <c r="R11" i="15"/>
  <c r="X11" i="15" s="1"/>
  <c r="R21" i="15"/>
  <c r="X21" i="15" s="1"/>
  <c r="R28" i="15"/>
  <c r="X28" i="15" s="1"/>
  <c r="R20" i="15"/>
  <c r="X20" i="15" s="1"/>
  <c r="R45" i="15"/>
  <c r="X45" i="15" s="1"/>
  <c r="R70" i="15"/>
  <c r="X70" i="15" s="1"/>
  <c r="R78" i="15"/>
  <c r="X78" i="15" s="1"/>
  <c r="R80" i="15"/>
  <c r="X80" i="15" s="1"/>
  <c r="R99" i="15"/>
  <c r="X99" i="15" s="1"/>
  <c r="R107" i="15"/>
  <c r="X107" i="15" s="1"/>
  <c r="R24" i="15"/>
  <c r="X24" i="15" s="1"/>
  <c r="R35" i="15"/>
  <c r="X35" i="15" s="1"/>
  <c r="R33" i="15"/>
  <c r="X33" i="15" s="1"/>
  <c r="R55" i="15"/>
  <c r="X55" i="15" s="1"/>
  <c r="R56" i="15"/>
  <c r="X56" i="15" s="1"/>
  <c r="R82" i="15"/>
  <c r="X82" i="15" s="1"/>
  <c r="R13" i="15"/>
  <c r="X13" i="15" s="1"/>
  <c r="R15" i="15"/>
  <c r="X15" i="15" s="1"/>
  <c r="R39" i="15"/>
  <c r="X39" i="15" s="1"/>
  <c r="R34" i="15"/>
  <c r="X34" i="15" s="1"/>
  <c r="R47" i="15"/>
  <c r="X47" i="15" s="1"/>
  <c r="R63" i="15"/>
  <c r="X63" i="15" s="1"/>
  <c r="R67" i="15"/>
  <c r="X67" i="15" s="1"/>
  <c r="R73" i="15"/>
  <c r="X73" i="15" s="1"/>
  <c r="R74" i="15"/>
  <c r="X74" i="15" s="1"/>
  <c r="R96" i="15"/>
  <c r="X96" i="15" s="1"/>
  <c r="R113" i="15"/>
  <c r="X113" i="15" s="1"/>
  <c r="R115" i="15"/>
  <c r="X115" i="15" s="1"/>
  <c r="L13" i="15"/>
  <c r="V13" i="15" s="1"/>
  <c r="O126" i="15"/>
  <c r="W126" i="15" s="1"/>
  <c r="O124" i="15"/>
  <c r="W124" i="15" s="1"/>
  <c r="O123" i="15"/>
  <c r="W123" i="15" s="1"/>
  <c r="R121" i="15"/>
  <c r="X121" i="15" s="1"/>
  <c r="F121" i="15"/>
  <c r="T121" i="15" s="1"/>
  <c r="O115" i="15"/>
  <c r="W115" i="15" s="1"/>
  <c r="R114" i="15"/>
  <c r="X114" i="15" s="1"/>
  <c r="O113" i="15"/>
  <c r="W113" i="15" s="1"/>
  <c r="R112" i="15"/>
  <c r="X112" i="15" s="1"/>
  <c r="O111" i="15"/>
  <c r="W111" i="15" s="1"/>
  <c r="O109" i="15"/>
  <c r="W109" i="15" s="1"/>
  <c r="I107" i="15"/>
  <c r="U107" i="15" s="1"/>
  <c r="O105" i="15"/>
  <c r="W105" i="15" s="1"/>
  <c r="R102" i="15"/>
  <c r="X102" i="15" s="1"/>
  <c r="F102" i="15"/>
  <c r="T102" i="15" s="1"/>
  <c r="R100" i="15"/>
  <c r="X100" i="15" s="1"/>
  <c r="O99" i="15"/>
  <c r="W99" i="15" s="1"/>
  <c r="O96" i="15"/>
  <c r="W96" i="15" s="1"/>
  <c r="R95" i="15"/>
  <c r="X95" i="15" s="1"/>
  <c r="I94" i="15"/>
  <c r="U94" i="15" s="1"/>
  <c r="O92" i="15"/>
  <c r="W92" i="15" s="1"/>
  <c r="O90" i="15"/>
  <c r="W90" i="15" s="1"/>
  <c r="R97" i="15"/>
  <c r="X97" i="15" s="1"/>
  <c r="O86" i="15"/>
  <c r="W86" i="15" s="1"/>
  <c r="O82" i="15"/>
  <c r="W82" i="15" s="1"/>
  <c r="R81" i="15"/>
  <c r="X81" i="15" s="1"/>
  <c r="I80" i="15"/>
  <c r="U80" i="15" s="1"/>
  <c r="O78" i="15"/>
  <c r="W78" i="15" s="1"/>
  <c r="R77" i="15"/>
  <c r="X77" i="15" s="1"/>
  <c r="I76" i="15"/>
  <c r="U76" i="15" s="1"/>
  <c r="O74" i="15"/>
  <c r="W74" i="15" s="1"/>
  <c r="I73" i="15"/>
  <c r="U73" i="15" s="1"/>
  <c r="O68" i="15"/>
  <c r="W68" i="15" s="1"/>
  <c r="O66" i="15"/>
  <c r="W66" i="15" s="1"/>
  <c r="R66" i="15"/>
  <c r="X66" i="15" s="1"/>
  <c r="R54" i="15"/>
  <c r="X54" i="15" s="1"/>
  <c r="I63" i="15"/>
  <c r="U63" i="15" s="1"/>
  <c r="O61" i="15"/>
  <c r="W61" i="15" s="1"/>
  <c r="O70" i="15"/>
  <c r="W70" i="15" s="1"/>
  <c r="R57" i="15"/>
  <c r="X57" i="15" s="1"/>
  <c r="R59" i="15"/>
  <c r="X59" i="15" s="1"/>
  <c r="O55" i="15"/>
  <c r="W55" i="15" s="1"/>
  <c r="I50" i="15"/>
  <c r="U50" i="15" s="1"/>
  <c r="O49" i="15"/>
  <c r="W49" i="15" s="1"/>
  <c r="R48" i="15"/>
  <c r="X48" i="15" s="1"/>
  <c r="O47" i="15"/>
  <c r="W47" i="15" s="1"/>
  <c r="O45" i="15"/>
  <c r="W45" i="15" s="1"/>
  <c r="O43" i="15"/>
  <c r="W43" i="15" s="1"/>
  <c r="R42" i="15"/>
  <c r="X42" i="15" s="1"/>
  <c r="O33" i="15"/>
  <c r="W33" i="15" s="1"/>
  <c r="R40" i="15"/>
  <c r="X40" i="15" s="1"/>
  <c r="I39" i="15"/>
  <c r="U39" i="15" s="1"/>
  <c r="I37" i="15"/>
  <c r="U37" i="15" s="1"/>
  <c r="R30" i="15"/>
  <c r="X30" i="15" s="1"/>
  <c r="R29" i="15"/>
  <c r="X29" i="15" s="1"/>
  <c r="I28" i="15"/>
  <c r="U28" i="15" s="1"/>
  <c r="I26" i="15"/>
  <c r="U26" i="15" s="1"/>
  <c r="O24" i="15"/>
  <c r="W24" i="15" s="1"/>
  <c r="R22" i="15"/>
  <c r="X22" i="15" s="1"/>
  <c r="O23" i="15"/>
  <c r="W23" i="15" s="1"/>
  <c r="O21" i="15"/>
  <c r="W21" i="15" s="1"/>
  <c r="I127" i="15"/>
  <c r="U127" i="15" s="1"/>
  <c r="O15" i="15"/>
  <c r="W15" i="15" s="1"/>
  <c r="R14" i="15"/>
  <c r="X14" i="15" s="1"/>
  <c r="O13" i="15"/>
  <c r="W13" i="15" s="1"/>
  <c r="R10" i="15"/>
  <c r="X10" i="15" s="1"/>
  <c r="O11" i="15"/>
  <c r="W11" i="15" s="1"/>
  <c r="I9" i="15"/>
  <c r="U9" i="15" s="1"/>
  <c r="L12" i="15"/>
  <c r="V12" i="15" s="1"/>
  <c r="F126" i="15"/>
  <c r="T126" i="15" s="1"/>
  <c r="R124" i="15"/>
  <c r="X124" i="15" s="1"/>
  <c r="F124" i="15"/>
  <c r="T124" i="15" s="1"/>
  <c r="R123" i="15"/>
  <c r="X123" i="15" s="1"/>
  <c r="F123" i="15"/>
  <c r="T123" i="15" s="1"/>
  <c r="I119" i="15"/>
  <c r="U119" i="15" s="1"/>
  <c r="F122" i="15"/>
  <c r="T122" i="15" s="1"/>
  <c r="I116" i="15"/>
  <c r="U116" i="15" s="1"/>
  <c r="O114" i="15"/>
  <c r="W114" i="15" s="1"/>
  <c r="R109" i="15"/>
  <c r="X109" i="15" s="1"/>
  <c r="R105" i="15"/>
  <c r="X105" i="15" s="1"/>
  <c r="O104" i="15"/>
  <c r="W104" i="15" s="1"/>
  <c r="R101" i="15"/>
  <c r="X101" i="15" s="1"/>
  <c r="O100" i="15"/>
  <c r="W100" i="15" s="1"/>
  <c r="I98" i="15"/>
  <c r="U98" i="15" s="1"/>
  <c r="O95" i="15"/>
  <c r="W95" i="15" s="1"/>
  <c r="R94" i="15"/>
  <c r="X94" i="15" s="1"/>
  <c r="I93" i="15"/>
  <c r="U93" i="15" s="1"/>
  <c r="R90" i="15"/>
  <c r="X90" i="15" s="1"/>
  <c r="O89" i="15"/>
  <c r="W89" i="15" s="1"/>
  <c r="R86" i="15"/>
  <c r="X86" i="15" s="1"/>
  <c r="R52" i="15"/>
  <c r="X52" i="15" s="1"/>
  <c r="P51" i="15"/>
  <c r="R51" i="15" s="1"/>
  <c r="X51" i="15" s="1"/>
  <c r="J51" i="15"/>
  <c r="R18" i="15"/>
  <c r="X18" i="15" s="1"/>
  <c r="P17" i="15"/>
  <c r="R17" i="15" s="1"/>
  <c r="X17" i="15" s="1"/>
  <c r="J17" i="15"/>
  <c r="N125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6" i="15"/>
  <c r="N15" i="15"/>
  <c r="N14" i="15"/>
  <c r="N13" i="15"/>
  <c r="N12" i="15"/>
  <c r="N11" i="15"/>
  <c r="N10" i="15"/>
  <c r="N9" i="15"/>
  <c r="N8" i="15"/>
  <c r="N127" i="15"/>
  <c r="N126" i="15"/>
  <c r="N124" i="15"/>
  <c r="N123" i="15"/>
  <c r="N122" i="15"/>
  <c r="N121" i="15"/>
  <c r="N120" i="15"/>
  <c r="N119" i="15"/>
  <c r="N118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6" i="15"/>
  <c r="H125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6" i="15"/>
  <c r="H15" i="15"/>
  <c r="H14" i="15"/>
  <c r="H13" i="15"/>
  <c r="H12" i="15"/>
  <c r="H11" i="15"/>
  <c r="H10" i="15"/>
  <c r="H9" i="15"/>
  <c r="H8" i="15"/>
  <c r="H127" i="15"/>
  <c r="H126" i="15"/>
  <c r="H124" i="15"/>
  <c r="H123" i="15"/>
  <c r="H122" i="15"/>
  <c r="H121" i="15"/>
  <c r="H120" i="15"/>
  <c r="H119" i="15"/>
  <c r="H118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6" i="15"/>
  <c r="O18" i="15"/>
  <c r="W18" i="15" s="1"/>
  <c r="M17" i="15"/>
  <c r="O17" i="15" s="1"/>
  <c r="W17" i="15" s="1"/>
  <c r="I18" i="15"/>
  <c r="U18" i="15" s="1"/>
  <c r="G17" i="15"/>
  <c r="I17" i="15" s="1"/>
  <c r="U17" i="15" s="1"/>
  <c r="Q127" i="15"/>
  <c r="Q124" i="15"/>
  <c r="Q122" i="15"/>
  <c r="Q120" i="15"/>
  <c r="Q118" i="15"/>
  <c r="Q115" i="15"/>
  <c r="Q113" i="15"/>
  <c r="Q111" i="15"/>
  <c r="Q109" i="15"/>
  <c r="Q107" i="15"/>
  <c r="Q105" i="15"/>
  <c r="Q103" i="15"/>
  <c r="Q101" i="15"/>
  <c r="Q99" i="15"/>
  <c r="Q97" i="15"/>
  <c r="Q95" i="15"/>
  <c r="Q93" i="15"/>
  <c r="Q91" i="15"/>
  <c r="Q89" i="15"/>
  <c r="Q86" i="15"/>
  <c r="Q84" i="15"/>
  <c r="Q82" i="15"/>
  <c r="Q80" i="15"/>
  <c r="Q78" i="15"/>
  <c r="Q76" i="15"/>
  <c r="Q74" i="15"/>
  <c r="Q72" i="15"/>
  <c r="Q69" i="15"/>
  <c r="Q67" i="15"/>
  <c r="Q65" i="15"/>
  <c r="Q63" i="15"/>
  <c r="Q61" i="15"/>
  <c r="Q59" i="15"/>
  <c r="Q57" i="15"/>
  <c r="Q55" i="15"/>
  <c r="Q53" i="15"/>
  <c r="Q50" i="15"/>
  <c r="Q48" i="15"/>
  <c r="Q46" i="15"/>
  <c r="Q44" i="15"/>
  <c r="Q42" i="15"/>
  <c r="Q40" i="15"/>
  <c r="Q38" i="15"/>
  <c r="Q8" i="15"/>
  <c r="Q10" i="15"/>
  <c r="Q12" i="15"/>
  <c r="Q14" i="15"/>
  <c r="Q16" i="15"/>
  <c r="Q19" i="15"/>
  <c r="Q21" i="15"/>
  <c r="Q23" i="15"/>
  <c r="Q25" i="15"/>
  <c r="Q27" i="15"/>
  <c r="Q29" i="15"/>
  <c r="Q32" i="15"/>
  <c r="Q34" i="15"/>
  <c r="Q36" i="15"/>
  <c r="Q125" i="15"/>
  <c r="Q126" i="15"/>
  <c r="Q123" i="15"/>
  <c r="Q121" i="15"/>
  <c r="Q119" i="15"/>
  <c r="Q116" i="15"/>
  <c r="Q114" i="15"/>
  <c r="Q112" i="15"/>
  <c r="Q110" i="15"/>
  <c r="Q108" i="15"/>
  <c r="Q106" i="15"/>
  <c r="Q104" i="15"/>
  <c r="Q102" i="15"/>
  <c r="Q100" i="15"/>
  <c r="Q98" i="15"/>
  <c r="Q96" i="15"/>
  <c r="Q94" i="15"/>
  <c r="Q92" i="15"/>
  <c r="Q90" i="15"/>
  <c r="Q88" i="15"/>
  <c r="Q85" i="15"/>
  <c r="Q83" i="15"/>
  <c r="Q81" i="15"/>
  <c r="Q79" i="15"/>
  <c r="Q77" i="15"/>
  <c r="Q75" i="15"/>
  <c r="Q73" i="15"/>
  <c r="Q70" i="15"/>
  <c r="Q68" i="15"/>
  <c r="Q66" i="15"/>
  <c r="Q64" i="15"/>
  <c r="Q62" i="15"/>
  <c r="Q60" i="15"/>
  <c r="Q58" i="15"/>
  <c r="Q56" i="15"/>
  <c r="Q54" i="15"/>
  <c r="Q52" i="15"/>
  <c r="Q49" i="15"/>
  <c r="Q47" i="15"/>
  <c r="Q45" i="15"/>
  <c r="Q43" i="15"/>
  <c r="Q41" i="15"/>
  <c r="Q39" i="15"/>
  <c r="Q6" i="15"/>
  <c r="Q9" i="15"/>
  <c r="Q11" i="15"/>
  <c r="Q13" i="15"/>
  <c r="Q15" i="15"/>
  <c r="Q18" i="15"/>
  <c r="Q20" i="15"/>
  <c r="Q22" i="15"/>
  <c r="Q24" i="15"/>
  <c r="Q26" i="15"/>
  <c r="Q28" i="15"/>
  <c r="Q30" i="15"/>
  <c r="Q33" i="15"/>
  <c r="Q35" i="15"/>
  <c r="Q37" i="15"/>
  <c r="K125" i="15"/>
  <c r="K127" i="15"/>
  <c r="K126" i="15"/>
  <c r="K124" i="15"/>
  <c r="K123" i="15"/>
  <c r="K122" i="15"/>
  <c r="K121" i="15"/>
  <c r="K120" i="15"/>
  <c r="K119" i="15"/>
  <c r="K118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6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6" i="15"/>
  <c r="K15" i="15"/>
  <c r="K14" i="15"/>
  <c r="K13" i="15"/>
  <c r="K12" i="15"/>
  <c r="K11" i="15"/>
  <c r="K10" i="15"/>
  <c r="K9" i="15"/>
  <c r="K8" i="15"/>
  <c r="R118" i="15"/>
  <c r="X118" i="15" s="1"/>
  <c r="P117" i="15"/>
  <c r="R117" i="15" s="1"/>
  <c r="X117" i="15" s="1"/>
  <c r="L118" i="15"/>
  <c r="V118" i="15" s="1"/>
  <c r="J117" i="15"/>
  <c r="O52" i="15"/>
  <c r="W52" i="15" s="1"/>
  <c r="M51" i="15"/>
  <c r="O51" i="15" s="1"/>
  <c r="W51" i="15" s="1"/>
  <c r="I52" i="15"/>
  <c r="U52" i="15" s="1"/>
  <c r="G51" i="15"/>
  <c r="I51" i="15" s="1"/>
  <c r="U51" i="15" s="1"/>
  <c r="O118" i="15"/>
  <c r="W118" i="15" s="1"/>
  <c r="M117" i="15"/>
  <c r="O117" i="15" s="1"/>
  <c r="W117" i="15" s="1"/>
  <c r="I118" i="15"/>
  <c r="U118" i="15" s="1"/>
  <c r="G117" i="15"/>
  <c r="I117" i="15" s="1"/>
  <c r="U117" i="15" s="1"/>
  <c r="E125" i="15"/>
  <c r="E127" i="15"/>
  <c r="E126" i="15"/>
  <c r="E124" i="15"/>
  <c r="E123" i="15"/>
  <c r="E122" i="15"/>
  <c r="E121" i="15"/>
  <c r="E120" i="15"/>
  <c r="E119" i="15"/>
  <c r="E118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18" i="15"/>
  <c r="E6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6" i="15"/>
  <c r="E15" i="15"/>
  <c r="E14" i="15"/>
  <c r="E13" i="15"/>
  <c r="E12" i="15"/>
  <c r="E11" i="15"/>
  <c r="E10" i="15"/>
  <c r="E9" i="15"/>
  <c r="E8" i="15"/>
  <c r="L97" i="15" l="1"/>
  <c r="V97" i="15" s="1"/>
  <c r="L42" i="15"/>
  <c r="V42" i="15" s="1"/>
  <c r="L48" i="15"/>
  <c r="V48" i="15" s="1"/>
  <c r="L20" i="15"/>
  <c r="V20" i="15" s="1"/>
  <c r="L53" i="15"/>
  <c r="V53" i="15" s="1"/>
  <c r="L120" i="15"/>
  <c r="V120" i="15" s="1"/>
  <c r="L41" i="15"/>
  <c r="V41" i="15" s="1"/>
  <c r="L11" i="15"/>
  <c r="V11" i="15" s="1"/>
  <c r="L67" i="15"/>
  <c r="V67" i="15" s="1"/>
  <c r="L83" i="15"/>
  <c r="V83" i="15" s="1"/>
  <c r="L91" i="15"/>
  <c r="V91" i="15" s="1"/>
  <c r="Y91" i="15" s="1"/>
  <c r="S91" i="15" s="1"/>
  <c r="I35" i="15"/>
  <c r="U35" i="15" s="1"/>
  <c r="I61" i="15"/>
  <c r="U61" i="15" s="1"/>
  <c r="I12" i="15"/>
  <c r="U12" i="15" s="1"/>
  <c r="I19" i="15"/>
  <c r="U19" i="15" s="1"/>
  <c r="I40" i="15"/>
  <c r="U40" i="15" s="1"/>
  <c r="I75" i="15"/>
  <c r="U75" i="15" s="1"/>
  <c r="I91" i="15"/>
  <c r="U91" i="15" s="1"/>
  <c r="I125" i="15"/>
  <c r="U125" i="15" s="1"/>
  <c r="I33" i="15"/>
  <c r="U33" i="15" s="1"/>
  <c r="I55" i="15"/>
  <c r="U55" i="15" s="1"/>
  <c r="I68" i="15"/>
  <c r="U68" i="15" s="1"/>
  <c r="I74" i="15"/>
  <c r="U74" i="15" s="1"/>
  <c r="I90" i="15"/>
  <c r="U90" i="15" s="1"/>
  <c r="I92" i="15"/>
  <c r="U92" i="15" s="1"/>
  <c r="I103" i="15"/>
  <c r="U103" i="15" s="1"/>
  <c r="I105" i="15"/>
  <c r="U105" i="15" s="1"/>
  <c r="I126" i="15"/>
  <c r="U126" i="15" s="1"/>
  <c r="I45" i="15"/>
  <c r="U45" i="15" s="1"/>
  <c r="I53" i="15"/>
  <c r="U53" i="15" s="1"/>
  <c r="I64" i="15"/>
  <c r="U64" i="15" s="1"/>
  <c r="I25" i="15"/>
  <c r="U25" i="15" s="1"/>
  <c r="I30" i="15"/>
  <c r="U30" i="15" s="1"/>
  <c r="I44" i="15"/>
  <c r="U44" i="15" s="1"/>
  <c r="I69" i="15"/>
  <c r="U69" i="15" s="1"/>
  <c r="I81" i="15"/>
  <c r="U81" i="15" s="1"/>
  <c r="I102" i="15"/>
  <c r="U102" i="15" s="1"/>
  <c r="I11" i="15"/>
  <c r="U11" i="15" s="1"/>
  <c r="I47" i="15"/>
  <c r="U47" i="15" s="1"/>
  <c r="I86" i="15"/>
  <c r="U86" i="15" s="1"/>
  <c r="I101" i="15"/>
  <c r="U101" i="15" s="1"/>
  <c r="I111" i="15"/>
  <c r="U111" i="15" s="1"/>
  <c r="I122" i="15"/>
  <c r="U122" i="15" s="1"/>
  <c r="I124" i="15"/>
  <c r="U124" i="15" s="1"/>
  <c r="I31" i="15"/>
  <c r="U31" i="15" s="1"/>
  <c r="L90" i="15"/>
  <c r="V90" i="15" s="1"/>
  <c r="L101" i="15"/>
  <c r="V101" i="15" s="1"/>
  <c r="R122" i="15"/>
  <c r="X122" i="15" s="1"/>
  <c r="R126" i="15"/>
  <c r="X126" i="15" s="1"/>
  <c r="R27" i="15"/>
  <c r="X27" i="15" s="1"/>
  <c r="R41" i="15"/>
  <c r="X41" i="15" s="1"/>
  <c r="R44" i="15"/>
  <c r="X44" i="15" s="1"/>
  <c r="R60" i="15"/>
  <c r="X60" i="15" s="1"/>
  <c r="R91" i="15"/>
  <c r="X91" i="15" s="1"/>
  <c r="L112" i="15"/>
  <c r="V112" i="15" s="1"/>
  <c r="L121" i="15"/>
  <c r="V121" i="15" s="1"/>
  <c r="L6" i="15"/>
  <c r="V6" i="15" s="1"/>
  <c r="F112" i="15"/>
  <c r="T112" i="15" s="1"/>
  <c r="F52" i="15"/>
  <c r="T52" i="15" s="1"/>
  <c r="F104" i="15"/>
  <c r="T104" i="15" s="1"/>
  <c r="F7" i="15"/>
  <c r="T7" i="15" s="1"/>
  <c r="Y11" i="15"/>
  <c r="S11" i="15" s="1"/>
  <c r="F88" i="15"/>
  <c r="T88" i="15" s="1"/>
  <c r="F5" i="15"/>
  <c r="T5" i="15" s="1"/>
  <c r="F18" i="15"/>
  <c r="T18" i="15" s="1"/>
  <c r="F32" i="15"/>
  <c r="T32" i="15" s="1"/>
  <c r="F72" i="15"/>
  <c r="T72" i="15" s="1"/>
  <c r="F71" i="15"/>
  <c r="T71" i="15" s="1"/>
  <c r="F31" i="15"/>
  <c r="T31" i="15" s="1"/>
  <c r="F37" i="15"/>
  <c r="T37" i="15" s="1"/>
  <c r="F64" i="15"/>
  <c r="T64" i="15" s="1"/>
  <c r="F13" i="15"/>
  <c r="T13" i="15" s="1"/>
  <c r="F21" i="15"/>
  <c r="T21" i="15" s="1"/>
  <c r="F43" i="15"/>
  <c r="T43" i="15" s="1"/>
  <c r="F50" i="15"/>
  <c r="T50" i="15" s="1"/>
  <c r="F63" i="15"/>
  <c r="T63" i="15" s="1"/>
  <c r="F127" i="15"/>
  <c r="T127" i="15" s="1"/>
  <c r="F49" i="15"/>
  <c r="T49" i="15" s="1"/>
  <c r="F61" i="15"/>
  <c r="T61" i="15" s="1"/>
  <c r="F76" i="15"/>
  <c r="T76" i="15" s="1"/>
  <c r="F28" i="15"/>
  <c r="T28" i="15" s="1"/>
  <c r="F70" i="15"/>
  <c r="T70" i="15" s="1"/>
  <c r="F99" i="15"/>
  <c r="T99" i="15" s="1"/>
  <c r="F105" i="15"/>
  <c r="T105" i="15" s="1"/>
  <c r="F98" i="15"/>
  <c r="T98" i="15" s="1"/>
  <c r="F93" i="15"/>
  <c r="T93" i="15" s="1"/>
  <c r="F84" i="15"/>
  <c r="T84" i="15" s="1"/>
  <c r="F79" i="15"/>
  <c r="T79" i="15" s="1"/>
  <c r="F75" i="15"/>
  <c r="T75" i="15" s="1"/>
  <c r="F62" i="15"/>
  <c r="T62" i="15" s="1"/>
  <c r="F60" i="15"/>
  <c r="T60" i="15" s="1"/>
  <c r="F58" i="15"/>
  <c r="T58" i="15" s="1"/>
  <c r="F48" i="15"/>
  <c r="T48" i="15" s="1"/>
  <c r="Y48" i="15" s="1"/>
  <c r="S48" i="15" s="1"/>
  <c r="F46" i="15"/>
  <c r="T46" i="15" s="1"/>
  <c r="F44" i="15"/>
  <c r="T44" i="15" s="1"/>
  <c r="F42" i="15"/>
  <c r="T42" i="15" s="1"/>
  <c r="F25" i="15"/>
  <c r="T25" i="15" s="1"/>
  <c r="F16" i="15"/>
  <c r="T16" i="15" s="1"/>
  <c r="F94" i="15"/>
  <c r="T94" i="15" s="1"/>
  <c r="F115" i="15"/>
  <c r="T115" i="15" s="1"/>
  <c r="F29" i="15"/>
  <c r="T29" i="15" s="1"/>
  <c r="F30" i="15"/>
  <c r="T30" i="15" s="1"/>
  <c r="F40" i="15"/>
  <c r="T40" i="15" s="1"/>
  <c r="F41" i="15"/>
  <c r="T41" i="15" s="1"/>
  <c r="F59" i="15"/>
  <c r="T59" i="15" s="1"/>
  <c r="F54" i="15"/>
  <c r="T54" i="15" s="1"/>
  <c r="F65" i="15"/>
  <c r="T65" i="15" s="1"/>
  <c r="F83" i="15"/>
  <c r="T83" i="15" s="1"/>
  <c r="F77" i="15"/>
  <c r="T77" i="15" s="1"/>
  <c r="F81" i="15"/>
  <c r="T81" i="15" s="1"/>
  <c r="F95" i="15"/>
  <c r="T95" i="15" s="1"/>
  <c r="F19" i="15"/>
  <c r="T19" i="15" s="1"/>
  <c r="F85" i="15"/>
  <c r="T85" i="15" s="1"/>
  <c r="F116" i="15"/>
  <c r="T116" i="15" s="1"/>
  <c r="F107" i="15"/>
  <c r="T107" i="15" s="1"/>
  <c r="F78" i="15"/>
  <c r="T78" i="15" s="1"/>
  <c r="F82" i="15"/>
  <c r="T82" i="15" s="1"/>
  <c r="F53" i="15"/>
  <c r="T53" i="15" s="1"/>
  <c r="F73" i="15"/>
  <c r="T73" i="15" s="1"/>
  <c r="F47" i="15"/>
  <c r="T47" i="15" s="1"/>
  <c r="F15" i="15"/>
  <c r="T15" i="15" s="1"/>
  <c r="F33" i="15"/>
  <c r="T33" i="15" s="1"/>
  <c r="F17" i="15"/>
  <c r="T17" i="15" s="1"/>
  <c r="F117" i="15"/>
  <c r="T117" i="15" s="1"/>
  <c r="R92" i="15"/>
  <c r="X92" i="15" s="1"/>
  <c r="R5" i="15"/>
  <c r="X5" i="15" s="1"/>
  <c r="R72" i="15"/>
  <c r="X72" i="15" s="1"/>
  <c r="R88" i="15"/>
  <c r="X88" i="15" s="1"/>
  <c r="R32" i="15"/>
  <c r="X32" i="15" s="1"/>
  <c r="R7" i="15"/>
  <c r="X7" i="15" s="1"/>
  <c r="R31" i="15"/>
  <c r="X31" i="15" s="1"/>
  <c r="R6" i="15"/>
  <c r="X6" i="15" s="1"/>
  <c r="R125" i="15"/>
  <c r="X125" i="15" s="1"/>
  <c r="R120" i="15"/>
  <c r="X120" i="15" s="1"/>
  <c r="Y120" i="15" s="1"/>
  <c r="S120" i="15" s="1"/>
  <c r="R116" i="15"/>
  <c r="X116" i="15" s="1"/>
  <c r="R110" i="15"/>
  <c r="X110" i="15" s="1"/>
  <c r="R108" i="15"/>
  <c r="X108" i="15" s="1"/>
  <c r="R106" i="15"/>
  <c r="X106" i="15" s="1"/>
  <c r="R104" i="15"/>
  <c r="X104" i="15" s="1"/>
  <c r="R89" i="15"/>
  <c r="X89" i="15" s="1"/>
  <c r="R85" i="15"/>
  <c r="X85" i="15" s="1"/>
  <c r="R83" i="15"/>
  <c r="X83" i="15" s="1"/>
  <c r="R36" i="15"/>
  <c r="X36" i="15" s="1"/>
  <c r="Y36" i="15" s="1"/>
  <c r="S36" i="15" s="1"/>
  <c r="R38" i="15"/>
  <c r="X38" i="15" s="1"/>
  <c r="R19" i="15"/>
  <c r="X19" i="15" s="1"/>
  <c r="R12" i="15"/>
  <c r="X12" i="15" s="1"/>
  <c r="Y12" i="15" s="1"/>
  <c r="S12" i="15" s="1"/>
  <c r="R111" i="15"/>
  <c r="X111" i="15" s="1"/>
  <c r="I95" i="15"/>
  <c r="U95" i="15" s="1"/>
  <c r="I5" i="15"/>
  <c r="U5" i="15" s="1"/>
  <c r="I88" i="15"/>
  <c r="U88" i="15" s="1"/>
  <c r="I72" i="15"/>
  <c r="U72" i="15" s="1"/>
  <c r="I87" i="15"/>
  <c r="U87" i="15" s="1"/>
  <c r="I115" i="15"/>
  <c r="U115" i="15" s="1"/>
  <c r="I113" i="15"/>
  <c r="U113" i="15" s="1"/>
  <c r="I66" i="15"/>
  <c r="U66" i="15" s="1"/>
  <c r="I13" i="15"/>
  <c r="U13" i="15" s="1"/>
  <c r="I100" i="15"/>
  <c r="U100" i="15" s="1"/>
  <c r="O112" i="15"/>
  <c r="W112" i="15" s="1"/>
  <c r="O5" i="15"/>
  <c r="W5" i="15" s="1"/>
  <c r="O88" i="15"/>
  <c r="W88" i="15" s="1"/>
  <c r="O32" i="15"/>
  <c r="W32" i="15" s="1"/>
  <c r="O72" i="15"/>
  <c r="W72" i="15" s="1"/>
  <c r="O71" i="15"/>
  <c r="W71" i="15" s="1"/>
  <c r="O31" i="15"/>
  <c r="W31" i="15" s="1"/>
  <c r="O6" i="15"/>
  <c r="W6" i="15" s="1"/>
  <c r="O8" i="15"/>
  <c r="W8" i="15" s="1"/>
  <c r="O122" i="15"/>
  <c r="O101" i="15"/>
  <c r="W101" i="15" s="1"/>
  <c r="O94" i="15"/>
  <c r="W94" i="15" s="1"/>
  <c r="O80" i="15"/>
  <c r="W80" i="15" s="1"/>
  <c r="O76" i="15"/>
  <c r="W76" i="15" s="1"/>
  <c r="O63" i="15"/>
  <c r="W63" i="15" s="1"/>
  <c r="O56" i="15"/>
  <c r="W56" i="15" s="1"/>
  <c r="O34" i="15"/>
  <c r="W34" i="15" s="1"/>
  <c r="O35" i="15"/>
  <c r="W35" i="15" s="1"/>
  <c r="O28" i="15"/>
  <c r="W28" i="15" s="1"/>
  <c r="O26" i="15"/>
  <c r="W26" i="15" s="1"/>
  <c r="O127" i="15"/>
  <c r="W127" i="15" s="1"/>
  <c r="O125" i="15"/>
  <c r="W125" i="15" s="1"/>
  <c r="O119" i="15"/>
  <c r="W119" i="15" s="1"/>
  <c r="O121" i="15"/>
  <c r="W121" i="15" s="1"/>
  <c r="O106" i="15"/>
  <c r="W106" i="15" s="1"/>
  <c r="O102" i="15"/>
  <c r="W102" i="15" s="1"/>
  <c r="O97" i="15"/>
  <c r="W97" i="15" s="1"/>
  <c r="O14" i="15"/>
  <c r="W14" i="15" s="1"/>
  <c r="O30" i="15"/>
  <c r="W30" i="15" s="1"/>
  <c r="O58" i="15"/>
  <c r="W58" i="15" s="1"/>
  <c r="O67" i="15"/>
  <c r="W67" i="15" s="1"/>
  <c r="O79" i="15"/>
  <c r="W79" i="15" s="1"/>
  <c r="O16" i="15"/>
  <c r="W16" i="15" s="1"/>
  <c r="O41" i="15"/>
  <c r="W41" i="15" s="1"/>
  <c r="R71" i="15"/>
  <c r="X71" i="15" s="1"/>
  <c r="I71" i="15"/>
  <c r="U71" i="15" s="1"/>
  <c r="L104" i="15"/>
  <c r="V104" i="15" s="1"/>
  <c r="L106" i="15"/>
  <c r="V106" i="15" s="1"/>
  <c r="L108" i="15"/>
  <c r="V108" i="15" s="1"/>
  <c r="L110" i="15"/>
  <c r="V110" i="15" s="1"/>
  <c r="Y110" i="15" s="1"/>
  <c r="S110" i="15" s="1"/>
  <c r="L116" i="15"/>
  <c r="V116" i="15" s="1"/>
  <c r="L55" i="15"/>
  <c r="V55" i="15" s="1"/>
  <c r="Y55" i="15" s="1"/>
  <c r="S55" i="15" s="1"/>
  <c r="L92" i="15"/>
  <c r="V92" i="15" s="1"/>
  <c r="L17" i="15"/>
  <c r="V17" i="15" s="1"/>
  <c r="Y17" i="15" s="1"/>
  <c r="S17" i="15" s="1"/>
  <c r="L52" i="15"/>
  <c r="V52" i="15" s="1"/>
  <c r="L19" i="15"/>
  <c r="V19" i="15" s="1"/>
  <c r="Y19" i="15" s="1"/>
  <c r="S19" i="15" s="1"/>
  <c r="L25" i="15"/>
  <c r="V25" i="15" s="1"/>
  <c r="L27" i="15"/>
  <c r="V27" i="15" s="1"/>
  <c r="L60" i="15"/>
  <c r="V60" i="15" s="1"/>
  <c r="L62" i="15"/>
  <c r="V62" i="15" s="1"/>
  <c r="Y62" i="15" s="1"/>
  <c r="S62" i="15" s="1"/>
  <c r="L73" i="15"/>
  <c r="V73" i="15" s="1"/>
  <c r="L78" i="15"/>
  <c r="V78" i="15" s="1"/>
  <c r="Y78" i="15" s="1"/>
  <c r="S78" i="15" s="1"/>
  <c r="L85" i="15"/>
  <c r="V85" i="15" s="1"/>
  <c r="L26" i="15"/>
  <c r="V26" i="15" s="1"/>
  <c r="Y26" i="15" s="1"/>
  <c r="S26" i="15" s="1"/>
  <c r="L43" i="15"/>
  <c r="V43" i="15" s="1"/>
  <c r="L61" i="15"/>
  <c r="V61" i="15" s="1"/>
  <c r="Y61" i="15" s="1"/>
  <c r="S61" i="15" s="1"/>
  <c r="L47" i="15"/>
  <c r="V47" i="15" s="1"/>
  <c r="Y47" i="15" s="1"/>
  <c r="S47" i="15" s="1"/>
  <c r="L69" i="15"/>
  <c r="V69" i="15" s="1"/>
  <c r="Y69" i="15" s="1"/>
  <c r="S69" i="15" s="1"/>
  <c r="L77" i="15"/>
  <c r="V77" i="15" s="1"/>
  <c r="L107" i="15"/>
  <c r="V107" i="15" s="1"/>
  <c r="Y107" i="15" s="1"/>
  <c r="S107" i="15" s="1"/>
  <c r="L113" i="15"/>
  <c r="V113" i="15" s="1"/>
  <c r="Y113" i="15" s="1"/>
  <c r="S113" i="15" s="1"/>
  <c r="L79" i="15"/>
  <c r="V79" i="15" s="1"/>
  <c r="Y79" i="15" s="1"/>
  <c r="S79" i="15" s="1"/>
  <c r="L93" i="15"/>
  <c r="V93" i="15" s="1"/>
  <c r="L125" i="15"/>
  <c r="V125" i="15" s="1"/>
  <c r="Y125" i="15" s="1"/>
  <c r="S125" i="15" s="1"/>
  <c r="L80" i="15"/>
  <c r="V80" i="15" s="1"/>
  <c r="L33" i="15"/>
  <c r="V33" i="15" s="1"/>
  <c r="Y33" i="15" s="1"/>
  <c r="S33" i="15" s="1"/>
  <c r="L127" i="15"/>
  <c r="V127" i="15" s="1"/>
  <c r="L64" i="15"/>
  <c r="V64" i="15" s="1"/>
  <c r="Y64" i="15" s="1"/>
  <c r="S64" i="15" s="1"/>
  <c r="L15" i="15"/>
  <c r="V15" i="15" s="1"/>
  <c r="L74" i="15"/>
  <c r="V74" i="15" s="1"/>
  <c r="Y74" i="15" s="1"/>
  <c r="S74" i="15" s="1"/>
  <c r="L23" i="15"/>
  <c r="V23" i="15" s="1"/>
  <c r="Y23" i="15" s="1"/>
  <c r="S23" i="15" s="1"/>
  <c r="L56" i="15"/>
  <c r="V56" i="15" s="1"/>
  <c r="Y56" i="15" s="1"/>
  <c r="S56" i="15" s="1"/>
  <c r="L28" i="15"/>
  <c r="V28" i="15" s="1"/>
  <c r="L115" i="15"/>
  <c r="V115" i="15" s="1"/>
  <c r="Y115" i="15" s="1"/>
  <c r="S115" i="15" s="1"/>
  <c r="L123" i="15"/>
  <c r="V123" i="15" s="1"/>
  <c r="L124" i="15"/>
  <c r="V124" i="15" s="1"/>
  <c r="Y124" i="15" s="1"/>
  <c r="S124" i="15" s="1"/>
  <c r="L22" i="15"/>
  <c r="V22" i="15" s="1"/>
  <c r="Y22" i="15" s="1"/>
  <c r="S22" i="15" s="1"/>
  <c r="L40" i="15"/>
  <c r="V40" i="15" s="1"/>
  <c r="Y40" i="15" s="1"/>
  <c r="S40" i="15" s="1"/>
  <c r="L126" i="15"/>
  <c r="V126" i="15" s="1"/>
  <c r="Y126" i="15" s="1"/>
  <c r="S126" i="15" s="1"/>
  <c r="L5" i="15"/>
  <c r="V5" i="15" s="1"/>
  <c r="Y5" i="15" s="1"/>
  <c r="S5" i="15" s="1"/>
  <c r="L88" i="15"/>
  <c r="V88" i="15" s="1"/>
  <c r="L8" i="15"/>
  <c r="V8" i="15" s="1"/>
  <c r="Y8" i="15" s="1"/>
  <c r="S8" i="15" s="1"/>
  <c r="L32" i="15"/>
  <c r="V32" i="15" s="1"/>
  <c r="L72" i="15"/>
  <c r="V72" i="15" s="1"/>
  <c r="Y72" i="15" s="1"/>
  <c r="S72" i="15" s="1"/>
  <c r="L31" i="15"/>
  <c r="V31" i="15" s="1"/>
  <c r="L87" i="15"/>
  <c r="V87" i="15" s="1"/>
  <c r="Y87" i="15" s="1"/>
  <c r="S87" i="15" s="1"/>
  <c r="Y52" i="15"/>
  <c r="S52" i="15" s="1"/>
  <c r="L117" i="15"/>
  <c r="V117" i="15" s="1"/>
  <c r="Y117" i="15" s="1"/>
  <c r="S117" i="15" s="1"/>
  <c r="L18" i="15"/>
  <c r="V18" i="15" s="1"/>
  <c r="L51" i="15"/>
  <c r="V51" i="15" s="1"/>
  <c r="Y51" i="15" s="1"/>
  <c r="S51" i="15" s="1"/>
  <c r="L111" i="15"/>
  <c r="V111" i="15" s="1"/>
  <c r="L122" i="15"/>
  <c r="V122" i="15" s="1"/>
  <c r="Y122" i="15" s="1"/>
  <c r="S122" i="15" s="1"/>
  <c r="L103" i="15"/>
  <c r="V103" i="15" s="1"/>
  <c r="Y103" i="15" s="1"/>
  <c r="S103" i="15" s="1"/>
  <c r="L16" i="15"/>
  <c r="V16" i="15" s="1"/>
  <c r="Y16" i="15" s="1"/>
  <c r="S16" i="15" s="1"/>
  <c r="L38" i="15"/>
  <c r="V38" i="15" s="1"/>
  <c r="Y38" i="15" s="1"/>
  <c r="S38" i="15" s="1"/>
  <c r="L44" i="15"/>
  <c r="V44" i="15" s="1"/>
  <c r="Y44" i="15" s="1"/>
  <c r="S44" i="15" s="1"/>
  <c r="L46" i="15"/>
  <c r="V46" i="15" s="1"/>
  <c r="L58" i="15"/>
  <c r="V58" i="15" s="1"/>
  <c r="Y58" i="15" s="1"/>
  <c r="S58" i="15" s="1"/>
  <c r="L75" i="15"/>
  <c r="V75" i="15" s="1"/>
  <c r="L84" i="15"/>
  <c r="V84" i="15" s="1"/>
  <c r="Y84" i="15" s="1"/>
  <c r="S84" i="15" s="1"/>
  <c r="L89" i="15"/>
  <c r="V89" i="15" s="1"/>
  <c r="Y89" i="15" s="1"/>
  <c r="S89" i="15" s="1"/>
  <c r="L98" i="15"/>
  <c r="V98" i="15" s="1"/>
  <c r="Y98" i="15" s="1"/>
  <c r="S98" i="15" s="1"/>
  <c r="L119" i="15"/>
  <c r="V119" i="15" s="1"/>
  <c r="Y119" i="15" s="1"/>
  <c r="S119" i="15" s="1"/>
  <c r="L76" i="15"/>
  <c r="V76" i="15" s="1"/>
  <c r="Y76" i="15" s="1"/>
  <c r="S76" i="15" s="1"/>
  <c r="L49" i="15"/>
  <c r="V49" i="15" s="1"/>
  <c r="L35" i="15"/>
  <c r="V35" i="15" s="1"/>
  <c r="Y35" i="15" s="1"/>
  <c r="S35" i="15" s="1"/>
  <c r="L21" i="15"/>
  <c r="V21" i="15" s="1"/>
  <c r="L9" i="15"/>
  <c r="V9" i="15" s="1"/>
  <c r="Y9" i="15" s="1"/>
  <c r="S9" i="15" s="1"/>
  <c r="L68" i="15"/>
  <c r="V68" i="15" s="1"/>
  <c r="Y68" i="15" s="1"/>
  <c r="S68" i="15" s="1"/>
  <c r="L70" i="15"/>
  <c r="V70" i="15" s="1"/>
  <c r="Y70" i="15" s="1"/>
  <c r="S70" i="15" s="1"/>
  <c r="L37" i="15"/>
  <c r="V37" i="15" s="1"/>
  <c r="L94" i="15"/>
  <c r="V94" i="15" s="1"/>
  <c r="Y94" i="15" s="1"/>
  <c r="S94" i="15" s="1"/>
  <c r="L86" i="15"/>
  <c r="V86" i="15" s="1"/>
  <c r="Y86" i="15" s="1"/>
  <c r="S86" i="15" s="1"/>
  <c r="L66" i="15"/>
  <c r="V66" i="15" s="1"/>
  <c r="Y66" i="15" s="1"/>
  <c r="S66" i="15" s="1"/>
  <c r="L39" i="15"/>
  <c r="V39" i="15" s="1"/>
  <c r="Y39" i="15" s="1"/>
  <c r="S39" i="15" s="1"/>
  <c r="L82" i="15"/>
  <c r="V82" i="15" s="1"/>
  <c r="Y82" i="15" s="1"/>
  <c r="S82" i="15" s="1"/>
  <c r="L63" i="15"/>
  <c r="V63" i="15" s="1"/>
  <c r="L50" i="15"/>
  <c r="V50" i="15" s="1"/>
  <c r="Y50" i="15" s="1"/>
  <c r="S50" i="15" s="1"/>
  <c r="L45" i="15"/>
  <c r="V45" i="15" s="1"/>
  <c r="Y45" i="15" s="1"/>
  <c r="S45" i="15" s="1"/>
  <c r="L24" i="15"/>
  <c r="V24" i="15" s="1"/>
  <c r="Y24" i="15" s="1"/>
  <c r="S24" i="15" s="1"/>
  <c r="L105" i="15"/>
  <c r="V105" i="15" s="1"/>
  <c r="L10" i="15"/>
  <c r="V10" i="15" s="1"/>
  <c r="Y10" i="15" s="1"/>
  <c r="S10" i="15" s="1"/>
  <c r="L14" i="15"/>
  <c r="V14" i="15" s="1"/>
  <c r="L29" i="15"/>
  <c r="V29" i="15" s="1"/>
  <c r="Y29" i="15" s="1"/>
  <c r="S29" i="15" s="1"/>
  <c r="L30" i="15"/>
  <c r="V30" i="15" s="1"/>
  <c r="Y30" i="15" s="1"/>
  <c r="S30" i="15" s="1"/>
  <c r="L59" i="15"/>
  <c r="V59" i="15" s="1"/>
  <c r="Y59" i="15" s="1"/>
  <c r="S59" i="15" s="1"/>
  <c r="L54" i="15"/>
  <c r="V54" i="15" s="1"/>
  <c r="Y54" i="15" s="1"/>
  <c r="S54" i="15" s="1"/>
  <c r="L65" i="15"/>
  <c r="V65" i="15" s="1"/>
  <c r="Y65" i="15" s="1"/>
  <c r="S65" i="15" s="1"/>
  <c r="L81" i="15"/>
  <c r="V81" i="15" s="1"/>
  <c r="Y81" i="15" s="1"/>
  <c r="S81" i="15" s="1"/>
  <c r="L95" i="15"/>
  <c r="V95" i="15" s="1"/>
  <c r="Y95" i="15" s="1"/>
  <c r="S95" i="15" s="1"/>
  <c r="L100" i="15"/>
  <c r="V100" i="15" s="1"/>
  <c r="L102" i="15"/>
  <c r="V102" i="15" s="1"/>
  <c r="Y102" i="15" s="1"/>
  <c r="S102" i="15" s="1"/>
  <c r="L7" i="15"/>
  <c r="V7" i="15" s="1"/>
  <c r="Y7" i="15" s="1"/>
  <c r="S7" i="15" s="1"/>
  <c r="L71" i="15"/>
  <c r="V71" i="15" s="1"/>
  <c r="Y71" i="15" s="1"/>
  <c r="S71" i="15" s="1"/>
  <c r="Y123" i="15"/>
  <c r="S123" i="15" s="1"/>
  <c r="Y41" i="15"/>
  <c r="S41" i="15" s="1"/>
  <c r="Y80" i="15"/>
  <c r="S80" i="15" s="1"/>
  <c r="Y121" i="15"/>
  <c r="S121" i="15" s="1"/>
  <c r="Y97" i="15"/>
  <c r="S97" i="15" s="1"/>
  <c r="Y57" i="15"/>
  <c r="S57" i="15" s="1"/>
  <c r="Y90" i="15"/>
  <c r="S90" i="15" s="1"/>
  <c r="Y101" i="15"/>
  <c r="S101" i="15" s="1"/>
  <c r="Y20" i="15"/>
  <c r="S20" i="15" s="1"/>
  <c r="Y96" i="15"/>
  <c r="S96" i="15" s="1"/>
  <c r="Y53" i="15"/>
  <c r="S53" i="15" s="1"/>
  <c r="Y109" i="15"/>
  <c r="S109" i="15" s="1"/>
  <c r="Y112" i="15"/>
  <c r="S112" i="15" s="1"/>
  <c r="Y27" i="15"/>
  <c r="S27" i="15" s="1"/>
  <c r="Y67" i="15"/>
  <c r="S67" i="15" s="1"/>
  <c r="Y114" i="15"/>
  <c r="S114" i="15" s="1"/>
  <c r="Y34" i="15"/>
  <c r="S34" i="15" s="1"/>
  <c r="Y42" i="15"/>
  <c r="S42" i="15" s="1"/>
  <c r="Y99" i="15"/>
  <c r="S99" i="15" s="1"/>
  <c r="Y118" i="15"/>
  <c r="S118" i="15" s="1"/>
  <c r="Y106" i="15" l="1"/>
  <c r="S106" i="15" s="1"/>
  <c r="Y6" i="15"/>
  <c r="S6" i="15" s="1"/>
  <c r="Y21" i="15"/>
  <c r="S21" i="15" s="1"/>
  <c r="Y75" i="15"/>
  <c r="S75" i="15" s="1"/>
  <c r="Y18" i="15"/>
  <c r="S18" i="15" s="1"/>
  <c r="Y88" i="15"/>
  <c r="S88" i="15" s="1"/>
  <c r="Y28" i="15"/>
  <c r="S28" i="15" s="1"/>
  <c r="Y127" i="15"/>
  <c r="S127" i="15" s="1"/>
  <c r="Y60" i="15"/>
  <c r="S60" i="15" s="1"/>
  <c r="Y25" i="15"/>
  <c r="S25" i="15" s="1"/>
  <c r="Y13" i="15"/>
  <c r="S13" i="15" s="1"/>
  <c r="Y100" i="15"/>
  <c r="S100" i="15" s="1"/>
  <c r="Y14" i="15"/>
  <c r="S14" i="15" s="1"/>
  <c r="Y105" i="15"/>
  <c r="S105" i="15" s="1"/>
  <c r="Y63" i="15"/>
  <c r="S63" i="15" s="1"/>
  <c r="Y37" i="15"/>
  <c r="S37" i="15" s="1"/>
  <c r="Y49" i="15"/>
  <c r="S49" i="15" s="1"/>
  <c r="Y46" i="15"/>
  <c r="S46" i="15" s="1"/>
  <c r="Y111" i="15"/>
  <c r="S111" i="15" s="1"/>
  <c r="Y31" i="15"/>
  <c r="S31" i="15" s="1"/>
  <c r="Y32" i="15"/>
  <c r="S32" i="15" s="1"/>
  <c r="Y15" i="15"/>
  <c r="S15" i="15" s="1"/>
  <c r="Y93" i="15"/>
  <c r="S93" i="15" s="1"/>
  <c r="Y77" i="15"/>
  <c r="S77" i="15" s="1"/>
  <c r="Y43" i="15"/>
  <c r="S43" i="15" s="1"/>
  <c r="Y85" i="15"/>
  <c r="S85" i="15" s="1"/>
  <c r="Y73" i="15"/>
  <c r="S73" i="15" s="1"/>
  <c r="Y92" i="15"/>
  <c r="S92" i="15" s="1"/>
  <c r="Y116" i="15"/>
  <c r="S116" i="15" s="1"/>
  <c r="Y108" i="15"/>
  <c r="S108" i="15" s="1"/>
  <c r="Y83" i="15"/>
  <c r="S83" i="15" s="1"/>
  <c r="Y104" i="15"/>
  <c r="S104" i="15" s="1"/>
</calcChain>
</file>

<file path=xl/sharedStrings.xml><?xml version="1.0" encoding="utf-8"?>
<sst xmlns="http://schemas.openxmlformats.org/spreadsheetml/2006/main" count="208" uniqueCount="187">
  <si>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</si>
  <si>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</si>
  <si>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</si>
  <si>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</si>
  <si>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</si>
  <si>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</si>
  <si>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</si>
  <si>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</si>
  <si>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</si>
  <si>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</si>
  <si>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</si>
  <si>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</si>
  <si>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</si>
  <si>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</si>
  <si>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</si>
  <si>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</si>
  <si>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</si>
  <si>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</si>
  <si>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</si>
  <si>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</si>
  <si>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</si>
  <si>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</si>
  <si>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</si>
  <si>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</si>
  <si>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</si>
  <si>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</si>
  <si>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</si>
  <si>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</si>
  <si>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</si>
  <si>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</si>
  <si>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</si>
  <si>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</si>
  <si>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</si>
  <si>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</si>
  <si>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</si>
  <si>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</si>
  <si>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</si>
  <si>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</si>
  <si>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</si>
  <si>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</si>
  <si>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</si>
  <si>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</si>
  <si>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</si>
  <si>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</si>
  <si>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</si>
  <si>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</si>
  <si>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</si>
  <si>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</si>
  <si>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</si>
  <si>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</si>
  <si>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</si>
  <si>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</si>
  <si>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</si>
  <si>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</si>
  <si>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</si>
  <si>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</si>
  <si>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</si>
  <si>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</si>
  <si>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</si>
  <si>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</si>
  <si>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</si>
  <si>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</si>
  <si>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</si>
  <si>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</si>
  <si>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</si>
  <si>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</si>
  <si>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</si>
  <si>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</si>
  <si>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</si>
  <si>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</si>
  <si>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</si>
  <si>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</si>
  <si>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</si>
  <si>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</si>
  <si>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</si>
  <si>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</si>
  <si>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</si>
  <si>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</si>
  <si>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</si>
  <si>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</si>
  <si>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</si>
  <si>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</si>
  <si>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</si>
  <si>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</si>
  <si>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</si>
  <si>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</si>
  <si>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</si>
  <si>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</si>
  <si>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</si>
  <si>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</si>
  <si>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</si>
  <si>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</si>
  <si>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</si>
  <si>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</si>
  <si>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</si>
  <si>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</si>
  <si>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</si>
  <si>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</si>
  <si>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</si>
  <si>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</si>
  <si>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</si>
  <si>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</si>
  <si>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</si>
  <si>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</si>
  <si>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</si>
  <si>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</si>
  <si>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</si>
  <si>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</si>
  <si>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</si>
  <si>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</si>
  <si>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</si>
  <si>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</si>
  <si>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</si>
  <si>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</si>
  <si>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</si>
  <si>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</si>
  <si>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</si>
  <si>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</si>
  <si>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</si>
  <si>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</si>
  <si>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</si>
  <si>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</si>
  <si>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</si>
  <si>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МБОУ СШ № 72</t>
  </si>
  <si>
    <t>МБОУ СШ № 10</t>
  </si>
  <si>
    <t>МБОУ СШ № 14</t>
  </si>
  <si>
    <t>Среднее значение по городу</t>
  </si>
  <si>
    <t>Качественность обучения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</si>
  <si>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</si>
  <si>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</si>
  <si>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</si>
  <si>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- отлично</t>
  </si>
  <si>
    <t>- хорошо</t>
  </si>
  <si>
    <t xml:space="preserve">- нормально </t>
  </si>
  <si>
    <t>- критично</t>
  </si>
  <si>
    <t>на 01 октября 2017 г.</t>
  </si>
  <si>
    <t>Число педагогических и управленческих кадров, ушедших из школы до 01 октября 2017 г.</t>
  </si>
  <si>
    <t>Общее число педагогических и управленческих кадров на 01 октября 2016 г.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</si>
  <si>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</si>
  <si>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</si>
  <si>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</si>
  <si>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</si>
  <si>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r>
      <t>Коэффициент стабильности коллектива   К</t>
    </r>
    <r>
      <rPr>
        <b/>
        <vertAlign val="subscript"/>
        <sz val="9"/>
        <color rgb="FF000000"/>
        <rFont val="Calibri"/>
        <family val="2"/>
        <charset val="204"/>
        <scheme val="minor"/>
      </rPr>
      <t xml:space="preserve">с </t>
    </r>
  </si>
  <si>
    <r>
      <t>Индекс стабильности коллектива    I</t>
    </r>
    <r>
      <rPr>
        <b/>
        <vertAlign val="subscript"/>
        <sz val="9"/>
        <color rgb="FF000000"/>
        <rFont val="Calibri"/>
        <family val="2"/>
        <charset val="204"/>
        <scheme val="minor"/>
      </rPr>
      <t>с</t>
    </r>
  </si>
  <si>
    <r>
      <t>Коэффициент качества коллектива К</t>
    </r>
    <r>
      <rPr>
        <b/>
        <vertAlign val="subscript"/>
        <sz val="9"/>
        <color rgb="FF000000"/>
        <rFont val="Calibri"/>
        <family val="2"/>
        <charset val="204"/>
        <scheme val="minor"/>
      </rPr>
      <t>к</t>
    </r>
  </si>
  <si>
    <r>
      <t>Индекс качества коллектива  I</t>
    </r>
    <r>
      <rPr>
        <b/>
        <vertAlign val="subscript"/>
        <sz val="9"/>
        <color rgb="FF000000"/>
        <rFont val="Calibri"/>
        <family val="2"/>
        <charset val="204"/>
        <scheme val="minor"/>
      </rPr>
      <t>к</t>
    </r>
  </si>
  <si>
    <t>Коэффициент квалификации коллектива Квпк</t>
  </si>
  <si>
    <r>
      <t>Индекс квалификации коллектива I</t>
    </r>
    <r>
      <rPr>
        <b/>
        <vertAlign val="subscript"/>
        <sz val="9"/>
        <color rgb="FF000000"/>
        <rFont val="Calibri"/>
        <family val="2"/>
        <charset val="204"/>
        <scheme val="minor"/>
      </rPr>
      <t>впк</t>
    </r>
  </si>
  <si>
    <r>
      <t>Индекс потенциала инноваций      I</t>
    </r>
    <r>
      <rPr>
        <b/>
        <vertAlign val="subscript"/>
        <sz val="9"/>
        <color rgb="FF000000"/>
        <rFont val="Calibri"/>
        <family val="2"/>
        <charset val="204"/>
        <scheme val="minor"/>
      </rPr>
      <t>25-45</t>
    </r>
  </si>
  <si>
    <r>
      <t>Индекс обеспечения педагогами   I</t>
    </r>
    <r>
      <rPr>
        <b/>
        <vertAlign val="subscript"/>
        <sz val="9"/>
        <color rgb="FF000000"/>
        <rFont val="Calibri"/>
        <family val="2"/>
        <charset val="204"/>
        <scheme val="minor"/>
      </rPr>
      <t>оп</t>
    </r>
  </si>
  <si>
    <r>
      <t xml:space="preserve">Коэффициент стабильности коллектива    </t>
    </r>
    <r>
      <rPr>
        <b/>
        <sz val="9"/>
        <color theme="1"/>
        <rFont val="Calibri"/>
        <family val="2"/>
        <charset val="204"/>
        <scheme val="minor"/>
      </rPr>
      <t>Кс</t>
    </r>
  </si>
  <si>
    <r>
      <t xml:space="preserve">Коэффициент качества коллектива    </t>
    </r>
    <r>
      <rPr>
        <b/>
        <sz val="9"/>
        <color theme="1"/>
        <rFont val="Calibri"/>
        <family val="2"/>
        <charset val="204"/>
        <scheme val="minor"/>
      </rPr>
      <t>Кк</t>
    </r>
  </si>
  <si>
    <r>
      <t xml:space="preserve">Коэффициент квалификации коллектива    </t>
    </r>
    <r>
      <rPr>
        <b/>
        <sz val="9"/>
        <color theme="1"/>
        <rFont val="Calibri"/>
        <family val="2"/>
        <charset val="204"/>
        <scheme val="minor"/>
      </rPr>
      <t>Квпк</t>
    </r>
  </si>
  <si>
    <r>
      <t xml:space="preserve">Коэффициент потенциала инноваций   </t>
    </r>
    <r>
      <rPr>
        <b/>
        <sz val="10"/>
        <color theme="1"/>
        <rFont val="Calibri"/>
        <family val="2"/>
        <charset val="204"/>
        <scheme val="minor"/>
      </rPr>
      <t>К</t>
    </r>
    <r>
      <rPr>
        <b/>
        <vertAlign val="subscript"/>
        <sz val="10"/>
        <color theme="1"/>
        <rFont val="Calibri"/>
        <family val="2"/>
        <charset val="204"/>
        <scheme val="minor"/>
      </rPr>
      <t>25-45</t>
    </r>
  </si>
  <si>
    <t xml:space="preserve">МАОУ Гимназия № 11 </t>
  </si>
  <si>
    <t xml:space="preserve">МБОУ Школа-интернат № 1 </t>
  </si>
  <si>
    <t xml:space="preserve">МАОУ СШ № 152 </t>
  </si>
  <si>
    <t>МБОУ Гимназия № 12 "МиТ"</t>
  </si>
  <si>
    <t>Среднее значение</t>
  </si>
  <si>
    <t>Цифра 1</t>
  </si>
  <si>
    <t>Цифра 2</t>
  </si>
  <si>
    <t>Цифра 3</t>
  </si>
  <si>
    <t>Цифра 4</t>
  </si>
  <si>
    <t>Цифра 5</t>
  </si>
  <si>
    <r>
      <t>Коэффициент потенциала инноваций К</t>
    </r>
    <r>
      <rPr>
        <b/>
        <sz val="8"/>
        <color rgb="FF000000"/>
        <rFont val="Calibri"/>
        <family val="2"/>
        <charset val="204"/>
        <scheme val="minor"/>
      </rPr>
      <t>25-45</t>
    </r>
  </si>
  <si>
    <r>
      <t xml:space="preserve">Показатель обеспечения обучающихся педагогами </t>
    </r>
    <r>
      <rPr>
        <b/>
        <sz val="9"/>
        <color theme="1"/>
        <rFont val="Calibri"/>
        <family val="2"/>
        <charset val="204"/>
        <scheme val="minor"/>
      </rPr>
      <t>П</t>
    </r>
    <r>
      <rPr>
        <b/>
        <vertAlign val="subscript"/>
        <sz val="9"/>
        <color theme="1"/>
        <rFont val="Calibri"/>
        <family val="2"/>
        <charset val="204"/>
        <scheme val="minor"/>
      </rPr>
      <t>оп</t>
    </r>
  </si>
  <si>
    <t>КАДРОВОЕ ОБЕСПЕЧЕНИЕ ДОСТИЖЕНИЯ ОБРАЗОВАТЕЛЬНЫХ РЕЗУЛЬТАТОВ</t>
  </si>
  <si>
    <t>Граница А-В</t>
  </si>
  <si>
    <t>Граница В-С</t>
  </si>
  <si>
    <t>Граница С-D</t>
  </si>
  <si>
    <t xml:space="preserve"> - ниже границы С-D</t>
  </si>
  <si>
    <t xml:space="preserve"> - от границы А-В и выше</t>
  </si>
  <si>
    <t xml:space="preserve"> - от границы В-С до границы А-В</t>
  </si>
  <si>
    <t xml:space="preserve"> - от границы С-D до границы В-С</t>
  </si>
  <si>
    <t>2017-2018 учебный год</t>
  </si>
  <si>
    <t>информация на 01 октября 2017 года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</si>
  <si>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</si>
  <si>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</si>
  <si>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</si>
  <si>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</si>
  <si>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</si>
  <si>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</si>
  <si>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</si>
  <si>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</si>
  <si>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Число педагогических и управленческих кадров с высшей и первой категорей без учёта прибывших</t>
  </si>
  <si>
    <t>Число педагогических и управленческих кадров с высшей и первой категорей с учётом прибывших</t>
  </si>
  <si>
    <t>Общее  число педагогических и управленческих кадров 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</si>
</sst>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vertAlign val="subscript"/>
      <sz val="9"/>
      <color rgb="FF00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vertAlign val="subscript"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411">
    <xf numFmtId="0" fontId="0" fillId="0" borderId="0" xfId="0"/>
    <xf numFmtId="0" fontId="0" fillId="0" borderId="0" xfId="0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6" xfId="0" applyFont="1" applyBorder="1" applyAlignment="1"/>
    <xf numFmtId="0" fontId="8" fillId="0" borderId="13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0" fillId="0" borderId="0" xfId="0" applyBorder="1"/>
    <xf numFmtId="0" fontId="11" fillId="3" borderId="5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4" fillId="4" borderId="0" xfId="0" applyFont="1" applyFill="1" applyAlignment="1">
      <alignment horizontal="center"/>
    </xf>
    <xf numFmtId="4" fontId="8" fillId="0" borderId="1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left"/>
    </xf>
    <xf numFmtId="0" fontId="10" fillId="3" borderId="48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8" fillId="0" borderId="16" xfId="0" applyFont="1" applyFill="1" applyBorder="1" applyAlignment="1"/>
    <xf numFmtId="4" fontId="8" fillId="0" borderId="0" xfId="0" applyNumberFormat="1" applyFont="1" applyBorder="1" applyAlignment="1">
      <alignment horizontal="right"/>
    </xf>
    <xf numFmtId="0" fontId="11" fillId="0" borderId="0" xfId="0" applyFont="1"/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3" xfId="0" applyFont="1" applyBorder="1"/>
    <xf numFmtId="0" fontId="7" fillId="0" borderId="12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4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0" xfId="0" applyFont="1" applyBorder="1"/>
    <xf numFmtId="4" fontId="7" fillId="0" borderId="42" xfId="0" applyNumberFormat="1" applyFont="1" applyBorder="1"/>
    <xf numFmtId="4" fontId="7" fillId="0" borderId="19" xfId="0" applyNumberFormat="1" applyFont="1" applyBorder="1"/>
    <xf numFmtId="4" fontId="7" fillId="0" borderId="17" xfId="0" applyNumberFormat="1" applyFont="1" applyBorder="1"/>
    <xf numFmtId="4" fontId="7" fillId="0" borderId="1" xfId="0" applyNumberFormat="1" applyFont="1" applyBorder="1"/>
    <xf numFmtId="4" fontId="7" fillId="0" borderId="23" xfId="0" applyNumberFormat="1" applyFont="1" applyBorder="1"/>
    <xf numFmtId="4" fontId="7" fillId="0" borderId="14" xfId="0" applyNumberFormat="1" applyFont="1" applyBorder="1"/>
    <xf numFmtId="0" fontId="0" fillId="0" borderId="0" xfId="0" applyFont="1"/>
    <xf numFmtId="0" fontId="0" fillId="0" borderId="11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24" xfId="0" applyNumberFormat="1" applyFont="1" applyBorder="1"/>
    <xf numFmtId="0" fontId="18" fillId="0" borderId="26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17" fillId="0" borderId="16" xfId="0" applyFont="1" applyBorder="1" applyAlignment="1"/>
    <xf numFmtId="0" fontId="17" fillId="0" borderId="21" xfId="0" applyFont="1" applyBorder="1" applyAlignment="1">
      <alignment horizontal="center"/>
    </xf>
    <xf numFmtId="0" fontId="19" fillId="0" borderId="21" xfId="0" applyFont="1" applyBorder="1"/>
    <xf numFmtId="0" fontId="0" fillId="0" borderId="12" xfId="0" applyFont="1" applyBorder="1" applyAlignment="1">
      <alignment horizontal="right"/>
    </xf>
    <xf numFmtId="0" fontId="11" fillId="2" borderId="8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wrapText="1"/>
    </xf>
    <xf numFmtId="2" fontId="0" fillId="0" borderId="7" xfId="0" applyNumberFormat="1" applyFont="1" applyBorder="1"/>
    <xf numFmtId="3" fontId="0" fillId="0" borderId="1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18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2" fontId="0" fillId="0" borderId="10" xfId="0" applyNumberFormat="1" applyFont="1" applyBorder="1"/>
    <xf numFmtId="0" fontId="0" fillId="0" borderId="1" xfId="0" applyFont="1" applyBorder="1" applyAlignment="1">
      <alignment horizontal="center"/>
    </xf>
    <xf numFmtId="0" fontId="11" fillId="2" borderId="23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wrapText="1"/>
    </xf>
    <xf numFmtId="3" fontId="0" fillId="0" borderId="23" xfId="0" applyNumberFormat="1" applyFont="1" applyBorder="1" applyAlignment="1">
      <alignment horizontal="center"/>
    </xf>
    <xf numFmtId="0" fontId="18" fillId="0" borderId="26" xfId="0" applyFont="1" applyBorder="1" applyAlignment="1">
      <alignment vertical="top" wrapText="1"/>
    </xf>
    <xf numFmtId="0" fontId="0" fillId="0" borderId="13" xfId="0" applyFont="1" applyBorder="1"/>
    <xf numFmtId="0" fontId="11" fillId="2" borderId="1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 wrapText="1"/>
    </xf>
    <xf numFmtId="0" fontId="11" fillId="3" borderId="17" xfId="0" applyFont="1" applyFill="1" applyBorder="1" applyAlignment="1">
      <alignment wrapText="1"/>
    </xf>
    <xf numFmtId="0" fontId="18" fillId="0" borderId="26" xfId="0" applyFont="1" applyBorder="1" applyAlignment="1">
      <alignment vertical="center" wrapText="1"/>
    </xf>
    <xf numFmtId="0" fontId="18" fillId="0" borderId="22" xfId="0" applyFont="1" applyBorder="1" applyAlignment="1">
      <alignment wrapText="1"/>
    </xf>
    <xf numFmtId="0" fontId="10" fillId="0" borderId="22" xfId="0" applyFont="1" applyBorder="1" applyAlignment="1">
      <alignment vertical="center" wrapText="1"/>
    </xf>
    <xf numFmtId="0" fontId="17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1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3" fontId="11" fillId="0" borderId="1" xfId="0" applyNumberFormat="1" applyFont="1" applyBorder="1" applyAlignment="1">
      <alignment horizontal="center"/>
    </xf>
    <xf numFmtId="0" fontId="19" fillId="0" borderId="22" xfId="0" applyFont="1" applyBorder="1"/>
    <xf numFmtId="3" fontId="11" fillId="0" borderId="17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9" fillId="0" borderId="25" xfId="0" applyFont="1" applyBorder="1"/>
    <xf numFmtId="3" fontId="0" fillId="0" borderId="14" xfId="0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0" fillId="0" borderId="21" xfId="0" applyFont="1" applyBorder="1"/>
    <xf numFmtId="2" fontId="0" fillId="0" borderId="43" xfId="0" applyNumberFormat="1" applyFont="1" applyBorder="1"/>
    <xf numFmtId="3" fontId="6" fillId="0" borderId="2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7" fillId="0" borderId="8" xfId="0" applyNumberFormat="1" applyFont="1" applyBorder="1"/>
    <xf numFmtId="0" fontId="22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1" fontId="7" fillId="0" borderId="42" xfId="0" applyNumberFormat="1" applyFont="1" applyBorder="1"/>
    <xf numFmtId="1" fontId="8" fillId="0" borderId="1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8" fillId="0" borderId="46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7" fillId="8" borderId="28" xfId="0" applyNumberFormat="1" applyFont="1" applyFill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1" fontId="7" fillId="9" borderId="28" xfId="0" applyNumberFormat="1" applyFont="1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/>
    </xf>
    <xf numFmtId="1" fontId="7" fillId="10" borderId="28" xfId="0" applyNumberFormat="1" applyFont="1" applyFill="1" applyBorder="1" applyAlignment="1">
      <alignment horizontal="center"/>
    </xf>
    <xf numFmtId="1" fontId="7" fillId="2" borderId="29" xfId="0" applyNumberFormat="1" applyFont="1" applyFill="1" applyBorder="1" applyAlignment="1">
      <alignment horizontal="center"/>
    </xf>
    <xf numFmtId="1" fontId="7" fillId="10" borderId="29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8" borderId="50" xfId="0" applyNumberFormat="1" applyFont="1" applyFill="1" applyBorder="1" applyAlignment="1">
      <alignment horizontal="center"/>
    </xf>
    <xf numFmtId="4" fontId="21" fillId="0" borderId="27" xfId="0" applyNumberFormat="1" applyFont="1" applyBorder="1" applyAlignment="1">
      <alignment horizontal="center"/>
    </xf>
    <xf numFmtId="4" fontId="21" fillId="0" borderId="28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4" fontId="5" fillId="0" borderId="62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164" fontId="20" fillId="0" borderId="35" xfId="0" applyNumberFormat="1" applyFont="1" applyBorder="1" applyAlignment="1">
      <alignment horizontal="center"/>
    </xf>
    <xf numFmtId="2" fontId="0" fillId="0" borderId="34" xfId="0" applyNumberFormat="1" applyFont="1" applyBorder="1"/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7" fillId="2" borderId="1" xfId="0" applyNumberFormat="1" applyFont="1" applyFill="1" applyBorder="1"/>
    <xf numFmtId="4" fontId="7" fillId="2" borderId="23" xfId="0" applyNumberFormat="1" applyFont="1" applyFill="1" applyBorder="1"/>
    <xf numFmtId="4" fontId="7" fillId="2" borderId="14" xfId="0" applyNumberFormat="1" applyFont="1" applyFill="1" applyBorder="1"/>
    <xf numFmtId="2" fontId="4" fillId="0" borderId="4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/>
    </xf>
    <xf numFmtId="2" fontId="10" fillId="3" borderId="27" xfId="0" applyNumberFormat="1" applyFont="1" applyFill="1" applyBorder="1" applyAlignment="1">
      <alignment horizontal="center" wrapText="1"/>
    </xf>
    <xf numFmtId="2" fontId="10" fillId="3" borderId="41" xfId="0" applyNumberFormat="1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left"/>
    </xf>
    <xf numFmtId="2" fontId="10" fillId="3" borderId="28" xfId="0" applyNumberFormat="1" applyFont="1" applyFill="1" applyBorder="1" applyAlignment="1">
      <alignment horizontal="center" wrapText="1"/>
    </xf>
    <xf numFmtId="2" fontId="10" fillId="3" borderId="53" xfId="0" applyNumberFormat="1" applyFont="1" applyFill="1" applyBorder="1" applyAlignment="1">
      <alignment horizontal="center" wrapText="1"/>
    </xf>
    <xf numFmtId="4" fontId="7" fillId="2" borderId="17" xfId="0" applyNumberFormat="1" applyFont="1" applyFill="1" applyBorder="1"/>
    <xf numFmtId="4" fontId="7" fillId="2" borderId="19" xfId="0" applyNumberFormat="1" applyFont="1" applyFill="1" applyBorder="1" applyAlignment="1">
      <alignment horizontal="left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2" fontId="0" fillId="0" borderId="4" xfId="0" applyNumberFormat="1" applyFont="1" applyBorder="1"/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0" xfId="0" applyFont="1" applyBorder="1"/>
    <xf numFmtId="0" fontId="17" fillId="0" borderId="21" xfId="0" applyFont="1" applyFill="1" applyBorder="1" applyAlignment="1">
      <alignment horizontal="center" vertical="center" wrapText="1"/>
    </xf>
    <xf numFmtId="0" fontId="0" fillId="0" borderId="61" xfId="0" applyBorder="1"/>
    <xf numFmtId="0" fontId="19" fillId="0" borderId="45" xfId="0" applyFont="1" applyBorder="1"/>
    <xf numFmtId="0" fontId="0" fillId="0" borderId="41" xfId="0" applyFont="1" applyBorder="1"/>
    <xf numFmtId="3" fontId="20" fillId="0" borderId="1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11" fillId="3" borderId="64" xfId="0" applyFont="1" applyFill="1" applyBorder="1" applyAlignment="1">
      <alignment wrapText="1"/>
    </xf>
    <xf numFmtId="0" fontId="11" fillId="3" borderId="22" xfId="0" applyFont="1" applyFill="1" applyBorder="1" applyAlignment="1">
      <alignment wrapText="1"/>
    </xf>
    <xf numFmtId="3" fontId="8" fillId="0" borderId="3" xfId="0" applyNumberFormat="1" applyFont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11" fillId="3" borderId="42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0" fillId="0" borderId="31" xfId="0" applyFont="1" applyBorder="1"/>
    <xf numFmtId="0" fontId="22" fillId="0" borderId="0" xfId="0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right"/>
    </xf>
    <xf numFmtId="2" fontId="14" fillId="11" borderId="5" xfId="0" applyNumberFormat="1" applyFont="1" applyFill="1" applyBorder="1" applyAlignment="1">
      <alignment horizontal="center" vertical="center"/>
    </xf>
    <xf numFmtId="2" fontId="14" fillId="11" borderId="21" xfId="0" applyNumberFormat="1" applyFont="1" applyFill="1" applyBorder="1" applyAlignment="1">
      <alignment horizontal="left" vertical="center"/>
    </xf>
    <xf numFmtId="2" fontId="14" fillId="11" borderId="18" xfId="0" applyNumberFormat="1" applyFont="1" applyFill="1" applyBorder="1" applyAlignment="1">
      <alignment horizontal="center" vertical="center"/>
    </xf>
    <xf numFmtId="2" fontId="14" fillId="11" borderId="10" xfId="0" applyNumberFormat="1" applyFont="1" applyFill="1" applyBorder="1" applyAlignment="1">
      <alignment horizontal="center" vertical="center"/>
    </xf>
    <xf numFmtId="2" fontId="14" fillId="11" borderId="43" xfId="0" applyNumberFormat="1" applyFont="1" applyFill="1" applyBorder="1" applyAlignment="1">
      <alignment horizontal="center" vertical="center"/>
    </xf>
    <xf numFmtId="2" fontId="14" fillId="11" borderId="22" xfId="0" applyNumberFormat="1" applyFont="1" applyFill="1" applyBorder="1" applyAlignment="1">
      <alignment horizontal="center" vertical="center"/>
    </xf>
    <xf numFmtId="2" fontId="14" fillId="11" borderId="20" xfId="0" applyNumberFormat="1" applyFont="1" applyFill="1" applyBorder="1" applyAlignment="1">
      <alignment horizontal="left" vertical="center"/>
    </xf>
    <xf numFmtId="2" fontId="14" fillId="11" borderId="4" xfId="0" applyNumberFormat="1" applyFont="1" applyFill="1" applyBorder="1" applyAlignment="1">
      <alignment horizontal="center" vertical="center"/>
    </xf>
    <xf numFmtId="2" fontId="14" fillId="11" borderId="25" xfId="0" applyNumberFormat="1" applyFont="1" applyFill="1" applyBorder="1" applyAlignment="1">
      <alignment horizontal="center" vertical="center"/>
    </xf>
    <xf numFmtId="2" fontId="14" fillId="11" borderId="7" xfId="0" applyNumberFormat="1" applyFont="1" applyFill="1" applyBorder="1" applyAlignment="1">
      <alignment horizontal="center" vertical="center"/>
    </xf>
    <xf numFmtId="2" fontId="14" fillId="11" borderId="24" xfId="0" applyNumberFormat="1" applyFont="1" applyFill="1" applyBorder="1" applyAlignment="1">
      <alignment horizontal="center" vertical="center"/>
    </xf>
    <xf numFmtId="2" fontId="14" fillId="11" borderId="26" xfId="0" applyNumberFormat="1" applyFont="1" applyFill="1" applyBorder="1" applyAlignment="1">
      <alignment horizontal="center" vertical="center"/>
    </xf>
    <xf numFmtId="2" fontId="14" fillId="11" borderId="32" xfId="0" applyNumberFormat="1" applyFont="1" applyFill="1" applyBorder="1" applyAlignment="1">
      <alignment horizontal="center" vertical="center"/>
    </xf>
    <xf numFmtId="2" fontId="14" fillId="11" borderId="34" xfId="0" applyNumberFormat="1" applyFont="1" applyFill="1" applyBorder="1" applyAlignment="1">
      <alignment horizontal="center" vertical="center"/>
    </xf>
    <xf numFmtId="2" fontId="14" fillId="11" borderId="50" xfId="0" applyNumberFormat="1" applyFont="1" applyFill="1" applyBorder="1" applyAlignment="1">
      <alignment horizontal="center" vertical="center"/>
    </xf>
    <xf numFmtId="2" fontId="14" fillId="11" borderId="54" xfId="0" applyNumberFormat="1" applyFont="1" applyFill="1" applyBorder="1" applyAlignment="1">
      <alignment horizontal="center" vertical="center"/>
    </xf>
    <xf numFmtId="2" fontId="14" fillId="11" borderId="67" xfId="0" applyNumberFormat="1" applyFont="1" applyFill="1" applyBorder="1" applyAlignment="1">
      <alignment horizontal="center" vertical="center"/>
    </xf>
    <xf numFmtId="1" fontId="19" fillId="0" borderId="22" xfId="0" applyNumberFormat="1" applyFont="1" applyBorder="1"/>
    <xf numFmtId="165" fontId="32" fillId="0" borderId="1" xfId="0" applyNumberFormat="1" applyFont="1" applyBorder="1"/>
    <xf numFmtId="165" fontId="32" fillId="0" borderId="14" xfId="0" applyNumberFormat="1" applyFont="1" applyBorder="1"/>
    <xf numFmtId="2" fontId="32" fillId="0" borderId="10" xfId="0" applyNumberFormat="1" applyFont="1" applyBorder="1"/>
    <xf numFmtId="2" fontId="32" fillId="0" borderId="34" xfId="0" applyNumberFormat="1" applyFont="1" applyBorder="1"/>
    <xf numFmtId="165" fontId="32" fillId="0" borderId="23" xfId="0" applyNumberFormat="1" applyFont="1" applyBorder="1"/>
    <xf numFmtId="2" fontId="32" fillId="0" borderId="24" xfId="0" applyNumberFormat="1" applyFont="1" applyBorder="1"/>
    <xf numFmtId="165" fontId="32" fillId="0" borderId="17" xfId="0" applyNumberFormat="1" applyFont="1" applyBorder="1"/>
    <xf numFmtId="2" fontId="32" fillId="0" borderId="18" xfId="0" applyNumberFormat="1" applyFont="1" applyBorder="1"/>
    <xf numFmtId="165" fontId="32" fillId="0" borderId="19" xfId="0" applyNumberFormat="1" applyFont="1" applyBorder="1"/>
    <xf numFmtId="2" fontId="32" fillId="0" borderId="20" xfId="0" applyNumberFormat="1" applyFont="1" applyBorder="1"/>
    <xf numFmtId="165" fontId="32" fillId="0" borderId="42" xfId="0" applyNumberFormat="1" applyFont="1" applyBorder="1"/>
    <xf numFmtId="2" fontId="32" fillId="0" borderId="43" xfId="0" applyNumberFormat="1" applyFont="1" applyBorder="1"/>
    <xf numFmtId="0" fontId="33" fillId="0" borderId="3" xfId="0" applyFont="1" applyBorder="1" applyAlignment="1">
      <alignment textRotation="90"/>
    </xf>
    <xf numFmtId="0" fontId="33" fillId="0" borderId="19" xfId="0" applyFont="1" applyBorder="1" applyAlignment="1">
      <alignment textRotation="90"/>
    </xf>
    <xf numFmtId="0" fontId="33" fillId="0" borderId="20" xfId="0" applyFont="1" applyBorder="1" applyAlignment="1">
      <alignment textRotation="90"/>
    </xf>
    <xf numFmtId="2" fontId="0" fillId="0" borderId="44" xfId="0" applyNumberFormat="1" applyFont="1" applyBorder="1"/>
    <xf numFmtId="4" fontId="8" fillId="0" borderId="20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/>
    </xf>
    <xf numFmtId="3" fontId="6" fillId="0" borderId="36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right"/>
    </xf>
    <xf numFmtId="0" fontId="19" fillId="0" borderId="64" xfId="0" applyFont="1" applyBorder="1"/>
    <xf numFmtId="1" fontId="8" fillId="0" borderId="52" xfId="0" applyNumberFormat="1" applyFont="1" applyBorder="1" applyAlignment="1">
      <alignment horizontal="right"/>
    </xf>
    <xf numFmtId="0" fontId="18" fillId="0" borderId="45" xfId="0" applyFont="1" applyBorder="1" applyAlignment="1">
      <alignment wrapText="1"/>
    </xf>
    <xf numFmtId="164" fontId="8" fillId="0" borderId="3" xfId="0" applyNumberFormat="1" applyFont="1" applyBorder="1" applyAlignment="1">
      <alignment horizontal="left"/>
    </xf>
    <xf numFmtId="164" fontId="8" fillId="0" borderId="37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" fontId="8" fillId="0" borderId="37" xfId="0" applyNumberFormat="1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" fontId="8" fillId="0" borderId="20" xfId="0" applyNumberFormat="1" applyFont="1" applyBorder="1" applyAlignment="1">
      <alignment horizontal="left"/>
    </xf>
    <xf numFmtId="164" fontId="31" fillId="0" borderId="37" xfId="0" applyNumberFormat="1" applyFont="1" applyBorder="1" applyAlignment="1">
      <alignment horizontal="left"/>
    </xf>
    <xf numFmtId="3" fontId="11" fillId="0" borderId="23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right"/>
    </xf>
    <xf numFmtId="4" fontId="0" fillId="0" borderId="60" xfId="0" applyNumberFormat="1" applyFont="1" applyBorder="1" applyAlignment="1">
      <alignment horizontal="center"/>
    </xf>
    <xf numFmtId="3" fontId="0" fillId="0" borderId="58" xfId="0" applyNumberFormat="1" applyFont="1" applyBorder="1"/>
    <xf numFmtId="2" fontId="0" fillId="0" borderId="57" xfId="0" applyNumberFormat="1" applyFont="1" applyBorder="1"/>
    <xf numFmtId="2" fontId="0" fillId="0" borderId="58" xfId="0" applyNumberFormat="1" applyFont="1" applyBorder="1"/>
    <xf numFmtId="2" fontId="0" fillId="0" borderId="59" xfId="0" applyNumberFormat="1" applyFont="1" applyBorder="1"/>
    <xf numFmtId="3" fontId="0" fillId="0" borderId="4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68" xfId="0" applyNumberFormat="1" applyFont="1" applyBorder="1" applyAlignment="1">
      <alignment horizontal="center"/>
    </xf>
    <xf numFmtId="164" fontId="0" fillId="2" borderId="4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0" fillId="0" borderId="69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 horizontal="right"/>
    </xf>
    <xf numFmtId="2" fontId="0" fillId="0" borderId="59" xfId="0" applyNumberFormat="1" applyFont="1" applyBorder="1" applyAlignment="1">
      <alignment horizontal="right"/>
    </xf>
    <xf numFmtId="2" fontId="0" fillId="0" borderId="65" xfId="0" applyNumberFormat="1" applyFont="1" applyBorder="1"/>
    <xf numFmtId="2" fontId="0" fillId="0" borderId="69" xfId="0" applyNumberFormat="1" applyFont="1" applyBorder="1"/>
    <xf numFmtId="2" fontId="0" fillId="0" borderId="5" xfId="0" applyNumberFormat="1" applyFont="1" applyBorder="1"/>
    <xf numFmtId="2" fontId="0" fillId="0" borderId="51" xfId="0" applyNumberFormat="1" applyFont="1" applyBorder="1"/>
    <xf numFmtId="3" fontId="0" fillId="0" borderId="46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left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13" fillId="0" borderId="0" xfId="0" applyFont="1" applyBorder="1" applyAlignment="1"/>
    <xf numFmtId="1" fontId="3" fillId="0" borderId="50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/>
    <xf numFmtId="2" fontId="14" fillId="11" borderId="44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left"/>
    </xf>
    <xf numFmtId="4" fontId="8" fillId="0" borderId="16" xfId="0" applyNumberFormat="1" applyFont="1" applyBorder="1" applyAlignment="1">
      <alignment horizontal="left"/>
    </xf>
    <xf numFmtId="4" fontId="8" fillId="0" borderId="37" xfId="0" applyNumberFormat="1" applyFont="1" applyBorder="1" applyAlignment="1">
      <alignment horizontal="left"/>
    </xf>
    <xf numFmtId="2" fontId="14" fillId="11" borderId="6" xfId="0" applyNumberFormat="1" applyFont="1" applyFill="1" applyBorder="1" applyAlignment="1">
      <alignment horizontal="left" vertical="center"/>
    </xf>
    <xf numFmtId="1" fontId="8" fillId="0" borderId="19" xfId="0" applyNumberFormat="1" applyFont="1" applyBorder="1" applyAlignment="1">
      <alignment horizontal="left"/>
    </xf>
    <xf numFmtId="165" fontId="35" fillId="0" borderId="19" xfId="0" applyNumberFormat="1" applyFont="1" applyBorder="1" applyAlignment="1">
      <alignment horizontal="left"/>
    </xf>
    <xf numFmtId="2" fontId="35" fillId="0" borderId="20" xfId="0" applyNumberFormat="1" applyFont="1" applyBorder="1" applyAlignment="1">
      <alignment horizontal="left"/>
    </xf>
    <xf numFmtId="0" fontId="8" fillId="0" borderId="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right"/>
    </xf>
    <xf numFmtId="2" fontId="37" fillId="0" borderId="56" xfId="0" applyNumberFormat="1" applyFont="1" applyBorder="1" applyAlignment="1">
      <alignment horizontal="center"/>
    </xf>
    <xf numFmtId="2" fontId="37" fillId="0" borderId="0" xfId="0" applyNumberFormat="1" applyFont="1" applyBorder="1"/>
    <xf numFmtId="4" fontId="37" fillId="0" borderId="56" xfId="0" applyNumberFormat="1" applyFont="1" applyBorder="1" applyAlignment="1">
      <alignment horizontal="center"/>
    </xf>
    <xf numFmtId="4" fontId="37" fillId="0" borderId="0" xfId="0" applyNumberFormat="1" applyFont="1" applyBorder="1"/>
    <xf numFmtId="3" fontId="37" fillId="0" borderId="56" xfId="0" applyNumberFormat="1" applyFont="1" applyBorder="1" applyAlignment="1">
      <alignment horizontal="center"/>
    </xf>
    <xf numFmtId="0" fontId="38" fillId="0" borderId="0" xfId="0" applyFont="1"/>
    <xf numFmtId="3" fontId="0" fillId="0" borderId="39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right"/>
    </xf>
    <xf numFmtId="0" fontId="0" fillId="0" borderId="16" xfId="0" applyBorder="1"/>
    <xf numFmtId="2" fontId="8" fillId="0" borderId="2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49" xfId="0" applyNumberFormat="1" applyFont="1" applyBorder="1"/>
    <xf numFmtId="4" fontId="1" fillId="0" borderId="49" xfId="0" applyNumberFormat="1" applyFont="1" applyBorder="1" applyAlignment="1">
      <alignment horizontal="center"/>
    </xf>
    <xf numFmtId="4" fontId="1" fillId="0" borderId="49" xfId="0" applyNumberFormat="1" applyFont="1" applyBorder="1"/>
    <xf numFmtId="3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/>
    <xf numFmtId="4" fontId="1" fillId="0" borderId="50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2" fontId="14" fillId="11" borderId="16" xfId="0" applyNumberFormat="1" applyFont="1" applyFill="1" applyBorder="1" applyAlignment="1">
      <alignment horizontal="left" vertical="center"/>
    </xf>
    <xf numFmtId="2" fontId="14" fillId="11" borderId="0" xfId="0" applyNumberFormat="1" applyFont="1" applyFill="1" applyBorder="1" applyAlignment="1">
      <alignment horizontal="center" vertical="center"/>
    </xf>
    <xf numFmtId="2" fontId="14" fillId="11" borderId="15" xfId="0" applyNumberFormat="1" applyFont="1" applyFill="1" applyBorder="1" applyAlignment="1">
      <alignment horizontal="center" vertical="center"/>
    </xf>
    <xf numFmtId="2" fontId="14" fillId="11" borderId="70" xfId="0" applyNumberFormat="1" applyFont="1" applyFill="1" applyBorder="1" applyAlignment="1">
      <alignment horizontal="left" vertical="center"/>
    </xf>
    <xf numFmtId="2" fontId="14" fillId="11" borderId="48" xfId="0" applyNumberFormat="1" applyFont="1" applyFill="1" applyBorder="1" applyAlignment="1">
      <alignment horizontal="center" vertical="center"/>
    </xf>
    <xf numFmtId="2" fontId="14" fillId="11" borderId="59" xfId="0" applyNumberFormat="1" applyFont="1" applyFill="1" applyBorder="1" applyAlignment="1">
      <alignment horizontal="center" vertical="center"/>
    </xf>
    <xf numFmtId="165" fontId="35" fillId="0" borderId="37" xfId="0" applyNumberFormat="1" applyFont="1" applyBorder="1" applyAlignment="1">
      <alignment horizontal="left"/>
    </xf>
    <xf numFmtId="165" fontId="32" fillId="0" borderId="40" xfId="0" applyNumberFormat="1" applyFont="1" applyBorder="1"/>
    <xf numFmtId="165" fontId="32" fillId="0" borderId="37" xfId="0" applyNumberFormat="1" applyFont="1" applyBorder="1"/>
    <xf numFmtId="165" fontId="32" fillId="0" borderId="35" xfId="0" applyNumberFormat="1" applyFont="1" applyBorder="1"/>
    <xf numFmtId="165" fontId="32" fillId="0" borderId="30" xfId="0" applyNumberFormat="1" applyFont="1" applyBorder="1"/>
    <xf numFmtId="165" fontId="32" fillId="0" borderId="36" xfId="0" applyNumberFormat="1" applyFont="1" applyBorder="1"/>
    <xf numFmtId="165" fontId="32" fillId="0" borderId="55" xfId="0" applyNumberFormat="1" applyFont="1" applyBorder="1"/>
    <xf numFmtId="0" fontId="23" fillId="0" borderId="46" xfId="0" applyFont="1" applyBorder="1" applyAlignment="1">
      <alignment horizontal="center" vertical="center" wrapText="1"/>
    </xf>
    <xf numFmtId="2" fontId="8" fillId="2" borderId="71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74" xfId="0" applyNumberFormat="1" applyFont="1" applyFill="1" applyBorder="1" applyAlignment="1">
      <alignment horizontal="center" vertical="center"/>
    </xf>
    <xf numFmtId="2" fontId="8" fillId="2" borderId="75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wrapText="1"/>
    </xf>
    <xf numFmtId="0" fontId="14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left"/>
    </xf>
    <xf numFmtId="0" fontId="39" fillId="0" borderId="0" xfId="0" applyFont="1" applyBorder="1" applyAlignment="1"/>
  </cellXfs>
  <cellStyles count="3">
    <cellStyle name="Excel Built-in Normal" xfId="1"/>
    <cellStyle name="Excel Built-in Normal 2" xfId="2"/>
    <cellStyle name="Обычный" xfId="0" builtinId="0"/>
  </cellStyles>
  <dxfs count="59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CCCC"/>
      <color rgb="FFCCFFCC"/>
      <color rgb="FFFFFF66"/>
      <color rgb="FFCCFF99"/>
      <color rgb="FFFFFF00"/>
      <color rgb="FFFFFF3B"/>
      <color rgb="FFC5D9F1"/>
      <color rgb="FFB3FFB3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393383332483006"/>
          <c:y val="2.5735213330891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284333505930808E-2"/>
          <c:y val="1.9248605485008011E-2"/>
          <c:w val="0.9733696313850736"/>
          <c:h val="0.62171132678182672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свод'!$G$5:$G$127</c:f>
              <c:numCache>
                <c:formatCode>#,##0.00</c:formatCode>
                <c:ptCount val="123"/>
                <c:pt idx="0">
                  <c:v>0.66810607813734524</c:v>
                </c:pt>
                <c:pt idx="1">
                  <c:v>0.53189678649237482</c:v>
                </c:pt>
                <c:pt idx="2">
                  <c:v>0.62918739732982565</c:v>
                </c:pt>
                <c:pt idx="3">
                  <c:v>0.63636363636363635</c:v>
                </c:pt>
                <c:pt idx="4">
                  <c:v>0.69512195121951215</c:v>
                </c:pt>
                <c:pt idx="5">
                  <c:v>0.625</c:v>
                </c:pt>
                <c:pt idx="6">
                  <c:v>0.79207920792079212</c:v>
                </c:pt>
                <c:pt idx="7">
                  <c:v>0.76470588235294112</c:v>
                </c:pt>
                <c:pt idx="8">
                  <c:v>0.62222222222222223</c:v>
                </c:pt>
                <c:pt idx="9">
                  <c:v>0.54545454545454541</c:v>
                </c:pt>
                <c:pt idx="10">
                  <c:v>0.46</c:v>
                </c:pt>
                <c:pt idx="11">
                  <c:v>0.52173913043478259</c:v>
                </c:pt>
                <c:pt idx="12">
                  <c:v>0.69131137702247369</c:v>
                </c:pt>
                <c:pt idx="13">
                  <c:v>0.51515151515151514</c:v>
                </c:pt>
                <c:pt idx="14">
                  <c:v>0.75555555555555565</c:v>
                </c:pt>
                <c:pt idx="15">
                  <c:v>0.81690140845070425</c:v>
                </c:pt>
                <c:pt idx="16">
                  <c:v>0.85858585858585845</c:v>
                </c:pt>
                <c:pt idx="17">
                  <c:v>0.65686274509803921</c:v>
                </c:pt>
                <c:pt idx="18">
                  <c:v>0.80952380952380953</c:v>
                </c:pt>
                <c:pt idx="19">
                  <c:v>0.66666666666666674</c:v>
                </c:pt>
                <c:pt idx="20">
                  <c:v>0.76</c:v>
                </c:pt>
                <c:pt idx="21">
                  <c:v>0.64406779661016944</c:v>
                </c:pt>
                <c:pt idx="22">
                  <c:v>0.62499999999999989</c:v>
                </c:pt>
                <c:pt idx="23">
                  <c:v>0.53061224489795911</c:v>
                </c:pt>
                <c:pt idx="24">
                  <c:v>0.60526315789473684</c:v>
                </c:pt>
                <c:pt idx="25">
                  <c:v>0.74285714285714288</c:v>
                </c:pt>
                <c:pt idx="26">
                  <c:v>0.72825288637296171</c:v>
                </c:pt>
                <c:pt idx="27">
                  <c:v>0.84615384615384615</c:v>
                </c:pt>
                <c:pt idx="28">
                  <c:v>0.71604938271604934</c:v>
                </c:pt>
                <c:pt idx="29">
                  <c:v>0.85526315789473684</c:v>
                </c:pt>
                <c:pt idx="30">
                  <c:v>0.74137931034482751</c:v>
                </c:pt>
                <c:pt idx="31">
                  <c:v>0.83823529411764708</c:v>
                </c:pt>
                <c:pt idx="32">
                  <c:v>0.67647058823529416</c:v>
                </c:pt>
                <c:pt idx="33">
                  <c:v>0.63636363636363635</c:v>
                </c:pt>
                <c:pt idx="34">
                  <c:v>0.5</c:v>
                </c:pt>
                <c:pt idx="35">
                  <c:v>0.75</c:v>
                </c:pt>
                <c:pt idx="36">
                  <c:v>0.82051282051282048</c:v>
                </c:pt>
                <c:pt idx="37">
                  <c:v>0.84000000000000008</c:v>
                </c:pt>
                <c:pt idx="38">
                  <c:v>0.54</c:v>
                </c:pt>
                <c:pt idx="39">
                  <c:v>0.79591836734693866</c:v>
                </c:pt>
                <c:pt idx="40">
                  <c:v>0.7407407407407407</c:v>
                </c:pt>
                <c:pt idx="41">
                  <c:v>0.67741935483870963</c:v>
                </c:pt>
                <c:pt idx="42">
                  <c:v>0.75</c:v>
                </c:pt>
                <c:pt idx="43">
                  <c:v>0.90322580645161288</c:v>
                </c:pt>
                <c:pt idx="44">
                  <c:v>0.68852459016393441</c:v>
                </c:pt>
                <c:pt idx="45">
                  <c:v>0.52054794520547931</c:v>
                </c:pt>
                <c:pt idx="46">
                  <c:v>0.68078387893759962</c:v>
                </c:pt>
                <c:pt idx="47">
                  <c:v>0.77483443708609268</c:v>
                </c:pt>
                <c:pt idx="48">
                  <c:v>0.76744186046511631</c:v>
                </c:pt>
                <c:pt idx="49">
                  <c:v>0.58333333333333337</c:v>
                </c:pt>
                <c:pt idx="50">
                  <c:v>0.72131147540983609</c:v>
                </c:pt>
                <c:pt idx="51">
                  <c:v>0.8125</c:v>
                </c:pt>
                <c:pt idx="52">
                  <c:v>0.87931034482758619</c:v>
                </c:pt>
                <c:pt idx="53">
                  <c:v>0.5714285714285714</c:v>
                </c:pt>
                <c:pt idx="54">
                  <c:v>0.62857142857142856</c:v>
                </c:pt>
                <c:pt idx="55">
                  <c:v>0.69230769230769229</c:v>
                </c:pt>
                <c:pt idx="56">
                  <c:v>0.75</c:v>
                </c:pt>
                <c:pt idx="57">
                  <c:v>0.57692307692307687</c:v>
                </c:pt>
                <c:pt idx="58">
                  <c:v>0.46666666666666667</c:v>
                </c:pt>
                <c:pt idx="59">
                  <c:v>0.70588235294117652</c:v>
                </c:pt>
                <c:pt idx="60">
                  <c:v>0.60869565217391308</c:v>
                </c:pt>
                <c:pt idx="61">
                  <c:v>0.52380952380952384</c:v>
                </c:pt>
                <c:pt idx="62">
                  <c:v>0.81578947368421051</c:v>
                </c:pt>
                <c:pt idx="63">
                  <c:v>0.72131147540983609</c:v>
                </c:pt>
                <c:pt idx="64">
                  <c:v>0.69841269841269848</c:v>
                </c:pt>
                <c:pt idx="65">
                  <c:v>0.63636363636363635</c:v>
                </c:pt>
                <c:pt idx="66">
                  <c:v>0.62061077095170158</c:v>
                </c:pt>
                <c:pt idx="67">
                  <c:v>0.65454545454545465</c:v>
                </c:pt>
                <c:pt idx="68">
                  <c:v>0.62318840579710144</c:v>
                </c:pt>
                <c:pt idx="69">
                  <c:v>0.79487179487179482</c:v>
                </c:pt>
                <c:pt idx="70" formatCode="0.00">
                  <c:v>0.77999999999999992</c:v>
                </c:pt>
                <c:pt idx="71" formatCode="0.00">
                  <c:v>0.46153846153846156</c:v>
                </c:pt>
                <c:pt idx="72" formatCode="0.00">
                  <c:v>0.52777777777777779</c:v>
                </c:pt>
                <c:pt idx="73" formatCode="0.00">
                  <c:v>0.65853658536585369</c:v>
                </c:pt>
                <c:pt idx="74" formatCode="0.00">
                  <c:v>0.58333333333333337</c:v>
                </c:pt>
                <c:pt idx="75" formatCode="0.00">
                  <c:v>0.51351351351351349</c:v>
                </c:pt>
                <c:pt idx="76" formatCode="0.00">
                  <c:v>0.71875</c:v>
                </c:pt>
                <c:pt idx="77" formatCode="0.00">
                  <c:v>0.35897435897435898</c:v>
                </c:pt>
                <c:pt idx="78" formatCode="0.00">
                  <c:v>0.8125</c:v>
                </c:pt>
                <c:pt idx="79" formatCode="0.00">
                  <c:v>0.41935483870967738</c:v>
                </c:pt>
                <c:pt idx="80" formatCode="0.00">
                  <c:v>0.67647058823529416</c:v>
                </c:pt>
                <c:pt idx="81" formatCode="0.00">
                  <c:v>0.72580645161290325</c:v>
                </c:pt>
                <c:pt idx="82">
                  <c:v>0.64135448778552573</c:v>
                </c:pt>
                <c:pt idx="83">
                  <c:v>0.68</c:v>
                </c:pt>
                <c:pt idx="84">
                  <c:v>0.66666666666666663</c:v>
                </c:pt>
                <c:pt idx="85">
                  <c:v>0.72368421052631582</c:v>
                </c:pt>
                <c:pt idx="86">
                  <c:v>0.76923076923076927</c:v>
                </c:pt>
                <c:pt idx="87">
                  <c:v>0.77611940298507465</c:v>
                </c:pt>
                <c:pt idx="88">
                  <c:v>0.3902439024390244</c:v>
                </c:pt>
                <c:pt idx="89">
                  <c:v>0.55913978494623651</c:v>
                </c:pt>
                <c:pt idx="90">
                  <c:v>0.63157894736842102</c:v>
                </c:pt>
                <c:pt idx="91">
                  <c:v>0.56521739130434778</c:v>
                </c:pt>
                <c:pt idx="92">
                  <c:v>0.65116279069767447</c:v>
                </c:pt>
                <c:pt idx="93">
                  <c:v>0.42857142857142855</c:v>
                </c:pt>
                <c:pt idx="94">
                  <c:v>0.94</c:v>
                </c:pt>
                <c:pt idx="95">
                  <c:v>0.59259259259259256</c:v>
                </c:pt>
                <c:pt idx="96">
                  <c:v>0.75471698113207553</c:v>
                </c:pt>
                <c:pt idx="97">
                  <c:v>0.7</c:v>
                </c:pt>
                <c:pt idx="98">
                  <c:v>0.7142857142857143</c:v>
                </c:pt>
                <c:pt idx="99">
                  <c:v>0.59090909090909083</c:v>
                </c:pt>
                <c:pt idx="100">
                  <c:v>0.79069767441860461</c:v>
                </c:pt>
                <c:pt idx="101">
                  <c:v>0.34920634920634919</c:v>
                </c:pt>
                <c:pt idx="102">
                  <c:v>0.54545454545454541</c:v>
                </c:pt>
                <c:pt idx="103">
                  <c:v>0.66129032258064513</c:v>
                </c:pt>
                <c:pt idx="104">
                  <c:v>0.84732824427480913</c:v>
                </c:pt>
                <c:pt idx="105">
                  <c:v>0.5</c:v>
                </c:pt>
                <c:pt idx="106">
                  <c:v>0.76829268292682917</c:v>
                </c:pt>
                <c:pt idx="107">
                  <c:v>0.65714285714285714</c:v>
                </c:pt>
                <c:pt idx="108">
                  <c:v>0.69421487603305787</c:v>
                </c:pt>
                <c:pt idx="109">
                  <c:v>0.60629921259842523</c:v>
                </c:pt>
                <c:pt idx="110">
                  <c:v>0.59842519685039375</c:v>
                </c:pt>
                <c:pt idx="111">
                  <c:v>0.44680851063829785</c:v>
                </c:pt>
                <c:pt idx="112">
                  <c:v>0.69704274710852965</c:v>
                </c:pt>
                <c:pt idx="113">
                  <c:v>0.97014925373134309</c:v>
                </c:pt>
                <c:pt idx="114">
                  <c:v>0.6071428571428571</c:v>
                </c:pt>
                <c:pt idx="115">
                  <c:v>0.84285714285714286</c:v>
                </c:pt>
                <c:pt idx="116">
                  <c:v>0.66666666666666663</c:v>
                </c:pt>
                <c:pt idx="117">
                  <c:v>0.7142857142857143</c:v>
                </c:pt>
                <c:pt idx="118">
                  <c:v>0.62903225806451613</c:v>
                </c:pt>
                <c:pt idx="119">
                  <c:v>0.78260869565217395</c:v>
                </c:pt>
                <c:pt idx="120">
                  <c:v>0.78378378378378377</c:v>
                </c:pt>
                <c:pt idx="121">
                  <c:v>0.7142857142857143</c:v>
                </c:pt>
                <c:pt idx="122">
                  <c:v>0.25961538461538464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свод'!$H$5:$H$127</c:f>
              <c:numCache>
                <c:formatCode>#,##0.00</c:formatCode>
                <c:ptCount val="123"/>
                <c:pt idx="0">
                  <c:v>0.66810607813734524</c:v>
                </c:pt>
                <c:pt idx="1">
                  <c:v>0.66810607813734524</c:v>
                </c:pt>
                <c:pt idx="3">
                  <c:v>0.66810607813734524</c:v>
                </c:pt>
                <c:pt idx="4">
                  <c:v>0.66810607813734524</c:v>
                </c:pt>
                <c:pt idx="5">
                  <c:v>0.66810607813734524</c:v>
                </c:pt>
                <c:pt idx="6">
                  <c:v>0.66810607813734524</c:v>
                </c:pt>
                <c:pt idx="7">
                  <c:v>0.66810607813734524</c:v>
                </c:pt>
                <c:pt idx="8">
                  <c:v>0.66810607813734524</c:v>
                </c:pt>
                <c:pt idx="9">
                  <c:v>0.66810607813734524</c:v>
                </c:pt>
                <c:pt idx="10">
                  <c:v>0.66810607813734524</c:v>
                </c:pt>
                <c:pt idx="11">
                  <c:v>0.66810607813734524</c:v>
                </c:pt>
                <c:pt idx="13">
                  <c:v>0.66810607813734524</c:v>
                </c:pt>
                <c:pt idx="14">
                  <c:v>0.66810607813734524</c:v>
                </c:pt>
                <c:pt idx="15">
                  <c:v>0.66810607813734524</c:v>
                </c:pt>
                <c:pt idx="16">
                  <c:v>0.66810607813734524</c:v>
                </c:pt>
                <c:pt idx="17">
                  <c:v>0.66810607813734524</c:v>
                </c:pt>
                <c:pt idx="18">
                  <c:v>0.66810607813734524</c:v>
                </c:pt>
                <c:pt idx="19">
                  <c:v>0.66810607813734524</c:v>
                </c:pt>
                <c:pt idx="20">
                  <c:v>0.66810607813734524</c:v>
                </c:pt>
                <c:pt idx="21">
                  <c:v>0.66810607813734524</c:v>
                </c:pt>
                <c:pt idx="22">
                  <c:v>0.66810607813734524</c:v>
                </c:pt>
                <c:pt idx="23">
                  <c:v>0.66810607813734524</c:v>
                </c:pt>
                <c:pt idx="24">
                  <c:v>0.66810607813734524</c:v>
                </c:pt>
                <c:pt idx="25">
                  <c:v>0.66810607813734524</c:v>
                </c:pt>
                <c:pt idx="27">
                  <c:v>0.66810607813734524</c:v>
                </c:pt>
                <c:pt idx="28">
                  <c:v>0.66810607813734524</c:v>
                </c:pt>
                <c:pt idx="29">
                  <c:v>0.66810607813734524</c:v>
                </c:pt>
                <c:pt idx="30">
                  <c:v>0.66810607813734524</c:v>
                </c:pt>
                <c:pt idx="31">
                  <c:v>0.66810607813734524</c:v>
                </c:pt>
                <c:pt idx="32">
                  <c:v>0.66810607813734524</c:v>
                </c:pt>
                <c:pt idx="33">
                  <c:v>0.66810607813734524</c:v>
                </c:pt>
                <c:pt idx="34">
                  <c:v>0.66810607813734524</c:v>
                </c:pt>
                <c:pt idx="35">
                  <c:v>0.66810607813734524</c:v>
                </c:pt>
                <c:pt idx="36">
                  <c:v>0.66810607813734524</c:v>
                </c:pt>
                <c:pt idx="37">
                  <c:v>0.66810607813734524</c:v>
                </c:pt>
                <c:pt idx="38">
                  <c:v>0.66810607813734524</c:v>
                </c:pt>
                <c:pt idx="39">
                  <c:v>0.66810607813734524</c:v>
                </c:pt>
                <c:pt idx="40">
                  <c:v>0.66810607813734524</c:v>
                </c:pt>
                <c:pt idx="41">
                  <c:v>0.66810607813734524</c:v>
                </c:pt>
                <c:pt idx="42">
                  <c:v>0.66810607813734524</c:v>
                </c:pt>
                <c:pt idx="43">
                  <c:v>0.66810607813734524</c:v>
                </c:pt>
                <c:pt idx="44">
                  <c:v>0.66810607813734524</c:v>
                </c:pt>
                <c:pt idx="45">
                  <c:v>0.66810607813734524</c:v>
                </c:pt>
                <c:pt idx="47">
                  <c:v>0.66810607813734524</c:v>
                </c:pt>
                <c:pt idx="48">
                  <c:v>0.66810607813734524</c:v>
                </c:pt>
                <c:pt idx="49">
                  <c:v>0.66810607813734524</c:v>
                </c:pt>
                <c:pt idx="50">
                  <c:v>0.66810607813734524</c:v>
                </c:pt>
                <c:pt idx="51">
                  <c:v>0.66810607813734524</c:v>
                </c:pt>
                <c:pt idx="52">
                  <c:v>0.66810607813734524</c:v>
                </c:pt>
                <c:pt idx="53">
                  <c:v>0.66810607813734524</c:v>
                </c:pt>
                <c:pt idx="54">
                  <c:v>0.66810607813734524</c:v>
                </c:pt>
                <c:pt idx="55">
                  <c:v>0.66810607813734524</c:v>
                </c:pt>
                <c:pt idx="56">
                  <c:v>0.66810607813734524</c:v>
                </c:pt>
                <c:pt idx="57">
                  <c:v>0.66810607813734524</c:v>
                </c:pt>
                <c:pt idx="58">
                  <c:v>0.66810607813734524</c:v>
                </c:pt>
                <c:pt idx="59">
                  <c:v>0.66810607813734524</c:v>
                </c:pt>
                <c:pt idx="60">
                  <c:v>0.66810607813734524</c:v>
                </c:pt>
                <c:pt idx="61">
                  <c:v>0.66810607813734524</c:v>
                </c:pt>
                <c:pt idx="62">
                  <c:v>0.66810607813734524</c:v>
                </c:pt>
                <c:pt idx="63">
                  <c:v>0.66810607813734524</c:v>
                </c:pt>
                <c:pt idx="64">
                  <c:v>0.66810607813734524</c:v>
                </c:pt>
                <c:pt idx="65">
                  <c:v>0.66810607813734524</c:v>
                </c:pt>
                <c:pt idx="67">
                  <c:v>0.66810607813734524</c:v>
                </c:pt>
                <c:pt idx="68">
                  <c:v>0.66810607813734524</c:v>
                </c:pt>
                <c:pt idx="69">
                  <c:v>0.66810607813734524</c:v>
                </c:pt>
                <c:pt idx="70">
                  <c:v>0.66810607813734524</c:v>
                </c:pt>
                <c:pt idx="71">
                  <c:v>0.66810607813734524</c:v>
                </c:pt>
                <c:pt idx="72">
                  <c:v>0.66810607813734524</c:v>
                </c:pt>
                <c:pt idx="73">
                  <c:v>0.66810607813734524</c:v>
                </c:pt>
                <c:pt idx="74">
                  <c:v>0.66810607813734524</c:v>
                </c:pt>
                <c:pt idx="75">
                  <c:v>0.66810607813734524</c:v>
                </c:pt>
                <c:pt idx="76">
                  <c:v>0.66810607813734524</c:v>
                </c:pt>
                <c:pt idx="77">
                  <c:v>0.66810607813734524</c:v>
                </c:pt>
                <c:pt idx="78">
                  <c:v>0.66810607813734524</c:v>
                </c:pt>
                <c:pt idx="79">
                  <c:v>0.66810607813734524</c:v>
                </c:pt>
                <c:pt idx="80">
                  <c:v>0.66810607813734524</c:v>
                </c:pt>
                <c:pt idx="81">
                  <c:v>0.66810607813734524</c:v>
                </c:pt>
                <c:pt idx="83">
                  <c:v>0.66810607813734524</c:v>
                </c:pt>
                <c:pt idx="84">
                  <c:v>0.66810607813734524</c:v>
                </c:pt>
                <c:pt idx="85">
                  <c:v>0.66810607813734524</c:v>
                </c:pt>
                <c:pt idx="86">
                  <c:v>0.66810607813734524</c:v>
                </c:pt>
                <c:pt idx="87">
                  <c:v>0.66810607813734524</c:v>
                </c:pt>
                <c:pt idx="88">
                  <c:v>0.66810607813734524</c:v>
                </c:pt>
                <c:pt idx="89">
                  <c:v>0.66810607813734524</c:v>
                </c:pt>
                <c:pt idx="90">
                  <c:v>0.66810607813734524</c:v>
                </c:pt>
                <c:pt idx="91">
                  <c:v>0.66810607813734524</c:v>
                </c:pt>
                <c:pt idx="92">
                  <c:v>0.66810607813734524</c:v>
                </c:pt>
                <c:pt idx="93">
                  <c:v>0.66810607813734524</c:v>
                </c:pt>
                <c:pt idx="94">
                  <c:v>0.66810607813734524</c:v>
                </c:pt>
                <c:pt idx="95">
                  <c:v>0.66810607813734524</c:v>
                </c:pt>
                <c:pt idx="96">
                  <c:v>0.66810607813734524</c:v>
                </c:pt>
                <c:pt idx="97">
                  <c:v>0.66810607813734524</c:v>
                </c:pt>
                <c:pt idx="98">
                  <c:v>0.66810607813734524</c:v>
                </c:pt>
                <c:pt idx="99">
                  <c:v>0.66810607813734524</c:v>
                </c:pt>
                <c:pt idx="100">
                  <c:v>0.66810607813734524</c:v>
                </c:pt>
                <c:pt idx="101">
                  <c:v>0.66810607813734524</c:v>
                </c:pt>
                <c:pt idx="102">
                  <c:v>0.66810607813734524</c:v>
                </c:pt>
                <c:pt idx="103">
                  <c:v>0.66810607813734524</c:v>
                </c:pt>
                <c:pt idx="104">
                  <c:v>0.66810607813734524</c:v>
                </c:pt>
                <c:pt idx="105">
                  <c:v>0.66810607813734524</c:v>
                </c:pt>
                <c:pt idx="106">
                  <c:v>0.66810607813734524</c:v>
                </c:pt>
                <c:pt idx="107">
                  <c:v>0.66810607813734524</c:v>
                </c:pt>
                <c:pt idx="108">
                  <c:v>0.66810607813734524</c:v>
                </c:pt>
                <c:pt idx="109">
                  <c:v>0.66810607813734524</c:v>
                </c:pt>
                <c:pt idx="110">
                  <c:v>0.66810607813734524</c:v>
                </c:pt>
                <c:pt idx="111">
                  <c:v>0.66810607813734524</c:v>
                </c:pt>
                <c:pt idx="113">
                  <c:v>0.66810607813734524</c:v>
                </c:pt>
                <c:pt idx="114">
                  <c:v>0.66810607813734524</c:v>
                </c:pt>
                <c:pt idx="115">
                  <c:v>0.66810607813734524</c:v>
                </c:pt>
                <c:pt idx="116">
                  <c:v>0.66810607813734524</c:v>
                </c:pt>
                <c:pt idx="117">
                  <c:v>0.66810607813734524</c:v>
                </c:pt>
                <c:pt idx="118">
                  <c:v>0.66810607813734524</c:v>
                </c:pt>
                <c:pt idx="119">
                  <c:v>0.66810607813734524</c:v>
                </c:pt>
                <c:pt idx="120">
                  <c:v>0.66810607813734524</c:v>
                </c:pt>
                <c:pt idx="121">
                  <c:v>0.66810607813734524</c:v>
                </c:pt>
                <c:pt idx="122">
                  <c:v>0.66810607813734524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63504"/>
        <c:axId val="217261544"/>
      </c:lineChart>
      <c:catAx>
        <c:axId val="21726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1544"/>
        <c:crosses val="autoZero"/>
        <c:auto val="1"/>
        <c:lblAlgn val="ctr"/>
        <c:lblOffset val="100"/>
        <c:noMultiLvlLbl val="0"/>
      </c:catAx>
      <c:valAx>
        <c:axId val="21726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75881362561862"/>
          <c:y val="7.5258092738407681E-2"/>
          <c:w val="0.30384018412385277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196136008002083E-2"/>
          <c:y val="1.4394486677648982E-2"/>
          <c:w val="0.96938999177583995"/>
          <c:h val="0.6116150337765156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свод'!$D$5:$D$127</c:f>
              <c:numCache>
                <c:formatCode>0.00</c:formatCode>
                <c:ptCount val="123"/>
                <c:pt idx="0">
                  <c:v>0.86246628167736805</c:v>
                </c:pt>
                <c:pt idx="1">
                  <c:v>0.92159999999999997</c:v>
                </c:pt>
                <c:pt idx="2">
                  <c:v>0.89751169090772698</c:v>
                </c:pt>
                <c:pt idx="3">
                  <c:v>0.91666666666666663</c:v>
                </c:pt>
                <c:pt idx="4">
                  <c:v>0.94252873563218387</c:v>
                </c:pt>
                <c:pt idx="5">
                  <c:v>0.96969696969696972</c:v>
                </c:pt>
                <c:pt idx="6">
                  <c:v>0.94392523364485981</c:v>
                </c:pt>
                <c:pt idx="7">
                  <c:v>0.97142857142857142</c:v>
                </c:pt>
                <c:pt idx="8">
                  <c:v>0.83333333333333337</c:v>
                </c:pt>
                <c:pt idx="9">
                  <c:v>0.93902439024390238</c:v>
                </c:pt>
                <c:pt idx="10">
                  <c:v>0.72463768115942029</c:v>
                </c:pt>
                <c:pt idx="11">
                  <c:v>0.83636363636363631</c:v>
                </c:pt>
                <c:pt idx="12">
                  <c:v>0.86199963393662082</c:v>
                </c:pt>
                <c:pt idx="13">
                  <c:v>0.84615384615384615</c:v>
                </c:pt>
                <c:pt idx="14">
                  <c:v>0.8653846153846152</c:v>
                </c:pt>
                <c:pt idx="15">
                  <c:v>0.92207792207792205</c:v>
                </c:pt>
                <c:pt idx="16">
                  <c:v>0.891891891891892</c:v>
                </c:pt>
                <c:pt idx="17">
                  <c:v>0.95327102803738317</c:v>
                </c:pt>
                <c:pt idx="18">
                  <c:v>0.75</c:v>
                </c:pt>
                <c:pt idx="19">
                  <c:v>0.93442622950819665</c:v>
                </c:pt>
                <c:pt idx="20">
                  <c:v>0.75757575757575757</c:v>
                </c:pt>
                <c:pt idx="21">
                  <c:v>0.86764705882352944</c:v>
                </c:pt>
                <c:pt idx="22">
                  <c:v>0.90322580645161299</c:v>
                </c:pt>
                <c:pt idx="23">
                  <c:v>0.81666666666666676</c:v>
                </c:pt>
                <c:pt idx="24">
                  <c:v>0.88372093023255816</c:v>
                </c:pt>
                <c:pt idx="25">
                  <c:v>0.81395348837209303</c:v>
                </c:pt>
                <c:pt idx="26">
                  <c:v>0.8653770120793528</c:v>
                </c:pt>
                <c:pt idx="27">
                  <c:v>0.79268292682926833</c:v>
                </c:pt>
                <c:pt idx="28">
                  <c:v>0.85263157894736841</c:v>
                </c:pt>
                <c:pt idx="29">
                  <c:v>0.95</c:v>
                </c:pt>
                <c:pt idx="30">
                  <c:v>0.92063492063492069</c:v>
                </c:pt>
                <c:pt idx="31">
                  <c:v>0.91891891891891897</c:v>
                </c:pt>
                <c:pt idx="32">
                  <c:v>0.82926829268292679</c:v>
                </c:pt>
                <c:pt idx="33">
                  <c:v>0.97777777777777775</c:v>
                </c:pt>
                <c:pt idx="34">
                  <c:v>0.91891891891891897</c:v>
                </c:pt>
                <c:pt idx="35">
                  <c:v>0.85106382978723405</c:v>
                </c:pt>
                <c:pt idx="36">
                  <c:v>0.82978723404255317</c:v>
                </c:pt>
                <c:pt idx="37">
                  <c:v>0.83333333333333326</c:v>
                </c:pt>
                <c:pt idx="38">
                  <c:v>0.86206896551724133</c:v>
                </c:pt>
                <c:pt idx="39">
                  <c:v>0.89090909090909098</c:v>
                </c:pt>
                <c:pt idx="40">
                  <c:v>0.83076923076923082</c:v>
                </c:pt>
                <c:pt idx="41">
                  <c:v>0.81578947368421062</c:v>
                </c:pt>
                <c:pt idx="42">
                  <c:v>0.83720930232558144</c:v>
                </c:pt>
                <c:pt idx="43">
                  <c:v>0.75609756097560976</c:v>
                </c:pt>
                <c:pt idx="44">
                  <c:v>0.88405797101449279</c:v>
                </c:pt>
                <c:pt idx="45">
                  <c:v>0.89024390243902451</c:v>
                </c:pt>
                <c:pt idx="46">
                  <c:v>0.84967334591087473</c:v>
                </c:pt>
                <c:pt idx="47">
                  <c:v>0.89880952380952384</c:v>
                </c:pt>
                <c:pt idx="48">
                  <c:v>0.87755102040816324</c:v>
                </c:pt>
                <c:pt idx="49">
                  <c:v>0.8</c:v>
                </c:pt>
                <c:pt idx="50">
                  <c:v>0.9242424242424242</c:v>
                </c:pt>
                <c:pt idx="51">
                  <c:v>0.86486486486486491</c:v>
                </c:pt>
                <c:pt idx="52">
                  <c:v>0.90625</c:v>
                </c:pt>
                <c:pt idx="53">
                  <c:v>0.88732394366197187</c:v>
                </c:pt>
                <c:pt idx="54">
                  <c:v>0.81395348837209303</c:v>
                </c:pt>
                <c:pt idx="55">
                  <c:v>0.76470588235294112</c:v>
                </c:pt>
                <c:pt idx="56">
                  <c:v>0.84210526315789469</c:v>
                </c:pt>
                <c:pt idx="57">
                  <c:v>0.61904761904761907</c:v>
                </c:pt>
                <c:pt idx="58">
                  <c:v>0.65217391304347827</c:v>
                </c:pt>
                <c:pt idx="59">
                  <c:v>0.89473684210526316</c:v>
                </c:pt>
                <c:pt idx="60">
                  <c:v>0.7931034482758621</c:v>
                </c:pt>
                <c:pt idx="61">
                  <c:v>0.8571428571428571</c:v>
                </c:pt>
                <c:pt idx="62">
                  <c:v>0.97435897435897434</c:v>
                </c:pt>
                <c:pt idx="63">
                  <c:v>0.953125</c:v>
                </c:pt>
                <c:pt idx="64">
                  <c:v>0.94029850746268651</c:v>
                </c:pt>
                <c:pt idx="65">
                  <c:v>0.88</c:v>
                </c:pt>
                <c:pt idx="66">
                  <c:v>0.82790725895293238</c:v>
                </c:pt>
                <c:pt idx="67">
                  <c:v>0.83333333333333326</c:v>
                </c:pt>
                <c:pt idx="68">
                  <c:v>0.86250000000000004</c:v>
                </c:pt>
                <c:pt idx="69">
                  <c:v>0.84782608695652173</c:v>
                </c:pt>
                <c:pt idx="70">
                  <c:v>0.79365079365079372</c:v>
                </c:pt>
                <c:pt idx="71">
                  <c:v>0.83870967741935487</c:v>
                </c:pt>
                <c:pt idx="72">
                  <c:v>0.75</c:v>
                </c:pt>
                <c:pt idx="73">
                  <c:v>0.80392156862745101</c:v>
                </c:pt>
                <c:pt idx="74">
                  <c:v>0.69565217391304346</c:v>
                </c:pt>
                <c:pt idx="75">
                  <c:v>0.90243902439024393</c:v>
                </c:pt>
                <c:pt idx="76">
                  <c:v>0.86486486486486491</c:v>
                </c:pt>
                <c:pt idx="77">
                  <c:v>0.78</c:v>
                </c:pt>
                <c:pt idx="78">
                  <c:v>0.88888888888888884</c:v>
                </c:pt>
                <c:pt idx="79">
                  <c:v>0.81578947368421062</c:v>
                </c:pt>
                <c:pt idx="80">
                  <c:v>0.82926829268292679</c:v>
                </c:pt>
                <c:pt idx="81">
                  <c:v>0.91176470588235292</c:v>
                </c:pt>
                <c:pt idx="82">
                  <c:v>0.87765521318117867</c:v>
                </c:pt>
                <c:pt idx="83">
                  <c:v>0.84745762711864403</c:v>
                </c:pt>
                <c:pt idx="84">
                  <c:v>0.8571428571428571</c:v>
                </c:pt>
                <c:pt idx="85">
                  <c:v>0.97435897435897434</c:v>
                </c:pt>
                <c:pt idx="86">
                  <c:v>0.95121951219512191</c:v>
                </c:pt>
                <c:pt idx="87">
                  <c:v>0.94366197183098588</c:v>
                </c:pt>
                <c:pt idx="88">
                  <c:v>0.7068965517241379</c:v>
                </c:pt>
                <c:pt idx="89">
                  <c:v>0.86111111111111116</c:v>
                </c:pt>
                <c:pt idx="90">
                  <c:v>0.79166666666666663</c:v>
                </c:pt>
                <c:pt idx="91">
                  <c:v>0.92</c:v>
                </c:pt>
                <c:pt idx="92">
                  <c:v>0.93478260869565222</c:v>
                </c:pt>
                <c:pt idx="93">
                  <c:v>0.83333333333333337</c:v>
                </c:pt>
                <c:pt idx="94">
                  <c:v>0.86206896551724133</c:v>
                </c:pt>
                <c:pt idx="95">
                  <c:v>0.9642857142857143</c:v>
                </c:pt>
                <c:pt idx="96">
                  <c:v>0.92982456140350878</c:v>
                </c:pt>
                <c:pt idx="97">
                  <c:v>0.84745762711864403</c:v>
                </c:pt>
                <c:pt idx="98">
                  <c:v>0.75384615384615383</c:v>
                </c:pt>
                <c:pt idx="99">
                  <c:v>0.8979591836734695</c:v>
                </c:pt>
                <c:pt idx="100">
                  <c:v>0.82692307692307687</c:v>
                </c:pt>
                <c:pt idx="101">
                  <c:v>0.875</c:v>
                </c:pt>
                <c:pt idx="102">
                  <c:v>0.74576271186440679</c:v>
                </c:pt>
                <c:pt idx="103">
                  <c:v>0.93939393939393945</c:v>
                </c:pt>
                <c:pt idx="104">
                  <c:v>0.97037037037037033</c:v>
                </c:pt>
                <c:pt idx="105">
                  <c:v>0.84313725490196079</c:v>
                </c:pt>
                <c:pt idx="106">
                  <c:v>0.91111111111111132</c:v>
                </c:pt>
                <c:pt idx="107">
                  <c:v>0.89743589743589747</c:v>
                </c:pt>
                <c:pt idx="108">
                  <c:v>0.93076923076923079</c:v>
                </c:pt>
                <c:pt idx="109">
                  <c:v>0.92028985507246375</c:v>
                </c:pt>
                <c:pt idx="110">
                  <c:v>0.8523489932885906</c:v>
                </c:pt>
                <c:pt idx="111">
                  <c:v>0.86238532110091748</c:v>
                </c:pt>
                <c:pt idx="112">
                  <c:v>0.85218550651892144</c:v>
                </c:pt>
                <c:pt idx="113">
                  <c:v>0.91780821917808242</c:v>
                </c:pt>
                <c:pt idx="114">
                  <c:v>0.93333333333333335</c:v>
                </c:pt>
                <c:pt idx="115">
                  <c:v>0.90909090909090906</c:v>
                </c:pt>
                <c:pt idx="116">
                  <c:v>0.81428571428571428</c:v>
                </c:pt>
                <c:pt idx="117">
                  <c:v>0.875</c:v>
                </c:pt>
                <c:pt idx="118">
                  <c:v>0.86111111111111116</c:v>
                </c:pt>
                <c:pt idx="119">
                  <c:v>0.71875</c:v>
                </c:pt>
                <c:pt idx="120">
                  <c:v>0.75510204081632648</c:v>
                </c:pt>
                <c:pt idx="121">
                  <c:v>0.84848484848484851</c:v>
                </c:pt>
                <c:pt idx="122">
                  <c:v>0.88888888888888884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свод'!$E$5:$E$127</c:f>
              <c:numCache>
                <c:formatCode>#,##0.00</c:formatCode>
                <c:ptCount val="123"/>
                <c:pt idx="0">
                  <c:v>0.86246628167736805</c:v>
                </c:pt>
                <c:pt idx="1">
                  <c:v>0.86246628167736805</c:v>
                </c:pt>
                <c:pt idx="3">
                  <c:v>0.86246628167736805</c:v>
                </c:pt>
                <c:pt idx="4">
                  <c:v>0.86246628167736805</c:v>
                </c:pt>
                <c:pt idx="5">
                  <c:v>0.86246628167736805</c:v>
                </c:pt>
                <c:pt idx="6">
                  <c:v>0.86246628167736805</c:v>
                </c:pt>
                <c:pt idx="7">
                  <c:v>0.86246628167736805</c:v>
                </c:pt>
                <c:pt idx="8">
                  <c:v>0.86246628167736805</c:v>
                </c:pt>
                <c:pt idx="9">
                  <c:v>0.86246628167736805</c:v>
                </c:pt>
                <c:pt idx="10">
                  <c:v>0.86246628167736805</c:v>
                </c:pt>
                <c:pt idx="11">
                  <c:v>0.86246628167736805</c:v>
                </c:pt>
                <c:pt idx="13">
                  <c:v>0.86246628167736805</c:v>
                </c:pt>
                <c:pt idx="14">
                  <c:v>0.86246628167736805</c:v>
                </c:pt>
                <c:pt idx="15">
                  <c:v>0.86246628167736805</c:v>
                </c:pt>
                <c:pt idx="16">
                  <c:v>0.86246628167736805</c:v>
                </c:pt>
                <c:pt idx="17">
                  <c:v>0.86246628167736805</c:v>
                </c:pt>
                <c:pt idx="18">
                  <c:v>0.86246628167736805</c:v>
                </c:pt>
                <c:pt idx="19">
                  <c:v>0.86246628167736805</c:v>
                </c:pt>
                <c:pt idx="20">
                  <c:v>0.86246628167736805</c:v>
                </c:pt>
                <c:pt idx="21">
                  <c:v>0.86246628167736805</c:v>
                </c:pt>
                <c:pt idx="22">
                  <c:v>0.86246628167736805</c:v>
                </c:pt>
                <c:pt idx="23">
                  <c:v>0.86246628167736805</c:v>
                </c:pt>
                <c:pt idx="24">
                  <c:v>0.86246628167736805</c:v>
                </c:pt>
                <c:pt idx="25">
                  <c:v>0.86246628167736805</c:v>
                </c:pt>
                <c:pt idx="27">
                  <c:v>0.86246628167736805</c:v>
                </c:pt>
                <c:pt idx="28">
                  <c:v>0.86246628167736805</c:v>
                </c:pt>
                <c:pt idx="29">
                  <c:v>0.86246628167736805</c:v>
                </c:pt>
                <c:pt idx="30">
                  <c:v>0.86246628167736805</c:v>
                </c:pt>
                <c:pt idx="31">
                  <c:v>0.86246628167736805</c:v>
                </c:pt>
                <c:pt idx="32">
                  <c:v>0.86246628167736805</c:v>
                </c:pt>
                <c:pt idx="33">
                  <c:v>0.86246628167736805</c:v>
                </c:pt>
                <c:pt idx="34">
                  <c:v>0.86246628167736805</c:v>
                </c:pt>
                <c:pt idx="35">
                  <c:v>0.86246628167736805</c:v>
                </c:pt>
                <c:pt idx="36">
                  <c:v>0.86246628167736805</c:v>
                </c:pt>
                <c:pt idx="37">
                  <c:v>0.86246628167736805</c:v>
                </c:pt>
                <c:pt idx="38">
                  <c:v>0.86246628167736805</c:v>
                </c:pt>
                <c:pt idx="39">
                  <c:v>0.86246628167736805</c:v>
                </c:pt>
                <c:pt idx="40">
                  <c:v>0.86246628167736805</c:v>
                </c:pt>
                <c:pt idx="41">
                  <c:v>0.86246628167736805</c:v>
                </c:pt>
                <c:pt idx="42">
                  <c:v>0.86246628167736805</c:v>
                </c:pt>
                <c:pt idx="43">
                  <c:v>0.86246628167736805</c:v>
                </c:pt>
                <c:pt idx="44">
                  <c:v>0.86246628167736805</c:v>
                </c:pt>
                <c:pt idx="45">
                  <c:v>0.86246628167736805</c:v>
                </c:pt>
                <c:pt idx="47">
                  <c:v>0.86246628167736805</c:v>
                </c:pt>
                <c:pt idx="48">
                  <c:v>0.86246628167736805</c:v>
                </c:pt>
                <c:pt idx="49">
                  <c:v>0.86246628167736805</c:v>
                </c:pt>
                <c:pt idx="50">
                  <c:v>0.86246628167736805</c:v>
                </c:pt>
                <c:pt idx="51">
                  <c:v>0.86246628167736805</c:v>
                </c:pt>
                <c:pt idx="52">
                  <c:v>0.86246628167736805</c:v>
                </c:pt>
                <c:pt idx="53">
                  <c:v>0.86246628167736805</c:v>
                </c:pt>
                <c:pt idx="54">
                  <c:v>0.86246628167736805</c:v>
                </c:pt>
                <c:pt idx="55">
                  <c:v>0.86246628167736805</c:v>
                </c:pt>
                <c:pt idx="56">
                  <c:v>0.86246628167736805</c:v>
                </c:pt>
                <c:pt idx="57">
                  <c:v>0.86246628167736805</c:v>
                </c:pt>
                <c:pt idx="58">
                  <c:v>0.86246628167736805</c:v>
                </c:pt>
                <c:pt idx="59">
                  <c:v>0.86246628167736805</c:v>
                </c:pt>
                <c:pt idx="60">
                  <c:v>0.86246628167736805</c:v>
                </c:pt>
                <c:pt idx="61">
                  <c:v>0.86246628167736805</c:v>
                </c:pt>
                <c:pt idx="62">
                  <c:v>0.86246628167736805</c:v>
                </c:pt>
                <c:pt idx="63">
                  <c:v>0.86246628167736805</c:v>
                </c:pt>
                <c:pt idx="64">
                  <c:v>0.86246628167736805</c:v>
                </c:pt>
                <c:pt idx="65">
                  <c:v>0.86246628167736805</c:v>
                </c:pt>
                <c:pt idx="67">
                  <c:v>0.86246628167736805</c:v>
                </c:pt>
                <c:pt idx="68">
                  <c:v>0.86246628167736805</c:v>
                </c:pt>
                <c:pt idx="69">
                  <c:v>0.86246628167736805</c:v>
                </c:pt>
                <c:pt idx="70">
                  <c:v>0.86246628167736805</c:v>
                </c:pt>
                <c:pt idx="71">
                  <c:v>0.86246628167736805</c:v>
                </c:pt>
                <c:pt idx="72">
                  <c:v>0.86246628167736805</c:v>
                </c:pt>
                <c:pt idx="73">
                  <c:v>0.86246628167736805</c:v>
                </c:pt>
                <c:pt idx="74">
                  <c:v>0.86246628167736805</c:v>
                </c:pt>
                <c:pt idx="75">
                  <c:v>0.86246628167736805</c:v>
                </c:pt>
                <c:pt idx="76">
                  <c:v>0.86246628167736805</c:v>
                </c:pt>
                <c:pt idx="77">
                  <c:v>0.86246628167736805</c:v>
                </c:pt>
                <c:pt idx="78">
                  <c:v>0.86246628167736805</c:v>
                </c:pt>
                <c:pt idx="79">
                  <c:v>0.86246628167736805</c:v>
                </c:pt>
                <c:pt idx="80">
                  <c:v>0.86246628167736805</c:v>
                </c:pt>
                <c:pt idx="81">
                  <c:v>0.86246628167736805</c:v>
                </c:pt>
                <c:pt idx="83">
                  <c:v>0.86246628167736805</c:v>
                </c:pt>
                <c:pt idx="84">
                  <c:v>0.86246628167736805</c:v>
                </c:pt>
                <c:pt idx="85">
                  <c:v>0.86246628167736805</c:v>
                </c:pt>
                <c:pt idx="86">
                  <c:v>0.86246628167736805</c:v>
                </c:pt>
                <c:pt idx="87">
                  <c:v>0.86246628167736805</c:v>
                </c:pt>
                <c:pt idx="88">
                  <c:v>0.86246628167736805</c:v>
                </c:pt>
                <c:pt idx="89">
                  <c:v>0.86246628167736805</c:v>
                </c:pt>
                <c:pt idx="90">
                  <c:v>0.86246628167736805</c:v>
                </c:pt>
                <c:pt idx="91">
                  <c:v>0.86246628167736805</c:v>
                </c:pt>
                <c:pt idx="92">
                  <c:v>0.86246628167736805</c:v>
                </c:pt>
                <c:pt idx="93">
                  <c:v>0.86246628167736805</c:v>
                </c:pt>
                <c:pt idx="94">
                  <c:v>0.86246628167736805</c:v>
                </c:pt>
                <c:pt idx="95">
                  <c:v>0.86246628167736805</c:v>
                </c:pt>
                <c:pt idx="96">
                  <c:v>0.86246628167736805</c:v>
                </c:pt>
                <c:pt idx="97">
                  <c:v>0.86246628167736805</c:v>
                </c:pt>
                <c:pt idx="98">
                  <c:v>0.86246628167736805</c:v>
                </c:pt>
                <c:pt idx="99">
                  <c:v>0.86246628167736805</c:v>
                </c:pt>
                <c:pt idx="100">
                  <c:v>0.86246628167736805</c:v>
                </c:pt>
                <c:pt idx="101">
                  <c:v>0.86246628167736805</c:v>
                </c:pt>
                <c:pt idx="102">
                  <c:v>0.86246628167736805</c:v>
                </c:pt>
                <c:pt idx="103">
                  <c:v>0.86246628167736805</c:v>
                </c:pt>
                <c:pt idx="104">
                  <c:v>0.86246628167736805</c:v>
                </c:pt>
                <c:pt idx="105">
                  <c:v>0.86246628167736805</c:v>
                </c:pt>
                <c:pt idx="106">
                  <c:v>0.86246628167736805</c:v>
                </c:pt>
                <c:pt idx="107">
                  <c:v>0.86246628167736805</c:v>
                </c:pt>
                <c:pt idx="108">
                  <c:v>0.86246628167736805</c:v>
                </c:pt>
                <c:pt idx="109">
                  <c:v>0.86246628167736805</c:v>
                </c:pt>
                <c:pt idx="110">
                  <c:v>0.86246628167736805</c:v>
                </c:pt>
                <c:pt idx="111">
                  <c:v>0.86246628167736805</c:v>
                </c:pt>
                <c:pt idx="113">
                  <c:v>0.86246628167736805</c:v>
                </c:pt>
                <c:pt idx="114">
                  <c:v>0.86246628167736805</c:v>
                </c:pt>
                <c:pt idx="115">
                  <c:v>0.86246628167736805</c:v>
                </c:pt>
                <c:pt idx="116">
                  <c:v>0.86246628167736805</c:v>
                </c:pt>
                <c:pt idx="117">
                  <c:v>0.86246628167736805</c:v>
                </c:pt>
                <c:pt idx="118">
                  <c:v>0.86246628167736805</c:v>
                </c:pt>
                <c:pt idx="119">
                  <c:v>0.86246628167736805</c:v>
                </c:pt>
                <c:pt idx="120">
                  <c:v>0.86246628167736805</c:v>
                </c:pt>
                <c:pt idx="121">
                  <c:v>0.86246628167736805</c:v>
                </c:pt>
                <c:pt idx="122">
                  <c:v>0.86246628167736805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60368"/>
        <c:axId val="217262328"/>
      </c:lineChart>
      <c:catAx>
        <c:axId val="21726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2328"/>
        <c:crosses val="autoZero"/>
        <c:auto val="1"/>
        <c:lblAlgn val="ctr"/>
        <c:lblOffset val="100"/>
        <c:noMultiLvlLbl val="0"/>
      </c:catAx>
      <c:valAx>
        <c:axId val="21726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4680250684488"/>
          <c:y val="7.6843939589518587E-2"/>
          <c:w val="0.3232713117271005"/>
          <c:h val="4.6106880082612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09247127630853"/>
          <c:y val="2.20994517866527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505958160722639E-2"/>
          <c:y val="1.7409457018596409E-2"/>
          <c:w val="0.98119457200321691"/>
          <c:h val="0.64281582204740295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свод'!$J$5:$J$127</c:f>
              <c:numCache>
                <c:formatCode>#,##0.00</c:formatCode>
                <c:ptCount val="123"/>
                <c:pt idx="0">
                  <c:v>0.59564726242798471</c:v>
                </c:pt>
                <c:pt idx="1">
                  <c:v>0.45454545454545453</c:v>
                </c:pt>
                <c:pt idx="2">
                  <c:v>0.57444208063403102</c:v>
                </c:pt>
                <c:pt idx="3">
                  <c:v>0.53846153846153844</c:v>
                </c:pt>
                <c:pt idx="4">
                  <c:v>0.6785714285714286</c:v>
                </c:pt>
                <c:pt idx="5">
                  <c:v>0.60784313725490191</c:v>
                </c:pt>
                <c:pt idx="6">
                  <c:v>0.7567567567567568</c:v>
                </c:pt>
                <c:pt idx="7">
                  <c:v>0.76315789473684215</c:v>
                </c:pt>
                <c:pt idx="8">
                  <c:v>0.5357142857142857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0.45614035087719296</c:v>
                </c:pt>
                <c:pt idx="12">
                  <c:v>0.62375740893652865</c:v>
                </c:pt>
                <c:pt idx="13">
                  <c:v>0.51219512195121952</c:v>
                </c:pt>
                <c:pt idx="14">
                  <c:v>0.7</c:v>
                </c:pt>
                <c:pt idx="15">
                  <c:v>0.76623376623376627</c:v>
                </c:pt>
                <c:pt idx="16">
                  <c:v>0.73770491803278693</c:v>
                </c:pt>
                <c:pt idx="17">
                  <c:v>0.625</c:v>
                </c:pt>
                <c:pt idx="18">
                  <c:v>0.58333333333333337</c:v>
                </c:pt>
                <c:pt idx="19">
                  <c:v>0.66101694915254239</c:v>
                </c:pt>
                <c:pt idx="20">
                  <c:v>0.61290322580645162</c:v>
                </c:pt>
                <c:pt idx="21">
                  <c:v>0.54929577464788737</c:v>
                </c:pt>
                <c:pt idx="22">
                  <c:v>0.55384615384615388</c:v>
                </c:pt>
                <c:pt idx="23">
                  <c:v>0.5</c:v>
                </c:pt>
                <c:pt idx="24">
                  <c:v>0.6</c:v>
                </c:pt>
                <c:pt idx="25">
                  <c:v>0.70731707317073167</c:v>
                </c:pt>
                <c:pt idx="26">
                  <c:v>0.65140371704511946</c:v>
                </c:pt>
                <c:pt idx="27">
                  <c:v>0.73750000000000004</c:v>
                </c:pt>
                <c:pt idx="28">
                  <c:v>0.6</c:v>
                </c:pt>
                <c:pt idx="29">
                  <c:v>0.81176470588235294</c:v>
                </c:pt>
                <c:pt idx="30">
                  <c:v>0.66176470588235292</c:v>
                </c:pt>
                <c:pt idx="31">
                  <c:v>0.81081081081081086</c:v>
                </c:pt>
                <c:pt idx="32">
                  <c:v>0.58139534883720934</c:v>
                </c:pt>
                <c:pt idx="33">
                  <c:v>0.64583333333333337</c:v>
                </c:pt>
                <c:pt idx="34">
                  <c:v>0.5</c:v>
                </c:pt>
                <c:pt idx="35">
                  <c:v>0.6</c:v>
                </c:pt>
                <c:pt idx="36">
                  <c:v>0.71111111111111114</c:v>
                </c:pt>
                <c:pt idx="37">
                  <c:v>0.75862068965517238</c:v>
                </c:pt>
                <c:pt idx="38">
                  <c:v>0.50847457627118642</c:v>
                </c:pt>
                <c:pt idx="39">
                  <c:v>0.7068965517241379</c:v>
                </c:pt>
                <c:pt idx="40">
                  <c:v>0.60563380281690138</c:v>
                </c:pt>
                <c:pt idx="41">
                  <c:v>0.57894736842105265</c:v>
                </c:pt>
                <c:pt idx="42">
                  <c:v>0.64444444444444449</c:v>
                </c:pt>
                <c:pt idx="43">
                  <c:v>0.7567567567567568</c:v>
                </c:pt>
                <c:pt idx="44">
                  <c:v>0.65671641791044777</c:v>
                </c:pt>
                <c:pt idx="45">
                  <c:v>0.5</c:v>
                </c:pt>
                <c:pt idx="46">
                  <c:v>0.60275349206689033</c:v>
                </c:pt>
                <c:pt idx="47">
                  <c:v>0.72941176470588232</c:v>
                </c:pt>
                <c:pt idx="48">
                  <c:v>0.71739130434782605</c:v>
                </c:pt>
                <c:pt idx="49">
                  <c:v>0.45985401459854014</c:v>
                </c:pt>
                <c:pt idx="50">
                  <c:v>0.6470588235294118</c:v>
                </c:pt>
                <c:pt idx="51">
                  <c:v>0.69620253164556967</c:v>
                </c:pt>
                <c:pt idx="52">
                  <c:v>0.8</c:v>
                </c:pt>
                <c:pt idx="53">
                  <c:v>0.5</c:v>
                </c:pt>
                <c:pt idx="54">
                  <c:v>0.48888888888888887</c:v>
                </c:pt>
                <c:pt idx="55">
                  <c:v>0.54054054054054057</c:v>
                </c:pt>
                <c:pt idx="56">
                  <c:v>0.68421052631578949</c:v>
                </c:pt>
                <c:pt idx="57">
                  <c:v>0.48837209302325579</c:v>
                </c:pt>
                <c:pt idx="58">
                  <c:v>0.39130434782608697</c:v>
                </c:pt>
                <c:pt idx="59">
                  <c:v>0.62068965517241381</c:v>
                </c:pt>
                <c:pt idx="60">
                  <c:v>0.6</c:v>
                </c:pt>
                <c:pt idx="61">
                  <c:v>0.48936170212765956</c:v>
                </c:pt>
                <c:pt idx="62">
                  <c:v>0.75609756097560976</c:v>
                </c:pt>
                <c:pt idx="63">
                  <c:v>0.6875</c:v>
                </c:pt>
                <c:pt idx="64">
                  <c:v>0.61971830985915488</c:v>
                </c:pt>
                <c:pt idx="65">
                  <c:v>0.5357142857142857</c:v>
                </c:pt>
                <c:pt idx="66">
                  <c:v>0.54532939869176211</c:v>
                </c:pt>
                <c:pt idx="67">
                  <c:v>0.55223880597014929</c:v>
                </c:pt>
                <c:pt idx="68">
                  <c:v>0.59210526315789469</c:v>
                </c:pt>
                <c:pt idx="69">
                  <c:v>0.76595744680851063</c:v>
                </c:pt>
                <c:pt idx="70">
                  <c:v>0.625</c:v>
                </c:pt>
                <c:pt idx="71">
                  <c:v>0.390625</c:v>
                </c:pt>
                <c:pt idx="72">
                  <c:v>0.37254901960784315</c:v>
                </c:pt>
                <c:pt idx="73">
                  <c:v>0.65306122448979587</c:v>
                </c:pt>
                <c:pt idx="74">
                  <c:v>0.45588235294117646</c:v>
                </c:pt>
                <c:pt idx="75">
                  <c:v>0.5</c:v>
                </c:pt>
                <c:pt idx="76">
                  <c:v>0.61728395061728392</c:v>
                </c:pt>
                <c:pt idx="77">
                  <c:v>0.42666666666666669</c:v>
                </c:pt>
                <c:pt idx="78">
                  <c:v>0.72727272727272729</c:v>
                </c:pt>
                <c:pt idx="79">
                  <c:v>0.31707317073170732</c:v>
                </c:pt>
                <c:pt idx="80">
                  <c:v>0.48</c:v>
                </c:pt>
                <c:pt idx="81">
                  <c:v>0.70422535211267601</c:v>
                </c:pt>
                <c:pt idx="82">
                  <c:v>0.58036890691071619</c:v>
                </c:pt>
                <c:pt idx="83">
                  <c:v>0.61290322580645162</c:v>
                </c:pt>
                <c:pt idx="84">
                  <c:v>0.5714285714285714</c:v>
                </c:pt>
                <c:pt idx="85">
                  <c:v>0.6875</c:v>
                </c:pt>
                <c:pt idx="86">
                  <c:v>0.71764705882352942</c:v>
                </c:pt>
                <c:pt idx="87">
                  <c:v>0.70666666666666667</c:v>
                </c:pt>
                <c:pt idx="88">
                  <c:v>0.29629629629629628</c:v>
                </c:pt>
                <c:pt idx="89">
                  <c:v>0.50467289719626163</c:v>
                </c:pt>
                <c:pt idx="90">
                  <c:v>0.54545454545454541</c:v>
                </c:pt>
                <c:pt idx="91">
                  <c:v>0.53846153846153844</c:v>
                </c:pt>
                <c:pt idx="92">
                  <c:v>0.58823529411764708</c:v>
                </c:pt>
                <c:pt idx="93">
                  <c:v>0.41860465116279072</c:v>
                </c:pt>
                <c:pt idx="94">
                  <c:v>0.84210526315789469</c:v>
                </c:pt>
                <c:pt idx="95">
                  <c:v>0.60344827586206895</c:v>
                </c:pt>
                <c:pt idx="96">
                  <c:v>0.67741935483870963</c:v>
                </c:pt>
                <c:pt idx="97">
                  <c:v>0.64912280701754388</c:v>
                </c:pt>
                <c:pt idx="98">
                  <c:v>0.5757575757575758</c:v>
                </c:pt>
                <c:pt idx="99">
                  <c:v>0.48214285714285715</c:v>
                </c:pt>
                <c:pt idx="100">
                  <c:v>0.65454545454545454</c:v>
                </c:pt>
                <c:pt idx="101">
                  <c:v>0.33333333333333331</c:v>
                </c:pt>
                <c:pt idx="102">
                  <c:v>0.50943396226415094</c:v>
                </c:pt>
                <c:pt idx="103">
                  <c:v>0.59459459459459463</c:v>
                </c:pt>
                <c:pt idx="104">
                  <c:v>0.8188405797101449</c:v>
                </c:pt>
                <c:pt idx="105">
                  <c:v>0.46846846846846846</c:v>
                </c:pt>
                <c:pt idx="106">
                  <c:v>0.70329670329670335</c:v>
                </c:pt>
                <c:pt idx="107">
                  <c:v>0.60493827160493829</c:v>
                </c:pt>
                <c:pt idx="108">
                  <c:v>0.62142857142857144</c:v>
                </c:pt>
                <c:pt idx="109">
                  <c:v>0.56462585034013602</c:v>
                </c:pt>
                <c:pt idx="110">
                  <c:v>0.52662721893491127</c:v>
                </c:pt>
                <c:pt idx="111">
                  <c:v>0.41269841269841268</c:v>
                </c:pt>
                <c:pt idx="112">
                  <c:v>0.59264384288762184</c:v>
                </c:pt>
                <c:pt idx="113">
                  <c:v>0.94444444444444442</c:v>
                </c:pt>
                <c:pt idx="114">
                  <c:v>0.5</c:v>
                </c:pt>
                <c:pt idx="115">
                  <c:v>0.76923076923076927</c:v>
                </c:pt>
                <c:pt idx="116">
                  <c:v>0.58208955223880599</c:v>
                </c:pt>
                <c:pt idx="117">
                  <c:v>0.61363636363636365</c:v>
                </c:pt>
                <c:pt idx="118">
                  <c:v>0.6029411764705882</c:v>
                </c:pt>
                <c:pt idx="119">
                  <c:v>0.54545454545454541</c:v>
                </c:pt>
                <c:pt idx="120">
                  <c:v>0.5636363636363636</c:v>
                </c:pt>
                <c:pt idx="121">
                  <c:v>0.5714285714285714</c:v>
                </c:pt>
                <c:pt idx="122">
                  <c:v>0.23357664233576642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свод'!$K$5:$K$127</c:f>
              <c:numCache>
                <c:formatCode>#,##0.00</c:formatCode>
                <c:ptCount val="123"/>
                <c:pt idx="0">
                  <c:v>0.59564726242798471</c:v>
                </c:pt>
                <c:pt idx="1">
                  <c:v>0.59564726242798471</c:v>
                </c:pt>
                <c:pt idx="3">
                  <c:v>0.59564726242798471</c:v>
                </c:pt>
                <c:pt idx="4">
                  <c:v>0.59564726242798471</c:v>
                </c:pt>
                <c:pt idx="5">
                  <c:v>0.59564726242798471</c:v>
                </c:pt>
                <c:pt idx="6">
                  <c:v>0.59564726242798471</c:v>
                </c:pt>
                <c:pt idx="7">
                  <c:v>0.59564726242798471</c:v>
                </c:pt>
                <c:pt idx="8">
                  <c:v>0.59564726242798471</c:v>
                </c:pt>
                <c:pt idx="9">
                  <c:v>0.59564726242798471</c:v>
                </c:pt>
                <c:pt idx="10">
                  <c:v>0.59564726242798471</c:v>
                </c:pt>
                <c:pt idx="11">
                  <c:v>0.59564726242798471</c:v>
                </c:pt>
                <c:pt idx="13">
                  <c:v>0.59564726242798471</c:v>
                </c:pt>
                <c:pt idx="14">
                  <c:v>0.59564726242798471</c:v>
                </c:pt>
                <c:pt idx="15">
                  <c:v>0.59564726242798471</c:v>
                </c:pt>
                <c:pt idx="16">
                  <c:v>0.59564726242798471</c:v>
                </c:pt>
                <c:pt idx="17">
                  <c:v>0.59564726242798471</c:v>
                </c:pt>
                <c:pt idx="18">
                  <c:v>0.59564726242798471</c:v>
                </c:pt>
                <c:pt idx="19">
                  <c:v>0.59564726242798471</c:v>
                </c:pt>
                <c:pt idx="20">
                  <c:v>0.59564726242798471</c:v>
                </c:pt>
                <c:pt idx="21">
                  <c:v>0.59564726242798471</c:v>
                </c:pt>
                <c:pt idx="22">
                  <c:v>0.59564726242798471</c:v>
                </c:pt>
                <c:pt idx="23">
                  <c:v>0.59564726242798471</c:v>
                </c:pt>
                <c:pt idx="24">
                  <c:v>0.59564726242798471</c:v>
                </c:pt>
                <c:pt idx="25">
                  <c:v>0.59564726242798471</c:v>
                </c:pt>
                <c:pt idx="27">
                  <c:v>0.59564726242798471</c:v>
                </c:pt>
                <c:pt idx="28">
                  <c:v>0.59564726242798471</c:v>
                </c:pt>
                <c:pt idx="29">
                  <c:v>0.59564726242798471</c:v>
                </c:pt>
                <c:pt idx="30">
                  <c:v>0.59564726242798471</c:v>
                </c:pt>
                <c:pt idx="31">
                  <c:v>0.59564726242798471</c:v>
                </c:pt>
                <c:pt idx="32">
                  <c:v>0.59564726242798471</c:v>
                </c:pt>
                <c:pt idx="33">
                  <c:v>0.59564726242798471</c:v>
                </c:pt>
                <c:pt idx="34">
                  <c:v>0.59564726242798471</c:v>
                </c:pt>
                <c:pt idx="35">
                  <c:v>0.59564726242798471</c:v>
                </c:pt>
                <c:pt idx="36">
                  <c:v>0.59564726242798471</c:v>
                </c:pt>
                <c:pt idx="37">
                  <c:v>0.59564726242798471</c:v>
                </c:pt>
                <c:pt idx="38">
                  <c:v>0.59564726242798471</c:v>
                </c:pt>
                <c:pt idx="39">
                  <c:v>0.59564726242798471</c:v>
                </c:pt>
                <c:pt idx="40">
                  <c:v>0.59564726242798471</c:v>
                </c:pt>
                <c:pt idx="41">
                  <c:v>0.59564726242798471</c:v>
                </c:pt>
                <c:pt idx="42">
                  <c:v>0.59564726242798471</c:v>
                </c:pt>
                <c:pt idx="43">
                  <c:v>0.59564726242798471</c:v>
                </c:pt>
                <c:pt idx="44">
                  <c:v>0.59564726242798471</c:v>
                </c:pt>
                <c:pt idx="45">
                  <c:v>0.59564726242798471</c:v>
                </c:pt>
                <c:pt idx="47">
                  <c:v>0.59564726242798471</c:v>
                </c:pt>
                <c:pt idx="48">
                  <c:v>0.59564726242798471</c:v>
                </c:pt>
                <c:pt idx="49">
                  <c:v>0.59564726242798471</c:v>
                </c:pt>
                <c:pt idx="50">
                  <c:v>0.59564726242798471</c:v>
                </c:pt>
                <c:pt idx="51">
                  <c:v>0.59564726242798471</c:v>
                </c:pt>
                <c:pt idx="52">
                  <c:v>0.59564726242798471</c:v>
                </c:pt>
                <c:pt idx="53">
                  <c:v>0.59564726242798471</c:v>
                </c:pt>
                <c:pt idx="54">
                  <c:v>0.59564726242798471</c:v>
                </c:pt>
                <c:pt idx="55">
                  <c:v>0.59564726242798471</c:v>
                </c:pt>
                <c:pt idx="56">
                  <c:v>0.59564726242798471</c:v>
                </c:pt>
                <c:pt idx="57">
                  <c:v>0.59564726242798471</c:v>
                </c:pt>
                <c:pt idx="58">
                  <c:v>0.59564726242798471</c:v>
                </c:pt>
                <c:pt idx="59">
                  <c:v>0.59564726242798471</c:v>
                </c:pt>
                <c:pt idx="60">
                  <c:v>0.59564726242798471</c:v>
                </c:pt>
                <c:pt idx="61">
                  <c:v>0.59564726242798471</c:v>
                </c:pt>
                <c:pt idx="62">
                  <c:v>0.59564726242798471</c:v>
                </c:pt>
                <c:pt idx="63">
                  <c:v>0.59564726242798471</c:v>
                </c:pt>
                <c:pt idx="64">
                  <c:v>0.59564726242798471</c:v>
                </c:pt>
                <c:pt idx="65">
                  <c:v>0.59564726242798471</c:v>
                </c:pt>
                <c:pt idx="67">
                  <c:v>0.59564726242798471</c:v>
                </c:pt>
                <c:pt idx="68">
                  <c:v>0.59564726242798471</c:v>
                </c:pt>
                <c:pt idx="69">
                  <c:v>0.59564726242798471</c:v>
                </c:pt>
                <c:pt idx="70">
                  <c:v>0.59564726242798471</c:v>
                </c:pt>
                <c:pt idx="71">
                  <c:v>0.59564726242798471</c:v>
                </c:pt>
                <c:pt idx="72">
                  <c:v>0.59564726242798471</c:v>
                </c:pt>
                <c:pt idx="73">
                  <c:v>0.59564726242798471</c:v>
                </c:pt>
                <c:pt idx="74">
                  <c:v>0.59564726242798471</c:v>
                </c:pt>
                <c:pt idx="75">
                  <c:v>0.59564726242798471</c:v>
                </c:pt>
                <c:pt idx="76">
                  <c:v>0.59564726242798471</c:v>
                </c:pt>
                <c:pt idx="77">
                  <c:v>0.59564726242798471</c:v>
                </c:pt>
                <c:pt idx="78">
                  <c:v>0.59564726242798471</c:v>
                </c:pt>
                <c:pt idx="79">
                  <c:v>0.59564726242798471</c:v>
                </c:pt>
                <c:pt idx="80">
                  <c:v>0.59564726242798471</c:v>
                </c:pt>
                <c:pt idx="81">
                  <c:v>0.59564726242798471</c:v>
                </c:pt>
                <c:pt idx="83">
                  <c:v>0.59564726242798471</c:v>
                </c:pt>
                <c:pt idx="84">
                  <c:v>0.59564726242798471</c:v>
                </c:pt>
                <c:pt idx="85">
                  <c:v>0.59564726242798471</c:v>
                </c:pt>
                <c:pt idx="86">
                  <c:v>0.59564726242798471</c:v>
                </c:pt>
                <c:pt idx="87">
                  <c:v>0.59564726242798471</c:v>
                </c:pt>
                <c:pt idx="88">
                  <c:v>0.59564726242798471</c:v>
                </c:pt>
                <c:pt idx="89">
                  <c:v>0.59564726242798471</c:v>
                </c:pt>
                <c:pt idx="90">
                  <c:v>0.59564726242798471</c:v>
                </c:pt>
                <c:pt idx="91">
                  <c:v>0.59564726242798471</c:v>
                </c:pt>
                <c:pt idx="92">
                  <c:v>0.59564726242798471</c:v>
                </c:pt>
                <c:pt idx="93">
                  <c:v>0.59564726242798471</c:v>
                </c:pt>
                <c:pt idx="94">
                  <c:v>0.59564726242798471</c:v>
                </c:pt>
                <c:pt idx="95">
                  <c:v>0.59564726242798471</c:v>
                </c:pt>
                <c:pt idx="96">
                  <c:v>0.59564726242798471</c:v>
                </c:pt>
                <c:pt idx="97">
                  <c:v>0.59564726242798471</c:v>
                </c:pt>
                <c:pt idx="98">
                  <c:v>0.59564726242798471</c:v>
                </c:pt>
                <c:pt idx="99">
                  <c:v>0.59564726242798471</c:v>
                </c:pt>
                <c:pt idx="100">
                  <c:v>0.59564726242798471</c:v>
                </c:pt>
                <c:pt idx="101">
                  <c:v>0.59564726242798471</c:v>
                </c:pt>
                <c:pt idx="102">
                  <c:v>0.59564726242798471</c:v>
                </c:pt>
                <c:pt idx="103">
                  <c:v>0.59564726242798471</c:v>
                </c:pt>
                <c:pt idx="104">
                  <c:v>0.59564726242798471</c:v>
                </c:pt>
                <c:pt idx="105">
                  <c:v>0.59564726242798471</c:v>
                </c:pt>
                <c:pt idx="106">
                  <c:v>0.59564726242798471</c:v>
                </c:pt>
                <c:pt idx="107">
                  <c:v>0.59564726242798471</c:v>
                </c:pt>
                <c:pt idx="108">
                  <c:v>0.59564726242798471</c:v>
                </c:pt>
                <c:pt idx="109">
                  <c:v>0.59564726242798471</c:v>
                </c:pt>
                <c:pt idx="110">
                  <c:v>0.59564726242798471</c:v>
                </c:pt>
                <c:pt idx="111">
                  <c:v>0.59564726242798471</c:v>
                </c:pt>
                <c:pt idx="113">
                  <c:v>0.59564726242798471</c:v>
                </c:pt>
                <c:pt idx="114">
                  <c:v>0.59564726242798471</c:v>
                </c:pt>
                <c:pt idx="115">
                  <c:v>0.59564726242798471</c:v>
                </c:pt>
                <c:pt idx="116">
                  <c:v>0.59564726242798471</c:v>
                </c:pt>
                <c:pt idx="117">
                  <c:v>0.59564726242798471</c:v>
                </c:pt>
                <c:pt idx="118">
                  <c:v>0.59564726242798471</c:v>
                </c:pt>
                <c:pt idx="119">
                  <c:v>0.59564726242798471</c:v>
                </c:pt>
                <c:pt idx="120">
                  <c:v>0.59564726242798471</c:v>
                </c:pt>
                <c:pt idx="121">
                  <c:v>0.59564726242798471</c:v>
                </c:pt>
                <c:pt idx="122">
                  <c:v>0.59564726242798471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59976"/>
        <c:axId val="217263112"/>
      </c:lineChart>
      <c:catAx>
        <c:axId val="21725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3112"/>
        <c:crosses val="autoZero"/>
        <c:auto val="1"/>
        <c:lblAlgn val="ctr"/>
        <c:lblOffset val="100"/>
        <c:noMultiLvlLbl val="0"/>
      </c:catAx>
      <c:valAx>
        <c:axId val="21726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5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200393771457088"/>
          <c:y val="7.2129671771904255E-2"/>
          <c:w val="0.31312010877477148"/>
          <c:h val="4.1436762119026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8917033163561E-2"/>
          <c:y val="1.5009242144177449E-2"/>
          <c:w val="0.97759042936686336"/>
          <c:h val="0.64396000407527609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свод'!$M$5:$M$127</c:f>
              <c:numCache>
                <c:formatCode>#,##0.00</c:formatCode>
                <c:ptCount val="123"/>
                <c:pt idx="0">
                  <c:v>0.47673151886449738</c:v>
                </c:pt>
                <c:pt idx="1">
                  <c:v>0.52729999999999999</c:v>
                </c:pt>
                <c:pt idx="2">
                  <c:v>0.47477777777777785</c:v>
                </c:pt>
                <c:pt idx="3">
                  <c:v>0.57689999999999997</c:v>
                </c:pt>
                <c:pt idx="4">
                  <c:v>0.41670000000000001</c:v>
                </c:pt>
                <c:pt idx="5">
                  <c:v>0.47060000000000002</c:v>
                </c:pt>
                <c:pt idx="6">
                  <c:v>0.52249999999999996</c:v>
                </c:pt>
                <c:pt idx="7">
                  <c:v>0.36840000000000006</c:v>
                </c:pt>
                <c:pt idx="8">
                  <c:v>0.53570000000000007</c:v>
                </c:pt>
                <c:pt idx="9">
                  <c:v>0.52329999999999999</c:v>
                </c:pt>
                <c:pt idx="10">
                  <c:v>0.42030000000000001</c:v>
                </c:pt>
                <c:pt idx="11">
                  <c:v>0.43859999999999999</c:v>
                </c:pt>
                <c:pt idx="12">
                  <c:v>0.51298107042990548</c:v>
                </c:pt>
                <c:pt idx="13">
                  <c:v>0.53658536585365857</c:v>
                </c:pt>
                <c:pt idx="14">
                  <c:v>0.44</c:v>
                </c:pt>
                <c:pt idx="15">
                  <c:v>0.48051948051948051</c:v>
                </c:pt>
                <c:pt idx="16">
                  <c:v>0.5</c:v>
                </c:pt>
                <c:pt idx="17">
                  <c:v>0.41964285714285715</c:v>
                </c:pt>
                <c:pt idx="18">
                  <c:v>0.45833333333333331</c:v>
                </c:pt>
                <c:pt idx="19">
                  <c:v>0.52542372881355937</c:v>
                </c:pt>
                <c:pt idx="20">
                  <c:v>0.54838709677419351</c:v>
                </c:pt>
                <c:pt idx="21">
                  <c:v>0.57746478873239437</c:v>
                </c:pt>
                <c:pt idx="22">
                  <c:v>0.50769230769230766</c:v>
                </c:pt>
                <c:pt idx="23">
                  <c:v>0.66129032258064513</c:v>
                </c:pt>
                <c:pt idx="24">
                  <c:v>0.55000000000000004</c:v>
                </c:pt>
                <c:pt idx="25">
                  <c:v>0.46341463414634149</c:v>
                </c:pt>
                <c:pt idx="26">
                  <c:v>0.49086180081745578</c:v>
                </c:pt>
                <c:pt idx="27">
                  <c:v>0.41249999999999998</c:v>
                </c:pt>
                <c:pt idx="28">
                  <c:v>0.49</c:v>
                </c:pt>
                <c:pt idx="29">
                  <c:v>0.44705882352941179</c:v>
                </c:pt>
                <c:pt idx="30">
                  <c:v>0.42647058823529416</c:v>
                </c:pt>
                <c:pt idx="31">
                  <c:v>0.5</c:v>
                </c:pt>
                <c:pt idx="32">
                  <c:v>0.55813953488372092</c:v>
                </c:pt>
                <c:pt idx="33">
                  <c:v>0.5</c:v>
                </c:pt>
                <c:pt idx="34">
                  <c:v>0.69444444444444442</c:v>
                </c:pt>
                <c:pt idx="35">
                  <c:v>0.34</c:v>
                </c:pt>
                <c:pt idx="36">
                  <c:v>0.55555555555555558</c:v>
                </c:pt>
                <c:pt idx="37">
                  <c:v>0.2413793103448276</c:v>
                </c:pt>
                <c:pt idx="38">
                  <c:v>0.49152542372881358</c:v>
                </c:pt>
                <c:pt idx="39">
                  <c:v>0.5</c:v>
                </c:pt>
                <c:pt idx="40">
                  <c:v>0.50704225352112675</c:v>
                </c:pt>
                <c:pt idx="41">
                  <c:v>0.55263157894736847</c:v>
                </c:pt>
                <c:pt idx="42">
                  <c:v>0.55555555555555558</c:v>
                </c:pt>
                <c:pt idx="43">
                  <c:v>0.45945945945945948</c:v>
                </c:pt>
                <c:pt idx="44">
                  <c:v>0.55223880597014929</c:v>
                </c:pt>
                <c:pt idx="45">
                  <c:v>0.5423728813559322</c:v>
                </c:pt>
                <c:pt idx="46">
                  <c:v>0.44486220241973756</c:v>
                </c:pt>
                <c:pt idx="47">
                  <c:v>0.4823529411764706</c:v>
                </c:pt>
                <c:pt idx="48">
                  <c:v>0.34782608695652173</c:v>
                </c:pt>
                <c:pt idx="49">
                  <c:v>0.51094890510948909</c:v>
                </c:pt>
                <c:pt idx="50">
                  <c:v>0.3455882352941177</c:v>
                </c:pt>
                <c:pt idx="51">
                  <c:v>0.49367088607594939</c:v>
                </c:pt>
                <c:pt idx="52">
                  <c:v>0.56923076923076921</c:v>
                </c:pt>
                <c:pt idx="53">
                  <c:v>0.40540540540540543</c:v>
                </c:pt>
                <c:pt idx="54">
                  <c:v>0.53333333333333333</c:v>
                </c:pt>
                <c:pt idx="55">
                  <c:v>0.45945945945945948</c:v>
                </c:pt>
                <c:pt idx="56">
                  <c:v>0.42105263157894735</c:v>
                </c:pt>
                <c:pt idx="57">
                  <c:v>0.39534883720930231</c:v>
                </c:pt>
                <c:pt idx="58">
                  <c:v>0.52173913043478259</c:v>
                </c:pt>
                <c:pt idx="59">
                  <c:v>0.34482758620689657</c:v>
                </c:pt>
                <c:pt idx="60">
                  <c:v>0.6</c:v>
                </c:pt>
                <c:pt idx="61">
                  <c:v>0.42553191489361702</c:v>
                </c:pt>
                <c:pt idx="62">
                  <c:v>0.29268292682926833</c:v>
                </c:pt>
                <c:pt idx="63">
                  <c:v>0.40625</c:v>
                </c:pt>
                <c:pt idx="64">
                  <c:v>0.45070422535211263</c:v>
                </c:pt>
                <c:pt idx="65">
                  <c:v>0.44642857142857145</c:v>
                </c:pt>
                <c:pt idx="66">
                  <c:v>0.49017246936521741</c:v>
                </c:pt>
                <c:pt idx="67">
                  <c:v>0.5074626865671642</c:v>
                </c:pt>
                <c:pt idx="68">
                  <c:v>0.48684210526315791</c:v>
                </c:pt>
                <c:pt idx="69">
                  <c:v>0.53191489361702127</c:v>
                </c:pt>
                <c:pt idx="70">
                  <c:v>0.578125</c:v>
                </c:pt>
                <c:pt idx="71">
                  <c:v>0.609375</c:v>
                </c:pt>
                <c:pt idx="72">
                  <c:v>0.29411764705882354</c:v>
                </c:pt>
                <c:pt idx="73">
                  <c:v>0.46938775510204084</c:v>
                </c:pt>
                <c:pt idx="74">
                  <c:v>0.48529411764705882</c:v>
                </c:pt>
                <c:pt idx="75">
                  <c:v>0.47619047619047616</c:v>
                </c:pt>
                <c:pt idx="76">
                  <c:v>0.41975308641975306</c:v>
                </c:pt>
                <c:pt idx="77">
                  <c:v>0.54666666666666663</c:v>
                </c:pt>
                <c:pt idx="78">
                  <c:v>0.47272727272727272</c:v>
                </c:pt>
                <c:pt idx="79">
                  <c:v>0.51219512195121952</c:v>
                </c:pt>
                <c:pt idx="80">
                  <c:v>0.54</c:v>
                </c:pt>
                <c:pt idx="81">
                  <c:v>0.42253521126760563</c:v>
                </c:pt>
                <c:pt idx="82">
                  <c:v>0.47473816505450278</c:v>
                </c:pt>
                <c:pt idx="83">
                  <c:v>0.46774193548387094</c:v>
                </c:pt>
                <c:pt idx="84">
                  <c:v>0.51428571428571435</c:v>
                </c:pt>
                <c:pt idx="85">
                  <c:v>0.3</c:v>
                </c:pt>
                <c:pt idx="86">
                  <c:v>0.51764705882352946</c:v>
                </c:pt>
                <c:pt idx="87">
                  <c:v>0.4</c:v>
                </c:pt>
                <c:pt idx="88">
                  <c:v>0.5</c:v>
                </c:pt>
                <c:pt idx="89">
                  <c:v>0.52336448598130847</c:v>
                </c:pt>
                <c:pt idx="90">
                  <c:v>0.40909090909090912</c:v>
                </c:pt>
                <c:pt idx="91">
                  <c:v>0.61538461538461542</c:v>
                </c:pt>
                <c:pt idx="92">
                  <c:v>0.50980392156862742</c:v>
                </c:pt>
                <c:pt idx="93">
                  <c:v>0.55813953488372092</c:v>
                </c:pt>
                <c:pt idx="94">
                  <c:v>0.35087719298245618</c:v>
                </c:pt>
                <c:pt idx="95">
                  <c:v>0.43103448275862066</c:v>
                </c:pt>
                <c:pt idx="96">
                  <c:v>0.45161290322580649</c:v>
                </c:pt>
                <c:pt idx="97">
                  <c:v>0.57894736842105265</c:v>
                </c:pt>
                <c:pt idx="98">
                  <c:v>0.45454545454545453</c:v>
                </c:pt>
                <c:pt idx="99">
                  <c:v>0.39285714285714285</c:v>
                </c:pt>
                <c:pt idx="100">
                  <c:v>0.50909090909090904</c:v>
                </c:pt>
                <c:pt idx="101">
                  <c:v>0.40579710144927539</c:v>
                </c:pt>
                <c:pt idx="102">
                  <c:v>0.47169811320754718</c:v>
                </c:pt>
                <c:pt idx="103">
                  <c:v>0.5135135135135136</c:v>
                </c:pt>
                <c:pt idx="104">
                  <c:v>0.36231884057971014</c:v>
                </c:pt>
                <c:pt idx="105">
                  <c:v>0.48648648648648651</c:v>
                </c:pt>
                <c:pt idx="106">
                  <c:v>0.37362637362637363</c:v>
                </c:pt>
                <c:pt idx="107">
                  <c:v>0.44444444444444442</c:v>
                </c:pt>
                <c:pt idx="108">
                  <c:v>0.43571428571428572</c:v>
                </c:pt>
                <c:pt idx="109">
                  <c:v>0.56462585034013613</c:v>
                </c:pt>
                <c:pt idx="110">
                  <c:v>0.57396449704142016</c:v>
                </c:pt>
                <c:pt idx="111">
                  <c:v>0.65079365079365081</c:v>
                </c:pt>
                <c:pt idx="112">
                  <c:v>0.44563208652629199</c:v>
                </c:pt>
                <c:pt idx="113" formatCode="0.00">
                  <c:v>0.41666666666666663</c:v>
                </c:pt>
                <c:pt idx="114" formatCode="0.00">
                  <c:v>0.33333333333333337</c:v>
                </c:pt>
                <c:pt idx="115" formatCode="0.00">
                  <c:v>0.39743589743589747</c:v>
                </c:pt>
                <c:pt idx="116" formatCode="0.00">
                  <c:v>0.43283582089552242</c:v>
                </c:pt>
                <c:pt idx="117" formatCode="0.00">
                  <c:v>0.27272727272727276</c:v>
                </c:pt>
                <c:pt idx="118" formatCode="0.00">
                  <c:v>0.58823529411764708</c:v>
                </c:pt>
                <c:pt idx="119" formatCode="0.00">
                  <c:v>0.42424242424242425</c:v>
                </c:pt>
                <c:pt idx="120" formatCode="0.00">
                  <c:v>0.52727272727272723</c:v>
                </c:pt>
                <c:pt idx="121" formatCode="0.00">
                  <c:v>0.42857142857142855</c:v>
                </c:pt>
                <c:pt idx="122" formatCode="0.00">
                  <c:v>0.63500000000000001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свод'!$N$5:$N$127</c:f>
              <c:numCache>
                <c:formatCode>#,##0.00</c:formatCode>
                <c:ptCount val="123"/>
                <c:pt idx="0">
                  <c:v>0.47673151886449738</c:v>
                </c:pt>
                <c:pt idx="1">
                  <c:v>0.47673151886449738</c:v>
                </c:pt>
                <c:pt idx="3">
                  <c:v>0.47673151886449738</c:v>
                </c:pt>
                <c:pt idx="4">
                  <c:v>0.47673151886449738</c:v>
                </c:pt>
                <c:pt idx="5">
                  <c:v>0.47673151886449738</c:v>
                </c:pt>
                <c:pt idx="6">
                  <c:v>0.47673151886449738</c:v>
                </c:pt>
                <c:pt idx="7">
                  <c:v>0.47673151886449738</c:v>
                </c:pt>
                <c:pt idx="8">
                  <c:v>0.47673151886449738</c:v>
                </c:pt>
                <c:pt idx="9">
                  <c:v>0.47673151886449738</c:v>
                </c:pt>
                <c:pt idx="10">
                  <c:v>0.47673151886449738</c:v>
                </c:pt>
                <c:pt idx="11">
                  <c:v>0.47673151886449738</c:v>
                </c:pt>
                <c:pt idx="13">
                  <c:v>0.47673151886449738</c:v>
                </c:pt>
                <c:pt idx="14">
                  <c:v>0.47673151886449738</c:v>
                </c:pt>
                <c:pt idx="15">
                  <c:v>0.47673151886449738</c:v>
                </c:pt>
                <c:pt idx="16">
                  <c:v>0.47673151886449738</c:v>
                </c:pt>
                <c:pt idx="17">
                  <c:v>0.47673151886449738</c:v>
                </c:pt>
                <c:pt idx="18">
                  <c:v>0.47673151886449738</c:v>
                </c:pt>
                <c:pt idx="19">
                  <c:v>0.47673151886449738</c:v>
                </c:pt>
                <c:pt idx="20">
                  <c:v>0.47673151886449738</c:v>
                </c:pt>
                <c:pt idx="21">
                  <c:v>0.47673151886449738</c:v>
                </c:pt>
                <c:pt idx="22">
                  <c:v>0.47673151886449738</c:v>
                </c:pt>
                <c:pt idx="23">
                  <c:v>0.47673151886449738</c:v>
                </c:pt>
                <c:pt idx="24">
                  <c:v>0.47673151886449738</c:v>
                </c:pt>
                <c:pt idx="25">
                  <c:v>0.47673151886449738</c:v>
                </c:pt>
                <c:pt idx="27">
                  <c:v>0.47673151886449738</c:v>
                </c:pt>
                <c:pt idx="28">
                  <c:v>0.47673151886449738</c:v>
                </c:pt>
                <c:pt idx="29">
                  <c:v>0.47673151886449738</c:v>
                </c:pt>
                <c:pt idx="30">
                  <c:v>0.47673151886449738</c:v>
                </c:pt>
                <c:pt idx="31">
                  <c:v>0.47673151886449738</c:v>
                </c:pt>
                <c:pt idx="32">
                  <c:v>0.47673151886449738</c:v>
                </c:pt>
                <c:pt idx="33">
                  <c:v>0.47673151886449738</c:v>
                </c:pt>
                <c:pt idx="34">
                  <c:v>0.47673151886449738</c:v>
                </c:pt>
                <c:pt idx="35">
                  <c:v>0.47673151886449738</c:v>
                </c:pt>
                <c:pt idx="36">
                  <c:v>0.47673151886449738</c:v>
                </c:pt>
                <c:pt idx="37">
                  <c:v>0.47673151886449738</c:v>
                </c:pt>
                <c:pt idx="38">
                  <c:v>0.47673151886449738</c:v>
                </c:pt>
                <c:pt idx="39">
                  <c:v>0.47673151886449738</c:v>
                </c:pt>
                <c:pt idx="40">
                  <c:v>0.47673151886449738</c:v>
                </c:pt>
                <c:pt idx="41">
                  <c:v>0.47673151886449738</c:v>
                </c:pt>
                <c:pt idx="42">
                  <c:v>0.47673151886449738</c:v>
                </c:pt>
                <c:pt idx="43">
                  <c:v>0.47673151886449738</c:v>
                </c:pt>
                <c:pt idx="44">
                  <c:v>0.47673151886449738</c:v>
                </c:pt>
                <c:pt idx="45">
                  <c:v>0.47673151886449738</c:v>
                </c:pt>
                <c:pt idx="47">
                  <c:v>0.47673151886449738</c:v>
                </c:pt>
                <c:pt idx="48">
                  <c:v>0.47673151886449738</c:v>
                </c:pt>
                <c:pt idx="49">
                  <c:v>0.47673151886449738</c:v>
                </c:pt>
                <c:pt idx="50">
                  <c:v>0.47673151886449738</c:v>
                </c:pt>
                <c:pt idx="51">
                  <c:v>0.47673151886449738</c:v>
                </c:pt>
                <c:pt idx="52">
                  <c:v>0.47673151886449738</c:v>
                </c:pt>
                <c:pt idx="53">
                  <c:v>0.47673151886449738</c:v>
                </c:pt>
                <c:pt idx="54">
                  <c:v>0.47673151886449738</c:v>
                </c:pt>
                <c:pt idx="55">
                  <c:v>0.47673151886449738</c:v>
                </c:pt>
                <c:pt idx="56">
                  <c:v>0.47673151886449738</c:v>
                </c:pt>
                <c:pt idx="57">
                  <c:v>0.47673151886449738</c:v>
                </c:pt>
                <c:pt idx="58">
                  <c:v>0.47673151886449738</c:v>
                </c:pt>
                <c:pt idx="59">
                  <c:v>0.47673151886449738</c:v>
                </c:pt>
                <c:pt idx="60">
                  <c:v>0.47673151886449738</c:v>
                </c:pt>
                <c:pt idx="61">
                  <c:v>0.47673151886449738</c:v>
                </c:pt>
                <c:pt idx="62">
                  <c:v>0.47673151886449738</c:v>
                </c:pt>
                <c:pt idx="63">
                  <c:v>0.47673151886449738</c:v>
                </c:pt>
                <c:pt idx="64">
                  <c:v>0.47673151886449738</c:v>
                </c:pt>
                <c:pt idx="65">
                  <c:v>0.47673151886449738</c:v>
                </c:pt>
                <c:pt idx="67">
                  <c:v>0.47673151886449738</c:v>
                </c:pt>
                <c:pt idx="68">
                  <c:v>0.47673151886449738</c:v>
                </c:pt>
                <c:pt idx="69">
                  <c:v>0.47673151886449738</c:v>
                </c:pt>
                <c:pt idx="70">
                  <c:v>0.47673151886449738</c:v>
                </c:pt>
                <c:pt idx="71">
                  <c:v>0.47673151886449738</c:v>
                </c:pt>
                <c:pt idx="72">
                  <c:v>0.47673151886449738</c:v>
                </c:pt>
                <c:pt idx="73">
                  <c:v>0.47673151886449738</c:v>
                </c:pt>
                <c:pt idx="74">
                  <c:v>0.47673151886449738</c:v>
                </c:pt>
                <c:pt idx="75">
                  <c:v>0.47673151886449738</c:v>
                </c:pt>
                <c:pt idx="76">
                  <c:v>0.47673151886449738</c:v>
                </c:pt>
                <c:pt idx="77">
                  <c:v>0.47673151886449738</c:v>
                </c:pt>
                <c:pt idx="78">
                  <c:v>0.47673151886449738</c:v>
                </c:pt>
                <c:pt idx="79">
                  <c:v>0.47673151886449738</c:v>
                </c:pt>
                <c:pt idx="80">
                  <c:v>0.47673151886449738</c:v>
                </c:pt>
                <c:pt idx="81">
                  <c:v>0.47673151886449738</c:v>
                </c:pt>
                <c:pt idx="83">
                  <c:v>0.47673151886449738</c:v>
                </c:pt>
                <c:pt idx="84">
                  <c:v>0.47673151886449738</c:v>
                </c:pt>
                <c:pt idx="85">
                  <c:v>0.47673151886449738</c:v>
                </c:pt>
                <c:pt idx="86">
                  <c:v>0.47673151886449738</c:v>
                </c:pt>
                <c:pt idx="87">
                  <c:v>0.47673151886449738</c:v>
                </c:pt>
                <c:pt idx="88">
                  <c:v>0.47673151886449738</c:v>
                </c:pt>
                <c:pt idx="89">
                  <c:v>0.47673151886449738</c:v>
                </c:pt>
                <c:pt idx="90">
                  <c:v>0.47673151886449738</c:v>
                </c:pt>
                <c:pt idx="91">
                  <c:v>0.47673151886449738</c:v>
                </c:pt>
                <c:pt idx="92">
                  <c:v>0.47673151886449738</c:v>
                </c:pt>
                <c:pt idx="93">
                  <c:v>0.47673151886449738</c:v>
                </c:pt>
                <c:pt idx="94">
                  <c:v>0.47673151886449738</c:v>
                </c:pt>
                <c:pt idx="95">
                  <c:v>0.47673151886449738</c:v>
                </c:pt>
                <c:pt idx="96">
                  <c:v>0.47673151886449738</c:v>
                </c:pt>
                <c:pt idx="97">
                  <c:v>0.47673151886449738</c:v>
                </c:pt>
                <c:pt idx="98">
                  <c:v>0.47673151886449738</c:v>
                </c:pt>
                <c:pt idx="99">
                  <c:v>0.47673151886449738</c:v>
                </c:pt>
                <c:pt idx="100">
                  <c:v>0.47673151886449738</c:v>
                </c:pt>
                <c:pt idx="101">
                  <c:v>0.47673151886449738</c:v>
                </c:pt>
                <c:pt idx="102">
                  <c:v>0.47673151886449738</c:v>
                </c:pt>
                <c:pt idx="103">
                  <c:v>0.47673151886449738</c:v>
                </c:pt>
                <c:pt idx="104">
                  <c:v>0.47673151886449738</c:v>
                </c:pt>
                <c:pt idx="105">
                  <c:v>0.47673151886449738</c:v>
                </c:pt>
                <c:pt idx="106">
                  <c:v>0.47673151886449738</c:v>
                </c:pt>
                <c:pt idx="107">
                  <c:v>0.47673151886449738</c:v>
                </c:pt>
                <c:pt idx="108">
                  <c:v>0.47673151886449738</c:v>
                </c:pt>
                <c:pt idx="109">
                  <c:v>0.47673151886449738</c:v>
                </c:pt>
                <c:pt idx="110">
                  <c:v>0.47673151886449738</c:v>
                </c:pt>
                <c:pt idx="111">
                  <c:v>0.47673151886449738</c:v>
                </c:pt>
                <c:pt idx="113">
                  <c:v>0.47673151886449738</c:v>
                </c:pt>
                <c:pt idx="114">
                  <c:v>0.47673151886449738</c:v>
                </c:pt>
                <c:pt idx="115">
                  <c:v>0.47673151886449738</c:v>
                </c:pt>
                <c:pt idx="116">
                  <c:v>0.47673151886449738</c:v>
                </c:pt>
                <c:pt idx="117">
                  <c:v>0.47673151886449738</c:v>
                </c:pt>
                <c:pt idx="118">
                  <c:v>0.47673151886449738</c:v>
                </c:pt>
                <c:pt idx="119">
                  <c:v>0.47673151886449738</c:v>
                </c:pt>
                <c:pt idx="120">
                  <c:v>0.47673151886449738</c:v>
                </c:pt>
                <c:pt idx="121">
                  <c:v>0.47673151886449738</c:v>
                </c:pt>
                <c:pt idx="122">
                  <c:v>0.47673151886449738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60760"/>
        <c:axId val="271029848"/>
      </c:lineChart>
      <c:catAx>
        <c:axId val="21726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29848"/>
        <c:crosses val="autoZero"/>
        <c:auto val="1"/>
        <c:lblAlgn val="ctr"/>
        <c:lblOffset val="100"/>
        <c:noMultiLvlLbl val="0"/>
      </c:catAx>
      <c:valAx>
        <c:axId val="27102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26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524410298685685"/>
          <c:y val="6.8699647294550331E-2"/>
          <c:w val="0.23958549164085197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67157999609942E-2"/>
          <c:y val="1.3536709020429747E-2"/>
          <c:w val="0.97873475831676127"/>
          <c:h val="0.63803882185706451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свод'!$P$5:$P$127</c:f>
              <c:numCache>
                <c:formatCode>0</c:formatCode>
                <c:ptCount val="123"/>
                <c:pt idx="0">
                  <c:v>13.73006652610473</c:v>
                </c:pt>
                <c:pt idx="1">
                  <c:v>14.218181818181819</c:v>
                </c:pt>
                <c:pt idx="2">
                  <c:v>12.715594306555406</c:v>
                </c:pt>
                <c:pt idx="3">
                  <c:v>9.615384615384615</c:v>
                </c:pt>
                <c:pt idx="4">
                  <c:v>13.619047619047619</c:v>
                </c:pt>
                <c:pt idx="5">
                  <c:v>14.833333333333334</c:v>
                </c:pt>
                <c:pt idx="6">
                  <c:v>10.945945945945946</c:v>
                </c:pt>
                <c:pt idx="7">
                  <c:v>15.631578947368421</c:v>
                </c:pt>
                <c:pt idx="8">
                  <c:v>12.535714285714286</c:v>
                </c:pt>
                <c:pt idx="9">
                  <c:v>12</c:v>
                </c:pt>
                <c:pt idx="10">
                  <c:v>11.434782608695652</c:v>
                </c:pt>
                <c:pt idx="11">
                  <c:v>13.824561403508772</c:v>
                </c:pt>
                <c:pt idx="12">
                  <c:v>13.296557554898614</c:v>
                </c:pt>
                <c:pt idx="13">
                  <c:v>12.329268292682928</c:v>
                </c:pt>
                <c:pt idx="14">
                  <c:v>12.7</c:v>
                </c:pt>
                <c:pt idx="15">
                  <c:v>12.103896103896103</c:v>
                </c:pt>
                <c:pt idx="16">
                  <c:v>12.967213114754099</c:v>
                </c:pt>
                <c:pt idx="17">
                  <c:v>11.821428571428571</c:v>
                </c:pt>
                <c:pt idx="18">
                  <c:v>16</c:v>
                </c:pt>
                <c:pt idx="19">
                  <c:v>16.237288135593221</c:v>
                </c:pt>
                <c:pt idx="20">
                  <c:v>15.064516129032258</c:v>
                </c:pt>
                <c:pt idx="21">
                  <c:v>8.52112676056338</c:v>
                </c:pt>
                <c:pt idx="22">
                  <c:v>10.938461538461539</c:v>
                </c:pt>
                <c:pt idx="23">
                  <c:v>12.112903225806452</c:v>
                </c:pt>
                <c:pt idx="24">
                  <c:v>16.425000000000001</c:v>
                </c:pt>
                <c:pt idx="25">
                  <c:v>15.634146341463415</c:v>
                </c:pt>
                <c:pt idx="26">
                  <c:v>13.563526169237509</c:v>
                </c:pt>
                <c:pt idx="27">
                  <c:v>13</c:v>
                </c:pt>
                <c:pt idx="28">
                  <c:v>11.81</c:v>
                </c:pt>
                <c:pt idx="29">
                  <c:v>12.823529411764707</c:v>
                </c:pt>
                <c:pt idx="30">
                  <c:v>12.544117647058824</c:v>
                </c:pt>
                <c:pt idx="31">
                  <c:v>14.310810810810811</c:v>
                </c:pt>
                <c:pt idx="32">
                  <c:v>10.046511627906977</c:v>
                </c:pt>
                <c:pt idx="33">
                  <c:v>17.333333333333332</c:v>
                </c:pt>
                <c:pt idx="34">
                  <c:v>14.083333333333334</c:v>
                </c:pt>
                <c:pt idx="35">
                  <c:v>14.56</c:v>
                </c:pt>
                <c:pt idx="36">
                  <c:v>13.955555555555556</c:v>
                </c:pt>
                <c:pt idx="37">
                  <c:v>14.310344827586206</c:v>
                </c:pt>
                <c:pt idx="38">
                  <c:v>13.322033898305085</c:v>
                </c:pt>
                <c:pt idx="39">
                  <c:v>14.586206896551724</c:v>
                </c:pt>
                <c:pt idx="40">
                  <c:v>10.535211267605634</c:v>
                </c:pt>
                <c:pt idx="41">
                  <c:v>14.684210526315789</c:v>
                </c:pt>
                <c:pt idx="42">
                  <c:v>13.844444444444445</c:v>
                </c:pt>
                <c:pt idx="43">
                  <c:v>16.513513513513512</c:v>
                </c:pt>
                <c:pt idx="44">
                  <c:v>16.164179104477611</c:v>
                </c:pt>
                <c:pt idx="45">
                  <c:v>9.2796610169491522</c:v>
                </c:pt>
                <c:pt idx="46">
                  <c:v>12.969381082946747</c:v>
                </c:pt>
                <c:pt idx="47">
                  <c:v>11.752941176470589</c:v>
                </c:pt>
                <c:pt idx="48">
                  <c:v>13.5</c:v>
                </c:pt>
                <c:pt idx="49">
                  <c:v>12.883211678832117</c:v>
                </c:pt>
                <c:pt idx="50">
                  <c:v>14.845588235294118</c:v>
                </c:pt>
                <c:pt idx="51">
                  <c:v>14.784810126582279</c:v>
                </c:pt>
                <c:pt idx="52">
                  <c:v>13.738461538461538</c:v>
                </c:pt>
                <c:pt idx="53">
                  <c:v>4.8243243243243246</c:v>
                </c:pt>
                <c:pt idx="54">
                  <c:v>17.555555555555557</c:v>
                </c:pt>
                <c:pt idx="55">
                  <c:v>14.324324324324325</c:v>
                </c:pt>
                <c:pt idx="56">
                  <c:v>13</c:v>
                </c:pt>
                <c:pt idx="57">
                  <c:v>11.813953488372093</c:v>
                </c:pt>
                <c:pt idx="58">
                  <c:v>11.326086956521738</c:v>
                </c:pt>
                <c:pt idx="59">
                  <c:v>14.775862068965518</c:v>
                </c:pt>
                <c:pt idx="60">
                  <c:v>6.8666666666666663</c:v>
                </c:pt>
                <c:pt idx="61">
                  <c:v>14.851063829787234</c:v>
                </c:pt>
                <c:pt idx="62">
                  <c:v>16.121951219512194</c:v>
                </c:pt>
                <c:pt idx="63">
                  <c:v>12.234375</c:v>
                </c:pt>
                <c:pt idx="64">
                  <c:v>14.915492957746478</c:v>
                </c:pt>
                <c:pt idx="65">
                  <c:v>12.303571428571429</c:v>
                </c:pt>
                <c:pt idx="66">
                  <c:v>14.202773554792774</c:v>
                </c:pt>
                <c:pt idx="67">
                  <c:v>14.253731343283581</c:v>
                </c:pt>
                <c:pt idx="68">
                  <c:v>15.144736842105264</c:v>
                </c:pt>
                <c:pt idx="69">
                  <c:v>14.914893617021276</c:v>
                </c:pt>
                <c:pt idx="70">
                  <c:v>10.765625</c:v>
                </c:pt>
                <c:pt idx="71">
                  <c:v>13.25</c:v>
                </c:pt>
                <c:pt idx="72">
                  <c:v>13.490196078431373</c:v>
                </c:pt>
                <c:pt idx="73">
                  <c:v>15.673469387755102</c:v>
                </c:pt>
                <c:pt idx="74">
                  <c:v>15.632352941176471</c:v>
                </c:pt>
                <c:pt idx="75">
                  <c:v>15.5</c:v>
                </c:pt>
                <c:pt idx="76">
                  <c:v>13.851851851851851</c:v>
                </c:pt>
                <c:pt idx="77">
                  <c:v>14.68</c:v>
                </c:pt>
                <c:pt idx="78">
                  <c:v>13.890909090909091</c:v>
                </c:pt>
                <c:pt idx="79">
                  <c:v>14.463414634146341</c:v>
                </c:pt>
                <c:pt idx="80">
                  <c:v>11.46</c:v>
                </c:pt>
                <c:pt idx="81">
                  <c:v>16.070422535211268</c:v>
                </c:pt>
                <c:pt idx="82">
                  <c:v>14.721404489082948</c:v>
                </c:pt>
                <c:pt idx="83">
                  <c:v>14.725806451612904</c:v>
                </c:pt>
                <c:pt idx="84">
                  <c:v>15.285714285714286</c:v>
                </c:pt>
                <c:pt idx="85">
                  <c:v>13.025</c:v>
                </c:pt>
                <c:pt idx="86">
                  <c:v>13.352941176470589</c:v>
                </c:pt>
                <c:pt idx="87">
                  <c:v>17.426666666666666</c:v>
                </c:pt>
                <c:pt idx="88">
                  <c:v>12.851851851851851</c:v>
                </c:pt>
                <c:pt idx="89">
                  <c:v>15.289719626168225</c:v>
                </c:pt>
                <c:pt idx="90">
                  <c:v>11.363636363636363</c:v>
                </c:pt>
                <c:pt idx="91">
                  <c:v>12.73076923076923</c:v>
                </c:pt>
                <c:pt idx="92">
                  <c:v>16.313725490196077</c:v>
                </c:pt>
                <c:pt idx="93">
                  <c:v>13.069767441860465</c:v>
                </c:pt>
                <c:pt idx="94">
                  <c:v>16.508771929824562</c:v>
                </c:pt>
                <c:pt idx="95">
                  <c:v>14.844827586206897</c:v>
                </c:pt>
                <c:pt idx="96">
                  <c:v>12.612903225806452</c:v>
                </c:pt>
                <c:pt idx="97">
                  <c:v>15.456140350877194</c:v>
                </c:pt>
                <c:pt idx="98">
                  <c:v>13.651515151515152</c:v>
                </c:pt>
                <c:pt idx="99">
                  <c:v>11.339285714285714</c:v>
                </c:pt>
                <c:pt idx="100">
                  <c:v>13.309090909090909</c:v>
                </c:pt>
                <c:pt idx="101">
                  <c:v>16.304347826086957</c:v>
                </c:pt>
                <c:pt idx="102">
                  <c:v>18.056603773584907</c:v>
                </c:pt>
                <c:pt idx="103">
                  <c:v>12.608108108108109</c:v>
                </c:pt>
                <c:pt idx="104">
                  <c:v>16.739130434782609</c:v>
                </c:pt>
                <c:pt idx="105">
                  <c:v>19.702702702702702</c:v>
                </c:pt>
                <c:pt idx="106">
                  <c:v>15.153846153846153</c:v>
                </c:pt>
                <c:pt idx="107">
                  <c:v>13.654320987654321</c:v>
                </c:pt>
                <c:pt idx="108">
                  <c:v>16.464285714285715</c:v>
                </c:pt>
                <c:pt idx="109">
                  <c:v>16.496598639455783</c:v>
                </c:pt>
                <c:pt idx="110">
                  <c:v>13.781065088757396</c:v>
                </c:pt>
                <c:pt idx="111">
                  <c:v>14.801587301587302</c:v>
                </c:pt>
                <c:pt idx="112">
                  <c:v>13.335630041438359</c:v>
                </c:pt>
                <c:pt idx="113">
                  <c:v>14.875</c:v>
                </c:pt>
                <c:pt idx="114">
                  <c:v>9.6944444444444446</c:v>
                </c:pt>
                <c:pt idx="115">
                  <c:v>11.256410256410257</c:v>
                </c:pt>
                <c:pt idx="116">
                  <c:v>12.880597014925373</c:v>
                </c:pt>
                <c:pt idx="117">
                  <c:v>11.772727272727273</c:v>
                </c:pt>
                <c:pt idx="118">
                  <c:v>14.691176470588236</c:v>
                </c:pt>
                <c:pt idx="119">
                  <c:v>13.515151515151516</c:v>
                </c:pt>
                <c:pt idx="120">
                  <c:v>12.945454545454545</c:v>
                </c:pt>
                <c:pt idx="121">
                  <c:v>14.542857142857143</c:v>
                </c:pt>
                <c:pt idx="122">
                  <c:v>17.182481751824817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'2017-2018 свод'!$C$5:$C$127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 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 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 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'2017-2018 свод'!$Q$5:$Q$127</c:f>
              <c:numCache>
                <c:formatCode>0</c:formatCode>
                <c:ptCount val="123"/>
                <c:pt idx="0">
                  <c:v>13.73006652610473</c:v>
                </c:pt>
                <c:pt idx="1">
                  <c:v>13.73006652610473</c:v>
                </c:pt>
                <c:pt idx="3">
                  <c:v>13.73006652610473</c:v>
                </c:pt>
                <c:pt idx="4">
                  <c:v>13.73006652610473</c:v>
                </c:pt>
                <c:pt idx="5">
                  <c:v>13.73006652610473</c:v>
                </c:pt>
                <c:pt idx="6">
                  <c:v>13.73006652610473</c:v>
                </c:pt>
                <c:pt idx="7">
                  <c:v>13.73006652610473</c:v>
                </c:pt>
                <c:pt idx="8">
                  <c:v>13.73006652610473</c:v>
                </c:pt>
                <c:pt idx="9">
                  <c:v>13.73006652610473</c:v>
                </c:pt>
                <c:pt idx="10">
                  <c:v>13.73006652610473</c:v>
                </c:pt>
                <c:pt idx="11">
                  <c:v>13.73006652610473</c:v>
                </c:pt>
                <c:pt idx="13">
                  <c:v>13.73006652610473</c:v>
                </c:pt>
                <c:pt idx="14">
                  <c:v>13.73006652610473</c:v>
                </c:pt>
                <c:pt idx="15">
                  <c:v>13.73006652610473</c:v>
                </c:pt>
                <c:pt idx="16">
                  <c:v>13.73006652610473</c:v>
                </c:pt>
                <c:pt idx="17">
                  <c:v>13.73006652610473</c:v>
                </c:pt>
                <c:pt idx="18">
                  <c:v>13.73006652610473</c:v>
                </c:pt>
                <c:pt idx="19">
                  <c:v>13.73006652610473</c:v>
                </c:pt>
                <c:pt idx="20">
                  <c:v>13.73006652610473</c:v>
                </c:pt>
                <c:pt idx="21">
                  <c:v>13.73006652610473</c:v>
                </c:pt>
                <c:pt idx="22">
                  <c:v>13.73006652610473</c:v>
                </c:pt>
                <c:pt idx="23">
                  <c:v>13.73006652610473</c:v>
                </c:pt>
                <c:pt idx="24">
                  <c:v>13.73006652610473</c:v>
                </c:pt>
                <c:pt idx="25">
                  <c:v>13.73006652610473</c:v>
                </c:pt>
                <c:pt idx="27">
                  <c:v>13.73006652610473</c:v>
                </c:pt>
                <c:pt idx="28">
                  <c:v>13.73006652610473</c:v>
                </c:pt>
                <c:pt idx="29">
                  <c:v>13.73006652610473</c:v>
                </c:pt>
                <c:pt idx="30">
                  <c:v>13.73006652610473</c:v>
                </c:pt>
                <c:pt idx="31">
                  <c:v>13.73006652610473</c:v>
                </c:pt>
                <c:pt idx="32">
                  <c:v>13.73006652610473</c:v>
                </c:pt>
                <c:pt idx="33">
                  <c:v>13.73006652610473</c:v>
                </c:pt>
                <c:pt idx="34">
                  <c:v>13.73006652610473</c:v>
                </c:pt>
                <c:pt idx="35">
                  <c:v>13.73006652610473</c:v>
                </c:pt>
                <c:pt idx="36">
                  <c:v>13.73006652610473</c:v>
                </c:pt>
                <c:pt idx="37">
                  <c:v>13.73006652610473</c:v>
                </c:pt>
                <c:pt idx="38">
                  <c:v>13.73006652610473</c:v>
                </c:pt>
                <c:pt idx="39">
                  <c:v>13.73006652610473</c:v>
                </c:pt>
                <c:pt idx="40">
                  <c:v>13.73006652610473</c:v>
                </c:pt>
                <c:pt idx="41">
                  <c:v>13.73006652610473</c:v>
                </c:pt>
                <c:pt idx="42">
                  <c:v>13.73006652610473</c:v>
                </c:pt>
                <c:pt idx="43">
                  <c:v>13.73006652610473</c:v>
                </c:pt>
                <c:pt idx="44">
                  <c:v>13.73006652610473</c:v>
                </c:pt>
                <c:pt idx="45">
                  <c:v>13.73006652610473</c:v>
                </c:pt>
                <c:pt idx="47">
                  <c:v>13.73006652610473</c:v>
                </c:pt>
                <c:pt idx="48">
                  <c:v>13.73006652610473</c:v>
                </c:pt>
                <c:pt idx="49">
                  <c:v>13.73006652610473</c:v>
                </c:pt>
                <c:pt idx="50">
                  <c:v>13.73006652610473</c:v>
                </c:pt>
                <c:pt idx="51">
                  <c:v>13.73006652610473</c:v>
                </c:pt>
                <c:pt idx="52">
                  <c:v>13.73006652610473</c:v>
                </c:pt>
                <c:pt idx="53">
                  <c:v>13.73006652610473</c:v>
                </c:pt>
                <c:pt idx="54">
                  <c:v>13.73006652610473</c:v>
                </c:pt>
                <c:pt idx="55">
                  <c:v>13.73006652610473</c:v>
                </c:pt>
                <c:pt idx="56">
                  <c:v>13.73006652610473</c:v>
                </c:pt>
                <c:pt idx="57">
                  <c:v>13.73006652610473</c:v>
                </c:pt>
                <c:pt idx="58">
                  <c:v>13.73006652610473</c:v>
                </c:pt>
                <c:pt idx="59">
                  <c:v>13.73006652610473</c:v>
                </c:pt>
                <c:pt idx="60">
                  <c:v>13.73006652610473</c:v>
                </c:pt>
                <c:pt idx="61">
                  <c:v>13.73006652610473</c:v>
                </c:pt>
                <c:pt idx="62">
                  <c:v>13.73006652610473</c:v>
                </c:pt>
                <c:pt idx="63">
                  <c:v>13.73006652610473</c:v>
                </c:pt>
                <c:pt idx="64">
                  <c:v>13.73006652610473</c:v>
                </c:pt>
                <c:pt idx="65">
                  <c:v>13.73006652610473</c:v>
                </c:pt>
                <c:pt idx="67">
                  <c:v>13.73006652610473</c:v>
                </c:pt>
                <c:pt idx="68">
                  <c:v>13.73006652610473</c:v>
                </c:pt>
                <c:pt idx="69">
                  <c:v>13.73006652610473</c:v>
                </c:pt>
                <c:pt idx="70">
                  <c:v>13.73006652610473</c:v>
                </c:pt>
                <c:pt idx="71">
                  <c:v>13.73006652610473</c:v>
                </c:pt>
                <c:pt idx="72">
                  <c:v>13.73006652610473</c:v>
                </c:pt>
                <c:pt idx="73">
                  <c:v>13.73006652610473</c:v>
                </c:pt>
                <c:pt idx="74">
                  <c:v>13.73006652610473</c:v>
                </c:pt>
                <c:pt idx="75">
                  <c:v>13.73006652610473</c:v>
                </c:pt>
                <c:pt idx="76">
                  <c:v>13.73006652610473</c:v>
                </c:pt>
                <c:pt idx="77">
                  <c:v>13.73006652610473</c:v>
                </c:pt>
                <c:pt idx="78">
                  <c:v>13.73006652610473</c:v>
                </c:pt>
                <c:pt idx="79">
                  <c:v>13.73006652610473</c:v>
                </c:pt>
                <c:pt idx="80">
                  <c:v>13.73006652610473</c:v>
                </c:pt>
                <c:pt idx="81">
                  <c:v>13.73006652610473</c:v>
                </c:pt>
                <c:pt idx="83">
                  <c:v>13.73006652610473</c:v>
                </c:pt>
                <c:pt idx="84">
                  <c:v>13.73006652610473</c:v>
                </c:pt>
                <c:pt idx="85">
                  <c:v>13.73006652610473</c:v>
                </c:pt>
                <c:pt idx="86">
                  <c:v>13.73006652610473</c:v>
                </c:pt>
                <c:pt idx="87">
                  <c:v>13.73006652610473</c:v>
                </c:pt>
                <c:pt idx="88">
                  <c:v>13.73006652610473</c:v>
                </c:pt>
                <c:pt idx="89">
                  <c:v>13.73006652610473</c:v>
                </c:pt>
                <c:pt idx="90">
                  <c:v>13.73006652610473</c:v>
                </c:pt>
                <c:pt idx="91">
                  <c:v>13.73006652610473</c:v>
                </c:pt>
                <c:pt idx="92">
                  <c:v>13.73006652610473</c:v>
                </c:pt>
                <c:pt idx="93">
                  <c:v>13.73006652610473</c:v>
                </c:pt>
                <c:pt idx="94">
                  <c:v>13.73006652610473</c:v>
                </c:pt>
                <c:pt idx="95">
                  <c:v>13.73006652610473</c:v>
                </c:pt>
                <c:pt idx="96">
                  <c:v>13.73006652610473</c:v>
                </c:pt>
                <c:pt idx="97">
                  <c:v>13.73006652610473</c:v>
                </c:pt>
                <c:pt idx="98">
                  <c:v>13.73006652610473</c:v>
                </c:pt>
                <c:pt idx="99">
                  <c:v>13.73006652610473</c:v>
                </c:pt>
                <c:pt idx="100">
                  <c:v>13.73006652610473</c:v>
                </c:pt>
                <c:pt idx="101">
                  <c:v>13.73006652610473</c:v>
                </c:pt>
                <c:pt idx="102">
                  <c:v>13.73006652610473</c:v>
                </c:pt>
                <c:pt idx="103">
                  <c:v>13.73006652610473</c:v>
                </c:pt>
                <c:pt idx="104">
                  <c:v>13.73006652610473</c:v>
                </c:pt>
                <c:pt idx="105">
                  <c:v>13.73006652610473</c:v>
                </c:pt>
                <c:pt idx="106">
                  <c:v>13.73006652610473</c:v>
                </c:pt>
                <c:pt idx="107">
                  <c:v>13.73006652610473</c:v>
                </c:pt>
                <c:pt idx="108">
                  <c:v>13.73006652610473</c:v>
                </c:pt>
                <c:pt idx="109">
                  <c:v>13.73006652610473</c:v>
                </c:pt>
                <c:pt idx="110">
                  <c:v>13.73006652610473</c:v>
                </c:pt>
                <c:pt idx="111">
                  <c:v>13.73006652610473</c:v>
                </c:pt>
                <c:pt idx="113">
                  <c:v>13.73006652610473</c:v>
                </c:pt>
                <c:pt idx="114">
                  <c:v>13.73006652610473</c:v>
                </c:pt>
                <c:pt idx="115">
                  <c:v>13.73006652610473</c:v>
                </c:pt>
                <c:pt idx="116">
                  <c:v>13.73006652610473</c:v>
                </c:pt>
                <c:pt idx="117">
                  <c:v>13.73006652610473</c:v>
                </c:pt>
                <c:pt idx="118">
                  <c:v>13.73006652610473</c:v>
                </c:pt>
                <c:pt idx="119">
                  <c:v>13.73006652610473</c:v>
                </c:pt>
                <c:pt idx="120">
                  <c:v>13.73006652610473</c:v>
                </c:pt>
                <c:pt idx="121">
                  <c:v>13.73006652610473</c:v>
                </c:pt>
                <c:pt idx="122">
                  <c:v>13.73006652610473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30632"/>
        <c:axId val="271031024"/>
      </c:lineChart>
      <c:catAx>
        <c:axId val="27103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1024"/>
        <c:crosses val="autoZero"/>
        <c:auto val="1"/>
        <c:lblAlgn val="ctr"/>
        <c:lblOffset val="100"/>
        <c:noMultiLvlLbl val="0"/>
      </c:catAx>
      <c:valAx>
        <c:axId val="2710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3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00803231583128"/>
          <c:y val="6.3770503733244124E-2"/>
          <c:w val="0.28229190252672376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152401</xdr:rowOff>
    </xdr:from>
    <xdr:to>
      <xdr:col>28</xdr:col>
      <xdr:colOff>590550</xdr:colOff>
      <xdr:row>52</xdr:row>
      <xdr:rowOff>114301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47625</xdr:rowOff>
    </xdr:from>
    <xdr:to>
      <xdr:col>29</xdr:col>
      <xdr:colOff>47627</xdr:colOff>
      <xdr:row>25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29</xdr:col>
      <xdr:colOff>9525</xdr:colOff>
      <xdr:row>81</xdr:row>
      <xdr:rowOff>28574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28</xdr:col>
      <xdr:colOff>581025</xdr:colOff>
      <xdr:row>109</xdr:row>
      <xdr:rowOff>9525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29</xdr:col>
      <xdr:colOff>9525</xdr:colOff>
      <xdr:row>136</xdr:row>
      <xdr:rowOff>133350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0.91649</cdr:x>
      <cdr:y>0.12468</cdr:y>
    </cdr:from>
    <cdr:to>
      <cdr:x>0.91685</cdr:x>
      <cdr:y>0.64341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16167155" y="612770"/>
          <a:ext cx="6351" cy="2549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0.67945</cdr:x>
      <cdr:y>0.12855</cdr:y>
    </cdr:from>
    <cdr:to>
      <cdr:x>0.67981</cdr:x>
      <cdr:y>0.64729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1985697" y="631800"/>
          <a:ext cx="6350" cy="2549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0.55256</cdr:x>
      <cdr:y>0.12855</cdr:y>
    </cdr:from>
    <cdr:to>
      <cdr:x>0.55292</cdr:x>
      <cdr:y>0.64729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9747319" y="631810"/>
          <a:ext cx="6350" cy="25495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0.39435</cdr:x>
      <cdr:y>0.12468</cdr:y>
    </cdr:from>
    <cdr:to>
      <cdr:x>0.39471</cdr:x>
      <cdr:y>0.64341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956445" y="612790"/>
          <a:ext cx="6350" cy="2549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0.23668</cdr:x>
      <cdr:y>0.12467</cdr:y>
    </cdr:from>
    <cdr:to>
      <cdr:x>0.23704</cdr:x>
      <cdr:y>0.64341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175097" y="612750"/>
          <a:ext cx="6351" cy="2549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0.12437</cdr:x>
      <cdr:y>0.12468</cdr:y>
    </cdr:from>
    <cdr:to>
      <cdr:x>0.12473</cdr:x>
      <cdr:y>0.64341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2193915" y="612770"/>
          <a:ext cx="6350" cy="2549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0.04608</cdr:x>
      <cdr:y>0.12661</cdr:y>
    </cdr:from>
    <cdr:to>
      <cdr:x>0.04644</cdr:x>
      <cdr:y>0.64534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812854" y="622295"/>
          <a:ext cx="6350" cy="2549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0.04837</cdr:x>
      <cdr:y>0.11065</cdr:y>
    </cdr:from>
    <cdr:to>
      <cdr:x>0.04837</cdr:x>
      <cdr:y>0.625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857328" y="514339"/>
          <a:ext cx="0" cy="2390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0.12735</cdr:x>
      <cdr:y>0.10655</cdr:y>
    </cdr:from>
    <cdr:to>
      <cdr:x>0.12735</cdr:x>
      <cdr:y>0.6209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257377" y="495281"/>
          <a:ext cx="0" cy="2390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0.23805</cdr:x>
      <cdr:y>0.10656</cdr:y>
    </cdr:from>
    <cdr:to>
      <cdr:x>0.23805</cdr:x>
      <cdr:y>0.6209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219648" y="495289"/>
          <a:ext cx="0" cy="2390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0.39603</cdr:x>
      <cdr:y>0.11271</cdr:y>
    </cdr:from>
    <cdr:to>
      <cdr:x>0.39603</cdr:x>
      <cdr:y>0.62705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019970" y="523895"/>
          <a:ext cx="0" cy="23907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0.55239</cdr:x>
      <cdr:y>0.1127</cdr:y>
    </cdr:from>
    <cdr:to>
      <cdr:x>0.55239</cdr:x>
      <cdr:y>0.62705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791752" y="523856"/>
          <a:ext cx="0" cy="2390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0.67921</cdr:x>
      <cdr:y>0.11065</cdr:y>
    </cdr:from>
    <cdr:to>
      <cdr:x>0.67921</cdr:x>
      <cdr:y>0.625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039637" y="514331"/>
          <a:ext cx="0" cy="2390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0.91564</cdr:x>
      <cdr:y>0.1168</cdr:y>
    </cdr:from>
    <cdr:to>
      <cdr:x>0.91564</cdr:x>
      <cdr:y>0.63115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230600" y="542925"/>
          <a:ext cx="0" cy="2390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0.91546</cdr:x>
      <cdr:y>0.13812</cdr:y>
    </cdr:from>
    <cdr:to>
      <cdr:x>0.91563</cdr:x>
      <cdr:y>0.65991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16192500" y="714375"/>
          <a:ext cx="3175" cy="26987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0.67636</cdr:x>
      <cdr:y>0.13812</cdr:y>
    </cdr:from>
    <cdr:to>
      <cdr:x>0.67654</cdr:x>
      <cdr:y>0.65992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1963449" y="714358"/>
          <a:ext cx="3184" cy="26987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0.54981</cdr:x>
      <cdr:y>0.13444</cdr:y>
    </cdr:from>
    <cdr:to>
      <cdr:x>0.54999</cdr:x>
      <cdr:y>0.65623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9724963" y="695325"/>
          <a:ext cx="3184" cy="26987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0.38934</cdr:x>
      <cdr:y>0.13996</cdr:y>
    </cdr:from>
    <cdr:to>
      <cdr:x>0.38952</cdr:x>
      <cdr:y>0.66176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86555" y="723883"/>
          <a:ext cx="3184" cy="26987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0.22994</cdr:x>
      <cdr:y>0.1418</cdr:y>
    </cdr:from>
    <cdr:to>
      <cdr:x>0.23012</cdr:x>
      <cdr:y>0.66359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067197" y="733417"/>
          <a:ext cx="3184" cy="26987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0.11793</cdr:x>
      <cdr:y>0.13812</cdr:y>
    </cdr:from>
    <cdr:to>
      <cdr:x>0.11811</cdr:x>
      <cdr:y>0.65992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2085947" y="714358"/>
          <a:ext cx="3183" cy="26987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0.03824</cdr:x>
      <cdr:y>0.13628</cdr:y>
    </cdr:from>
    <cdr:to>
      <cdr:x>0.03842</cdr:x>
      <cdr:y>0.65807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76343" y="704859"/>
          <a:ext cx="3184" cy="26987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0.91419</cdr:x>
      <cdr:y>0.12385</cdr:y>
    </cdr:from>
    <cdr:to>
      <cdr:x>0.91437</cdr:x>
      <cdr:y>0.65866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16135282" y="638183"/>
          <a:ext cx="3177" cy="27558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0.67458</cdr:x>
      <cdr:y>0.12939</cdr:y>
    </cdr:from>
    <cdr:to>
      <cdr:x>0.67476</cdr:x>
      <cdr:y>0.66421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1906195" y="666734"/>
          <a:ext cx="3177" cy="27559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0.54776</cdr:x>
      <cdr:y>0.12939</cdr:y>
    </cdr:from>
    <cdr:to>
      <cdr:x>0.54794</cdr:x>
      <cdr:y>0.6642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9667839" y="666750"/>
          <a:ext cx="3177" cy="27558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0.38964</cdr:x>
      <cdr:y>0.12939</cdr:y>
    </cdr:from>
    <cdr:to>
      <cdr:x>0.38982</cdr:x>
      <cdr:y>0.66421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77025" y="666734"/>
          <a:ext cx="3177" cy="27559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0.2299</cdr:x>
      <cdr:y>0.1257</cdr:y>
    </cdr:from>
    <cdr:to>
      <cdr:x>0.23008</cdr:x>
      <cdr:y>0.66051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4057636" y="647711"/>
          <a:ext cx="3177" cy="27558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0.11873</cdr:x>
      <cdr:y>0.12754</cdr:y>
    </cdr:from>
    <cdr:to>
      <cdr:x>0.11891</cdr:x>
      <cdr:y>0.66235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2095487" y="657236"/>
          <a:ext cx="3177" cy="27558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0.03886</cdr:x>
      <cdr:y>0.122</cdr:y>
    </cdr:from>
    <cdr:to>
      <cdr:x>0.03904</cdr:x>
      <cdr:y>0.65681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85790" y="628661"/>
          <a:ext cx="3176" cy="27558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0.91222</cdr:x>
      <cdr:y>0.12631</cdr:y>
    </cdr:from>
    <cdr:to>
      <cdr:x>0.91348</cdr:x>
      <cdr:y>0.65065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16135350" y="650875"/>
          <a:ext cx="22225" cy="2701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0.67438</cdr:x>
      <cdr:y>0.12816</cdr:y>
    </cdr:from>
    <cdr:to>
      <cdr:x>0.67474</cdr:x>
      <cdr:y>0.65065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11928427" y="660404"/>
          <a:ext cx="6368" cy="26924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0.54712</cdr:x>
      <cdr:y>0.13001</cdr:y>
    </cdr:from>
    <cdr:to>
      <cdr:x>0.5473</cdr:x>
      <cdr:y>0.65065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9677409" y="669945"/>
          <a:ext cx="3184" cy="26828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0.38791</cdr:x>
      <cdr:y>0.12446</cdr:y>
    </cdr:from>
    <cdr:to>
      <cdr:x>0.38826</cdr:x>
      <cdr:y>0.65249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61262" y="641354"/>
          <a:ext cx="6190" cy="2720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0.22851</cdr:x>
      <cdr:y>0.12446</cdr:y>
    </cdr:from>
    <cdr:to>
      <cdr:x>0.22887</cdr:x>
      <cdr:y>0.65434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041780" y="641345"/>
          <a:ext cx="6367" cy="27304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0.11686</cdr:x>
      <cdr:y>0.13555</cdr:y>
    </cdr:from>
    <cdr:to>
      <cdr:x>0.11811</cdr:x>
      <cdr:y>0.65435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2066994" y="698484"/>
          <a:ext cx="22110" cy="26733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0.03841</cdr:x>
      <cdr:y>0.13186</cdr:y>
    </cdr:from>
    <cdr:to>
      <cdr:x>0.03931</cdr:x>
      <cdr:y>0.6525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679376" y="679470"/>
          <a:ext cx="15919" cy="26828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2" sqref="P2"/>
    </sheetView>
  </sheetViews>
  <sheetFormatPr defaultRowHeight="15" x14ac:dyDescent="0.25"/>
  <cols>
    <col min="1" max="1" width="3.28515625" customWidth="1"/>
    <col min="2" max="2" width="8.7109375" customWidth="1"/>
    <col min="3" max="3" width="31.42578125" customWidth="1"/>
    <col min="4" max="4" width="11.140625" customWidth="1"/>
    <col min="5" max="5" width="8.7109375" customWidth="1"/>
    <col min="6" max="7" width="11.140625" customWidth="1"/>
    <col min="8" max="8" width="8.7109375" customWidth="1"/>
    <col min="9" max="9" width="10.7109375" customWidth="1"/>
    <col min="10" max="10" width="12.140625" customWidth="1"/>
    <col min="11" max="11" width="8.7109375" customWidth="1"/>
    <col min="12" max="12" width="12.140625" customWidth="1"/>
    <col min="13" max="13" width="11.42578125" customWidth="1"/>
    <col min="14" max="14" width="8.7109375" customWidth="1"/>
    <col min="15" max="15" width="10.7109375" customWidth="1"/>
    <col min="16" max="16" width="11.42578125" customWidth="1"/>
    <col min="17" max="17" width="8.7109375" customWidth="1"/>
    <col min="18" max="18" width="10.7109375" customWidth="1"/>
    <col min="19" max="19" width="5.7109375" customWidth="1"/>
    <col min="20" max="25" width="0.140625" customWidth="1"/>
    <col min="26" max="26" width="5.7109375" customWidth="1"/>
  </cols>
  <sheetData>
    <row r="1" spans="1:25" ht="15" customHeight="1" x14ac:dyDescent="0.25">
      <c r="A1" s="410" t="s">
        <v>166</v>
      </c>
      <c r="B1" s="315"/>
      <c r="C1" s="315"/>
      <c r="D1" s="315"/>
      <c r="E1" s="315"/>
      <c r="F1" s="315"/>
      <c r="G1" s="315"/>
      <c r="H1" s="315"/>
      <c r="I1" s="315"/>
    </row>
    <row r="2" spans="1:25" ht="15" customHeight="1" x14ac:dyDescent="0.25">
      <c r="A2" s="95"/>
      <c r="B2" s="317" t="s">
        <v>174</v>
      </c>
      <c r="I2" s="95"/>
      <c r="J2" s="12" t="s">
        <v>117</v>
      </c>
      <c r="K2" s="319" t="s">
        <v>131</v>
      </c>
      <c r="L2" s="320"/>
      <c r="M2" s="30" t="s">
        <v>118</v>
      </c>
      <c r="N2" s="319" t="s">
        <v>133</v>
      </c>
    </row>
    <row r="3" spans="1:25" ht="15" customHeight="1" thickBot="1" x14ac:dyDescent="0.3">
      <c r="A3" s="95"/>
      <c r="B3" s="317" t="s">
        <v>175</v>
      </c>
      <c r="I3" s="95"/>
      <c r="J3" s="29" t="s">
        <v>119</v>
      </c>
      <c r="K3" s="319" t="s">
        <v>132</v>
      </c>
      <c r="L3" s="320"/>
      <c r="M3" s="31" t="s">
        <v>120</v>
      </c>
      <c r="N3" s="319" t="s">
        <v>134</v>
      </c>
    </row>
    <row r="4" spans="1:25" ht="67.5" customHeight="1" thickBot="1" x14ac:dyDescent="0.3">
      <c r="A4" s="330" t="s">
        <v>76</v>
      </c>
      <c r="B4" s="329" t="s">
        <v>78</v>
      </c>
      <c r="C4" s="331" t="s">
        <v>77</v>
      </c>
      <c r="D4" s="175" t="s">
        <v>142</v>
      </c>
      <c r="E4" s="176" t="s">
        <v>126</v>
      </c>
      <c r="F4" s="177" t="s">
        <v>143</v>
      </c>
      <c r="G4" s="178" t="s">
        <v>144</v>
      </c>
      <c r="H4" s="178" t="s">
        <v>126</v>
      </c>
      <c r="I4" s="177" t="s">
        <v>145</v>
      </c>
      <c r="J4" s="178" t="s">
        <v>146</v>
      </c>
      <c r="K4" s="178" t="s">
        <v>126</v>
      </c>
      <c r="L4" s="179" t="s">
        <v>147</v>
      </c>
      <c r="M4" s="180" t="s">
        <v>164</v>
      </c>
      <c r="N4" s="178" t="s">
        <v>126</v>
      </c>
      <c r="O4" s="179" t="s">
        <v>148</v>
      </c>
      <c r="P4" s="180" t="s">
        <v>141</v>
      </c>
      <c r="Q4" s="178" t="s">
        <v>126</v>
      </c>
      <c r="R4" s="177" t="s">
        <v>149</v>
      </c>
      <c r="S4" s="379" t="s">
        <v>121</v>
      </c>
      <c r="T4" s="255" t="s">
        <v>159</v>
      </c>
      <c r="U4" s="256" t="s">
        <v>160</v>
      </c>
      <c r="V4" s="256" t="s">
        <v>161</v>
      </c>
      <c r="W4" s="256" t="s">
        <v>162</v>
      </c>
      <c r="X4" s="256" t="s">
        <v>163</v>
      </c>
      <c r="Y4" s="257" t="s">
        <v>158</v>
      </c>
    </row>
    <row r="5" spans="1:25" ht="15" customHeight="1" thickBot="1" x14ac:dyDescent="0.3">
      <c r="A5" s="332"/>
      <c r="B5" s="333"/>
      <c r="C5" s="334" t="s">
        <v>183</v>
      </c>
      <c r="D5" s="185">
        <f>'2017-2018 исходные'!F5</f>
        <v>0.86246628167736805</v>
      </c>
      <c r="E5" s="322">
        <f>$D$128</f>
        <v>0.86246628167736805</v>
      </c>
      <c r="F5" s="226" t="str">
        <f>IF(D5&gt;=$D$129,"A",IF(D5&gt;=$D$130,"B",IF(D5&gt;=$D$131,"C","D")))</f>
        <v>B</v>
      </c>
      <c r="G5" s="323">
        <f>'2017-2018 исходные'!J5</f>
        <v>0.66810607813734524</v>
      </c>
      <c r="H5" s="322">
        <f>$G$128</f>
        <v>0.66810607813734524</v>
      </c>
      <c r="I5" s="226" t="str">
        <f t="shared" ref="I5" si="0">IF(G5&gt;=$G$129,"A",IF(G5&gt;=$G$130,"B",IF(G5&gt;=$G$131,"C","D")))</f>
        <v>B</v>
      </c>
      <c r="J5" s="13">
        <f>'2017-2018 исходные'!M5</f>
        <v>0.59564726242798471</v>
      </c>
      <c r="K5" s="322">
        <f>$J$128</f>
        <v>0.59564726242798471</v>
      </c>
      <c r="L5" s="226" t="str">
        <f>IF(J5&gt;=$J$129,"A",IF(J5&gt;=$J$130,"B",IF(J5&gt;=$J$131,"C","D")))</f>
        <v>B</v>
      </c>
      <c r="M5" s="324">
        <f>'2017-2018 исходные'!P5</f>
        <v>0.47673151886449738</v>
      </c>
      <c r="N5" s="322">
        <f>$M$128</f>
        <v>0.47673151886449738</v>
      </c>
      <c r="O5" s="325" t="str">
        <f>IF(M5&gt;=$M$129,"A",IF(M5&gt;=$M$130,"B",IF(M5&gt;=$M$131,"C","D")))</f>
        <v>B</v>
      </c>
      <c r="P5" s="98">
        <f>'2017-2018 исходные'!S5</f>
        <v>13.73006652610473</v>
      </c>
      <c r="Q5" s="326">
        <f>$P$128</f>
        <v>13.73006652610473</v>
      </c>
      <c r="R5" s="325" t="str">
        <f>IF(P5&lt;=$P$129,"A",IF(P5&lt;=$P$130,"B",IF(P5&lt;=$P$131,"C","D")))</f>
        <v>B</v>
      </c>
      <c r="S5" s="385" t="str">
        <f>IF(Y5&gt;=3.5,"A",IF(Y5&gt;=2.35,"B",IF(Y5&gt;=1.5,"C","D")))</f>
        <v>B</v>
      </c>
      <c r="T5" s="372">
        <f>IF(F5="A",4.2,IF(F5="B",2.5,IF(F5="C",2,1)))</f>
        <v>2.5</v>
      </c>
      <c r="U5" s="327">
        <f>IF(I5="A",4.2,IF(I5="B",2.5,IF(I5="C",2,1)))</f>
        <v>2.5</v>
      </c>
      <c r="V5" s="327">
        <f>IF(L5="A",4.2,IF(L5="B",2.5,IF(L5="C",2,1)))</f>
        <v>2.5</v>
      </c>
      <c r="W5" s="327">
        <f>IF(OA5="A",4.2,IF(O5="B",2.5,IF(O5="C",2,1)))</f>
        <v>2.5</v>
      </c>
      <c r="X5" s="327">
        <f>IF(R5="A",4.2,IF(R5="B",2.5,IF(R5="C",2,1)))</f>
        <v>2.5</v>
      </c>
      <c r="Y5" s="328">
        <f t="shared" ref="Y5" si="1">AVERAGE(T5:X5)</f>
        <v>2.5</v>
      </c>
    </row>
    <row r="6" spans="1:25" ht="15.75" thickBot="1" x14ac:dyDescent="0.3">
      <c r="A6" s="32">
        <v>1</v>
      </c>
      <c r="B6" s="33">
        <f>'2017-2018 исходные'!B6</f>
        <v>50050</v>
      </c>
      <c r="C6" s="34" t="str">
        <f>'2017-2018 исходные'!C6</f>
        <v>МАОУ Гимназия № 5</v>
      </c>
      <c r="D6" s="184">
        <f>'2017-2018 исходные'!F6</f>
        <v>0.92159999999999997</v>
      </c>
      <c r="E6" s="35">
        <f>$D$128</f>
        <v>0.86246628167736805</v>
      </c>
      <c r="F6" s="236" t="str">
        <f>IF(D6&gt;=$D$129,"A",IF(D6&gt;=$D$130,"B",IF(D6&gt;=$D$131,"C","D")))</f>
        <v>A</v>
      </c>
      <c r="G6" s="136">
        <f>'2017-2018 исходные'!J6</f>
        <v>0.53189678649237482</v>
      </c>
      <c r="H6" s="35">
        <f>$G$128</f>
        <v>0.66810607813734524</v>
      </c>
      <c r="I6" s="236" t="str">
        <f t="shared" ref="I6:I8" si="2">IF(G6&gt;=$G$129,"A",IF(G6&gt;=$G$130,"B",IF(G6&gt;=$G$131,"C","D")))</f>
        <v>C</v>
      </c>
      <c r="J6" s="109">
        <f>'2017-2018 исходные'!M6</f>
        <v>0.45454545454545453</v>
      </c>
      <c r="K6" s="35">
        <f>$J$128</f>
        <v>0.59564726242798471</v>
      </c>
      <c r="L6" s="236" t="str">
        <f>IF(J6&gt;=$J$129,"A",IF(J6&gt;=$J$130,"B",IF(J6&gt;=$J$131,"C","D")))</f>
        <v>C</v>
      </c>
      <c r="M6" s="113">
        <f>'2017-2018 исходные'!P6</f>
        <v>0.52729999999999999</v>
      </c>
      <c r="N6" s="35">
        <f>$M$128</f>
        <v>0.47673151886449738</v>
      </c>
      <c r="O6" s="321" t="str">
        <f>IF(M6&gt;=$M$129,"A",IF(M6&gt;=$M$130,"B",IF(M6&gt;=$M$131,"C","D")))</f>
        <v>B</v>
      </c>
      <c r="P6" s="120">
        <f>'2017-2018 исходные'!S6</f>
        <v>14.218181818181819</v>
      </c>
      <c r="Q6" s="97">
        <f>$P$128</f>
        <v>13.73006652610473</v>
      </c>
      <c r="R6" s="321" t="str">
        <f>IF(P6&lt;=$P$129,"A",IF(P6&lt;=$P$130,"B",IF(P6&lt;=$P$131,"C","D")))</f>
        <v>C</v>
      </c>
      <c r="S6" s="384" t="str">
        <f t="shared" ref="S6:S69" si="3">IF(Y6&gt;=3.5,"A",IF(Y6&gt;=2.35,"B",IF(Y6&gt;=1.5,"C","D")))</f>
        <v>B</v>
      </c>
      <c r="T6" s="373">
        <f>IF(F6="A",4.2,IF(F6="B",2.5,IF(F6="C",2,1)))</f>
        <v>4.2</v>
      </c>
      <c r="U6" s="253">
        <f>IF(I6="A",4.2,IF(I6="B",2.5,IF(I6="C",2,1)))</f>
        <v>2</v>
      </c>
      <c r="V6" s="253">
        <f>IF(L6="A",4.2,IF(L6="B",2.5,IF(L6="C",2,1)))</f>
        <v>2</v>
      </c>
      <c r="W6" s="253">
        <f>IF(OA6="A",4.2,IF(O6="B",2.5,IF(O6="C",2,1)))</f>
        <v>2.5</v>
      </c>
      <c r="X6" s="253">
        <f>IF(R6="A",4.2,IF(R6="B",2.5,IF(R6="C",2,1)))</f>
        <v>2</v>
      </c>
      <c r="Y6" s="254">
        <f t="shared" ref="Y6:Y37" si="4">AVERAGE(T6:X6)</f>
        <v>2.54</v>
      </c>
    </row>
    <row r="7" spans="1:25" ht="15.75" thickBot="1" x14ac:dyDescent="0.3">
      <c r="A7" s="22"/>
      <c r="B7" s="3"/>
      <c r="C7" s="3" t="s">
        <v>176</v>
      </c>
      <c r="D7" s="185">
        <f>AVERAGE(D8:D16)</f>
        <v>0.89751169090772698</v>
      </c>
      <c r="E7" s="36"/>
      <c r="F7" s="226" t="str">
        <f>IF(D7&gt;=$D$129,"A",IF(D7&gt;=$D$130,"B",IF(D7&gt;=$D$131,"C","D")))</f>
        <v>B</v>
      </c>
      <c r="G7" s="13">
        <f>AVERAGE(G8:G16)</f>
        <v>0.62918739732982565</v>
      </c>
      <c r="H7" s="36"/>
      <c r="I7" s="231" t="str">
        <f t="shared" si="2"/>
        <v>C</v>
      </c>
      <c r="J7" s="13">
        <f>AVERAGE(J8:J16)</f>
        <v>0.57444208063403102</v>
      </c>
      <c r="K7" s="36"/>
      <c r="L7" s="226" t="str">
        <f t="shared" ref="L7:L70" si="5">IF(J7&gt;=$J$129,"A",IF(J7&gt;=$J$130,"B",IF(J7&gt;=$J$131,"C","D")))</f>
        <v>C</v>
      </c>
      <c r="M7" s="14">
        <f>AVERAGE(M8:M16)</f>
        <v>0.47477777777777785</v>
      </c>
      <c r="N7" s="133"/>
      <c r="O7" s="226" t="str">
        <f t="shared" ref="O7:O70" si="6">IF(M7&gt;=$M$129,"A",IF(M7&gt;=$M$130,"B",IF(M7&gt;=$M$131,"C","D")))</f>
        <v>C</v>
      </c>
      <c r="P7" s="98">
        <f>AVERAGE(P8:P16)</f>
        <v>12.715594306555406</v>
      </c>
      <c r="Q7" s="134"/>
      <c r="R7" s="366" t="str">
        <f>IF(P7&lt;=$P$129,"A",IF(P7&lt;=$P$130,"B",IF(P7&lt;=$P$131,"C","D")))</f>
        <v>B</v>
      </c>
      <c r="S7" s="385" t="str">
        <f t="shared" si="3"/>
        <v>C</v>
      </c>
      <c r="T7" s="374">
        <f t="shared" ref="T7:T70" si="7">IF(F7="A",4.2,IF(F7="B",2.5,IF(F7="C",2,1)))</f>
        <v>2.5</v>
      </c>
      <c r="U7" s="251">
        <f t="shared" ref="U7:U70" si="8">IF(I7="A",4.2,IF(I7="B",2.5,IF(I7="C",2,1)))</f>
        <v>2</v>
      </c>
      <c r="V7" s="251">
        <f t="shared" ref="V7:V70" si="9">IF(L7="A",4.2,IF(L7="B",2.5,IF(L7="C",2,1)))</f>
        <v>2</v>
      </c>
      <c r="W7" s="251">
        <f t="shared" ref="W7:W70" si="10">IF(OA7="A",4.2,IF(O7="B",2.5,IF(O7="C",2,1)))</f>
        <v>2</v>
      </c>
      <c r="X7" s="251">
        <f t="shared" ref="X7:X70" si="11">IF(R7="A",4.2,IF(R7="B",2.5,IF(R7="C",2,1)))</f>
        <v>2.5</v>
      </c>
      <c r="Y7" s="252">
        <f t="shared" si="4"/>
        <v>2.2000000000000002</v>
      </c>
    </row>
    <row r="8" spans="1:25" x14ac:dyDescent="0.25">
      <c r="A8" s="23">
        <v>1</v>
      </c>
      <c r="B8" s="5">
        <f>'2017-2018 исходные'!B8</f>
        <v>10003</v>
      </c>
      <c r="C8" s="15" t="str">
        <f>'2017-2018 исходные'!C8</f>
        <v>МБОУ Прогимназия  № 131</v>
      </c>
      <c r="D8" s="186">
        <f>'2017-2018 исходные'!F8</f>
        <v>0.91666666666666663</v>
      </c>
      <c r="E8" s="37">
        <f t="shared" ref="E8:E16" si="12">$D$128</f>
        <v>0.86246628167736805</v>
      </c>
      <c r="F8" s="230" t="str">
        <f t="shared" ref="F8:F71" si="13">IF(D8&gt;=$D$129,"A",IF(D8&gt;=$D$130,"B",IF(D8&gt;=$D$131,"C","D")))</f>
        <v>A</v>
      </c>
      <c r="G8" s="137">
        <f>'2017-2018 исходные'!J8</f>
        <v>0.63636363636363635</v>
      </c>
      <c r="H8" s="37">
        <f t="shared" ref="H8:H16" si="14">$G$128</f>
        <v>0.66810607813734524</v>
      </c>
      <c r="I8" s="230" t="str">
        <f t="shared" si="2"/>
        <v>C</v>
      </c>
      <c r="J8" s="110">
        <f>'2017-2018 исходные'!M8</f>
        <v>0.53846153846153844</v>
      </c>
      <c r="K8" s="37">
        <f t="shared" ref="K8:K16" si="15">$J$128</f>
        <v>0.59564726242798471</v>
      </c>
      <c r="L8" s="228" t="str">
        <f t="shared" si="5"/>
        <v>C</v>
      </c>
      <c r="M8" s="114">
        <f>'2017-2018 исходные'!P8</f>
        <v>0.57689999999999997</v>
      </c>
      <c r="N8" s="37">
        <f t="shared" ref="N8:N16" si="16">$M$128</f>
        <v>0.47673151886449738</v>
      </c>
      <c r="O8" s="227" t="str">
        <f t="shared" si="6"/>
        <v>B</v>
      </c>
      <c r="P8" s="121">
        <f>'2017-2018 исходные'!S8</f>
        <v>9.615384615384615</v>
      </c>
      <c r="Q8" s="100">
        <f t="shared" ref="Q8:Q16" si="17">$P$128</f>
        <v>13.73006652610473</v>
      </c>
      <c r="R8" s="239" t="str">
        <f t="shared" ref="R8:R71" si="18">IF(P8&lt;=$P$129,"A",IF(P8&lt;=$P$130,"B",IF(P8&lt;=$P$131,"C","D")))</f>
        <v>A</v>
      </c>
      <c r="S8" s="383" t="str">
        <f t="shared" si="3"/>
        <v>B</v>
      </c>
      <c r="T8" s="375">
        <f t="shared" si="7"/>
        <v>4.2</v>
      </c>
      <c r="U8" s="249">
        <f t="shared" si="8"/>
        <v>2</v>
      </c>
      <c r="V8" s="249">
        <f t="shared" si="9"/>
        <v>2</v>
      </c>
      <c r="W8" s="249">
        <f t="shared" si="10"/>
        <v>2.5</v>
      </c>
      <c r="X8" s="249">
        <f t="shared" si="11"/>
        <v>4.2</v>
      </c>
      <c r="Y8" s="250">
        <f t="shared" si="4"/>
        <v>2.9799999999999995</v>
      </c>
    </row>
    <row r="9" spans="1:25" x14ac:dyDescent="0.25">
      <c r="A9" s="24">
        <v>2</v>
      </c>
      <c r="B9" s="6">
        <f>'2017-2018 исходные'!B9</f>
        <v>10002</v>
      </c>
      <c r="C9" s="16" t="str">
        <f>'2017-2018 исходные'!C9</f>
        <v>МБОУ Гимназия № 8</v>
      </c>
      <c r="D9" s="186">
        <f>'2017-2018 исходные'!F9</f>
        <v>0.94252873563218387</v>
      </c>
      <c r="E9" s="38">
        <f t="shared" si="12"/>
        <v>0.86246628167736805</v>
      </c>
      <c r="F9" s="228" t="str">
        <f t="shared" si="13"/>
        <v>A</v>
      </c>
      <c r="G9" s="138">
        <f>'2017-2018 исходные'!J9</f>
        <v>0.69512195121951215</v>
      </c>
      <c r="H9" s="38">
        <f t="shared" si="14"/>
        <v>0.66810607813734524</v>
      </c>
      <c r="I9" s="229" t="str">
        <f>IF(G9&gt;=$G$129,"A",IF(G9&gt;=$G$130,"B",IF(G9&gt;=$G$131,"C","D")))</f>
        <v>B</v>
      </c>
      <c r="J9" s="106">
        <f>'2017-2018 исходные'!M9</f>
        <v>0.6785714285714286</v>
      </c>
      <c r="K9" s="38">
        <f t="shared" si="15"/>
        <v>0.59564726242798471</v>
      </c>
      <c r="L9" s="229" t="str">
        <f t="shared" si="5"/>
        <v>B</v>
      </c>
      <c r="M9" s="115">
        <f>'2017-2018 исходные'!P9</f>
        <v>0.41670000000000001</v>
      </c>
      <c r="N9" s="38">
        <f t="shared" si="16"/>
        <v>0.47673151886449738</v>
      </c>
      <c r="O9" s="228" t="str">
        <f t="shared" si="6"/>
        <v>C</v>
      </c>
      <c r="P9" s="122">
        <f>'2017-2018 исходные'!S9</f>
        <v>13.619047619047619</v>
      </c>
      <c r="Q9" s="101">
        <f t="shared" si="17"/>
        <v>13.73006652610473</v>
      </c>
      <c r="R9" s="232" t="str">
        <f t="shared" si="18"/>
        <v>B</v>
      </c>
      <c r="S9" s="380" t="str">
        <f t="shared" si="3"/>
        <v>B</v>
      </c>
      <c r="T9" s="376">
        <f t="shared" si="7"/>
        <v>4.2</v>
      </c>
      <c r="U9" s="243">
        <f t="shared" si="8"/>
        <v>2.5</v>
      </c>
      <c r="V9" s="243">
        <f t="shared" si="9"/>
        <v>2.5</v>
      </c>
      <c r="W9" s="243">
        <f t="shared" si="10"/>
        <v>2</v>
      </c>
      <c r="X9" s="243">
        <f t="shared" si="11"/>
        <v>2.5</v>
      </c>
      <c r="Y9" s="245">
        <f t="shared" si="4"/>
        <v>2.7399999999999998</v>
      </c>
    </row>
    <row r="10" spans="1:25" x14ac:dyDescent="0.25">
      <c r="A10" s="24">
        <v>3</v>
      </c>
      <c r="B10" s="6">
        <f>'2017-2018 исходные'!B10</f>
        <v>10090</v>
      </c>
      <c r="C10" s="16" t="str">
        <f>'2017-2018 исходные'!C10</f>
        <v>МАОУ Гимназия №  9</v>
      </c>
      <c r="D10" s="186">
        <f>'2017-2018 исходные'!F10</f>
        <v>0.96969696969696972</v>
      </c>
      <c r="E10" s="38">
        <f t="shared" si="12"/>
        <v>0.86246628167736805</v>
      </c>
      <c r="F10" s="230" t="str">
        <f t="shared" si="13"/>
        <v>A</v>
      </c>
      <c r="G10" s="138">
        <f>'2017-2018 исходные'!J10</f>
        <v>0.625</v>
      </c>
      <c r="H10" s="38">
        <f t="shared" si="14"/>
        <v>0.66810607813734524</v>
      </c>
      <c r="I10" s="228" t="str">
        <f t="shared" ref="I10:I73" si="19">IF(G10&gt;=$G$129,"A",IF(G10&gt;=$G$130,"B",IF(G10&gt;=$G$131,"C","D")))</f>
        <v>C</v>
      </c>
      <c r="J10" s="106">
        <f>'2017-2018 исходные'!M10</f>
        <v>0.60784313725490191</v>
      </c>
      <c r="K10" s="38">
        <f t="shared" si="15"/>
        <v>0.59564726242798471</v>
      </c>
      <c r="L10" s="228" t="str">
        <f t="shared" si="5"/>
        <v>B</v>
      </c>
      <c r="M10" s="115">
        <f>'2017-2018 исходные'!P10</f>
        <v>0.47060000000000002</v>
      </c>
      <c r="N10" s="38">
        <f t="shared" si="16"/>
        <v>0.47673151886449738</v>
      </c>
      <c r="O10" s="228" t="str">
        <f t="shared" si="6"/>
        <v>C</v>
      </c>
      <c r="P10" s="124">
        <f>'2017-2018 исходные'!S10</f>
        <v>14.833333333333334</v>
      </c>
      <c r="Q10" s="101">
        <f t="shared" si="17"/>
        <v>13.73006652610473</v>
      </c>
      <c r="R10" s="232" t="str">
        <f t="shared" si="18"/>
        <v>C</v>
      </c>
      <c r="S10" s="380" t="str">
        <f t="shared" si="3"/>
        <v>B</v>
      </c>
      <c r="T10" s="376">
        <f t="shared" si="7"/>
        <v>4.2</v>
      </c>
      <c r="U10" s="243">
        <f t="shared" si="8"/>
        <v>2</v>
      </c>
      <c r="V10" s="243">
        <f t="shared" si="9"/>
        <v>2.5</v>
      </c>
      <c r="W10" s="243">
        <f t="shared" si="10"/>
        <v>2</v>
      </c>
      <c r="X10" s="243">
        <f t="shared" si="11"/>
        <v>2</v>
      </c>
      <c r="Y10" s="245">
        <f t="shared" si="4"/>
        <v>2.54</v>
      </c>
    </row>
    <row r="11" spans="1:25" x14ac:dyDescent="0.25">
      <c r="A11" s="24">
        <v>4</v>
      </c>
      <c r="B11" s="6">
        <f>'2017-2018 исходные'!B11</f>
        <v>10004</v>
      </c>
      <c r="C11" s="16" t="str">
        <f>'2017-2018 исходные'!C11</f>
        <v>МАОУ Лицей № 7</v>
      </c>
      <c r="D11" s="186">
        <f>'2017-2018 исходные'!F11</f>
        <v>0.94392523364485981</v>
      </c>
      <c r="E11" s="38">
        <f t="shared" si="12"/>
        <v>0.86246628167736805</v>
      </c>
      <c r="F11" s="228" t="str">
        <f t="shared" si="13"/>
        <v>A</v>
      </c>
      <c r="G11" s="138">
        <f>'2017-2018 исходные'!J11</f>
        <v>0.79207920792079212</v>
      </c>
      <c r="H11" s="38">
        <f t="shared" si="14"/>
        <v>0.66810607813734524</v>
      </c>
      <c r="I11" s="228" t="str">
        <f t="shared" si="19"/>
        <v>B</v>
      </c>
      <c r="J11" s="106">
        <f>'2017-2018 исходные'!M11</f>
        <v>0.7567567567567568</v>
      </c>
      <c r="K11" s="38">
        <f t="shared" si="15"/>
        <v>0.59564726242798471</v>
      </c>
      <c r="L11" s="230" t="str">
        <f t="shared" si="5"/>
        <v>B</v>
      </c>
      <c r="M11" s="115">
        <f>'2017-2018 исходные'!P11</f>
        <v>0.52249999999999996</v>
      </c>
      <c r="N11" s="38">
        <f t="shared" si="16"/>
        <v>0.47673151886449738</v>
      </c>
      <c r="O11" s="229" t="str">
        <f t="shared" si="6"/>
        <v>B</v>
      </c>
      <c r="P11" s="122">
        <f>'2017-2018 исходные'!S11</f>
        <v>10.945945945945946</v>
      </c>
      <c r="Q11" s="101">
        <f t="shared" si="17"/>
        <v>13.73006652610473</v>
      </c>
      <c r="R11" s="367" t="str">
        <f t="shared" si="18"/>
        <v>B</v>
      </c>
      <c r="S11" s="380" t="str">
        <f t="shared" si="3"/>
        <v>B</v>
      </c>
      <c r="T11" s="376">
        <f t="shared" si="7"/>
        <v>4.2</v>
      </c>
      <c r="U11" s="243">
        <f t="shared" si="8"/>
        <v>2.5</v>
      </c>
      <c r="V11" s="243">
        <f t="shared" si="9"/>
        <v>2.5</v>
      </c>
      <c r="W11" s="243">
        <f t="shared" si="10"/>
        <v>2.5</v>
      </c>
      <c r="X11" s="243">
        <f t="shared" si="11"/>
        <v>2.5</v>
      </c>
      <c r="Y11" s="245">
        <f t="shared" si="4"/>
        <v>2.84</v>
      </c>
    </row>
    <row r="12" spans="1:25" x14ac:dyDescent="0.25">
      <c r="A12" s="24">
        <v>5</v>
      </c>
      <c r="B12" s="6">
        <f>'2017-2018 исходные'!B12</f>
        <v>10001</v>
      </c>
      <c r="C12" s="16" t="str">
        <f>'2017-2018 исходные'!C12</f>
        <v>МБОУ Лицей № 28</v>
      </c>
      <c r="D12" s="186">
        <f>'2017-2018 исходные'!F12</f>
        <v>0.97142857142857142</v>
      </c>
      <c r="E12" s="38">
        <f t="shared" si="12"/>
        <v>0.86246628167736805</v>
      </c>
      <c r="F12" s="228" t="str">
        <f t="shared" si="13"/>
        <v>A</v>
      </c>
      <c r="G12" s="138">
        <f>'2017-2018 исходные'!J12</f>
        <v>0.76470588235294112</v>
      </c>
      <c r="H12" s="38">
        <f t="shared" si="14"/>
        <v>0.66810607813734524</v>
      </c>
      <c r="I12" s="228" t="str">
        <f t="shared" si="19"/>
        <v>B</v>
      </c>
      <c r="J12" s="106">
        <f>'2017-2018 исходные'!M12</f>
        <v>0.76315789473684215</v>
      </c>
      <c r="K12" s="38">
        <f t="shared" si="15"/>
        <v>0.59564726242798471</v>
      </c>
      <c r="L12" s="229" t="str">
        <f t="shared" si="5"/>
        <v>B</v>
      </c>
      <c r="M12" s="115">
        <f>'2017-2018 исходные'!P12</f>
        <v>0.36840000000000006</v>
      </c>
      <c r="N12" s="38">
        <f t="shared" si="16"/>
        <v>0.47673151886449738</v>
      </c>
      <c r="O12" s="228" t="str">
        <f t="shared" si="6"/>
        <v>C</v>
      </c>
      <c r="P12" s="122">
        <f>'2017-2018 исходные'!S12</f>
        <v>15.631578947368421</v>
      </c>
      <c r="Q12" s="101">
        <f t="shared" si="17"/>
        <v>13.73006652610473</v>
      </c>
      <c r="R12" s="232" t="str">
        <f t="shared" si="18"/>
        <v>C</v>
      </c>
      <c r="S12" s="380" t="str">
        <f t="shared" si="3"/>
        <v>B</v>
      </c>
      <c r="T12" s="376">
        <f t="shared" si="7"/>
        <v>4.2</v>
      </c>
      <c r="U12" s="243">
        <f t="shared" si="8"/>
        <v>2.5</v>
      </c>
      <c r="V12" s="243">
        <f t="shared" si="9"/>
        <v>2.5</v>
      </c>
      <c r="W12" s="243">
        <f t="shared" si="10"/>
        <v>2</v>
      </c>
      <c r="X12" s="243">
        <f t="shared" si="11"/>
        <v>2</v>
      </c>
      <c r="Y12" s="245">
        <f t="shared" si="4"/>
        <v>2.6399999999999997</v>
      </c>
    </row>
    <row r="13" spans="1:25" x14ac:dyDescent="0.25">
      <c r="A13" s="24">
        <v>6</v>
      </c>
      <c r="B13" s="6">
        <f>'2017-2018 исходные'!B13</f>
        <v>10120</v>
      </c>
      <c r="C13" s="16" t="str">
        <f>'2017-2018 исходные'!C13</f>
        <v>МБОУ СШ  № 12</v>
      </c>
      <c r="D13" s="186">
        <f>'2017-2018 исходные'!F13</f>
        <v>0.83333333333333337</v>
      </c>
      <c r="E13" s="38">
        <f t="shared" si="12"/>
        <v>0.86246628167736805</v>
      </c>
      <c r="F13" s="228" t="str">
        <f t="shared" si="13"/>
        <v>C</v>
      </c>
      <c r="G13" s="138">
        <f>'2017-2018 исходные'!J13</f>
        <v>0.62222222222222223</v>
      </c>
      <c r="H13" s="38">
        <f t="shared" si="14"/>
        <v>0.66810607813734524</v>
      </c>
      <c r="I13" s="228" t="str">
        <f t="shared" si="19"/>
        <v>C</v>
      </c>
      <c r="J13" s="106">
        <f>'2017-2018 исходные'!M13</f>
        <v>0.5357142857142857</v>
      </c>
      <c r="K13" s="38">
        <f t="shared" si="15"/>
        <v>0.59564726242798471</v>
      </c>
      <c r="L13" s="230" t="str">
        <f t="shared" si="5"/>
        <v>C</v>
      </c>
      <c r="M13" s="115">
        <f>'2017-2018 исходные'!P13</f>
        <v>0.53570000000000007</v>
      </c>
      <c r="N13" s="38">
        <f t="shared" si="16"/>
        <v>0.47673151886449738</v>
      </c>
      <c r="O13" s="229" t="str">
        <f t="shared" si="6"/>
        <v>B</v>
      </c>
      <c r="P13" s="122">
        <f>'2017-2018 исходные'!S13</f>
        <v>12.535714285714286</v>
      </c>
      <c r="Q13" s="101">
        <f t="shared" si="17"/>
        <v>13.73006652610473</v>
      </c>
      <c r="R13" s="232" t="str">
        <f t="shared" si="18"/>
        <v>B</v>
      </c>
      <c r="S13" s="380" t="str">
        <f t="shared" si="3"/>
        <v>C</v>
      </c>
      <c r="T13" s="376">
        <f t="shared" si="7"/>
        <v>2</v>
      </c>
      <c r="U13" s="243">
        <f t="shared" si="8"/>
        <v>2</v>
      </c>
      <c r="V13" s="243">
        <f t="shared" si="9"/>
        <v>2</v>
      </c>
      <c r="W13" s="243">
        <f t="shared" si="10"/>
        <v>2.5</v>
      </c>
      <c r="X13" s="243">
        <f t="shared" si="11"/>
        <v>2.5</v>
      </c>
      <c r="Y13" s="245">
        <f t="shared" si="4"/>
        <v>2.2000000000000002</v>
      </c>
    </row>
    <row r="14" spans="1:25" x14ac:dyDescent="0.25">
      <c r="A14" s="24">
        <v>7</v>
      </c>
      <c r="B14" s="6">
        <f>'2017-2018 исходные'!B14</f>
        <v>10190</v>
      </c>
      <c r="C14" s="16" t="str">
        <f>'2017-2018 исходные'!C14</f>
        <v>МБОУ СШ № 19</v>
      </c>
      <c r="D14" s="186">
        <f>'2017-2018 исходные'!F14</f>
        <v>0.93902439024390238</v>
      </c>
      <c r="E14" s="38">
        <f t="shared" si="12"/>
        <v>0.86246628167736805</v>
      </c>
      <c r="F14" s="228" t="str">
        <f t="shared" si="13"/>
        <v>A</v>
      </c>
      <c r="G14" s="138">
        <f>'2017-2018 исходные'!J14</f>
        <v>0.54545454545454541</v>
      </c>
      <c r="H14" s="38">
        <f t="shared" si="14"/>
        <v>0.66810607813734524</v>
      </c>
      <c r="I14" s="229" t="str">
        <f t="shared" si="19"/>
        <v>C</v>
      </c>
      <c r="J14" s="106">
        <f>'2017-2018 исходные'!M14</f>
        <v>0.5</v>
      </c>
      <c r="K14" s="38">
        <f t="shared" si="15"/>
        <v>0.59564726242798471</v>
      </c>
      <c r="L14" s="230" t="str">
        <f t="shared" si="5"/>
        <v>C</v>
      </c>
      <c r="M14" s="115">
        <f>'2017-2018 исходные'!P14</f>
        <v>0.52329999999999999</v>
      </c>
      <c r="N14" s="38">
        <f t="shared" si="16"/>
        <v>0.47673151886449738</v>
      </c>
      <c r="O14" s="228" t="str">
        <f t="shared" si="6"/>
        <v>B</v>
      </c>
      <c r="P14" s="122">
        <f>'2017-2018 исходные'!S14</f>
        <v>12</v>
      </c>
      <c r="Q14" s="101">
        <f t="shared" si="17"/>
        <v>13.73006652610473</v>
      </c>
      <c r="R14" s="367" t="str">
        <f t="shared" si="18"/>
        <v>B</v>
      </c>
      <c r="S14" s="380" t="str">
        <f t="shared" si="3"/>
        <v>B</v>
      </c>
      <c r="T14" s="376">
        <f t="shared" si="7"/>
        <v>4.2</v>
      </c>
      <c r="U14" s="243">
        <f t="shared" si="8"/>
        <v>2</v>
      </c>
      <c r="V14" s="243">
        <f t="shared" si="9"/>
        <v>2</v>
      </c>
      <c r="W14" s="243">
        <f t="shared" si="10"/>
        <v>2.5</v>
      </c>
      <c r="X14" s="243">
        <f t="shared" si="11"/>
        <v>2.5</v>
      </c>
      <c r="Y14" s="245">
        <f t="shared" si="4"/>
        <v>2.6399999999999997</v>
      </c>
    </row>
    <row r="15" spans="1:25" x14ac:dyDescent="0.25">
      <c r="A15" s="24">
        <v>8</v>
      </c>
      <c r="B15" s="6">
        <f>'2017-2018 исходные'!B15</f>
        <v>10320</v>
      </c>
      <c r="C15" s="16" t="str">
        <f>'2017-2018 исходные'!C15</f>
        <v>МАОУ СШ № 32</v>
      </c>
      <c r="D15" s="186">
        <f>'2017-2018 исходные'!F15</f>
        <v>0.72463768115942029</v>
      </c>
      <c r="E15" s="38">
        <f t="shared" si="12"/>
        <v>0.86246628167736805</v>
      </c>
      <c r="F15" s="230" t="str">
        <f t="shared" si="13"/>
        <v>C</v>
      </c>
      <c r="G15" s="138">
        <f>'2017-2018 исходные'!J15</f>
        <v>0.46</v>
      </c>
      <c r="H15" s="38">
        <f t="shared" si="14"/>
        <v>0.66810607813734524</v>
      </c>
      <c r="I15" s="230" t="str">
        <f t="shared" si="19"/>
        <v>C</v>
      </c>
      <c r="J15" s="106">
        <f>'2017-2018 исходные'!M15</f>
        <v>0.33333333333333331</v>
      </c>
      <c r="K15" s="38">
        <f t="shared" si="15"/>
        <v>0.59564726242798471</v>
      </c>
      <c r="L15" s="230" t="str">
        <f t="shared" si="5"/>
        <v>C</v>
      </c>
      <c r="M15" s="115">
        <f>'2017-2018 исходные'!P15</f>
        <v>0.42030000000000001</v>
      </c>
      <c r="N15" s="38">
        <f t="shared" si="16"/>
        <v>0.47673151886449738</v>
      </c>
      <c r="O15" s="228" t="str">
        <f t="shared" si="6"/>
        <v>C</v>
      </c>
      <c r="P15" s="122">
        <f>'2017-2018 исходные'!S15</f>
        <v>11.434782608695652</v>
      </c>
      <c r="Q15" s="101">
        <f t="shared" si="17"/>
        <v>13.73006652610473</v>
      </c>
      <c r="R15" s="232" t="str">
        <f t="shared" si="18"/>
        <v>B</v>
      </c>
      <c r="S15" s="380" t="str">
        <f t="shared" si="3"/>
        <v>C</v>
      </c>
      <c r="T15" s="376">
        <f t="shared" si="7"/>
        <v>2</v>
      </c>
      <c r="U15" s="243">
        <f t="shared" si="8"/>
        <v>2</v>
      </c>
      <c r="V15" s="243">
        <f t="shared" si="9"/>
        <v>2</v>
      </c>
      <c r="W15" s="243">
        <f t="shared" si="10"/>
        <v>2</v>
      </c>
      <c r="X15" s="243">
        <f t="shared" si="11"/>
        <v>2.5</v>
      </c>
      <c r="Y15" s="245">
        <f t="shared" si="4"/>
        <v>2.1</v>
      </c>
    </row>
    <row r="16" spans="1:25" ht="15.75" thickBot="1" x14ac:dyDescent="0.3">
      <c r="A16" s="21">
        <v>9</v>
      </c>
      <c r="B16" s="6">
        <f>'2017-2018 исходные'!B16</f>
        <v>10860</v>
      </c>
      <c r="C16" s="16" t="str">
        <f>'2017-2018 исходные'!C16</f>
        <v>МБОУ СШ № 86</v>
      </c>
      <c r="D16" s="186">
        <f>'2017-2018 исходные'!F16</f>
        <v>0.83636363636363631</v>
      </c>
      <c r="E16" s="38">
        <f t="shared" si="12"/>
        <v>0.86246628167736805</v>
      </c>
      <c r="F16" s="228" t="str">
        <f t="shared" si="13"/>
        <v>C</v>
      </c>
      <c r="G16" s="138">
        <f>'2017-2018 исходные'!J16</f>
        <v>0.52173913043478259</v>
      </c>
      <c r="H16" s="38">
        <f t="shared" si="14"/>
        <v>0.66810607813734524</v>
      </c>
      <c r="I16" s="229" t="str">
        <f t="shared" si="19"/>
        <v>C</v>
      </c>
      <c r="J16" s="106">
        <f>'2017-2018 исходные'!M16</f>
        <v>0.45614035087719296</v>
      </c>
      <c r="K16" s="38">
        <f t="shared" si="15"/>
        <v>0.59564726242798471</v>
      </c>
      <c r="L16" s="230" t="str">
        <f t="shared" si="5"/>
        <v>C</v>
      </c>
      <c r="M16" s="115">
        <f>'2017-2018 исходные'!P16</f>
        <v>0.43859999999999999</v>
      </c>
      <c r="N16" s="38">
        <f t="shared" si="16"/>
        <v>0.47673151886449738</v>
      </c>
      <c r="O16" s="230" t="str">
        <f t="shared" si="6"/>
        <v>C</v>
      </c>
      <c r="P16" s="122">
        <f>'2017-2018 исходные'!S16</f>
        <v>13.824561403508772</v>
      </c>
      <c r="Q16" s="101">
        <f t="shared" si="17"/>
        <v>13.73006652610473</v>
      </c>
      <c r="R16" s="367" t="str">
        <f t="shared" si="18"/>
        <v>B</v>
      </c>
      <c r="S16" s="382" t="str">
        <f t="shared" si="3"/>
        <v>C</v>
      </c>
      <c r="T16" s="377">
        <f t="shared" si="7"/>
        <v>2</v>
      </c>
      <c r="U16" s="247">
        <f t="shared" si="8"/>
        <v>2</v>
      </c>
      <c r="V16" s="247">
        <f t="shared" si="9"/>
        <v>2</v>
      </c>
      <c r="W16" s="247">
        <f t="shared" si="10"/>
        <v>2</v>
      </c>
      <c r="X16" s="247">
        <f t="shared" si="11"/>
        <v>2.5</v>
      </c>
      <c r="Y16" s="248">
        <f t="shared" si="4"/>
        <v>2.1</v>
      </c>
    </row>
    <row r="17" spans="1:25" ht="15.75" thickBot="1" x14ac:dyDescent="0.3">
      <c r="A17" s="25"/>
      <c r="B17" s="3"/>
      <c r="C17" s="3" t="s">
        <v>177</v>
      </c>
      <c r="D17" s="185">
        <f>AVERAGE(D18:D30)</f>
        <v>0.86199963393662082</v>
      </c>
      <c r="E17" s="146"/>
      <c r="F17" s="231" t="str">
        <f t="shared" si="13"/>
        <v>C</v>
      </c>
      <c r="G17" s="13">
        <f>AVERAGE(G18:G30)</f>
        <v>0.69131137702247369</v>
      </c>
      <c r="H17" s="36"/>
      <c r="I17" s="231" t="str">
        <f t="shared" si="19"/>
        <v>B</v>
      </c>
      <c r="J17" s="13">
        <f>AVERAGE(J18:J30)</f>
        <v>0.62375740893652865</v>
      </c>
      <c r="K17" s="36"/>
      <c r="L17" s="231" t="str">
        <f t="shared" si="5"/>
        <v>B</v>
      </c>
      <c r="M17" s="14">
        <f>AVERAGE(M18:M30)</f>
        <v>0.51298107042990548</v>
      </c>
      <c r="N17" s="133"/>
      <c r="O17" s="231" t="str">
        <f t="shared" si="6"/>
        <v>B</v>
      </c>
      <c r="P17" s="98">
        <f>AVERAGE(P18:P30)</f>
        <v>13.296557554898614</v>
      </c>
      <c r="Q17" s="134"/>
      <c r="R17" s="366" t="str">
        <f t="shared" si="18"/>
        <v>B</v>
      </c>
      <c r="S17" s="385" t="str">
        <f t="shared" si="3"/>
        <v>B</v>
      </c>
      <c r="T17" s="374">
        <f t="shared" si="7"/>
        <v>2</v>
      </c>
      <c r="U17" s="251">
        <f t="shared" si="8"/>
        <v>2.5</v>
      </c>
      <c r="V17" s="251">
        <f t="shared" si="9"/>
        <v>2.5</v>
      </c>
      <c r="W17" s="251">
        <f t="shared" si="10"/>
        <v>2.5</v>
      </c>
      <c r="X17" s="251">
        <f t="shared" si="11"/>
        <v>2.5</v>
      </c>
      <c r="Y17" s="252">
        <f t="shared" si="4"/>
        <v>2.4</v>
      </c>
    </row>
    <row r="18" spans="1:25" x14ac:dyDescent="0.25">
      <c r="A18" s="23">
        <v>1</v>
      </c>
      <c r="B18" s="51">
        <f>'2017-2018 исходные'!B18</f>
        <v>20040</v>
      </c>
      <c r="C18" s="52" t="str">
        <f>'2017-2018 исходные'!C18</f>
        <v>МАОУ Гимназия № 4</v>
      </c>
      <c r="D18" s="186">
        <f>'2017-2018 исходные'!F18</f>
        <v>0.84615384615384615</v>
      </c>
      <c r="E18" s="37">
        <f t="shared" ref="E18:E30" si="20">$D$128</f>
        <v>0.86246628167736805</v>
      </c>
      <c r="F18" s="229" t="str">
        <f t="shared" si="13"/>
        <v>C</v>
      </c>
      <c r="G18" s="137">
        <f>'2017-2018 исходные'!J18</f>
        <v>0.51515151515151514</v>
      </c>
      <c r="H18" s="37">
        <f t="shared" ref="H18:H30" si="21">$G$128</f>
        <v>0.66810607813734524</v>
      </c>
      <c r="I18" s="229" t="str">
        <f t="shared" si="19"/>
        <v>C</v>
      </c>
      <c r="J18" s="110">
        <f>'2017-2018 исходные'!M18</f>
        <v>0.51219512195121952</v>
      </c>
      <c r="K18" s="37">
        <f t="shared" ref="K18:K30" si="22">$J$128</f>
        <v>0.59564726242798471</v>
      </c>
      <c r="L18" s="236" t="str">
        <f t="shared" si="5"/>
        <v>C</v>
      </c>
      <c r="M18" s="114">
        <f>'2017-2018 исходные'!P18</f>
        <v>0.53658536585365857</v>
      </c>
      <c r="N18" s="37">
        <f t="shared" ref="N18:N30" si="23">$M$128</f>
        <v>0.47673151886449738</v>
      </c>
      <c r="O18" s="229" t="str">
        <f t="shared" si="6"/>
        <v>B</v>
      </c>
      <c r="P18" s="121">
        <f>'2017-2018 исходные'!S18</f>
        <v>12.329268292682928</v>
      </c>
      <c r="Q18" s="100">
        <f t="shared" ref="Q18:Q30" si="24">$P$128</f>
        <v>13.73006652610473</v>
      </c>
      <c r="R18" s="321" t="str">
        <f t="shared" si="18"/>
        <v>B</v>
      </c>
      <c r="S18" s="383" t="str">
        <f t="shared" si="3"/>
        <v>C</v>
      </c>
      <c r="T18" s="375">
        <f t="shared" si="7"/>
        <v>2</v>
      </c>
      <c r="U18" s="249">
        <f t="shared" si="8"/>
        <v>2</v>
      </c>
      <c r="V18" s="249">
        <f t="shared" si="9"/>
        <v>2</v>
      </c>
      <c r="W18" s="249">
        <f t="shared" si="10"/>
        <v>2.5</v>
      </c>
      <c r="X18" s="249">
        <f t="shared" si="11"/>
        <v>2.5</v>
      </c>
      <c r="Y18" s="250">
        <f t="shared" si="4"/>
        <v>2.2000000000000002</v>
      </c>
    </row>
    <row r="19" spans="1:25" x14ac:dyDescent="0.25">
      <c r="A19" s="24">
        <v>2</v>
      </c>
      <c r="B19" s="59">
        <f>'2017-2018 исходные'!B19</f>
        <v>20061</v>
      </c>
      <c r="C19" s="60" t="str">
        <f>'2017-2018 исходные'!C19</f>
        <v>МАОУ Гимназия № 6</v>
      </c>
      <c r="D19" s="186">
        <f>'2017-2018 исходные'!F19</f>
        <v>0.8653846153846152</v>
      </c>
      <c r="E19" s="38">
        <f t="shared" si="20"/>
        <v>0.86246628167736805</v>
      </c>
      <c r="F19" s="228" t="str">
        <f t="shared" si="13"/>
        <v>B</v>
      </c>
      <c r="G19" s="138">
        <f>'2017-2018 исходные'!J19</f>
        <v>0.75555555555555565</v>
      </c>
      <c r="H19" s="38">
        <f t="shared" si="21"/>
        <v>0.66810607813734524</v>
      </c>
      <c r="I19" s="228" t="str">
        <f t="shared" si="19"/>
        <v>B</v>
      </c>
      <c r="J19" s="106">
        <f>'2017-2018 исходные'!M19</f>
        <v>0.7</v>
      </c>
      <c r="K19" s="38">
        <f t="shared" si="22"/>
        <v>0.59564726242798471</v>
      </c>
      <c r="L19" s="228" t="str">
        <f t="shared" si="5"/>
        <v>B</v>
      </c>
      <c r="M19" s="115">
        <f>'2017-2018 исходные'!P19</f>
        <v>0.44</v>
      </c>
      <c r="N19" s="38">
        <f t="shared" si="23"/>
        <v>0.47673151886449738</v>
      </c>
      <c r="O19" s="232" t="str">
        <f t="shared" si="6"/>
        <v>C</v>
      </c>
      <c r="P19" s="122">
        <f>'2017-2018 исходные'!S19</f>
        <v>12.7</v>
      </c>
      <c r="Q19" s="101">
        <f t="shared" si="24"/>
        <v>13.73006652610473</v>
      </c>
      <c r="R19" s="232" t="str">
        <f t="shared" si="18"/>
        <v>B</v>
      </c>
      <c r="S19" s="380" t="str">
        <f t="shared" si="3"/>
        <v>B</v>
      </c>
      <c r="T19" s="376">
        <f t="shared" si="7"/>
        <v>2.5</v>
      </c>
      <c r="U19" s="243">
        <f t="shared" si="8"/>
        <v>2.5</v>
      </c>
      <c r="V19" s="243">
        <f t="shared" si="9"/>
        <v>2.5</v>
      </c>
      <c r="W19" s="243">
        <f t="shared" si="10"/>
        <v>2</v>
      </c>
      <c r="X19" s="243">
        <f t="shared" si="11"/>
        <v>2.5</v>
      </c>
      <c r="Y19" s="245">
        <f t="shared" si="4"/>
        <v>2.4</v>
      </c>
    </row>
    <row r="20" spans="1:25" x14ac:dyDescent="0.25">
      <c r="A20" s="24">
        <v>3</v>
      </c>
      <c r="B20" s="59">
        <f>'2017-2018 исходные'!B20</f>
        <v>21020</v>
      </c>
      <c r="C20" s="60" t="str">
        <f>'2017-2018 исходные'!C20</f>
        <v>МАОУ Гимназия № 10</v>
      </c>
      <c r="D20" s="186">
        <f>'2017-2018 исходные'!F20</f>
        <v>0.92207792207792205</v>
      </c>
      <c r="E20" s="38">
        <f t="shared" si="20"/>
        <v>0.86246628167736805</v>
      </c>
      <c r="F20" s="229" t="str">
        <f t="shared" si="13"/>
        <v>A</v>
      </c>
      <c r="G20" s="138">
        <f>'2017-2018 исходные'!J20</f>
        <v>0.81690140845070425</v>
      </c>
      <c r="H20" s="38">
        <f t="shared" si="21"/>
        <v>0.66810607813734524</v>
      </c>
      <c r="I20" s="228" t="str">
        <f t="shared" si="19"/>
        <v>A</v>
      </c>
      <c r="J20" s="106">
        <f>'2017-2018 исходные'!M20</f>
        <v>0.76623376623376627</v>
      </c>
      <c r="K20" s="38">
        <f t="shared" si="22"/>
        <v>0.59564726242798471</v>
      </c>
      <c r="L20" s="228" t="str">
        <f t="shared" si="5"/>
        <v>B</v>
      </c>
      <c r="M20" s="115">
        <f>'2017-2018 исходные'!P20</f>
        <v>0.48051948051948051</v>
      </c>
      <c r="N20" s="38">
        <f t="shared" si="23"/>
        <v>0.47673151886449738</v>
      </c>
      <c r="O20" s="228" t="str">
        <f t="shared" si="6"/>
        <v>B</v>
      </c>
      <c r="P20" s="122">
        <f>'2017-2018 исходные'!S20</f>
        <v>12.103896103896103</v>
      </c>
      <c r="Q20" s="101">
        <f t="shared" si="24"/>
        <v>13.73006652610473</v>
      </c>
      <c r="R20" s="367" t="str">
        <f t="shared" si="18"/>
        <v>B</v>
      </c>
      <c r="S20" s="380" t="str">
        <f t="shared" si="3"/>
        <v>B</v>
      </c>
      <c r="T20" s="376">
        <f t="shared" si="7"/>
        <v>4.2</v>
      </c>
      <c r="U20" s="243">
        <f t="shared" si="8"/>
        <v>4.2</v>
      </c>
      <c r="V20" s="243">
        <f t="shared" si="9"/>
        <v>2.5</v>
      </c>
      <c r="W20" s="243">
        <f t="shared" si="10"/>
        <v>2.5</v>
      </c>
      <c r="X20" s="243">
        <f t="shared" si="11"/>
        <v>2.5</v>
      </c>
      <c r="Y20" s="245">
        <f t="shared" si="4"/>
        <v>3.18</v>
      </c>
    </row>
    <row r="21" spans="1:25" x14ac:dyDescent="0.25">
      <c r="A21" s="24">
        <v>4</v>
      </c>
      <c r="B21" s="59">
        <f>'2017-2018 исходные'!B21</f>
        <v>20060</v>
      </c>
      <c r="C21" s="60" t="str">
        <f>'2017-2018 исходные'!C21</f>
        <v>МАОУ Лицей № 6 "Перспектива"</v>
      </c>
      <c r="D21" s="186">
        <f>'2017-2018 исходные'!F21</f>
        <v>0.891891891891892</v>
      </c>
      <c r="E21" s="38">
        <f t="shared" si="20"/>
        <v>0.86246628167736805</v>
      </c>
      <c r="F21" s="230" t="str">
        <f t="shared" si="13"/>
        <v>B</v>
      </c>
      <c r="G21" s="138">
        <f>'2017-2018 исходные'!J21</f>
        <v>0.85858585858585845</v>
      </c>
      <c r="H21" s="38">
        <f t="shared" si="21"/>
        <v>0.66810607813734524</v>
      </c>
      <c r="I21" s="230" t="str">
        <f t="shared" si="19"/>
        <v>A</v>
      </c>
      <c r="J21" s="106">
        <f>'2017-2018 исходные'!M21</f>
        <v>0.73770491803278693</v>
      </c>
      <c r="K21" s="38">
        <f t="shared" si="22"/>
        <v>0.59564726242798471</v>
      </c>
      <c r="L21" s="230" t="str">
        <f t="shared" si="5"/>
        <v>B</v>
      </c>
      <c r="M21" s="115">
        <f>'2017-2018 исходные'!P21</f>
        <v>0.5</v>
      </c>
      <c r="N21" s="38">
        <f t="shared" si="23"/>
        <v>0.47673151886449738</v>
      </c>
      <c r="O21" s="232" t="str">
        <f t="shared" si="6"/>
        <v>B</v>
      </c>
      <c r="P21" s="122">
        <f>'2017-2018 исходные'!S21</f>
        <v>12.967213114754099</v>
      </c>
      <c r="Q21" s="101">
        <f t="shared" si="24"/>
        <v>13.73006652610473</v>
      </c>
      <c r="R21" s="239" t="str">
        <f t="shared" si="18"/>
        <v>B</v>
      </c>
      <c r="S21" s="380" t="str">
        <f t="shared" si="3"/>
        <v>B</v>
      </c>
      <c r="T21" s="376">
        <f t="shared" si="7"/>
        <v>2.5</v>
      </c>
      <c r="U21" s="243">
        <f t="shared" si="8"/>
        <v>4.2</v>
      </c>
      <c r="V21" s="243">
        <f t="shared" si="9"/>
        <v>2.5</v>
      </c>
      <c r="W21" s="243">
        <f t="shared" si="10"/>
        <v>2.5</v>
      </c>
      <c r="X21" s="243">
        <f t="shared" si="11"/>
        <v>2.5</v>
      </c>
      <c r="Y21" s="245">
        <f t="shared" si="4"/>
        <v>2.84</v>
      </c>
    </row>
    <row r="22" spans="1:25" x14ac:dyDescent="0.25">
      <c r="A22" s="24">
        <v>5</v>
      </c>
      <c r="B22" s="59">
        <f>'2017-2018 исходные'!B22</f>
        <v>20400</v>
      </c>
      <c r="C22" s="60" t="str">
        <f>'2017-2018 исходные'!C22</f>
        <v>МАОУ Лицей № 11</v>
      </c>
      <c r="D22" s="186">
        <f>'2017-2018 исходные'!F22</f>
        <v>0.95327102803738317</v>
      </c>
      <c r="E22" s="38">
        <f t="shared" si="20"/>
        <v>0.86246628167736805</v>
      </c>
      <c r="F22" s="228" t="str">
        <f t="shared" si="13"/>
        <v>A</v>
      </c>
      <c r="G22" s="138">
        <f>'2017-2018 исходные'!J22</f>
        <v>0.65686274509803921</v>
      </c>
      <c r="H22" s="38">
        <f t="shared" si="21"/>
        <v>0.66810607813734524</v>
      </c>
      <c r="I22" s="228" t="str">
        <f t="shared" si="19"/>
        <v>C</v>
      </c>
      <c r="J22" s="106">
        <f>'2017-2018 исходные'!M22</f>
        <v>0.625</v>
      </c>
      <c r="K22" s="38">
        <f t="shared" si="22"/>
        <v>0.59564726242798471</v>
      </c>
      <c r="L22" s="228" t="str">
        <f t="shared" si="5"/>
        <v>B</v>
      </c>
      <c r="M22" s="115">
        <f>'2017-2018 исходные'!P22</f>
        <v>0.41964285714285715</v>
      </c>
      <c r="N22" s="38">
        <f t="shared" si="23"/>
        <v>0.47673151886449738</v>
      </c>
      <c r="O22" s="232" t="str">
        <f t="shared" si="6"/>
        <v>C</v>
      </c>
      <c r="P22" s="122">
        <f>'2017-2018 исходные'!S22</f>
        <v>11.821428571428571</v>
      </c>
      <c r="Q22" s="101">
        <f t="shared" si="24"/>
        <v>13.73006652610473</v>
      </c>
      <c r="R22" s="367" t="str">
        <f t="shared" si="18"/>
        <v>B</v>
      </c>
      <c r="S22" s="380" t="str">
        <f t="shared" si="3"/>
        <v>B</v>
      </c>
      <c r="T22" s="376">
        <f t="shared" si="7"/>
        <v>4.2</v>
      </c>
      <c r="U22" s="243">
        <f t="shared" si="8"/>
        <v>2</v>
      </c>
      <c r="V22" s="243">
        <f t="shared" si="9"/>
        <v>2.5</v>
      </c>
      <c r="W22" s="243">
        <f t="shared" si="10"/>
        <v>2</v>
      </c>
      <c r="X22" s="243">
        <f t="shared" si="11"/>
        <v>2.5</v>
      </c>
      <c r="Y22" s="245">
        <f t="shared" si="4"/>
        <v>2.6399999999999997</v>
      </c>
    </row>
    <row r="23" spans="1:25" x14ac:dyDescent="0.25">
      <c r="A23" s="24">
        <v>6</v>
      </c>
      <c r="B23" s="59">
        <f>'2017-2018 исходные'!B23</f>
        <v>20080</v>
      </c>
      <c r="C23" s="60" t="str">
        <f>'2017-2018 исходные'!C23</f>
        <v>МБОУ СШ № 8 "Созидание"</v>
      </c>
      <c r="D23" s="186">
        <f>'2017-2018 исходные'!F23</f>
        <v>0.75</v>
      </c>
      <c r="E23" s="38">
        <f t="shared" si="20"/>
        <v>0.86246628167736805</v>
      </c>
      <c r="F23" s="228" t="str">
        <f t="shared" si="13"/>
        <v>C</v>
      </c>
      <c r="G23" s="138">
        <f>'2017-2018 исходные'!J23</f>
        <v>0.80952380952380953</v>
      </c>
      <c r="H23" s="38">
        <f t="shared" si="21"/>
        <v>0.66810607813734524</v>
      </c>
      <c r="I23" s="228" t="str">
        <f t="shared" si="19"/>
        <v>A</v>
      </c>
      <c r="J23" s="106">
        <f>'2017-2018 исходные'!M23</f>
        <v>0.58333333333333337</v>
      </c>
      <c r="K23" s="38">
        <f t="shared" si="22"/>
        <v>0.59564726242798471</v>
      </c>
      <c r="L23" s="229" t="str">
        <f t="shared" si="5"/>
        <v>C</v>
      </c>
      <c r="M23" s="115">
        <f>'2017-2018 исходные'!P23</f>
        <v>0.45833333333333331</v>
      </c>
      <c r="N23" s="38">
        <f t="shared" si="23"/>
        <v>0.47673151886449738</v>
      </c>
      <c r="O23" s="229" t="str">
        <f t="shared" si="6"/>
        <v>C</v>
      </c>
      <c r="P23" s="122">
        <f>'2017-2018 исходные'!S23</f>
        <v>16</v>
      </c>
      <c r="Q23" s="101">
        <f t="shared" si="24"/>
        <v>13.73006652610473</v>
      </c>
      <c r="R23" s="239" t="str">
        <f t="shared" si="18"/>
        <v>C</v>
      </c>
      <c r="S23" s="380" t="str">
        <f t="shared" si="3"/>
        <v>B</v>
      </c>
      <c r="T23" s="376">
        <f t="shared" si="7"/>
        <v>2</v>
      </c>
      <c r="U23" s="243">
        <f t="shared" si="8"/>
        <v>4.2</v>
      </c>
      <c r="V23" s="243">
        <f t="shared" si="9"/>
        <v>2</v>
      </c>
      <c r="W23" s="243">
        <f t="shared" si="10"/>
        <v>2</v>
      </c>
      <c r="X23" s="243">
        <f t="shared" si="11"/>
        <v>2</v>
      </c>
      <c r="Y23" s="245">
        <f t="shared" si="4"/>
        <v>2.44</v>
      </c>
    </row>
    <row r="24" spans="1:25" x14ac:dyDescent="0.25">
      <c r="A24" s="24">
        <v>7</v>
      </c>
      <c r="B24" s="59">
        <f>'2017-2018 исходные'!B24</f>
        <v>20460</v>
      </c>
      <c r="C24" s="60" t="str">
        <f>'2017-2018 исходные'!C24</f>
        <v>МБОУ СШ № 46</v>
      </c>
      <c r="D24" s="186">
        <f>'2017-2018 исходные'!F24</f>
        <v>0.93442622950819665</v>
      </c>
      <c r="E24" s="38">
        <f t="shared" si="20"/>
        <v>0.86246628167736805</v>
      </c>
      <c r="F24" s="230" t="str">
        <f t="shared" si="13"/>
        <v>A</v>
      </c>
      <c r="G24" s="138">
        <f>'2017-2018 исходные'!J24</f>
        <v>0.66666666666666674</v>
      </c>
      <c r="H24" s="38">
        <f t="shared" si="21"/>
        <v>0.66810607813734524</v>
      </c>
      <c r="I24" s="228" t="str">
        <f t="shared" si="19"/>
        <v>C</v>
      </c>
      <c r="J24" s="106">
        <f>'2017-2018 исходные'!M24</f>
        <v>0.66101694915254239</v>
      </c>
      <c r="K24" s="38">
        <f t="shared" si="22"/>
        <v>0.59564726242798471</v>
      </c>
      <c r="L24" s="228" t="str">
        <f t="shared" si="5"/>
        <v>B</v>
      </c>
      <c r="M24" s="115">
        <f>'2017-2018 исходные'!P24</f>
        <v>0.52542372881355937</v>
      </c>
      <c r="N24" s="38">
        <f t="shared" si="23"/>
        <v>0.47673151886449738</v>
      </c>
      <c r="O24" s="228" t="str">
        <f t="shared" si="6"/>
        <v>B</v>
      </c>
      <c r="P24" s="122">
        <f>'2017-2018 исходные'!S24</f>
        <v>16.237288135593221</v>
      </c>
      <c r="Q24" s="101">
        <f t="shared" si="24"/>
        <v>13.73006652610473</v>
      </c>
      <c r="R24" s="321" t="str">
        <f t="shared" si="18"/>
        <v>C</v>
      </c>
      <c r="S24" s="380" t="str">
        <f t="shared" si="3"/>
        <v>B</v>
      </c>
      <c r="T24" s="376">
        <f t="shared" si="7"/>
        <v>4.2</v>
      </c>
      <c r="U24" s="243">
        <f t="shared" si="8"/>
        <v>2</v>
      </c>
      <c r="V24" s="243">
        <f t="shared" si="9"/>
        <v>2.5</v>
      </c>
      <c r="W24" s="243">
        <f t="shared" si="10"/>
        <v>2.5</v>
      </c>
      <c r="X24" s="243">
        <f t="shared" si="11"/>
        <v>2</v>
      </c>
      <c r="Y24" s="245">
        <f t="shared" si="4"/>
        <v>2.6399999999999997</v>
      </c>
    </row>
    <row r="25" spans="1:25" x14ac:dyDescent="0.25">
      <c r="A25" s="24">
        <v>8</v>
      </c>
      <c r="B25" s="59">
        <f>'2017-2018 исходные'!B25</f>
        <v>20490</v>
      </c>
      <c r="C25" s="60" t="str">
        <f>'2017-2018 исходные'!C25</f>
        <v>МБОУ СШ № 49</v>
      </c>
      <c r="D25" s="186">
        <f>'2017-2018 исходные'!F25</f>
        <v>0.75757575757575757</v>
      </c>
      <c r="E25" s="38">
        <f t="shared" si="20"/>
        <v>0.86246628167736805</v>
      </c>
      <c r="F25" s="228" t="str">
        <f t="shared" si="13"/>
        <v>C</v>
      </c>
      <c r="G25" s="138">
        <f>'2017-2018 исходные'!J25</f>
        <v>0.76</v>
      </c>
      <c r="H25" s="38">
        <f t="shared" si="21"/>
        <v>0.66810607813734524</v>
      </c>
      <c r="I25" s="228" t="str">
        <f t="shared" si="19"/>
        <v>B</v>
      </c>
      <c r="J25" s="106">
        <f>'2017-2018 исходные'!M25</f>
        <v>0.61290322580645162</v>
      </c>
      <c r="K25" s="38">
        <f t="shared" si="22"/>
        <v>0.59564726242798471</v>
      </c>
      <c r="L25" s="230" t="str">
        <f t="shared" si="5"/>
        <v>B</v>
      </c>
      <c r="M25" s="115">
        <f>'2017-2018 исходные'!P25</f>
        <v>0.54838709677419351</v>
      </c>
      <c r="N25" s="38">
        <f t="shared" si="23"/>
        <v>0.47673151886449738</v>
      </c>
      <c r="O25" s="229" t="str">
        <f t="shared" si="6"/>
        <v>B</v>
      </c>
      <c r="P25" s="122">
        <f>'2017-2018 исходные'!S25</f>
        <v>15.064516129032258</v>
      </c>
      <c r="Q25" s="101">
        <f t="shared" si="24"/>
        <v>13.73006652610473</v>
      </c>
      <c r="R25" s="368" t="str">
        <f t="shared" si="18"/>
        <v>C</v>
      </c>
      <c r="S25" s="380" t="str">
        <f t="shared" si="3"/>
        <v>C</v>
      </c>
      <c r="T25" s="376">
        <f t="shared" si="7"/>
        <v>2</v>
      </c>
      <c r="U25" s="243">
        <f t="shared" si="8"/>
        <v>2.5</v>
      </c>
      <c r="V25" s="243">
        <f t="shared" si="9"/>
        <v>2.5</v>
      </c>
      <c r="W25" s="243">
        <f t="shared" si="10"/>
        <v>2.5</v>
      </c>
      <c r="X25" s="243">
        <f t="shared" si="11"/>
        <v>2</v>
      </c>
      <c r="Y25" s="245">
        <f t="shared" si="4"/>
        <v>2.2999999999999998</v>
      </c>
    </row>
    <row r="26" spans="1:25" x14ac:dyDescent="0.25">
      <c r="A26" s="24">
        <v>9</v>
      </c>
      <c r="B26" s="59">
        <f>'2017-2018 исходные'!B26</f>
        <v>20550</v>
      </c>
      <c r="C26" s="60" t="str">
        <f>'2017-2018 исходные'!C26</f>
        <v>МАОУ СШ № 55</v>
      </c>
      <c r="D26" s="186">
        <f>'2017-2018 исходные'!F26</f>
        <v>0.86764705882352944</v>
      </c>
      <c r="E26" s="38">
        <f t="shared" si="20"/>
        <v>0.86246628167736805</v>
      </c>
      <c r="F26" s="230" t="str">
        <f t="shared" si="13"/>
        <v>B</v>
      </c>
      <c r="G26" s="138">
        <f>'2017-2018 исходные'!J26</f>
        <v>0.64406779661016944</v>
      </c>
      <c r="H26" s="38">
        <f t="shared" si="21"/>
        <v>0.66810607813734524</v>
      </c>
      <c r="I26" s="228" t="str">
        <f t="shared" si="19"/>
        <v>C</v>
      </c>
      <c r="J26" s="106">
        <f>'2017-2018 исходные'!M26</f>
        <v>0.54929577464788737</v>
      </c>
      <c r="K26" s="38">
        <f t="shared" si="22"/>
        <v>0.59564726242798471</v>
      </c>
      <c r="L26" s="230" t="str">
        <f t="shared" si="5"/>
        <v>C</v>
      </c>
      <c r="M26" s="115">
        <f>'2017-2018 исходные'!P26</f>
        <v>0.57746478873239437</v>
      </c>
      <c r="N26" s="38">
        <f t="shared" si="23"/>
        <v>0.47673151886449738</v>
      </c>
      <c r="O26" s="228" t="str">
        <f t="shared" si="6"/>
        <v>B</v>
      </c>
      <c r="P26" s="122">
        <f>'2017-2018 исходные'!S26</f>
        <v>8.52112676056338</v>
      </c>
      <c r="Q26" s="101">
        <f t="shared" si="24"/>
        <v>13.73006652610473</v>
      </c>
      <c r="R26" s="232" t="str">
        <f t="shared" si="18"/>
        <v>A</v>
      </c>
      <c r="S26" s="380" t="str">
        <f t="shared" si="3"/>
        <v>B</v>
      </c>
      <c r="T26" s="376">
        <f t="shared" si="7"/>
        <v>2.5</v>
      </c>
      <c r="U26" s="243">
        <f t="shared" si="8"/>
        <v>2</v>
      </c>
      <c r="V26" s="243">
        <f t="shared" si="9"/>
        <v>2</v>
      </c>
      <c r="W26" s="243">
        <f t="shared" si="10"/>
        <v>2.5</v>
      </c>
      <c r="X26" s="243">
        <f t="shared" si="11"/>
        <v>4.2</v>
      </c>
      <c r="Y26" s="245">
        <f t="shared" si="4"/>
        <v>2.6399999999999997</v>
      </c>
    </row>
    <row r="27" spans="1:25" x14ac:dyDescent="0.25">
      <c r="A27" s="24">
        <v>10</v>
      </c>
      <c r="B27" s="59">
        <f>'2017-2018 исходные'!B27</f>
        <v>20630</v>
      </c>
      <c r="C27" s="60" t="str">
        <f>'2017-2018 исходные'!C27</f>
        <v>МБОУ СШ № 63</v>
      </c>
      <c r="D27" s="186">
        <f>'2017-2018 исходные'!F27</f>
        <v>0.90322580645161299</v>
      </c>
      <c r="E27" s="38">
        <f t="shared" si="20"/>
        <v>0.86246628167736805</v>
      </c>
      <c r="F27" s="228" t="str">
        <f t="shared" si="13"/>
        <v>A</v>
      </c>
      <c r="G27" s="138">
        <f>'2017-2018 исходные'!J27</f>
        <v>0.62499999999999989</v>
      </c>
      <c r="H27" s="38">
        <f t="shared" si="21"/>
        <v>0.66810607813734524</v>
      </c>
      <c r="I27" s="228" t="str">
        <f t="shared" si="19"/>
        <v>C</v>
      </c>
      <c r="J27" s="111">
        <f>'2017-2018 исходные'!M27</f>
        <v>0.55384615384615388</v>
      </c>
      <c r="K27" s="38">
        <f t="shared" si="22"/>
        <v>0.59564726242798471</v>
      </c>
      <c r="L27" s="230" t="str">
        <f t="shared" si="5"/>
        <v>C</v>
      </c>
      <c r="M27" s="115">
        <f>'2017-2018 исходные'!P27</f>
        <v>0.50769230769230766</v>
      </c>
      <c r="N27" s="38">
        <f t="shared" si="23"/>
        <v>0.47673151886449738</v>
      </c>
      <c r="O27" s="232" t="str">
        <f t="shared" si="6"/>
        <v>B</v>
      </c>
      <c r="P27" s="122">
        <f>'2017-2018 исходные'!S27</f>
        <v>10.938461538461539</v>
      </c>
      <c r="Q27" s="101">
        <f t="shared" si="24"/>
        <v>13.73006652610473</v>
      </c>
      <c r="R27" s="232" t="str">
        <f t="shared" si="18"/>
        <v>B</v>
      </c>
      <c r="S27" s="380" t="str">
        <f t="shared" si="3"/>
        <v>B</v>
      </c>
      <c r="T27" s="376">
        <f t="shared" si="7"/>
        <v>4.2</v>
      </c>
      <c r="U27" s="243">
        <f t="shared" si="8"/>
        <v>2</v>
      </c>
      <c r="V27" s="243">
        <f t="shared" si="9"/>
        <v>2</v>
      </c>
      <c r="W27" s="243">
        <f t="shared" si="10"/>
        <v>2.5</v>
      </c>
      <c r="X27" s="243">
        <f t="shared" si="11"/>
        <v>2.5</v>
      </c>
      <c r="Y27" s="245">
        <f t="shared" si="4"/>
        <v>2.6399999999999997</v>
      </c>
    </row>
    <row r="28" spans="1:25" x14ac:dyDescent="0.25">
      <c r="A28" s="24">
        <v>11</v>
      </c>
      <c r="B28" s="59">
        <f>'2017-2018 исходные'!B28</f>
        <v>20810</v>
      </c>
      <c r="C28" s="60" t="str">
        <f>'2017-2018 исходные'!C28</f>
        <v>МБОУ СШ № 81</v>
      </c>
      <c r="D28" s="186">
        <f>'2017-2018 исходные'!F28</f>
        <v>0.81666666666666676</v>
      </c>
      <c r="E28" s="38">
        <f t="shared" si="20"/>
        <v>0.86246628167736805</v>
      </c>
      <c r="F28" s="228" t="str">
        <f t="shared" si="13"/>
        <v>C</v>
      </c>
      <c r="G28" s="138">
        <f>'2017-2018 исходные'!J28</f>
        <v>0.53061224489795911</v>
      </c>
      <c r="H28" s="38">
        <f t="shared" si="21"/>
        <v>0.66810607813734524</v>
      </c>
      <c r="I28" s="228" t="str">
        <f t="shared" si="19"/>
        <v>C</v>
      </c>
      <c r="J28" s="106">
        <f>'2017-2018 исходные'!M28</f>
        <v>0.5</v>
      </c>
      <c r="K28" s="38">
        <f t="shared" si="22"/>
        <v>0.59564726242798471</v>
      </c>
      <c r="L28" s="230" t="str">
        <f t="shared" si="5"/>
        <v>C</v>
      </c>
      <c r="M28" s="115">
        <f>'2017-2018 исходные'!P28</f>
        <v>0.66129032258064513</v>
      </c>
      <c r="N28" s="38">
        <f t="shared" si="23"/>
        <v>0.47673151886449738</v>
      </c>
      <c r="O28" s="229" t="str">
        <f t="shared" si="6"/>
        <v>B</v>
      </c>
      <c r="P28" s="125">
        <f>'2017-2018 исходные'!S28</f>
        <v>12.112903225806452</v>
      </c>
      <c r="Q28" s="101">
        <f t="shared" si="24"/>
        <v>13.73006652610473</v>
      </c>
      <c r="R28" s="239" t="str">
        <f t="shared" si="18"/>
        <v>B</v>
      </c>
      <c r="S28" s="380" t="str">
        <f t="shared" si="3"/>
        <v>C</v>
      </c>
      <c r="T28" s="376">
        <f t="shared" si="7"/>
        <v>2</v>
      </c>
      <c r="U28" s="243">
        <f t="shared" si="8"/>
        <v>2</v>
      </c>
      <c r="V28" s="243">
        <f t="shared" si="9"/>
        <v>2</v>
      </c>
      <c r="W28" s="243">
        <f t="shared" si="10"/>
        <v>2.5</v>
      </c>
      <c r="X28" s="243">
        <f t="shared" si="11"/>
        <v>2.5</v>
      </c>
      <c r="Y28" s="245">
        <f t="shared" si="4"/>
        <v>2.2000000000000002</v>
      </c>
    </row>
    <row r="29" spans="1:25" x14ac:dyDescent="0.25">
      <c r="A29" s="24">
        <v>12</v>
      </c>
      <c r="B29" s="59">
        <f>'2017-2018 исходные'!B29</f>
        <v>20900</v>
      </c>
      <c r="C29" s="60" t="str">
        <f>'2017-2018 исходные'!C29</f>
        <v>МБОУ СШ № 90</v>
      </c>
      <c r="D29" s="186">
        <f>'2017-2018 исходные'!F29</f>
        <v>0.88372093023255816</v>
      </c>
      <c r="E29" s="38">
        <f t="shared" si="20"/>
        <v>0.86246628167736805</v>
      </c>
      <c r="F29" s="228" t="str">
        <f t="shared" si="13"/>
        <v>B</v>
      </c>
      <c r="G29" s="138">
        <f>'2017-2018 исходные'!J29</f>
        <v>0.60526315789473684</v>
      </c>
      <c r="H29" s="38">
        <f t="shared" si="21"/>
        <v>0.66810607813734524</v>
      </c>
      <c r="I29" s="228" t="str">
        <f t="shared" si="19"/>
        <v>C</v>
      </c>
      <c r="J29" s="106">
        <f>'2017-2018 исходные'!M29</f>
        <v>0.6</v>
      </c>
      <c r="K29" s="38">
        <f t="shared" si="22"/>
        <v>0.59564726242798471</v>
      </c>
      <c r="L29" s="228" t="str">
        <f t="shared" si="5"/>
        <v>B</v>
      </c>
      <c r="M29" s="115">
        <f>'2017-2018 исходные'!P29</f>
        <v>0.55000000000000004</v>
      </c>
      <c r="N29" s="38">
        <f t="shared" si="23"/>
        <v>0.47673151886449738</v>
      </c>
      <c r="O29" s="230" t="str">
        <f t="shared" si="6"/>
        <v>B</v>
      </c>
      <c r="P29" s="122">
        <f>'2017-2018 исходные'!S29</f>
        <v>16.425000000000001</v>
      </c>
      <c r="Q29" s="101">
        <f t="shared" si="24"/>
        <v>13.73006652610473</v>
      </c>
      <c r="R29" s="239" t="str">
        <f t="shared" si="18"/>
        <v>C</v>
      </c>
      <c r="S29" s="380" t="str">
        <f t="shared" si="3"/>
        <v>C</v>
      </c>
      <c r="T29" s="376">
        <f t="shared" si="7"/>
        <v>2.5</v>
      </c>
      <c r="U29" s="243">
        <f t="shared" si="8"/>
        <v>2</v>
      </c>
      <c r="V29" s="243">
        <f t="shared" si="9"/>
        <v>2.5</v>
      </c>
      <c r="W29" s="243">
        <f t="shared" si="10"/>
        <v>2.5</v>
      </c>
      <c r="X29" s="243">
        <f t="shared" si="11"/>
        <v>2</v>
      </c>
      <c r="Y29" s="245">
        <f t="shared" si="4"/>
        <v>2.2999999999999998</v>
      </c>
    </row>
    <row r="30" spans="1:25" ht="15.75" thickBot="1" x14ac:dyDescent="0.3">
      <c r="A30" s="24">
        <v>13</v>
      </c>
      <c r="B30" s="59">
        <f>'2017-2018 исходные'!B30</f>
        <v>21350</v>
      </c>
      <c r="C30" s="60" t="str">
        <f>'2017-2018 исходные'!C30</f>
        <v>МБОУ СШ № 135</v>
      </c>
      <c r="D30" s="187">
        <f>'2017-2018 исходные'!F30</f>
        <v>0.81395348837209303</v>
      </c>
      <c r="E30" s="39">
        <f t="shared" si="20"/>
        <v>0.86246628167736805</v>
      </c>
      <c r="F30" s="229" t="str">
        <f t="shared" si="13"/>
        <v>C</v>
      </c>
      <c r="G30" s="139">
        <f>'2017-2018 исходные'!J30</f>
        <v>0.74285714285714288</v>
      </c>
      <c r="H30" s="39">
        <f t="shared" si="21"/>
        <v>0.66810607813734524</v>
      </c>
      <c r="I30" s="235" t="str">
        <f t="shared" si="19"/>
        <v>B</v>
      </c>
      <c r="J30" s="107">
        <f>'2017-2018 исходные'!M30</f>
        <v>0.70731707317073167</v>
      </c>
      <c r="K30" s="39">
        <f t="shared" si="22"/>
        <v>0.59564726242798471</v>
      </c>
      <c r="L30" s="228" t="str">
        <f t="shared" si="5"/>
        <v>B</v>
      </c>
      <c r="M30" s="116">
        <f>'2017-2018 исходные'!P30</f>
        <v>0.46341463414634149</v>
      </c>
      <c r="N30" s="39">
        <f t="shared" si="23"/>
        <v>0.47673151886449738</v>
      </c>
      <c r="O30" s="228" t="str">
        <f t="shared" si="6"/>
        <v>C</v>
      </c>
      <c r="P30" s="123">
        <f>'2017-2018 исходные'!S30</f>
        <v>15.634146341463415</v>
      </c>
      <c r="Q30" s="102">
        <f t="shared" si="24"/>
        <v>13.73006652610473</v>
      </c>
      <c r="R30" s="239" t="str">
        <f t="shared" si="18"/>
        <v>C</v>
      </c>
      <c r="S30" s="382" t="str">
        <f t="shared" si="3"/>
        <v>C</v>
      </c>
      <c r="T30" s="377">
        <f t="shared" si="7"/>
        <v>2</v>
      </c>
      <c r="U30" s="247">
        <f t="shared" si="8"/>
        <v>2.5</v>
      </c>
      <c r="V30" s="247">
        <f t="shared" si="9"/>
        <v>2.5</v>
      </c>
      <c r="W30" s="247">
        <f t="shared" si="10"/>
        <v>2</v>
      </c>
      <c r="X30" s="247">
        <f t="shared" si="11"/>
        <v>2</v>
      </c>
      <c r="Y30" s="248">
        <f t="shared" si="4"/>
        <v>2.2000000000000002</v>
      </c>
    </row>
    <row r="31" spans="1:25" ht="15.75" thickBot="1" x14ac:dyDescent="0.3">
      <c r="A31" s="22"/>
      <c r="B31" s="3"/>
      <c r="C31" s="3" t="s">
        <v>178</v>
      </c>
      <c r="D31" s="185">
        <f>AVERAGE(D32:D50)</f>
        <v>0.8653770120793528</v>
      </c>
      <c r="E31" s="133"/>
      <c r="F31" s="231" t="str">
        <f t="shared" si="13"/>
        <v>B</v>
      </c>
      <c r="G31" s="13">
        <f>AVERAGE(G32:G50)</f>
        <v>0.72825288637296171</v>
      </c>
      <c r="H31" s="133"/>
      <c r="I31" s="231" t="str">
        <f t="shared" si="19"/>
        <v>B</v>
      </c>
      <c r="J31" s="13">
        <f>AVERAGE(J32:J50)</f>
        <v>0.65140371704511946</v>
      </c>
      <c r="K31" s="36"/>
      <c r="L31" s="231" t="str">
        <f t="shared" si="5"/>
        <v>B</v>
      </c>
      <c r="M31" s="13">
        <f>AVERAGE(M32:M50)</f>
        <v>0.49086180081745578</v>
      </c>
      <c r="N31" s="133"/>
      <c r="O31" s="231" t="str">
        <f t="shared" si="6"/>
        <v>B</v>
      </c>
      <c r="P31" s="98">
        <f>AVERAGE(P32:P50)</f>
        <v>13.563526169237509</v>
      </c>
      <c r="Q31" s="134"/>
      <c r="R31" s="325" t="str">
        <f t="shared" si="18"/>
        <v>B</v>
      </c>
      <c r="S31" s="385" t="str">
        <f t="shared" si="3"/>
        <v>B</v>
      </c>
      <c r="T31" s="374">
        <f t="shared" si="7"/>
        <v>2.5</v>
      </c>
      <c r="U31" s="251">
        <f t="shared" si="8"/>
        <v>2.5</v>
      </c>
      <c r="V31" s="251">
        <f t="shared" si="9"/>
        <v>2.5</v>
      </c>
      <c r="W31" s="251">
        <f t="shared" si="10"/>
        <v>2.5</v>
      </c>
      <c r="X31" s="251">
        <f t="shared" si="11"/>
        <v>2.5</v>
      </c>
      <c r="Y31" s="252">
        <f t="shared" si="4"/>
        <v>2.5</v>
      </c>
    </row>
    <row r="32" spans="1:25" x14ac:dyDescent="0.25">
      <c r="A32" s="23">
        <v>1</v>
      </c>
      <c r="B32" s="59">
        <f>'2017-2018 исходные'!B32</f>
        <v>30070</v>
      </c>
      <c r="C32" s="60" t="str">
        <f>'2017-2018 исходные'!C32</f>
        <v>МБОУ Гимназия № 7</v>
      </c>
      <c r="D32" s="186">
        <f>'2017-2018 исходные'!F32</f>
        <v>0.79268292682926833</v>
      </c>
      <c r="E32" s="37">
        <f t="shared" ref="E32:E50" si="25">$D$128</f>
        <v>0.86246628167736805</v>
      </c>
      <c r="F32" s="230" t="str">
        <f t="shared" si="13"/>
        <v>C</v>
      </c>
      <c r="G32" s="137">
        <f>'2017-2018 исходные'!J32</f>
        <v>0.84615384615384615</v>
      </c>
      <c r="H32" s="37">
        <f t="shared" ref="H32:H50" si="26">$G$128</f>
        <v>0.66810607813734524</v>
      </c>
      <c r="I32" s="227" t="str">
        <f t="shared" si="19"/>
        <v>A</v>
      </c>
      <c r="J32" s="110">
        <f>'2017-2018 исходные'!M32</f>
        <v>0.73750000000000004</v>
      </c>
      <c r="K32" s="37">
        <f t="shared" ref="K32:K50" si="27">$J$128</f>
        <v>0.59564726242798471</v>
      </c>
      <c r="L32" s="228" t="str">
        <f t="shared" si="5"/>
        <v>B</v>
      </c>
      <c r="M32" s="114">
        <f>'2017-2018 исходные'!P32</f>
        <v>0.41249999999999998</v>
      </c>
      <c r="N32" s="37">
        <f t="shared" ref="N32:N50" si="28">$M$128</f>
        <v>0.47673151886449738</v>
      </c>
      <c r="O32" s="228" t="str">
        <f t="shared" si="6"/>
        <v>C</v>
      </c>
      <c r="P32" s="126">
        <f>'2017-2018 исходные'!S32</f>
        <v>13</v>
      </c>
      <c r="Q32" s="100">
        <f t="shared" ref="Q32:Q50" si="29">$P$128</f>
        <v>13.73006652610473</v>
      </c>
      <c r="R32" s="367" t="str">
        <f t="shared" si="18"/>
        <v>B</v>
      </c>
      <c r="S32" s="383" t="str">
        <f t="shared" si="3"/>
        <v>B</v>
      </c>
      <c r="T32" s="375">
        <f t="shared" si="7"/>
        <v>2</v>
      </c>
      <c r="U32" s="249">
        <f t="shared" si="8"/>
        <v>4.2</v>
      </c>
      <c r="V32" s="249">
        <f t="shared" si="9"/>
        <v>2.5</v>
      </c>
      <c r="W32" s="249">
        <f t="shared" si="10"/>
        <v>2</v>
      </c>
      <c r="X32" s="249">
        <f t="shared" si="11"/>
        <v>2.5</v>
      </c>
      <c r="Y32" s="250">
        <f t="shared" si="4"/>
        <v>2.6399999999999997</v>
      </c>
    </row>
    <row r="33" spans="1:25" x14ac:dyDescent="0.25">
      <c r="A33" s="24">
        <v>2</v>
      </c>
      <c r="B33" s="59">
        <f>'2017-2018 исходные'!B33</f>
        <v>30480</v>
      </c>
      <c r="C33" s="60" t="str">
        <f>'2017-2018 исходные'!C33</f>
        <v xml:space="preserve">МАОУ Гимназия № 11 </v>
      </c>
      <c r="D33" s="186">
        <f>'2017-2018 исходные'!F33</f>
        <v>0.85263157894736841</v>
      </c>
      <c r="E33" s="38">
        <f t="shared" si="25"/>
        <v>0.86246628167736805</v>
      </c>
      <c r="F33" s="230" t="str">
        <f t="shared" si="13"/>
        <v>C</v>
      </c>
      <c r="G33" s="138">
        <f>'2017-2018 исходные'!J33</f>
        <v>0.71604938271604934</v>
      </c>
      <c r="H33" s="38">
        <f t="shared" si="26"/>
        <v>0.66810607813734524</v>
      </c>
      <c r="I33" s="228" t="str">
        <f t="shared" si="19"/>
        <v>B</v>
      </c>
      <c r="J33" s="106">
        <f>'2017-2018 исходные'!M33</f>
        <v>0.6</v>
      </c>
      <c r="K33" s="38">
        <f t="shared" si="27"/>
        <v>0.59564726242798471</v>
      </c>
      <c r="L33" s="228" t="str">
        <f t="shared" si="5"/>
        <v>B</v>
      </c>
      <c r="M33" s="115">
        <f>'2017-2018 исходные'!P33</f>
        <v>0.49</v>
      </c>
      <c r="N33" s="38">
        <f t="shared" si="28"/>
        <v>0.47673151886449738</v>
      </c>
      <c r="O33" s="232" t="str">
        <f t="shared" si="6"/>
        <v>B</v>
      </c>
      <c r="P33" s="124">
        <f>'2017-2018 исходные'!S33</f>
        <v>11.81</v>
      </c>
      <c r="Q33" s="101">
        <f t="shared" si="29"/>
        <v>13.73006652610473</v>
      </c>
      <c r="R33" s="232" t="str">
        <f t="shared" si="18"/>
        <v>B</v>
      </c>
      <c r="S33" s="380" t="str">
        <f t="shared" si="3"/>
        <v>B</v>
      </c>
      <c r="T33" s="376">
        <f t="shared" si="7"/>
        <v>2</v>
      </c>
      <c r="U33" s="243">
        <f t="shared" si="8"/>
        <v>2.5</v>
      </c>
      <c r="V33" s="243">
        <f t="shared" si="9"/>
        <v>2.5</v>
      </c>
      <c r="W33" s="243">
        <f t="shared" si="10"/>
        <v>2.5</v>
      </c>
      <c r="X33" s="243">
        <f t="shared" si="11"/>
        <v>2.5</v>
      </c>
      <c r="Y33" s="245">
        <f t="shared" si="4"/>
        <v>2.4</v>
      </c>
    </row>
    <row r="34" spans="1:25" x14ac:dyDescent="0.25">
      <c r="A34" s="24">
        <v>3</v>
      </c>
      <c r="B34" s="59">
        <f>'2017-2018 исходные'!B34</f>
        <v>30460</v>
      </c>
      <c r="C34" s="60" t="str">
        <f>'2017-2018 исходные'!C34</f>
        <v>МАОУ Гимназия № 15</v>
      </c>
      <c r="D34" s="186">
        <f>'2017-2018 исходные'!F34</f>
        <v>0.95</v>
      </c>
      <c r="E34" s="38">
        <f t="shared" si="25"/>
        <v>0.86246628167736805</v>
      </c>
      <c r="F34" s="229" t="str">
        <f t="shared" si="13"/>
        <v>A</v>
      </c>
      <c r="G34" s="138">
        <f>'2017-2018 исходные'!J34</f>
        <v>0.85526315789473684</v>
      </c>
      <c r="H34" s="38">
        <f t="shared" si="26"/>
        <v>0.66810607813734524</v>
      </c>
      <c r="I34" s="228" t="str">
        <f t="shared" si="19"/>
        <v>A</v>
      </c>
      <c r="J34" s="106">
        <f>'2017-2018 исходные'!M34</f>
        <v>0.81176470588235294</v>
      </c>
      <c r="K34" s="38">
        <f t="shared" si="27"/>
        <v>0.59564726242798471</v>
      </c>
      <c r="L34" s="230" t="str">
        <f t="shared" si="5"/>
        <v>A</v>
      </c>
      <c r="M34" s="115">
        <f>'2017-2018 исходные'!P34</f>
        <v>0.44705882352941179</v>
      </c>
      <c r="N34" s="38">
        <f t="shared" si="28"/>
        <v>0.47673151886449738</v>
      </c>
      <c r="O34" s="229" t="str">
        <f t="shared" si="6"/>
        <v>C</v>
      </c>
      <c r="P34" s="124">
        <f>'2017-2018 исходные'!S34</f>
        <v>12.823529411764707</v>
      </c>
      <c r="Q34" s="101">
        <f t="shared" si="29"/>
        <v>13.73006652610473</v>
      </c>
      <c r="R34" s="367" t="str">
        <f t="shared" si="18"/>
        <v>B</v>
      </c>
      <c r="S34" s="380" t="str">
        <f t="shared" si="3"/>
        <v>B</v>
      </c>
      <c r="T34" s="376">
        <f t="shared" si="7"/>
        <v>4.2</v>
      </c>
      <c r="U34" s="243">
        <f t="shared" si="8"/>
        <v>4.2</v>
      </c>
      <c r="V34" s="243">
        <f t="shared" si="9"/>
        <v>4.2</v>
      </c>
      <c r="W34" s="243">
        <f t="shared" si="10"/>
        <v>2</v>
      </c>
      <c r="X34" s="243">
        <f t="shared" si="11"/>
        <v>2.5</v>
      </c>
      <c r="Y34" s="245">
        <f t="shared" si="4"/>
        <v>3.4200000000000004</v>
      </c>
    </row>
    <row r="35" spans="1:25" x14ac:dyDescent="0.25">
      <c r="A35" s="24">
        <v>4</v>
      </c>
      <c r="B35" s="59">
        <f>'2017-2018 исходные'!B35</f>
        <v>30030</v>
      </c>
      <c r="C35" s="60" t="str">
        <f>'2017-2018 исходные'!C35</f>
        <v>МБОУ Лицей № 3</v>
      </c>
      <c r="D35" s="186">
        <f>'2017-2018 исходные'!F35</f>
        <v>0.92063492063492069</v>
      </c>
      <c r="E35" s="38">
        <f t="shared" si="25"/>
        <v>0.86246628167736805</v>
      </c>
      <c r="F35" s="228" t="str">
        <f t="shared" si="13"/>
        <v>A</v>
      </c>
      <c r="G35" s="138">
        <f>'2017-2018 исходные'!J35</f>
        <v>0.74137931034482751</v>
      </c>
      <c r="H35" s="38">
        <f t="shared" si="26"/>
        <v>0.66810607813734524</v>
      </c>
      <c r="I35" s="229" t="str">
        <f t="shared" si="19"/>
        <v>B</v>
      </c>
      <c r="J35" s="106">
        <f>'2017-2018 исходные'!M35</f>
        <v>0.66176470588235292</v>
      </c>
      <c r="K35" s="38">
        <f t="shared" si="27"/>
        <v>0.59564726242798471</v>
      </c>
      <c r="L35" s="230" t="str">
        <f t="shared" si="5"/>
        <v>B</v>
      </c>
      <c r="M35" s="115">
        <f>'2017-2018 исходные'!P35</f>
        <v>0.42647058823529416</v>
      </c>
      <c r="N35" s="38">
        <f t="shared" si="28"/>
        <v>0.47673151886449738</v>
      </c>
      <c r="O35" s="230" t="str">
        <f t="shared" si="6"/>
        <v>C</v>
      </c>
      <c r="P35" s="124">
        <f>'2017-2018 исходные'!S35</f>
        <v>12.544117647058824</v>
      </c>
      <c r="Q35" s="101">
        <f t="shared" si="29"/>
        <v>13.73006652610473</v>
      </c>
      <c r="R35" s="239" t="str">
        <f t="shared" si="18"/>
        <v>B</v>
      </c>
      <c r="S35" s="380" t="str">
        <f t="shared" si="3"/>
        <v>B</v>
      </c>
      <c r="T35" s="376">
        <f t="shared" si="7"/>
        <v>4.2</v>
      </c>
      <c r="U35" s="243">
        <f t="shared" si="8"/>
        <v>2.5</v>
      </c>
      <c r="V35" s="243">
        <f t="shared" si="9"/>
        <v>2.5</v>
      </c>
      <c r="W35" s="243">
        <f t="shared" si="10"/>
        <v>2</v>
      </c>
      <c r="X35" s="243">
        <f t="shared" si="11"/>
        <v>2.5</v>
      </c>
      <c r="Y35" s="245">
        <f t="shared" si="4"/>
        <v>2.7399999999999998</v>
      </c>
    </row>
    <row r="36" spans="1:25" x14ac:dyDescent="0.25">
      <c r="A36" s="24">
        <v>5</v>
      </c>
      <c r="B36" s="59">
        <f>'2017-2018 исходные'!B36</f>
        <v>31000</v>
      </c>
      <c r="C36" s="60" t="str">
        <f>'2017-2018 исходные'!C36</f>
        <v>МАОУ Лицей № 12</v>
      </c>
      <c r="D36" s="186">
        <f>'2017-2018 исходные'!F36</f>
        <v>0.91891891891891897</v>
      </c>
      <c r="E36" s="38">
        <f t="shared" si="25"/>
        <v>0.86246628167736805</v>
      </c>
      <c r="F36" s="228" t="str">
        <f t="shared" si="13"/>
        <v>A</v>
      </c>
      <c r="G36" s="138">
        <f>'2017-2018 исходные'!J36</f>
        <v>0.83823529411764708</v>
      </c>
      <c r="H36" s="38">
        <f t="shared" si="26"/>
        <v>0.66810607813734524</v>
      </c>
      <c r="I36" s="228" t="str">
        <f t="shared" si="19"/>
        <v>A</v>
      </c>
      <c r="J36" s="106">
        <f>'2017-2018 исходные'!M36</f>
        <v>0.81081081081081086</v>
      </c>
      <c r="K36" s="38">
        <f t="shared" si="27"/>
        <v>0.59564726242798471</v>
      </c>
      <c r="L36" s="230" t="str">
        <f t="shared" si="5"/>
        <v>A</v>
      </c>
      <c r="M36" s="115">
        <f>'2017-2018 исходные'!P36</f>
        <v>0.5</v>
      </c>
      <c r="N36" s="38">
        <f t="shared" si="28"/>
        <v>0.47673151886449738</v>
      </c>
      <c r="O36" s="229" t="str">
        <f t="shared" si="6"/>
        <v>B</v>
      </c>
      <c r="P36" s="124">
        <f>'2017-2018 исходные'!S36</f>
        <v>14.310810810810811</v>
      </c>
      <c r="Q36" s="101">
        <f t="shared" si="29"/>
        <v>13.73006652610473</v>
      </c>
      <c r="R36" s="367" t="str">
        <f t="shared" si="18"/>
        <v>C</v>
      </c>
      <c r="S36" s="380" t="str">
        <f t="shared" si="3"/>
        <v>B</v>
      </c>
      <c r="T36" s="376">
        <f t="shared" si="7"/>
        <v>4.2</v>
      </c>
      <c r="U36" s="243">
        <f t="shared" si="8"/>
        <v>4.2</v>
      </c>
      <c r="V36" s="243">
        <f t="shared" si="9"/>
        <v>4.2</v>
      </c>
      <c r="W36" s="243">
        <f t="shared" si="10"/>
        <v>2.5</v>
      </c>
      <c r="X36" s="243">
        <f t="shared" si="11"/>
        <v>2</v>
      </c>
      <c r="Y36" s="245">
        <f t="shared" si="4"/>
        <v>3.4200000000000004</v>
      </c>
    </row>
    <row r="37" spans="1:25" x14ac:dyDescent="0.25">
      <c r="A37" s="24">
        <v>6</v>
      </c>
      <c r="B37" s="59">
        <f>'2017-2018 исходные'!B37</f>
        <v>30130</v>
      </c>
      <c r="C37" s="60" t="str">
        <f>'2017-2018 исходные'!C37</f>
        <v>МБОУ СШ № 13</v>
      </c>
      <c r="D37" s="186">
        <f>'2017-2018 исходные'!F37</f>
        <v>0.82926829268292679</v>
      </c>
      <c r="E37" s="38">
        <f t="shared" si="25"/>
        <v>0.86246628167736805</v>
      </c>
      <c r="F37" s="228" t="str">
        <f t="shared" si="13"/>
        <v>C</v>
      </c>
      <c r="G37" s="138">
        <f>'2017-2018 исходные'!J37</f>
        <v>0.67647058823529416</v>
      </c>
      <c r="H37" s="38">
        <f t="shared" si="26"/>
        <v>0.66810607813734524</v>
      </c>
      <c r="I37" s="228" t="str">
        <f t="shared" si="19"/>
        <v>B</v>
      </c>
      <c r="J37" s="106">
        <f>'2017-2018 исходные'!M37</f>
        <v>0.58139534883720934</v>
      </c>
      <c r="K37" s="38">
        <f t="shared" si="27"/>
        <v>0.59564726242798471</v>
      </c>
      <c r="L37" s="229" t="str">
        <f t="shared" si="5"/>
        <v>C</v>
      </c>
      <c r="M37" s="115">
        <f>'2017-2018 исходные'!P37</f>
        <v>0.55813953488372092</v>
      </c>
      <c r="N37" s="38">
        <f t="shared" si="28"/>
        <v>0.47673151886449738</v>
      </c>
      <c r="O37" s="228" t="str">
        <f t="shared" si="6"/>
        <v>B</v>
      </c>
      <c r="P37" s="124">
        <f>'2017-2018 исходные'!S37</f>
        <v>10.046511627906977</v>
      </c>
      <c r="Q37" s="101">
        <f t="shared" si="29"/>
        <v>13.73006652610473</v>
      </c>
      <c r="R37" s="232" t="str">
        <f t="shared" si="18"/>
        <v>A</v>
      </c>
      <c r="S37" s="380" t="str">
        <f t="shared" si="3"/>
        <v>B</v>
      </c>
      <c r="T37" s="376">
        <f t="shared" si="7"/>
        <v>2</v>
      </c>
      <c r="U37" s="243">
        <f t="shared" si="8"/>
        <v>2.5</v>
      </c>
      <c r="V37" s="243">
        <f t="shared" si="9"/>
        <v>2</v>
      </c>
      <c r="W37" s="243">
        <f t="shared" si="10"/>
        <v>2.5</v>
      </c>
      <c r="X37" s="243">
        <f t="shared" si="11"/>
        <v>4.2</v>
      </c>
      <c r="Y37" s="245">
        <f t="shared" si="4"/>
        <v>2.6399999999999997</v>
      </c>
    </row>
    <row r="38" spans="1:25" x14ac:dyDescent="0.25">
      <c r="A38" s="24">
        <v>7</v>
      </c>
      <c r="B38" s="59">
        <f>'2017-2018 исходные'!B38</f>
        <v>30160</v>
      </c>
      <c r="C38" s="60" t="str">
        <f>'2017-2018 исходные'!C38</f>
        <v>МБОУ СШ № 16</v>
      </c>
      <c r="D38" s="186">
        <f>'2017-2018 исходные'!F38</f>
        <v>0.97777777777777775</v>
      </c>
      <c r="E38" s="38">
        <f t="shared" si="25"/>
        <v>0.86246628167736805</v>
      </c>
      <c r="F38" s="230" t="str">
        <f t="shared" si="13"/>
        <v>A</v>
      </c>
      <c r="G38" s="138">
        <f>'2017-2018 исходные'!J38</f>
        <v>0.63636363636363635</v>
      </c>
      <c r="H38" s="38">
        <f t="shared" si="26"/>
        <v>0.66810607813734524</v>
      </c>
      <c r="I38" s="228" t="str">
        <f t="shared" si="19"/>
        <v>C</v>
      </c>
      <c r="J38" s="106">
        <f>'2017-2018 исходные'!M38</f>
        <v>0.64583333333333337</v>
      </c>
      <c r="K38" s="38">
        <f t="shared" si="27"/>
        <v>0.59564726242798471</v>
      </c>
      <c r="L38" s="230" t="str">
        <f t="shared" si="5"/>
        <v>B</v>
      </c>
      <c r="M38" s="115">
        <f>'2017-2018 исходные'!P38</f>
        <v>0.5</v>
      </c>
      <c r="N38" s="38">
        <f t="shared" si="28"/>
        <v>0.47673151886449738</v>
      </c>
      <c r="O38" s="228" t="str">
        <f t="shared" si="6"/>
        <v>B</v>
      </c>
      <c r="P38" s="124">
        <f>'2017-2018 исходные'!S38</f>
        <v>17.333333333333332</v>
      </c>
      <c r="Q38" s="101">
        <f t="shared" si="29"/>
        <v>13.73006652610473</v>
      </c>
      <c r="R38" s="321" t="str">
        <f t="shared" si="18"/>
        <v>C</v>
      </c>
      <c r="S38" s="380" t="str">
        <f t="shared" si="3"/>
        <v>B</v>
      </c>
      <c r="T38" s="376">
        <f t="shared" si="7"/>
        <v>4.2</v>
      </c>
      <c r="U38" s="243">
        <f t="shared" si="8"/>
        <v>2</v>
      </c>
      <c r="V38" s="243">
        <f t="shared" si="9"/>
        <v>2.5</v>
      </c>
      <c r="W38" s="243">
        <f t="shared" si="10"/>
        <v>2.5</v>
      </c>
      <c r="X38" s="243">
        <f t="shared" si="11"/>
        <v>2</v>
      </c>
      <c r="Y38" s="245">
        <f t="shared" ref="Y38:Y69" si="30">AVERAGE(T38:X38)</f>
        <v>2.6399999999999997</v>
      </c>
    </row>
    <row r="39" spans="1:25" x14ac:dyDescent="0.25">
      <c r="A39" s="24">
        <v>8</v>
      </c>
      <c r="B39" s="59">
        <f>'2017-2018 исходные'!B39</f>
        <v>30310</v>
      </c>
      <c r="C39" s="60" t="str">
        <f>'2017-2018 исходные'!C39</f>
        <v>МБОУ СШ № 31</v>
      </c>
      <c r="D39" s="186">
        <f>'2017-2018 исходные'!F39</f>
        <v>0.91891891891891897</v>
      </c>
      <c r="E39" s="38">
        <f t="shared" si="25"/>
        <v>0.86246628167736805</v>
      </c>
      <c r="F39" s="228" t="str">
        <f t="shared" si="13"/>
        <v>A</v>
      </c>
      <c r="G39" s="138">
        <f>'2017-2018 исходные'!J39</f>
        <v>0.5</v>
      </c>
      <c r="H39" s="38">
        <f t="shared" si="26"/>
        <v>0.66810607813734524</v>
      </c>
      <c r="I39" s="228" t="str">
        <f t="shared" si="19"/>
        <v>C</v>
      </c>
      <c r="J39" s="106">
        <f>'2017-2018 исходные'!M39</f>
        <v>0.5</v>
      </c>
      <c r="K39" s="38">
        <f t="shared" si="27"/>
        <v>0.59564726242798471</v>
      </c>
      <c r="L39" s="230" t="str">
        <f t="shared" si="5"/>
        <v>C</v>
      </c>
      <c r="M39" s="115">
        <f>'2017-2018 исходные'!P39</f>
        <v>0.69444444444444442</v>
      </c>
      <c r="N39" s="38">
        <f t="shared" si="28"/>
        <v>0.47673151886449738</v>
      </c>
      <c r="O39" s="232" t="str">
        <f t="shared" si="6"/>
        <v>B</v>
      </c>
      <c r="P39" s="124">
        <f>'2017-2018 исходные'!S39</f>
        <v>14.083333333333334</v>
      </c>
      <c r="Q39" s="101">
        <f t="shared" si="29"/>
        <v>13.73006652610473</v>
      </c>
      <c r="R39" s="232" t="str">
        <f t="shared" si="18"/>
        <v>C</v>
      </c>
      <c r="S39" s="380" t="str">
        <f t="shared" si="3"/>
        <v>B</v>
      </c>
      <c r="T39" s="376">
        <f t="shared" si="7"/>
        <v>4.2</v>
      </c>
      <c r="U39" s="243">
        <f t="shared" si="8"/>
        <v>2</v>
      </c>
      <c r="V39" s="243">
        <f t="shared" si="9"/>
        <v>2</v>
      </c>
      <c r="W39" s="243">
        <f t="shared" si="10"/>
        <v>2.5</v>
      </c>
      <c r="X39" s="243">
        <f t="shared" si="11"/>
        <v>2</v>
      </c>
      <c r="Y39" s="245">
        <f t="shared" si="30"/>
        <v>2.54</v>
      </c>
    </row>
    <row r="40" spans="1:25" x14ac:dyDescent="0.25">
      <c r="A40" s="24">
        <v>9</v>
      </c>
      <c r="B40" s="59">
        <f>'2017-2018 исходные'!B40</f>
        <v>30440</v>
      </c>
      <c r="C40" s="60" t="str">
        <f>'2017-2018 исходные'!C40</f>
        <v>МБОУ СШ № 44</v>
      </c>
      <c r="D40" s="186">
        <f>'2017-2018 исходные'!F40</f>
        <v>0.85106382978723405</v>
      </c>
      <c r="E40" s="38">
        <f t="shared" si="25"/>
        <v>0.86246628167736805</v>
      </c>
      <c r="F40" s="229" t="str">
        <f t="shared" si="13"/>
        <v>C</v>
      </c>
      <c r="G40" s="138">
        <f>'2017-2018 исходные'!J40</f>
        <v>0.75</v>
      </c>
      <c r="H40" s="38">
        <f t="shared" si="26"/>
        <v>0.66810607813734524</v>
      </c>
      <c r="I40" s="228" t="str">
        <f t="shared" si="19"/>
        <v>B</v>
      </c>
      <c r="J40" s="106">
        <f>'2017-2018 исходные'!M40</f>
        <v>0.6</v>
      </c>
      <c r="K40" s="38">
        <f t="shared" si="27"/>
        <v>0.59564726242798471</v>
      </c>
      <c r="L40" s="229" t="str">
        <f t="shared" si="5"/>
        <v>B</v>
      </c>
      <c r="M40" s="115">
        <f>'2017-2018 исходные'!P40</f>
        <v>0.34</v>
      </c>
      <c r="N40" s="38">
        <f t="shared" si="28"/>
        <v>0.47673151886449738</v>
      </c>
      <c r="O40" s="228" t="str">
        <f t="shared" si="6"/>
        <v>C</v>
      </c>
      <c r="P40" s="124">
        <f>'2017-2018 исходные'!S40</f>
        <v>14.56</v>
      </c>
      <c r="Q40" s="101">
        <f t="shared" si="29"/>
        <v>13.73006652610473</v>
      </c>
      <c r="R40" s="367" t="str">
        <f t="shared" si="18"/>
        <v>C</v>
      </c>
      <c r="S40" s="380" t="str">
        <f t="shared" si="3"/>
        <v>C</v>
      </c>
      <c r="T40" s="376">
        <f t="shared" si="7"/>
        <v>2</v>
      </c>
      <c r="U40" s="243">
        <f t="shared" si="8"/>
        <v>2.5</v>
      </c>
      <c r="V40" s="243">
        <f t="shared" si="9"/>
        <v>2.5</v>
      </c>
      <c r="W40" s="243">
        <f t="shared" si="10"/>
        <v>2</v>
      </c>
      <c r="X40" s="243">
        <f t="shared" si="11"/>
        <v>2</v>
      </c>
      <c r="Y40" s="245">
        <f t="shared" si="30"/>
        <v>2.2000000000000002</v>
      </c>
    </row>
    <row r="41" spans="1:25" x14ac:dyDescent="0.25">
      <c r="A41" s="24">
        <v>10</v>
      </c>
      <c r="B41" s="59">
        <f>'2017-2018 исходные'!B41</f>
        <v>30470</v>
      </c>
      <c r="C41" s="60" t="str">
        <f>'2017-2018 исходные'!C41</f>
        <v>МБОУ СШ № 47</v>
      </c>
      <c r="D41" s="186">
        <f>'2017-2018 исходные'!F41</f>
        <v>0.82978723404255317</v>
      </c>
      <c r="E41" s="38">
        <f t="shared" si="25"/>
        <v>0.86246628167736805</v>
      </c>
      <c r="F41" s="228" t="str">
        <f t="shared" si="13"/>
        <v>C</v>
      </c>
      <c r="G41" s="138">
        <f>'2017-2018 исходные'!J41</f>
        <v>0.82051282051282048</v>
      </c>
      <c r="H41" s="38">
        <f t="shared" si="26"/>
        <v>0.66810607813734524</v>
      </c>
      <c r="I41" s="228" t="str">
        <f t="shared" si="19"/>
        <v>A</v>
      </c>
      <c r="J41" s="106">
        <f>'2017-2018 исходные'!M41</f>
        <v>0.71111111111111114</v>
      </c>
      <c r="K41" s="38">
        <f t="shared" si="27"/>
        <v>0.59564726242798471</v>
      </c>
      <c r="L41" s="228" t="str">
        <f t="shared" si="5"/>
        <v>B</v>
      </c>
      <c r="M41" s="115">
        <f>'2017-2018 исходные'!P41</f>
        <v>0.55555555555555558</v>
      </c>
      <c r="N41" s="38">
        <f t="shared" si="28"/>
        <v>0.47673151886449738</v>
      </c>
      <c r="O41" s="233" t="str">
        <f t="shared" si="6"/>
        <v>B</v>
      </c>
      <c r="P41" s="124">
        <f>'2017-2018 исходные'!S41</f>
        <v>13.955555555555556</v>
      </c>
      <c r="Q41" s="101">
        <f t="shared" si="29"/>
        <v>13.73006652610473</v>
      </c>
      <c r="R41" s="232" t="str">
        <f t="shared" si="18"/>
        <v>B</v>
      </c>
      <c r="S41" s="380" t="str">
        <f t="shared" si="3"/>
        <v>B</v>
      </c>
      <c r="T41" s="376">
        <f t="shared" si="7"/>
        <v>2</v>
      </c>
      <c r="U41" s="243">
        <f t="shared" si="8"/>
        <v>4.2</v>
      </c>
      <c r="V41" s="243">
        <f t="shared" si="9"/>
        <v>2.5</v>
      </c>
      <c r="W41" s="243">
        <f t="shared" si="10"/>
        <v>2.5</v>
      </c>
      <c r="X41" s="243">
        <f t="shared" si="11"/>
        <v>2.5</v>
      </c>
      <c r="Y41" s="245">
        <f t="shared" si="30"/>
        <v>2.7399999999999998</v>
      </c>
    </row>
    <row r="42" spans="1:25" x14ac:dyDescent="0.25">
      <c r="A42" s="24">
        <v>11</v>
      </c>
      <c r="B42" s="59">
        <f>'2017-2018 исходные'!B42</f>
        <v>30500</v>
      </c>
      <c r="C42" s="60" t="str">
        <f>'2017-2018 исходные'!C42</f>
        <v>МБОУ СШ № 50</v>
      </c>
      <c r="D42" s="186">
        <f>'2017-2018 исходные'!F42</f>
        <v>0.83333333333333326</v>
      </c>
      <c r="E42" s="38">
        <f t="shared" si="25"/>
        <v>0.86246628167736805</v>
      </c>
      <c r="F42" s="228" t="str">
        <f t="shared" si="13"/>
        <v>C</v>
      </c>
      <c r="G42" s="138">
        <f>'2017-2018 исходные'!J42</f>
        <v>0.84000000000000008</v>
      </c>
      <c r="H42" s="38">
        <f t="shared" si="26"/>
        <v>0.66810607813734524</v>
      </c>
      <c r="I42" s="228" t="str">
        <f t="shared" si="19"/>
        <v>A</v>
      </c>
      <c r="J42" s="106">
        <f>'2017-2018 исходные'!M42</f>
        <v>0.75862068965517238</v>
      </c>
      <c r="K42" s="38">
        <f t="shared" si="27"/>
        <v>0.59564726242798471</v>
      </c>
      <c r="L42" s="230" t="str">
        <f t="shared" si="5"/>
        <v>B</v>
      </c>
      <c r="M42" s="115">
        <f>'2017-2018 исходные'!P42</f>
        <v>0.2413793103448276</v>
      </c>
      <c r="N42" s="38">
        <f t="shared" si="28"/>
        <v>0.47673151886449738</v>
      </c>
      <c r="O42" s="228" t="str">
        <f t="shared" si="6"/>
        <v>D</v>
      </c>
      <c r="P42" s="124">
        <f>'2017-2018 исходные'!S42</f>
        <v>14.310344827586206</v>
      </c>
      <c r="Q42" s="101">
        <f t="shared" si="29"/>
        <v>13.73006652610473</v>
      </c>
      <c r="R42" s="321" t="str">
        <f t="shared" si="18"/>
        <v>C</v>
      </c>
      <c r="S42" s="380" t="str">
        <f t="shared" si="3"/>
        <v>C</v>
      </c>
      <c r="T42" s="376">
        <f t="shared" si="7"/>
        <v>2</v>
      </c>
      <c r="U42" s="243">
        <f t="shared" si="8"/>
        <v>4.2</v>
      </c>
      <c r="V42" s="243">
        <f t="shared" si="9"/>
        <v>2.5</v>
      </c>
      <c r="W42" s="243">
        <f t="shared" si="10"/>
        <v>1</v>
      </c>
      <c r="X42" s="243">
        <f t="shared" si="11"/>
        <v>2</v>
      </c>
      <c r="Y42" s="245">
        <f t="shared" si="30"/>
        <v>2.34</v>
      </c>
    </row>
    <row r="43" spans="1:25" x14ac:dyDescent="0.25">
      <c r="A43" s="24">
        <v>12</v>
      </c>
      <c r="B43" s="59">
        <f>'2017-2018 исходные'!B43</f>
        <v>30530</v>
      </c>
      <c r="C43" s="60" t="str">
        <f>'2017-2018 исходные'!C43</f>
        <v>МБОУ СШ № 53</v>
      </c>
      <c r="D43" s="186">
        <f>'2017-2018 исходные'!F43</f>
        <v>0.86206896551724133</v>
      </c>
      <c r="E43" s="38">
        <f t="shared" si="25"/>
        <v>0.86246628167736805</v>
      </c>
      <c r="F43" s="228" t="str">
        <f t="shared" si="13"/>
        <v>C</v>
      </c>
      <c r="G43" s="138">
        <f>'2017-2018 исходные'!J43</f>
        <v>0.54</v>
      </c>
      <c r="H43" s="38">
        <f t="shared" si="26"/>
        <v>0.66810607813734524</v>
      </c>
      <c r="I43" s="228" t="str">
        <f t="shared" si="19"/>
        <v>C</v>
      </c>
      <c r="J43" s="106">
        <f>'2017-2018 исходные'!M43</f>
        <v>0.50847457627118642</v>
      </c>
      <c r="K43" s="38">
        <f t="shared" si="27"/>
        <v>0.59564726242798471</v>
      </c>
      <c r="L43" s="228" t="str">
        <f t="shared" si="5"/>
        <v>C</v>
      </c>
      <c r="M43" s="115">
        <f>'2017-2018 исходные'!P43</f>
        <v>0.49152542372881358</v>
      </c>
      <c r="N43" s="38">
        <f t="shared" si="28"/>
        <v>0.47673151886449738</v>
      </c>
      <c r="O43" s="228" t="str">
        <f t="shared" si="6"/>
        <v>B</v>
      </c>
      <c r="P43" s="127">
        <f>'2017-2018 исходные'!S43</f>
        <v>13.322033898305085</v>
      </c>
      <c r="Q43" s="101">
        <f t="shared" si="29"/>
        <v>13.73006652610473</v>
      </c>
      <c r="R43" s="232" t="str">
        <f t="shared" si="18"/>
        <v>B</v>
      </c>
      <c r="S43" s="380" t="str">
        <f t="shared" si="3"/>
        <v>C</v>
      </c>
      <c r="T43" s="376">
        <f t="shared" si="7"/>
        <v>2</v>
      </c>
      <c r="U43" s="243">
        <f t="shared" si="8"/>
        <v>2</v>
      </c>
      <c r="V43" s="243">
        <f t="shared" si="9"/>
        <v>2</v>
      </c>
      <c r="W43" s="243">
        <f t="shared" si="10"/>
        <v>2.5</v>
      </c>
      <c r="X43" s="243">
        <f t="shared" si="11"/>
        <v>2.5</v>
      </c>
      <c r="Y43" s="245">
        <f t="shared" si="30"/>
        <v>2.2000000000000002</v>
      </c>
    </row>
    <row r="44" spans="1:25" x14ac:dyDescent="0.25">
      <c r="A44" s="24">
        <v>13</v>
      </c>
      <c r="B44" s="59">
        <f>'2017-2018 исходные'!B44</f>
        <v>30640</v>
      </c>
      <c r="C44" s="60" t="str">
        <f>'2017-2018 исходные'!C44</f>
        <v>МБОУ СШ № 64</v>
      </c>
      <c r="D44" s="186">
        <f>'2017-2018 исходные'!F44</f>
        <v>0.89090909090909098</v>
      </c>
      <c r="E44" s="38">
        <f t="shared" si="25"/>
        <v>0.86246628167736805</v>
      </c>
      <c r="F44" s="229" t="str">
        <f t="shared" si="13"/>
        <v>B</v>
      </c>
      <c r="G44" s="138">
        <f>'2017-2018 исходные'!J44</f>
        <v>0.79591836734693866</v>
      </c>
      <c r="H44" s="38">
        <f t="shared" si="26"/>
        <v>0.66810607813734524</v>
      </c>
      <c r="I44" s="228" t="str">
        <f t="shared" si="19"/>
        <v>B</v>
      </c>
      <c r="J44" s="106">
        <f>'2017-2018 исходные'!M44</f>
        <v>0.7068965517241379</v>
      </c>
      <c r="K44" s="38">
        <f t="shared" si="27"/>
        <v>0.59564726242798471</v>
      </c>
      <c r="L44" s="228" t="str">
        <f t="shared" si="5"/>
        <v>B</v>
      </c>
      <c r="M44" s="115">
        <f>'2017-2018 исходные'!P44</f>
        <v>0.5</v>
      </c>
      <c r="N44" s="38">
        <f t="shared" si="28"/>
        <v>0.47673151886449738</v>
      </c>
      <c r="O44" s="228" t="str">
        <f t="shared" si="6"/>
        <v>B</v>
      </c>
      <c r="P44" s="124">
        <f>'2017-2018 исходные'!S44</f>
        <v>14.586206896551724</v>
      </c>
      <c r="Q44" s="101">
        <f t="shared" si="29"/>
        <v>13.73006652610473</v>
      </c>
      <c r="R44" s="367" t="str">
        <f t="shared" si="18"/>
        <v>C</v>
      </c>
      <c r="S44" s="380" t="str">
        <f t="shared" si="3"/>
        <v>B</v>
      </c>
      <c r="T44" s="376">
        <f t="shared" si="7"/>
        <v>2.5</v>
      </c>
      <c r="U44" s="243">
        <f t="shared" si="8"/>
        <v>2.5</v>
      </c>
      <c r="V44" s="243">
        <f t="shared" si="9"/>
        <v>2.5</v>
      </c>
      <c r="W44" s="243">
        <f t="shared" si="10"/>
        <v>2.5</v>
      </c>
      <c r="X44" s="243">
        <f t="shared" si="11"/>
        <v>2</v>
      </c>
      <c r="Y44" s="245">
        <f t="shared" si="30"/>
        <v>2.4</v>
      </c>
    </row>
    <row r="45" spans="1:25" x14ac:dyDescent="0.25">
      <c r="A45" s="24">
        <v>14</v>
      </c>
      <c r="B45" s="59">
        <f>'2017-2018 исходные'!B45</f>
        <v>30650</v>
      </c>
      <c r="C45" s="60" t="str">
        <f>'2017-2018 исходные'!C45</f>
        <v>МБОУ СШ № 65</v>
      </c>
      <c r="D45" s="186">
        <f>'2017-2018 исходные'!F45</f>
        <v>0.83076923076923082</v>
      </c>
      <c r="E45" s="38">
        <f t="shared" si="25"/>
        <v>0.86246628167736805</v>
      </c>
      <c r="F45" s="228" t="str">
        <f t="shared" si="13"/>
        <v>C</v>
      </c>
      <c r="G45" s="138">
        <f>'2017-2018 исходные'!J45</f>
        <v>0.7407407407407407</v>
      </c>
      <c r="H45" s="38">
        <f t="shared" si="26"/>
        <v>0.66810607813734524</v>
      </c>
      <c r="I45" s="229" t="str">
        <f t="shared" si="19"/>
        <v>B</v>
      </c>
      <c r="J45" s="106">
        <f>'2017-2018 исходные'!M45</f>
        <v>0.60563380281690138</v>
      </c>
      <c r="K45" s="38">
        <f t="shared" si="27"/>
        <v>0.59564726242798471</v>
      </c>
      <c r="L45" s="228" t="str">
        <f t="shared" si="5"/>
        <v>B</v>
      </c>
      <c r="M45" s="115">
        <f>'2017-2018 исходные'!P45</f>
        <v>0.50704225352112675</v>
      </c>
      <c r="N45" s="38">
        <f t="shared" si="28"/>
        <v>0.47673151886449738</v>
      </c>
      <c r="O45" s="232" t="str">
        <f t="shared" si="6"/>
        <v>B</v>
      </c>
      <c r="P45" s="124">
        <f>'2017-2018 исходные'!S45</f>
        <v>10.535211267605634</v>
      </c>
      <c r="Q45" s="101">
        <f t="shared" si="29"/>
        <v>13.73006652610473</v>
      </c>
      <c r="R45" s="232" t="str">
        <f t="shared" si="18"/>
        <v>B</v>
      </c>
      <c r="S45" s="380" t="str">
        <f t="shared" si="3"/>
        <v>B</v>
      </c>
      <c r="T45" s="376">
        <f t="shared" si="7"/>
        <v>2</v>
      </c>
      <c r="U45" s="243">
        <f t="shared" si="8"/>
        <v>2.5</v>
      </c>
      <c r="V45" s="243">
        <f t="shared" si="9"/>
        <v>2.5</v>
      </c>
      <c r="W45" s="243">
        <f t="shared" si="10"/>
        <v>2.5</v>
      </c>
      <c r="X45" s="243">
        <f t="shared" si="11"/>
        <v>2.5</v>
      </c>
      <c r="Y45" s="245">
        <f t="shared" si="30"/>
        <v>2.4</v>
      </c>
    </row>
    <row r="46" spans="1:25" x14ac:dyDescent="0.25">
      <c r="A46" s="24">
        <v>15</v>
      </c>
      <c r="B46" s="59">
        <f>'2017-2018 исходные'!B46</f>
        <v>30790</v>
      </c>
      <c r="C46" s="60" t="str">
        <f>'2017-2018 исходные'!C46</f>
        <v>МБОУ СШ № 79</v>
      </c>
      <c r="D46" s="186">
        <f>'2017-2018 исходные'!F46</f>
        <v>0.81578947368421062</v>
      </c>
      <c r="E46" s="38">
        <f t="shared" si="25"/>
        <v>0.86246628167736805</v>
      </c>
      <c r="F46" s="228" t="str">
        <f t="shared" si="13"/>
        <v>C</v>
      </c>
      <c r="G46" s="138">
        <f>'2017-2018 исходные'!J46</f>
        <v>0.67741935483870963</v>
      </c>
      <c r="H46" s="38">
        <f t="shared" si="26"/>
        <v>0.66810607813734524</v>
      </c>
      <c r="I46" s="228" t="str">
        <f t="shared" si="19"/>
        <v>B</v>
      </c>
      <c r="J46" s="106">
        <f>'2017-2018 исходные'!M46</f>
        <v>0.57894736842105265</v>
      </c>
      <c r="K46" s="38">
        <f t="shared" si="27"/>
        <v>0.59564726242798471</v>
      </c>
      <c r="L46" s="228" t="str">
        <f t="shared" si="5"/>
        <v>C</v>
      </c>
      <c r="M46" s="115">
        <f>'2017-2018 исходные'!P46</f>
        <v>0.55263157894736847</v>
      </c>
      <c r="N46" s="38">
        <f t="shared" si="28"/>
        <v>0.47673151886449738</v>
      </c>
      <c r="O46" s="229" t="str">
        <f t="shared" si="6"/>
        <v>B</v>
      </c>
      <c r="P46" s="124">
        <f>'2017-2018 исходные'!S46</f>
        <v>14.684210526315789</v>
      </c>
      <c r="Q46" s="101">
        <f t="shared" si="29"/>
        <v>13.73006652610473</v>
      </c>
      <c r="R46" s="321" t="str">
        <f t="shared" si="18"/>
        <v>C</v>
      </c>
      <c r="S46" s="380" t="str">
        <f t="shared" si="3"/>
        <v>C</v>
      </c>
      <c r="T46" s="376">
        <f t="shared" si="7"/>
        <v>2</v>
      </c>
      <c r="U46" s="243">
        <f t="shared" si="8"/>
        <v>2.5</v>
      </c>
      <c r="V46" s="243">
        <f t="shared" si="9"/>
        <v>2</v>
      </c>
      <c r="W46" s="243">
        <f t="shared" si="10"/>
        <v>2.5</v>
      </c>
      <c r="X46" s="243">
        <f t="shared" si="11"/>
        <v>2</v>
      </c>
      <c r="Y46" s="245">
        <f t="shared" si="30"/>
        <v>2.2000000000000002</v>
      </c>
    </row>
    <row r="47" spans="1:25" x14ac:dyDescent="0.25">
      <c r="A47" s="24">
        <v>16</v>
      </c>
      <c r="B47" s="59">
        <f>'2017-2018 исходные'!B47</f>
        <v>30880</v>
      </c>
      <c r="C47" s="60" t="str">
        <f>'2017-2018 исходные'!C47</f>
        <v>МБОУ СШ № 88</v>
      </c>
      <c r="D47" s="186">
        <f>'2017-2018 исходные'!F47</f>
        <v>0.83720930232558144</v>
      </c>
      <c r="E47" s="38">
        <f t="shared" si="25"/>
        <v>0.86246628167736805</v>
      </c>
      <c r="F47" s="230" t="str">
        <f t="shared" si="13"/>
        <v>C</v>
      </c>
      <c r="G47" s="138">
        <f>'2017-2018 исходные'!J47</f>
        <v>0.75</v>
      </c>
      <c r="H47" s="38">
        <f t="shared" si="26"/>
        <v>0.66810607813734524</v>
      </c>
      <c r="I47" s="228" t="str">
        <f t="shared" si="19"/>
        <v>B</v>
      </c>
      <c r="J47" s="106">
        <f>'2017-2018 исходные'!M47</f>
        <v>0.64444444444444449</v>
      </c>
      <c r="K47" s="38">
        <f t="shared" si="27"/>
        <v>0.59564726242798471</v>
      </c>
      <c r="L47" s="230" t="str">
        <f t="shared" si="5"/>
        <v>B</v>
      </c>
      <c r="M47" s="115">
        <f>'2017-2018 исходные'!P47</f>
        <v>0.55555555555555558</v>
      </c>
      <c r="N47" s="38">
        <f t="shared" si="28"/>
        <v>0.47673151886449738</v>
      </c>
      <c r="O47" s="230" t="str">
        <f t="shared" si="6"/>
        <v>B</v>
      </c>
      <c r="P47" s="127">
        <f>'2017-2018 исходные'!S47</f>
        <v>13.844444444444445</v>
      </c>
      <c r="Q47" s="101">
        <f t="shared" si="29"/>
        <v>13.73006652610473</v>
      </c>
      <c r="R47" s="239" t="str">
        <f t="shared" si="18"/>
        <v>B</v>
      </c>
      <c r="S47" s="380" t="str">
        <f t="shared" si="3"/>
        <v>B</v>
      </c>
      <c r="T47" s="376">
        <f t="shared" si="7"/>
        <v>2</v>
      </c>
      <c r="U47" s="243">
        <f t="shared" si="8"/>
        <v>2.5</v>
      </c>
      <c r="V47" s="243">
        <f t="shared" si="9"/>
        <v>2.5</v>
      </c>
      <c r="W47" s="243">
        <f t="shared" si="10"/>
        <v>2.5</v>
      </c>
      <c r="X47" s="243">
        <f t="shared" si="11"/>
        <v>2.5</v>
      </c>
      <c r="Y47" s="245">
        <f t="shared" si="30"/>
        <v>2.4</v>
      </c>
    </row>
    <row r="48" spans="1:25" x14ac:dyDescent="0.25">
      <c r="A48" s="24">
        <v>17</v>
      </c>
      <c r="B48" s="59">
        <f>'2017-2018 исходные'!B48</f>
        <v>30890</v>
      </c>
      <c r="C48" s="60" t="str">
        <f>'2017-2018 исходные'!C48</f>
        <v>МБОУ СШ № 89</v>
      </c>
      <c r="D48" s="186">
        <f>'2017-2018 исходные'!F48</f>
        <v>0.75609756097560976</v>
      </c>
      <c r="E48" s="38">
        <f t="shared" si="25"/>
        <v>0.86246628167736805</v>
      </c>
      <c r="F48" s="228" t="str">
        <f t="shared" si="13"/>
        <v>C</v>
      </c>
      <c r="G48" s="138">
        <f>'2017-2018 исходные'!J48</f>
        <v>0.90322580645161288</v>
      </c>
      <c r="H48" s="38">
        <f t="shared" si="26"/>
        <v>0.66810607813734524</v>
      </c>
      <c r="I48" s="228" t="str">
        <f t="shared" si="19"/>
        <v>A</v>
      </c>
      <c r="J48" s="106">
        <f>'2017-2018 исходные'!M48</f>
        <v>0.7567567567567568</v>
      </c>
      <c r="K48" s="38">
        <f t="shared" si="27"/>
        <v>0.59564726242798471</v>
      </c>
      <c r="L48" s="228" t="str">
        <f t="shared" si="5"/>
        <v>B</v>
      </c>
      <c r="M48" s="115">
        <f>'2017-2018 исходные'!P48</f>
        <v>0.45945945945945948</v>
      </c>
      <c r="N48" s="38">
        <f t="shared" si="28"/>
        <v>0.47673151886449738</v>
      </c>
      <c r="O48" s="229" t="str">
        <f t="shared" si="6"/>
        <v>C</v>
      </c>
      <c r="P48" s="125">
        <f>'2017-2018 исходные'!S48</f>
        <v>16.513513513513512</v>
      </c>
      <c r="Q48" s="101">
        <f t="shared" si="29"/>
        <v>13.73006652610473</v>
      </c>
      <c r="R48" s="239" t="str">
        <f t="shared" si="18"/>
        <v>C</v>
      </c>
      <c r="S48" s="380" t="str">
        <f t="shared" si="3"/>
        <v>B</v>
      </c>
      <c r="T48" s="376">
        <f t="shared" si="7"/>
        <v>2</v>
      </c>
      <c r="U48" s="243">
        <f t="shared" si="8"/>
        <v>4.2</v>
      </c>
      <c r="V48" s="243">
        <f t="shared" si="9"/>
        <v>2.5</v>
      </c>
      <c r="W48" s="243">
        <f t="shared" si="10"/>
        <v>2</v>
      </c>
      <c r="X48" s="243">
        <f t="shared" si="11"/>
        <v>2</v>
      </c>
      <c r="Y48" s="245">
        <f t="shared" si="30"/>
        <v>2.54</v>
      </c>
    </row>
    <row r="49" spans="1:25" x14ac:dyDescent="0.25">
      <c r="A49" s="24">
        <v>18</v>
      </c>
      <c r="B49" s="59">
        <f>'2017-2018 исходные'!B49</f>
        <v>30940</v>
      </c>
      <c r="C49" s="60" t="str">
        <f>'2017-2018 исходные'!C49</f>
        <v>МБОУ СШ № 94</v>
      </c>
      <c r="D49" s="186">
        <f>'2017-2018 исходные'!F49</f>
        <v>0.88405797101449279</v>
      </c>
      <c r="E49" s="38">
        <f t="shared" si="25"/>
        <v>0.86246628167736805</v>
      </c>
      <c r="F49" s="230" t="str">
        <f t="shared" si="13"/>
        <v>B</v>
      </c>
      <c r="G49" s="138">
        <f>'2017-2018 исходные'!J49</f>
        <v>0.68852459016393441</v>
      </c>
      <c r="H49" s="38">
        <f t="shared" si="26"/>
        <v>0.66810607813734524</v>
      </c>
      <c r="I49" s="228" t="str">
        <f t="shared" si="19"/>
        <v>B</v>
      </c>
      <c r="J49" s="106">
        <f>'2017-2018 исходные'!M49</f>
        <v>0.65671641791044777</v>
      </c>
      <c r="K49" s="38">
        <f t="shared" si="27"/>
        <v>0.59564726242798471</v>
      </c>
      <c r="L49" s="228" t="str">
        <f t="shared" si="5"/>
        <v>B</v>
      </c>
      <c r="M49" s="115">
        <f>'2017-2018 исходные'!P49</f>
        <v>0.55223880597014929</v>
      </c>
      <c r="N49" s="38">
        <f t="shared" si="28"/>
        <v>0.47673151886449738</v>
      </c>
      <c r="O49" s="228" t="str">
        <f t="shared" si="6"/>
        <v>B</v>
      </c>
      <c r="P49" s="124">
        <f>'2017-2018 исходные'!S49</f>
        <v>16.164179104477611</v>
      </c>
      <c r="Q49" s="101">
        <f t="shared" si="29"/>
        <v>13.73006652610473</v>
      </c>
      <c r="R49" s="232" t="str">
        <f t="shared" si="18"/>
        <v>C</v>
      </c>
      <c r="S49" s="380" t="str">
        <f t="shared" si="3"/>
        <v>B</v>
      </c>
      <c r="T49" s="376">
        <f t="shared" si="7"/>
        <v>2.5</v>
      </c>
      <c r="U49" s="243">
        <f t="shared" si="8"/>
        <v>2.5</v>
      </c>
      <c r="V49" s="243">
        <f t="shared" si="9"/>
        <v>2.5</v>
      </c>
      <c r="W49" s="243">
        <f t="shared" si="10"/>
        <v>2.5</v>
      </c>
      <c r="X49" s="243">
        <f t="shared" si="11"/>
        <v>2</v>
      </c>
      <c r="Y49" s="245">
        <f t="shared" si="30"/>
        <v>2.4</v>
      </c>
    </row>
    <row r="50" spans="1:25" ht="15.75" thickBot="1" x14ac:dyDescent="0.3">
      <c r="A50" s="21">
        <v>19</v>
      </c>
      <c r="B50" s="59">
        <f>'2017-2018 исходные'!B50</f>
        <v>31480</v>
      </c>
      <c r="C50" s="60" t="str">
        <f>'2017-2018 исходные'!C50</f>
        <v>МАОУ СШ № 148</v>
      </c>
      <c r="D50" s="187">
        <f>'2017-2018 исходные'!F50</f>
        <v>0.89024390243902451</v>
      </c>
      <c r="E50" s="39">
        <f t="shared" si="25"/>
        <v>0.86246628167736805</v>
      </c>
      <c r="F50" s="229" t="str">
        <f t="shared" si="13"/>
        <v>B</v>
      </c>
      <c r="G50" s="139">
        <f>'2017-2018 исходные'!J50</f>
        <v>0.52054794520547931</v>
      </c>
      <c r="H50" s="39">
        <f t="shared" si="26"/>
        <v>0.66810607813734524</v>
      </c>
      <c r="I50" s="229" t="str">
        <f t="shared" si="19"/>
        <v>C</v>
      </c>
      <c r="J50" s="107">
        <f>'2017-2018 исходные'!M50</f>
        <v>0.5</v>
      </c>
      <c r="K50" s="39">
        <f t="shared" si="27"/>
        <v>0.59564726242798471</v>
      </c>
      <c r="L50" s="230" t="str">
        <f t="shared" si="5"/>
        <v>C</v>
      </c>
      <c r="M50" s="116">
        <f>'2017-2018 исходные'!P50</f>
        <v>0.5423728813559322</v>
      </c>
      <c r="N50" s="39">
        <f t="shared" si="28"/>
        <v>0.47673151886449738</v>
      </c>
      <c r="O50" s="229" t="str">
        <f t="shared" si="6"/>
        <v>B</v>
      </c>
      <c r="P50" s="128">
        <f>'2017-2018 исходные'!S50</f>
        <v>9.2796610169491522</v>
      </c>
      <c r="Q50" s="102">
        <f t="shared" si="29"/>
        <v>13.73006652610473</v>
      </c>
      <c r="R50" s="239" t="str">
        <f t="shared" si="18"/>
        <v>A</v>
      </c>
      <c r="S50" s="382" t="str">
        <f t="shared" si="3"/>
        <v>B</v>
      </c>
      <c r="T50" s="377">
        <f t="shared" si="7"/>
        <v>2.5</v>
      </c>
      <c r="U50" s="247">
        <f t="shared" si="8"/>
        <v>2</v>
      </c>
      <c r="V50" s="247">
        <f t="shared" si="9"/>
        <v>2</v>
      </c>
      <c r="W50" s="247">
        <f t="shared" si="10"/>
        <v>2.5</v>
      </c>
      <c r="X50" s="247">
        <f t="shared" si="11"/>
        <v>4.2</v>
      </c>
      <c r="Y50" s="248">
        <f t="shared" si="30"/>
        <v>2.6399999999999997</v>
      </c>
    </row>
    <row r="51" spans="1:25" ht="15.75" thickBot="1" x14ac:dyDescent="0.3">
      <c r="A51" s="4"/>
      <c r="B51" s="18"/>
      <c r="C51" s="18" t="s">
        <v>179</v>
      </c>
      <c r="D51" s="188">
        <f>AVERAGE(D52:D70)</f>
        <v>0.84967334591087473</v>
      </c>
      <c r="E51" s="133"/>
      <c r="F51" s="226" t="str">
        <f t="shared" si="13"/>
        <v>C</v>
      </c>
      <c r="G51" s="13">
        <f>AVERAGE(G52:G70)</f>
        <v>0.68078387893759962</v>
      </c>
      <c r="H51" s="133"/>
      <c r="I51" s="231" t="str">
        <f t="shared" si="19"/>
        <v>B</v>
      </c>
      <c r="J51" s="13">
        <f>AVERAGE(J52:J70)</f>
        <v>0.60275349206689033</v>
      </c>
      <c r="K51" s="36"/>
      <c r="L51" s="231" t="str">
        <f t="shared" si="5"/>
        <v>B</v>
      </c>
      <c r="M51" s="13">
        <f>AVERAGE(M52:M70)</f>
        <v>0.44486220241973756</v>
      </c>
      <c r="N51" s="133"/>
      <c r="O51" s="231" t="str">
        <f t="shared" si="6"/>
        <v>C</v>
      </c>
      <c r="P51" s="98">
        <f>AVERAGE(P52:P70)</f>
        <v>12.969381082946747</v>
      </c>
      <c r="Q51" s="99"/>
      <c r="R51" s="366" t="str">
        <f t="shared" si="18"/>
        <v>B</v>
      </c>
      <c r="S51" s="385" t="str">
        <f t="shared" si="3"/>
        <v>C</v>
      </c>
      <c r="T51" s="374">
        <f t="shared" si="7"/>
        <v>2</v>
      </c>
      <c r="U51" s="251">
        <f t="shared" si="8"/>
        <v>2.5</v>
      </c>
      <c r="V51" s="251">
        <f t="shared" si="9"/>
        <v>2.5</v>
      </c>
      <c r="W51" s="251">
        <f t="shared" si="10"/>
        <v>2</v>
      </c>
      <c r="X51" s="251">
        <f t="shared" si="11"/>
        <v>2.5</v>
      </c>
      <c r="Y51" s="252">
        <f t="shared" si="30"/>
        <v>2.2999999999999998</v>
      </c>
    </row>
    <row r="52" spans="1:25" x14ac:dyDescent="0.25">
      <c r="A52" s="26">
        <v>1</v>
      </c>
      <c r="B52" s="72">
        <f>'2017-2018 исходные'!B52</f>
        <v>40010</v>
      </c>
      <c r="C52" s="73" t="str">
        <f>'2017-2018 исходные'!C52</f>
        <v>МАОУ «КУГ № 1 – Универс»</v>
      </c>
      <c r="D52" s="186">
        <f>'2017-2018 исходные'!F52</f>
        <v>0.89880952380952384</v>
      </c>
      <c r="E52" s="37">
        <f t="shared" ref="E52:E70" si="31">$D$128</f>
        <v>0.86246628167736805</v>
      </c>
      <c r="F52" s="229" t="str">
        <f t="shared" si="13"/>
        <v>B</v>
      </c>
      <c r="G52" s="137">
        <f>'2017-2018 исходные'!J52</f>
        <v>0.77483443708609268</v>
      </c>
      <c r="H52" s="37">
        <f t="shared" ref="H52:H70" si="32">$G$128</f>
        <v>0.66810607813734524</v>
      </c>
      <c r="I52" s="227" t="str">
        <f t="shared" si="19"/>
        <v>B</v>
      </c>
      <c r="J52" s="110">
        <f>'2017-2018 исходные'!M52</f>
        <v>0.72941176470588232</v>
      </c>
      <c r="K52" s="37">
        <f t="shared" ref="K52:K70" si="33">$J$128</f>
        <v>0.59564726242798471</v>
      </c>
      <c r="L52" s="228" t="str">
        <f t="shared" si="5"/>
        <v>B</v>
      </c>
      <c r="M52" s="114">
        <f>'2017-2018 исходные'!P52</f>
        <v>0.4823529411764706</v>
      </c>
      <c r="N52" s="37">
        <f t="shared" ref="N52:N70" si="34">$M$128</f>
        <v>0.47673151886449738</v>
      </c>
      <c r="O52" s="234" t="str">
        <f t="shared" si="6"/>
        <v>B</v>
      </c>
      <c r="P52" s="121">
        <f>'2017-2018 исходные'!S52</f>
        <v>11.752941176470589</v>
      </c>
      <c r="Q52" s="100">
        <f t="shared" ref="Q52:Q70" si="35">$P$128</f>
        <v>13.73006652610473</v>
      </c>
      <c r="R52" s="367" t="str">
        <f t="shared" si="18"/>
        <v>B</v>
      </c>
      <c r="S52" s="383" t="str">
        <f t="shared" si="3"/>
        <v>B</v>
      </c>
      <c r="T52" s="375">
        <f t="shared" si="7"/>
        <v>2.5</v>
      </c>
      <c r="U52" s="249">
        <f t="shared" si="8"/>
        <v>2.5</v>
      </c>
      <c r="V52" s="249">
        <f t="shared" si="9"/>
        <v>2.5</v>
      </c>
      <c r="W52" s="249">
        <f t="shared" si="10"/>
        <v>2.5</v>
      </c>
      <c r="X52" s="249">
        <f t="shared" si="11"/>
        <v>2.5</v>
      </c>
      <c r="Y52" s="250">
        <f t="shared" si="30"/>
        <v>2.5</v>
      </c>
    </row>
    <row r="53" spans="1:25" x14ac:dyDescent="0.25">
      <c r="A53" s="27">
        <v>2</v>
      </c>
      <c r="B53" s="59">
        <f>'2017-2018 исходные'!B53</f>
        <v>40030</v>
      </c>
      <c r="C53" s="60" t="str">
        <f>'2017-2018 исходные'!C53</f>
        <v>МБОУ Гимназия № 3</v>
      </c>
      <c r="D53" s="186">
        <f>'2017-2018 исходные'!F53</f>
        <v>0.87755102040816324</v>
      </c>
      <c r="E53" s="38">
        <f t="shared" si="31"/>
        <v>0.86246628167736805</v>
      </c>
      <c r="F53" s="228" t="str">
        <f t="shared" si="13"/>
        <v>B</v>
      </c>
      <c r="G53" s="138">
        <f>'2017-2018 исходные'!J53</f>
        <v>0.76744186046511631</v>
      </c>
      <c r="H53" s="38">
        <f t="shared" si="32"/>
        <v>0.66810607813734524</v>
      </c>
      <c r="I53" s="228" t="str">
        <f t="shared" si="19"/>
        <v>B</v>
      </c>
      <c r="J53" s="106">
        <f>'2017-2018 исходные'!M53</f>
        <v>0.71739130434782605</v>
      </c>
      <c r="K53" s="38">
        <f t="shared" si="33"/>
        <v>0.59564726242798471</v>
      </c>
      <c r="L53" s="228" t="str">
        <f t="shared" si="5"/>
        <v>B</v>
      </c>
      <c r="M53" s="115">
        <f>'2017-2018 исходные'!P53</f>
        <v>0.34782608695652173</v>
      </c>
      <c r="N53" s="38">
        <f t="shared" si="34"/>
        <v>0.47673151886449738</v>
      </c>
      <c r="O53" s="228" t="str">
        <f t="shared" si="6"/>
        <v>C</v>
      </c>
      <c r="P53" s="122">
        <f>'2017-2018 исходные'!S53</f>
        <v>13.5</v>
      </c>
      <c r="Q53" s="101">
        <f t="shared" si="35"/>
        <v>13.73006652610473</v>
      </c>
      <c r="R53" s="232" t="str">
        <f t="shared" si="18"/>
        <v>B</v>
      </c>
      <c r="S53" s="380" t="str">
        <f t="shared" si="3"/>
        <v>B</v>
      </c>
      <c r="T53" s="376">
        <f t="shared" si="7"/>
        <v>2.5</v>
      </c>
      <c r="U53" s="243">
        <f t="shared" si="8"/>
        <v>2.5</v>
      </c>
      <c r="V53" s="243">
        <f t="shared" si="9"/>
        <v>2.5</v>
      </c>
      <c r="W53" s="243">
        <f t="shared" si="10"/>
        <v>2</v>
      </c>
      <c r="X53" s="243">
        <f t="shared" si="11"/>
        <v>2.5</v>
      </c>
      <c r="Y53" s="245">
        <f t="shared" si="30"/>
        <v>2.4</v>
      </c>
    </row>
    <row r="54" spans="1:25" x14ac:dyDescent="0.25">
      <c r="A54" s="27">
        <v>3</v>
      </c>
      <c r="B54" s="59">
        <f>'2017-2018 исходные'!B54</f>
        <v>40410</v>
      </c>
      <c r="C54" s="60" t="str">
        <f>'2017-2018 исходные'!C54</f>
        <v>МАОУ Гимназия № 13 "Академ"</v>
      </c>
      <c r="D54" s="186">
        <f>'2017-2018 исходные'!F54</f>
        <v>0.8</v>
      </c>
      <c r="E54" s="38">
        <f t="shared" si="31"/>
        <v>0.86246628167736805</v>
      </c>
      <c r="F54" s="228" t="str">
        <f t="shared" si="13"/>
        <v>C</v>
      </c>
      <c r="G54" s="138">
        <f>'2017-2018 исходные'!J54</f>
        <v>0.58333333333333337</v>
      </c>
      <c r="H54" s="38">
        <f t="shared" si="32"/>
        <v>0.66810607813734524</v>
      </c>
      <c r="I54" s="229" t="str">
        <f t="shared" si="19"/>
        <v>C</v>
      </c>
      <c r="J54" s="112">
        <f>'2017-2018 исходные'!M54</f>
        <v>0.45985401459854014</v>
      </c>
      <c r="K54" s="38">
        <f t="shared" si="33"/>
        <v>0.59564726242798471</v>
      </c>
      <c r="L54" s="230" t="str">
        <f t="shared" si="5"/>
        <v>C</v>
      </c>
      <c r="M54" s="115">
        <f>'2017-2018 исходные'!P54</f>
        <v>0.51094890510948909</v>
      </c>
      <c r="N54" s="38">
        <f t="shared" si="34"/>
        <v>0.47673151886449738</v>
      </c>
      <c r="O54" s="228" t="str">
        <f t="shared" si="6"/>
        <v>B</v>
      </c>
      <c r="P54" s="122">
        <f>'2017-2018 исходные'!S54</f>
        <v>12.883211678832117</v>
      </c>
      <c r="Q54" s="101">
        <f t="shared" si="35"/>
        <v>13.73006652610473</v>
      </c>
      <c r="R54" s="232" t="str">
        <f t="shared" si="18"/>
        <v>B</v>
      </c>
      <c r="S54" s="380" t="str">
        <f t="shared" si="3"/>
        <v>C</v>
      </c>
      <c r="T54" s="376">
        <f t="shared" si="7"/>
        <v>2</v>
      </c>
      <c r="U54" s="243">
        <f t="shared" si="8"/>
        <v>2</v>
      </c>
      <c r="V54" s="243">
        <f t="shared" si="9"/>
        <v>2</v>
      </c>
      <c r="W54" s="243">
        <f t="shared" si="10"/>
        <v>2.5</v>
      </c>
      <c r="X54" s="243">
        <f t="shared" si="11"/>
        <v>2.5</v>
      </c>
      <c r="Y54" s="245">
        <f t="shared" si="30"/>
        <v>2.2000000000000002</v>
      </c>
    </row>
    <row r="55" spans="1:25" x14ac:dyDescent="0.25">
      <c r="A55" s="27">
        <v>4</v>
      </c>
      <c r="B55" s="59">
        <f>'2017-2018 исходные'!B55</f>
        <v>40011</v>
      </c>
      <c r="C55" s="60" t="str">
        <f>'2017-2018 исходные'!C55</f>
        <v>МАОУ Лицей № 1</v>
      </c>
      <c r="D55" s="186">
        <f>'2017-2018 исходные'!F55</f>
        <v>0.9242424242424242</v>
      </c>
      <c r="E55" s="38">
        <f t="shared" si="31"/>
        <v>0.86246628167736805</v>
      </c>
      <c r="F55" s="228" t="str">
        <f t="shared" si="13"/>
        <v>A</v>
      </c>
      <c r="G55" s="138">
        <f>'2017-2018 исходные'!J55</f>
        <v>0.72131147540983609</v>
      </c>
      <c r="H55" s="38">
        <f t="shared" si="32"/>
        <v>0.66810607813734524</v>
      </c>
      <c r="I55" s="230" t="str">
        <f t="shared" si="19"/>
        <v>B</v>
      </c>
      <c r="J55" s="106">
        <f>'2017-2018 исходные'!M55</f>
        <v>0.6470588235294118</v>
      </c>
      <c r="K55" s="38">
        <f t="shared" si="33"/>
        <v>0.59564726242798471</v>
      </c>
      <c r="L55" s="230" t="str">
        <f t="shared" si="5"/>
        <v>B</v>
      </c>
      <c r="M55" s="115">
        <f>'2017-2018 исходные'!P55</f>
        <v>0.3455882352941177</v>
      </c>
      <c r="N55" s="38">
        <f t="shared" si="34"/>
        <v>0.47673151886449738</v>
      </c>
      <c r="O55" s="232" t="str">
        <f t="shared" si="6"/>
        <v>C</v>
      </c>
      <c r="P55" s="122">
        <f>'2017-2018 исходные'!S55</f>
        <v>14.845588235294118</v>
      </c>
      <c r="Q55" s="101">
        <f t="shared" si="35"/>
        <v>13.73006652610473</v>
      </c>
      <c r="R55" s="367" t="str">
        <f t="shared" si="18"/>
        <v>C</v>
      </c>
      <c r="S55" s="380" t="str">
        <f t="shared" si="3"/>
        <v>B</v>
      </c>
      <c r="T55" s="376">
        <f t="shared" si="7"/>
        <v>4.2</v>
      </c>
      <c r="U55" s="243">
        <f t="shared" si="8"/>
        <v>2.5</v>
      </c>
      <c r="V55" s="243">
        <f t="shared" si="9"/>
        <v>2.5</v>
      </c>
      <c r="W55" s="243">
        <f t="shared" si="10"/>
        <v>2</v>
      </c>
      <c r="X55" s="243">
        <f t="shared" si="11"/>
        <v>2</v>
      </c>
      <c r="Y55" s="245">
        <f t="shared" si="30"/>
        <v>2.6399999999999997</v>
      </c>
    </row>
    <row r="56" spans="1:25" x14ac:dyDescent="0.25">
      <c r="A56" s="27">
        <v>5</v>
      </c>
      <c r="B56" s="59">
        <f>'2017-2018 исходные'!B56</f>
        <v>40080</v>
      </c>
      <c r="C56" s="60" t="str">
        <f>'2017-2018 исходные'!C56</f>
        <v>МБОУ Лицей № 8</v>
      </c>
      <c r="D56" s="186">
        <f>'2017-2018 исходные'!F56</f>
        <v>0.86486486486486491</v>
      </c>
      <c r="E56" s="38">
        <f t="shared" si="31"/>
        <v>0.86246628167736805</v>
      </c>
      <c r="F56" s="228" t="str">
        <f t="shared" si="13"/>
        <v>B</v>
      </c>
      <c r="G56" s="138">
        <f>'2017-2018 исходные'!J56</f>
        <v>0.8125</v>
      </c>
      <c r="H56" s="38">
        <f t="shared" si="32"/>
        <v>0.66810607813734524</v>
      </c>
      <c r="I56" s="229" t="str">
        <f t="shared" si="19"/>
        <v>A</v>
      </c>
      <c r="J56" s="106">
        <f>'2017-2018 исходные'!M56</f>
        <v>0.69620253164556967</v>
      </c>
      <c r="K56" s="38">
        <f t="shared" si="33"/>
        <v>0.59564726242798471</v>
      </c>
      <c r="L56" s="230" t="str">
        <f t="shared" si="5"/>
        <v>B</v>
      </c>
      <c r="M56" s="115">
        <f>'2017-2018 исходные'!P56</f>
        <v>0.49367088607594939</v>
      </c>
      <c r="N56" s="38">
        <f t="shared" si="34"/>
        <v>0.47673151886449738</v>
      </c>
      <c r="O56" s="232" t="str">
        <f t="shared" si="6"/>
        <v>B</v>
      </c>
      <c r="P56" s="125">
        <f>'2017-2018 исходные'!S56</f>
        <v>14.784810126582279</v>
      </c>
      <c r="Q56" s="101">
        <f t="shared" si="35"/>
        <v>13.73006652610473</v>
      </c>
      <c r="R56" s="239" t="str">
        <f t="shared" si="18"/>
        <v>C</v>
      </c>
      <c r="S56" s="380" t="str">
        <f t="shared" si="3"/>
        <v>B</v>
      </c>
      <c r="T56" s="376">
        <f t="shared" si="7"/>
        <v>2.5</v>
      </c>
      <c r="U56" s="243">
        <f t="shared" si="8"/>
        <v>4.2</v>
      </c>
      <c r="V56" s="243">
        <f t="shared" si="9"/>
        <v>2.5</v>
      </c>
      <c r="W56" s="243">
        <f t="shared" si="10"/>
        <v>2.5</v>
      </c>
      <c r="X56" s="243">
        <f t="shared" si="11"/>
        <v>2</v>
      </c>
      <c r="Y56" s="245">
        <f t="shared" si="30"/>
        <v>2.7399999999999998</v>
      </c>
    </row>
    <row r="57" spans="1:25" x14ac:dyDescent="0.25">
      <c r="A57" s="27">
        <v>6</v>
      </c>
      <c r="B57" s="59">
        <f>'2017-2018 исходные'!B57</f>
        <v>40100</v>
      </c>
      <c r="C57" s="60" t="str">
        <f>'2017-2018 исходные'!C57</f>
        <v>МБОУ Лицей № 10</v>
      </c>
      <c r="D57" s="186">
        <f>'2017-2018 исходные'!F57</f>
        <v>0.90625</v>
      </c>
      <c r="E57" s="38">
        <f t="shared" si="31"/>
        <v>0.86246628167736805</v>
      </c>
      <c r="F57" s="228" t="str">
        <f t="shared" si="13"/>
        <v>A</v>
      </c>
      <c r="G57" s="138">
        <f>'2017-2018 исходные'!J57</f>
        <v>0.87931034482758619</v>
      </c>
      <c r="H57" s="38">
        <f t="shared" si="32"/>
        <v>0.66810607813734524</v>
      </c>
      <c r="I57" s="228" t="str">
        <f t="shared" si="19"/>
        <v>A</v>
      </c>
      <c r="J57" s="106">
        <f>'2017-2018 исходные'!M57</f>
        <v>0.8</v>
      </c>
      <c r="K57" s="38">
        <f t="shared" si="33"/>
        <v>0.59564726242798471</v>
      </c>
      <c r="L57" s="228" t="str">
        <f t="shared" si="5"/>
        <v>A</v>
      </c>
      <c r="M57" s="115">
        <f>'2017-2018 исходные'!P57</f>
        <v>0.56923076923076921</v>
      </c>
      <c r="N57" s="38">
        <f t="shared" si="34"/>
        <v>0.47673151886449738</v>
      </c>
      <c r="O57" s="230" t="str">
        <f t="shared" si="6"/>
        <v>B</v>
      </c>
      <c r="P57" s="122">
        <f>'2017-2018 исходные'!S57</f>
        <v>13.738461538461538</v>
      </c>
      <c r="Q57" s="101">
        <f t="shared" si="35"/>
        <v>13.73006652610473</v>
      </c>
      <c r="R57" s="232" t="str">
        <f t="shared" si="18"/>
        <v>B</v>
      </c>
      <c r="S57" s="380" t="str">
        <f t="shared" si="3"/>
        <v>A</v>
      </c>
      <c r="T57" s="376">
        <f t="shared" si="7"/>
        <v>4.2</v>
      </c>
      <c r="U57" s="243">
        <f t="shared" si="8"/>
        <v>4.2</v>
      </c>
      <c r="V57" s="243">
        <f t="shared" si="9"/>
        <v>4.2</v>
      </c>
      <c r="W57" s="243">
        <f t="shared" si="10"/>
        <v>2.5</v>
      </c>
      <c r="X57" s="243">
        <f t="shared" si="11"/>
        <v>2.5</v>
      </c>
      <c r="Y57" s="245">
        <f t="shared" si="30"/>
        <v>3.5200000000000005</v>
      </c>
    </row>
    <row r="58" spans="1:25" x14ac:dyDescent="0.25">
      <c r="A58" s="27">
        <v>7</v>
      </c>
      <c r="B58" s="59">
        <f>'2017-2018 исходные'!B58</f>
        <v>40020</v>
      </c>
      <c r="C58" s="60" t="str">
        <f>'2017-2018 исходные'!C58</f>
        <v xml:space="preserve">МБОУ Школа-интернат № 1 </v>
      </c>
      <c r="D58" s="186">
        <f>'2017-2018 исходные'!F58</f>
        <v>0.88732394366197187</v>
      </c>
      <c r="E58" s="38">
        <f t="shared" si="31"/>
        <v>0.86246628167736805</v>
      </c>
      <c r="F58" s="230" t="str">
        <f t="shared" si="13"/>
        <v>B</v>
      </c>
      <c r="G58" s="138">
        <f>'2017-2018 исходные'!J58</f>
        <v>0.5714285714285714</v>
      </c>
      <c r="H58" s="38">
        <f t="shared" si="32"/>
        <v>0.66810607813734524</v>
      </c>
      <c r="I58" s="228" t="str">
        <f t="shared" si="19"/>
        <v>C</v>
      </c>
      <c r="J58" s="106">
        <f>'2017-2018 исходные'!M58</f>
        <v>0.5</v>
      </c>
      <c r="K58" s="38">
        <f t="shared" si="33"/>
        <v>0.59564726242798471</v>
      </c>
      <c r="L58" s="228" t="str">
        <f t="shared" si="5"/>
        <v>C</v>
      </c>
      <c r="M58" s="115">
        <f>'2017-2018 исходные'!P58</f>
        <v>0.40540540540540543</v>
      </c>
      <c r="N58" s="38">
        <f t="shared" si="34"/>
        <v>0.47673151886449738</v>
      </c>
      <c r="O58" s="228" t="str">
        <f t="shared" si="6"/>
        <v>C</v>
      </c>
      <c r="P58" s="122">
        <f>'2017-2018 исходные'!S58</f>
        <v>4.8243243243243246</v>
      </c>
      <c r="Q58" s="101">
        <f t="shared" si="35"/>
        <v>13.73006652610473</v>
      </c>
      <c r="R58" s="367" t="str">
        <f t="shared" si="18"/>
        <v>A</v>
      </c>
      <c r="S58" s="380" t="str">
        <f t="shared" si="3"/>
        <v>B</v>
      </c>
      <c r="T58" s="376">
        <f t="shared" si="7"/>
        <v>2.5</v>
      </c>
      <c r="U58" s="243">
        <f t="shared" si="8"/>
        <v>2</v>
      </c>
      <c r="V58" s="243">
        <f t="shared" si="9"/>
        <v>2</v>
      </c>
      <c r="W58" s="243">
        <f t="shared" si="10"/>
        <v>2</v>
      </c>
      <c r="X58" s="243">
        <f t="shared" si="11"/>
        <v>4.2</v>
      </c>
      <c r="Y58" s="245">
        <f t="shared" si="30"/>
        <v>2.54</v>
      </c>
    </row>
    <row r="59" spans="1:25" x14ac:dyDescent="0.25">
      <c r="A59" s="27">
        <v>8</v>
      </c>
      <c r="B59" s="59">
        <f>'2017-2018 исходные'!B59</f>
        <v>40031</v>
      </c>
      <c r="C59" s="60" t="str">
        <f>'2017-2018 исходные'!C59</f>
        <v>МБОУ СШ № 3</v>
      </c>
      <c r="D59" s="186">
        <f>'2017-2018 исходные'!F59</f>
        <v>0.81395348837209303</v>
      </c>
      <c r="E59" s="38">
        <f t="shared" si="31"/>
        <v>0.86246628167736805</v>
      </c>
      <c r="F59" s="228" t="str">
        <f t="shared" si="13"/>
        <v>C</v>
      </c>
      <c r="G59" s="138">
        <f>'2017-2018 исходные'!J59</f>
        <v>0.62857142857142856</v>
      </c>
      <c r="H59" s="38">
        <f t="shared" si="32"/>
        <v>0.66810607813734524</v>
      </c>
      <c r="I59" s="228" t="str">
        <f t="shared" si="19"/>
        <v>C</v>
      </c>
      <c r="J59" s="106">
        <f>'2017-2018 исходные'!M59</f>
        <v>0.48888888888888887</v>
      </c>
      <c r="K59" s="38">
        <f t="shared" si="33"/>
        <v>0.59564726242798471</v>
      </c>
      <c r="L59" s="230" t="str">
        <f t="shared" si="5"/>
        <v>C</v>
      </c>
      <c r="M59" s="115">
        <f>'2017-2018 исходные'!P59</f>
        <v>0.53333333333333333</v>
      </c>
      <c r="N59" s="38">
        <f t="shared" si="34"/>
        <v>0.47673151886449738</v>
      </c>
      <c r="O59" s="230" t="str">
        <f t="shared" si="6"/>
        <v>B</v>
      </c>
      <c r="P59" s="122">
        <f>'2017-2018 исходные'!S59</f>
        <v>17.555555555555557</v>
      </c>
      <c r="Q59" s="101">
        <f t="shared" si="35"/>
        <v>13.73006652610473</v>
      </c>
      <c r="R59" s="232" t="str">
        <f t="shared" si="18"/>
        <v>C</v>
      </c>
      <c r="S59" s="380" t="str">
        <f t="shared" si="3"/>
        <v>C</v>
      </c>
      <c r="T59" s="376">
        <f t="shared" si="7"/>
        <v>2</v>
      </c>
      <c r="U59" s="243">
        <f t="shared" si="8"/>
        <v>2</v>
      </c>
      <c r="V59" s="243">
        <f t="shared" si="9"/>
        <v>2</v>
      </c>
      <c r="W59" s="243">
        <f t="shared" si="10"/>
        <v>2.5</v>
      </c>
      <c r="X59" s="243">
        <f t="shared" si="11"/>
        <v>2</v>
      </c>
      <c r="Y59" s="245">
        <f t="shared" si="30"/>
        <v>2.1</v>
      </c>
    </row>
    <row r="60" spans="1:25" x14ac:dyDescent="0.25">
      <c r="A60" s="27">
        <v>9</v>
      </c>
      <c r="B60" s="59">
        <f>'2017-2018 исходные'!B60</f>
        <v>40210</v>
      </c>
      <c r="C60" s="60" t="str">
        <f>'2017-2018 исходные'!C60</f>
        <v>МБОУ СШ № 21</v>
      </c>
      <c r="D60" s="186">
        <f>'2017-2018 исходные'!F60</f>
        <v>0.76470588235294112</v>
      </c>
      <c r="E60" s="38">
        <f t="shared" si="31"/>
        <v>0.86246628167736805</v>
      </c>
      <c r="F60" s="230" t="str">
        <f t="shared" si="13"/>
        <v>C</v>
      </c>
      <c r="G60" s="138">
        <f>'2017-2018 исходные'!J60</f>
        <v>0.69230769230769229</v>
      </c>
      <c r="H60" s="38">
        <f t="shared" si="32"/>
        <v>0.66810607813734524</v>
      </c>
      <c r="I60" s="228" t="str">
        <f t="shared" si="19"/>
        <v>B</v>
      </c>
      <c r="J60" s="106">
        <f>'2017-2018 исходные'!M60</f>
        <v>0.54054054054054057</v>
      </c>
      <c r="K60" s="38">
        <f t="shared" si="33"/>
        <v>0.59564726242798471</v>
      </c>
      <c r="L60" s="230" t="str">
        <f t="shared" si="5"/>
        <v>C</v>
      </c>
      <c r="M60" s="115">
        <f>'2017-2018 исходные'!P60</f>
        <v>0.45945945945945948</v>
      </c>
      <c r="N60" s="38">
        <f t="shared" si="34"/>
        <v>0.47673151886449738</v>
      </c>
      <c r="O60" s="228" t="str">
        <f t="shared" si="6"/>
        <v>C</v>
      </c>
      <c r="P60" s="122">
        <f>'2017-2018 исходные'!S60</f>
        <v>14.324324324324325</v>
      </c>
      <c r="Q60" s="101">
        <f t="shared" si="35"/>
        <v>13.73006652610473</v>
      </c>
      <c r="R60" s="321" t="str">
        <f t="shared" si="18"/>
        <v>C</v>
      </c>
      <c r="S60" s="380" t="str">
        <f t="shared" si="3"/>
        <v>C</v>
      </c>
      <c r="T60" s="376">
        <f t="shared" si="7"/>
        <v>2</v>
      </c>
      <c r="U60" s="243">
        <f t="shared" si="8"/>
        <v>2.5</v>
      </c>
      <c r="V60" s="243">
        <f t="shared" si="9"/>
        <v>2</v>
      </c>
      <c r="W60" s="243">
        <f t="shared" si="10"/>
        <v>2</v>
      </c>
      <c r="X60" s="243">
        <f t="shared" si="11"/>
        <v>2</v>
      </c>
      <c r="Y60" s="245">
        <f t="shared" si="30"/>
        <v>2.1</v>
      </c>
    </row>
    <row r="61" spans="1:25" x14ac:dyDescent="0.25">
      <c r="A61" s="27">
        <v>10</v>
      </c>
      <c r="B61" s="59">
        <f>'2017-2018 исходные'!B61</f>
        <v>40300</v>
      </c>
      <c r="C61" s="60" t="str">
        <f>'2017-2018 исходные'!C61</f>
        <v>МБОУ СШ № 30</v>
      </c>
      <c r="D61" s="186">
        <f>'2017-2018 исходные'!F61</f>
        <v>0.84210526315789469</v>
      </c>
      <c r="E61" s="38">
        <f t="shared" si="31"/>
        <v>0.86246628167736805</v>
      </c>
      <c r="F61" s="228" t="str">
        <f t="shared" si="13"/>
        <v>C</v>
      </c>
      <c r="G61" s="138">
        <f>'2017-2018 исходные'!J61</f>
        <v>0.75</v>
      </c>
      <c r="H61" s="38">
        <f t="shared" si="32"/>
        <v>0.66810607813734524</v>
      </c>
      <c r="I61" s="228" t="str">
        <f t="shared" si="19"/>
        <v>B</v>
      </c>
      <c r="J61" s="106">
        <f>'2017-2018 исходные'!M61</f>
        <v>0.68421052631578949</v>
      </c>
      <c r="K61" s="38">
        <f t="shared" si="33"/>
        <v>0.59564726242798471</v>
      </c>
      <c r="L61" s="228" t="str">
        <f t="shared" si="5"/>
        <v>B</v>
      </c>
      <c r="M61" s="115">
        <f>'2017-2018 исходные'!P61</f>
        <v>0.42105263157894735</v>
      </c>
      <c r="N61" s="38">
        <f t="shared" si="34"/>
        <v>0.47673151886449738</v>
      </c>
      <c r="O61" s="232" t="str">
        <f t="shared" si="6"/>
        <v>C</v>
      </c>
      <c r="P61" s="122">
        <f>'2017-2018 исходные'!S61</f>
        <v>13</v>
      </c>
      <c r="Q61" s="101">
        <f t="shared" si="35"/>
        <v>13.73006652610473</v>
      </c>
      <c r="R61" s="232" t="str">
        <f t="shared" si="18"/>
        <v>B</v>
      </c>
      <c r="S61" s="380" t="str">
        <f t="shared" si="3"/>
        <v>C</v>
      </c>
      <c r="T61" s="376">
        <f t="shared" si="7"/>
        <v>2</v>
      </c>
      <c r="U61" s="243">
        <f t="shared" si="8"/>
        <v>2.5</v>
      </c>
      <c r="V61" s="243">
        <f t="shared" si="9"/>
        <v>2.5</v>
      </c>
      <c r="W61" s="243">
        <f t="shared" si="10"/>
        <v>2</v>
      </c>
      <c r="X61" s="243">
        <f t="shared" si="11"/>
        <v>2.5</v>
      </c>
      <c r="Y61" s="245">
        <f t="shared" si="30"/>
        <v>2.2999999999999998</v>
      </c>
    </row>
    <row r="62" spans="1:25" x14ac:dyDescent="0.25">
      <c r="A62" s="27">
        <v>11</v>
      </c>
      <c r="B62" s="59">
        <f>'2017-2018 исходные'!B62</f>
        <v>40360</v>
      </c>
      <c r="C62" s="60" t="str">
        <f>'2017-2018 исходные'!C62</f>
        <v>МБОУ СШ № 36</v>
      </c>
      <c r="D62" s="186">
        <f>'2017-2018 исходные'!F62</f>
        <v>0.61904761904761907</v>
      </c>
      <c r="E62" s="38">
        <f t="shared" si="31"/>
        <v>0.86246628167736805</v>
      </c>
      <c r="F62" s="228" t="str">
        <f t="shared" si="13"/>
        <v>C</v>
      </c>
      <c r="G62" s="138">
        <f>'2017-2018 исходные'!J62</f>
        <v>0.57692307692307687</v>
      </c>
      <c r="H62" s="38">
        <f t="shared" si="32"/>
        <v>0.66810607813734524</v>
      </c>
      <c r="I62" s="229" t="str">
        <f t="shared" si="19"/>
        <v>C</v>
      </c>
      <c r="J62" s="106">
        <f>'2017-2018 исходные'!M62</f>
        <v>0.48837209302325579</v>
      </c>
      <c r="K62" s="38">
        <f t="shared" si="33"/>
        <v>0.59564726242798471</v>
      </c>
      <c r="L62" s="230" t="str">
        <f t="shared" si="5"/>
        <v>C</v>
      </c>
      <c r="M62" s="115">
        <f>'2017-2018 исходные'!P62</f>
        <v>0.39534883720930231</v>
      </c>
      <c r="N62" s="38">
        <f t="shared" si="34"/>
        <v>0.47673151886449738</v>
      </c>
      <c r="O62" s="232" t="str">
        <f t="shared" si="6"/>
        <v>C</v>
      </c>
      <c r="P62" s="122">
        <f>'2017-2018 исходные'!S62</f>
        <v>11.813953488372093</v>
      </c>
      <c r="Q62" s="101">
        <f t="shared" si="35"/>
        <v>13.73006652610473</v>
      </c>
      <c r="R62" s="232" t="str">
        <f t="shared" si="18"/>
        <v>B</v>
      </c>
      <c r="S62" s="380" t="str">
        <f t="shared" si="3"/>
        <v>C</v>
      </c>
      <c r="T62" s="376">
        <f t="shared" si="7"/>
        <v>2</v>
      </c>
      <c r="U62" s="243">
        <f t="shared" si="8"/>
        <v>2</v>
      </c>
      <c r="V62" s="243">
        <f t="shared" si="9"/>
        <v>2</v>
      </c>
      <c r="W62" s="243">
        <f t="shared" si="10"/>
        <v>2</v>
      </c>
      <c r="X62" s="243">
        <f t="shared" si="11"/>
        <v>2.5</v>
      </c>
      <c r="Y62" s="245">
        <f t="shared" si="30"/>
        <v>2.1</v>
      </c>
    </row>
    <row r="63" spans="1:25" x14ac:dyDescent="0.25">
      <c r="A63" s="27">
        <v>12</v>
      </c>
      <c r="B63" s="59">
        <f>'2017-2018 исходные'!B63</f>
        <v>40390</v>
      </c>
      <c r="C63" s="60" t="str">
        <f>'2017-2018 исходные'!C63</f>
        <v>МБОУ СШ № 39</v>
      </c>
      <c r="D63" s="186">
        <f>'2017-2018 исходные'!F63</f>
        <v>0.65217391304347827</v>
      </c>
      <c r="E63" s="38">
        <f t="shared" si="31"/>
        <v>0.86246628167736805</v>
      </c>
      <c r="F63" s="227" t="str">
        <f t="shared" si="13"/>
        <v>C</v>
      </c>
      <c r="G63" s="138">
        <f>'2017-2018 исходные'!J63</f>
        <v>0.46666666666666667</v>
      </c>
      <c r="H63" s="38">
        <f t="shared" si="32"/>
        <v>0.66810607813734524</v>
      </c>
      <c r="I63" s="230" t="str">
        <f t="shared" si="19"/>
        <v>C</v>
      </c>
      <c r="J63" s="106">
        <f>'2017-2018 исходные'!M63</f>
        <v>0.39130434782608697</v>
      </c>
      <c r="K63" s="38">
        <f t="shared" si="33"/>
        <v>0.59564726242798471</v>
      </c>
      <c r="L63" s="230" t="str">
        <f t="shared" si="5"/>
        <v>C</v>
      </c>
      <c r="M63" s="115">
        <f>'2017-2018 исходные'!P63</f>
        <v>0.52173913043478259</v>
      </c>
      <c r="N63" s="38">
        <f t="shared" si="34"/>
        <v>0.47673151886449738</v>
      </c>
      <c r="O63" s="228" t="str">
        <f t="shared" si="6"/>
        <v>B</v>
      </c>
      <c r="P63" s="122">
        <f>'2017-2018 исходные'!S63</f>
        <v>11.326086956521738</v>
      </c>
      <c r="Q63" s="101">
        <f t="shared" si="35"/>
        <v>13.73006652610473</v>
      </c>
      <c r="R63" s="232" t="str">
        <f t="shared" si="18"/>
        <v>B</v>
      </c>
      <c r="S63" s="380" t="str">
        <f t="shared" si="3"/>
        <v>C</v>
      </c>
      <c r="T63" s="376">
        <f t="shared" si="7"/>
        <v>2</v>
      </c>
      <c r="U63" s="243">
        <f t="shared" si="8"/>
        <v>2</v>
      </c>
      <c r="V63" s="243">
        <f t="shared" si="9"/>
        <v>2</v>
      </c>
      <c r="W63" s="243">
        <f t="shared" si="10"/>
        <v>2.5</v>
      </c>
      <c r="X63" s="243">
        <f t="shared" si="11"/>
        <v>2.5</v>
      </c>
      <c r="Y63" s="245">
        <f t="shared" si="30"/>
        <v>2.2000000000000002</v>
      </c>
    </row>
    <row r="64" spans="1:25" x14ac:dyDescent="0.25">
      <c r="A64" s="27">
        <v>13</v>
      </c>
      <c r="B64" s="59">
        <f>'2017-2018 исходные'!B64</f>
        <v>40720</v>
      </c>
      <c r="C64" s="60" t="str">
        <f>'2017-2018 исходные'!C64</f>
        <v>МБОУ СШ № 72</v>
      </c>
      <c r="D64" s="186">
        <f>'2017-2018 исходные'!F64</f>
        <v>0.89473684210526316</v>
      </c>
      <c r="E64" s="38">
        <f t="shared" si="31"/>
        <v>0.86246628167736805</v>
      </c>
      <c r="F64" s="230" t="str">
        <f t="shared" si="13"/>
        <v>B</v>
      </c>
      <c r="G64" s="138">
        <f>'2017-2018 исходные'!J64</f>
        <v>0.70588235294117652</v>
      </c>
      <c r="H64" s="38">
        <f t="shared" si="32"/>
        <v>0.66810607813734524</v>
      </c>
      <c r="I64" s="229" t="str">
        <f t="shared" si="19"/>
        <v>B</v>
      </c>
      <c r="J64" s="106">
        <f>'2017-2018 исходные'!M64</f>
        <v>0.62068965517241381</v>
      </c>
      <c r="K64" s="38">
        <f t="shared" si="33"/>
        <v>0.59564726242798471</v>
      </c>
      <c r="L64" s="230" t="str">
        <f t="shared" si="5"/>
        <v>B</v>
      </c>
      <c r="M64" s="115">
        <f>'2017-2018 исходные'!P64</f>
        <v>0.34482758620689657</v>
      </c>
      <c r="N64" s="38">
        <f t="shared" si="34"/>
        <v>0.47673151886449738</v>
      </c>
      <c r="O64" s="228" t="str">
        <f t="shared" si="6"/>
        <v>C</v>
      </c>
      <c r="P64" s="122">
        <f>'2017-2018 исходные'!S64</f>
        <v>14.775862068965518</v>
      </c>
      <c r="Q64" s="101">
        <f t="shared" si="35"/>
        <v>13.73006652610473</v>
      </c>
      <c r="R64" s="232" t="str">
        <f t="shared" si="18"/>
        <v>C</v>
      </c>
      <c r="S64" s="380" t="str">
        <f t="shared" si="3"/>
        <v>C</v>
      </c>
      <c r="T64" s="376">
        <f t="shared" si="7"/>
        <v>2.5</v>
      </c>
      <c r="U64" s="243">
        <f t="shared" si="8"/>
        <v>2.5</v>
      </c>
      <c r="V64" s="243">
        <f t="shared" si="9"/>
        <v>2.5</v>
      </c>
      <c r="W64" s="243">
        <f t="shared" si="10"/>
        <v>2</v>
      </c>
      <c r="X64" s="243">
        <f t="shared" si="11"/>
        <v>2</v>
      </c>
      <c r="Y64" s="245">
        <f t="shared" si="30"/>
        <v>2.2999999999999998</v>
      </c>
    </row>
    <row r="65" spans="1:25" x14ac:dyDescent="0.25">
      <c r="A65" s="27">
        <v>14</v>
      </c>
      <c r="B65" s="59">
        <f>'2017-2018 исходные'!B65</f>
        <v>40730</v>
      </c>
      <c r="C65" s="60" t="str">
        <f>'2017-2018 исходные'!C65</f>
        <v>МБОУ СШ № 73</v>
      </c>
      <c r="D65" s="186">
        <f>'2017-2018 исходные'!F65</f>
        <v>0.7931034482758621</v>
      </c>
      <c r="E65" s="38">
        <f t="shared" si="31"/>
        <v>0.86246628167736805</v>
      </c>
      <c r="F65" s="229" t="str">
        <f t="shared" si="13"/>
        <v>C</v>
      </c>
      <c r="G65" s="138">
        <f>'2017-2018 исходные'!J65</f>
        <v>0.60869565217391308</v>
      </c>
      <c r="H65" s="38">
        <f t="shared" si="32"/>
        <v>0.66810607813734524</v>
      </c>
      <c r="I65" s="228" t="str">
        <f t="shared" si="19"/>
        <v>C</v>
      </c>
      <c r="J65" s="106">
        <f>'2017-2018 исходные'!M65</f>
        <v>0.6</v>
      </c>
      <c r="K65" s="38">
        <f t="shared" si="33"/>
        <v>0.59564726242798471</v>
      </c>
      <c r="L65" s="229" t="str">
        <f t="shared" si="5"/>
        <v>B</v>
      </c>
      <c r="M65" s="115">
        <f>'2017-2018 исходные'!P65</f>
        <v>0.6</v>
      </c>
      <c r="N65" s="38">
        <f t="shared" si="34"/>
        <v>0.47673151886449738</v>
      </c>
      <c r="O65" s="232" t="str">
        <f t="shared" si="6"/>
        <v>B</v>
      </c>
      <c r="P65" s="122">
        <f>'2017-2018 исходные'!S65</f>
        <v>6.8666666666666663</v>
      </c>
      <c r="Q65" s="101">
        <f t="shared" si="35"/>
        <v>13.73006652610473</v>
      </c>
      <c r="R65" s="232" t="str">
        <f t="shared" si="18"/>
        <v>A</v>
      </c>
      <c r="S65" s="380" t="str">
        <f t="shared" si="3"/>
        <v>B</v>
      </c>
      <c r="T65" s="376">
        <f t="shared" si="7"/>
        <v>2</v>
      </c>
      <c r="U65" s="243">
        <f t="shared" si="8"/>
        <v>2</v>
      </c>
      <c r="V65" s="243">
        <f t="shared" si="9"/>
        <v>2.5</v>
      </c>
      <c r="W65" s="243">
        <f t="shared" si="10"/>
        <v>2.5</v>
      </c>
      <c r="X65" s="243">
        <f t="shared" si="11"/>
        <v>4.2</v>
      </c>
      <c r="Y65" s="245">
        <f t="shared" si="30"/>
        <v>2.6399999999999997</v>
      </c>
    </row>
    <row r="66" spans="1:25" x14ac:dyDescent="0.25">
      <c r="A66" s="27">
        <v>15</v>
      </c>
      <c r="B66" s="59">
        <f>'2017-2018 исходные'!B66</f>
        <v>40820</v>
      </c>
      <c r="C66" s="60" t="str">
        <f>'2017-2018 исходные'!C66</f>
        <v>МБОУ СШ № 82</v>
      </c>
      <c r="D66" s="186">
        <f>'2017-2018 исходные'!F66</f>
        <v>0.8571428571428571</v>
      </c>
      <c r="E66" s="38">
        <f t="shared" si="31"/>
        <v>0.86246628167736805</v>
      </c>
      <c r="F66" s="230" t="str">
        <f t="shared" si="13"/>
        <v>C</v>
      </c>
      <c r="G66" s="138">
        <f>'2017-2018 исходные'!J66</f>
        <v>0.52380952380952384</v>
      </c>
      <c r="H66" s="38">
        <f t="shared" si="32"/>
        <v>0.66810607813734524</v>
      </c>
      <c r="I66" s="228" t="str">
        <f t="shared" si="19"/>
        <v>C</v>
      </c>
      <c r="J66" s="106">
        <f>'2017-2018 исходные'!M66</f>
        <v>0.48936170212765956</v>
      </c>
      <c r="K66" s="38">
        <f t="shared" si="33"/>
        <v>0.59564726242798471</v>
      </c>
      <c r="L66" s="230" t="str">
        <f t="shared" si="5"/>
        <v>C</v>
      </c>
      <c r="M66" s="115">
        <f>'2017-2018 исходные'!P66</f>
        <v>0.42553191489361702</v>
      </c>
      <c r="N66" s="38">
        <f t="shared" si="34"/>
        <v>0.47673151886449738</v>
      </c>
      <c r="O66" s="228" t="str">
        <f t="shared" si="6"/>
        <v>C</v>
      </c>
      <c r="P66" s="122">
        <f>'2017-2018 исходные'!S66</f>
        <v>14.851063829787234</v>
      </c>
      <c r="Q66" s="101">
        <f t="shared" si="35"/>
        <v>13.73006652610473</v>
      </c>
      <c r="R66" s="368" t="str">
        <f t="shared" si="18"/>
        <v>C</v>
      </c>
      <c r="S66" s="380" t="str">
        <f t="shared" si="3"/>
        <v>C</v>
      </c>
      <c r="T66" s="376">
        <f t="shared" si="7"/>
        <v>2</v>
      </c>
      <c r="U66" s="243">
        <f t="shared" si="8"/>
        <v>2</v>
      </c>
      <c r="V66" s="243">
        <f t="shared" si="9"/>
        <v>2</v>
      </c>
      <c r="W66" s="243">
        <f t="shared" si="10"/>
        <v>2</v>
      </c>
      <c r="X66" s="243">
        <f t="shared" si="11"/>
        <v>2</v>
      </c>
      <c r="Y66" s="245">
        <f t="shared" si="30"/>
        <v>2</v>
      </c>
    </row>
    <row r="67" spans="1:25" x14ac:dyDescent="0.25">
      <c r="A67" s="27">
        <v>16</v>
      </c>
      <c r="B67" s="59">
        <f>'2017-2018 исходные'!B67</f>
        <v>40840</v>
      </c>
      <c r="C67" s="60" t="str">
        <f>'2017-2018 исходные'!C67</f>
        <v>МБОУ СШ № 84</v>
      </c>
      <c r="D67" s="186">
        <f>'2017-2018 исходные'!F67</f>
        <v>0.97435897435897434</v>
      </c>
      <c r="E67" s="38">
        <f t="shared" si="31"/>
        <v>0.86246628167736805</v>
      </c>
      <c r="F67" s="228" t="str">
        <f t="shared" si="13"/>
        <v>A</v>
      </c>
      <c r="G67" s="140">
        <f>'2017-2018 исходные'!J67</f>
        <v>0.81578947368421051</v>
      </c>
      <c r="H67" s="38">
        <f t="shared" si="32"/>
        <v>0.66810607813734524</v>
      </c>
      <c r="I67" s="229" t="str">
        <f t="shared" si="19"/>
        <v>A</v>
      </c>
      <c r="J67" s="106">
        <f>'2017-2018 исходные'!M67</f>
        <v>0.75609756097560976</v>
      </c>
      <c r="K67" s="38">
        <f t="shared" si="33"/>
        <v>0.59564726242798471</v>
      </c>
      <c r="L67" s="230" t="str">
        <f t="shared" si="5"/>
        <v>B</v>
      </c>
      <c r="M67" s="115">
        <f>'2017-2018 исходные'!P67</f>
        <v>0.29268292682926833</v>
      </c>
      <c r="N67" s="38">
        <f t="shared" si="34"/>
        <v>0.47673151886449738</v>
      </c>
      <c r="O67" s="232" t="str">
        <f t="shared" si="6"/>
        <v>D</v>
      </c>
      <c r="P67" s="122">
        <f>'2017-2018 исходные'!S67</f>
        <v>16.121951219512194</v>
      </c>
      <c r="Q67" s="101">
        <f t="shared" si="35"/>
        <v>13.73006652610473</v>
      </c>
      <c r="R67" s="232" t="str">
        <f t="shared" si="18"/>
        <v>C</v>
      </c>
      <c r="S67" s="380" t="str">
        <f t="shared" si="3"/>
        <v>B</v>
      </c>
      <c r="T67" s="376">
        <f t="shared" si="7"/>
        <v>4.2</v>
      </c>
      <c r="U67" s="243">
        <f t="shared" si="8"/>
        <v>4.2</v>
      </c>
      <c r="V67" s="243">
        <f t="shared" si="9"/>
        <v>2.5</v>
      </c>
      <c r="W67" s="243">
        <f t="shared" si="10"/>
        <v>1</v>
      </c>
      <c r="X67" s="243">
        <f t="shared" si="11"/>
        <v>2</v>
      </c>
      <c r="Y67" s="245">
        <f t="shared" si="30"/>
        <v>2.7800000000000002</v>
      </c>
    </row>
    <row r="68" spans="1:25" x14ac:dyDescent="0.25">
      <c r="A68" s="27">
        <v>17</v>
      </c>
      <c r="B68" s="59">
        <f>'2017-2018 исходные'!B68</f>
        <v>40950</v>
      </c>
      <c r="C68" s="60" t="str">
        <f>'2017-2018 исходные'!C68</f>
        <v>МБОУ СШ № 95</v>
      </c>
      <c r="D68" s="186">
        <f>'2017-2018 исходные'!F68</f>
        <v>0.953125</v>
      </c>
      <c r="E68" s="38">
        <f t="shared" si="31"/>
        <v>0.86246628167736805</v>
      </c>
      <c r="F68" s="228" t="str">
        <f t="shared" si="13"/>
        <v>A</v>
      </c>
      <c r="G68" s="138">
        <f>'2017-2018 исходные'!J68</f>
        <v>0.72131147540983609</v>
      </c>
      <c r="H68" s="38">
        <f t="shared" si="32"/>
        <v>0.66810607813734524</v>
      </c>
      <c r="I68" s="228" t="str">
        <f t="shared" si="19"/>
        <v>B</v>
      </c>
      <c r="J68" s="106">
        <f>'2017-2018 исходные'!M68</f>
        <v>0.6875</v>
      </c>
      <c r="K68" s="38">
        <f t="shared" si="33"/>
        <v>0.59564726242798471</v>
      </c>
      <c r="L68" s="228" t="str">
        <f t="shared" si="5"/>
        <v>B</v>
      </c>
      <c r="M68" s="115">
        <f>'2017-2018 исходные'!P68</f>
        <v>0.40625</v>
      </c>
      <c r="N68" s="38">
        <f t="shared" si="34"/>
        <v>0.47673151886449738</v>
      </c>
      <c r="O68" s="233" t="str">
        <f t="shared" si="6"/>
        <v>C</v>
      </c>
      <c r="P68" s="122">
        <f>'2017-2018 исходные'!S68</f>
        <v>12.234375</v>
      </c>
      <c r="Q68" s="101">
        <f t="shared" si="35"/>
        <v>13.73006652610473</v>
      </c>
      <c r="R68" s="239" t="str">
        <f t="shared" si="18"/>
        <v>B</v>
      </c>
      <c r="S68" s="380" t="str">
        <f t="shared" si="3"/>
        <v>B</v>
      </c>
      <c r="T68" s="376">
        <f t="shared" si="7"/>
        <v>4.2</v>
      </c>
      <c r="U68" s="243">
        <f t="shared" si="8"/>
        <v>2.5</v>
      </c>
      <c r="V68" s="243">
        <f t="shared" si="9"/>
        <v>2.5</v>
      </c>
      <c r="W68" s="243">
        <f t="shared" si="10"/>
        <v>2</v>
      </c>
      <c r="X68" s="243">
        <f t="shared" si="11"/>
        <v>2.5</v>
      </c>
      <c r="Y68" s="245">
        <f t="shared" si="30"/>
        <v>2.7399999999999998</v>
      </c>
    </row>
    <row r="69" spans="1:25" x14ac:dyDescent="0.25">
      <c r="A69" s="27">
        <v>18</v>
      </c>
      <c r="B69" s="59">
        <f>'2017-2018 исходные'!B69</f>
        <v>40990</v>
      </c>
      <c r="C69" s="60" t="str">
        <f>'2017-2018 исходные'!C69</f>
        <v>МБОУ СШ № 99</v>
      </c>
      <c r="D69" s="186">
        <f>'2017-2018 исходные'!F69</f>
        <v>0.94029850746268651</v>
      </c>
      <c r="E69" s="38">
        <f t="shared" si="31"/>
        <v>0.86246628167736805</v>
      </c>
      <c r="F69" s="230" t="str">
        <f t="shared" si="13"/>
        <v>A</v>
      </c>
      <c r="G69" s="138">
        <f>'2017-2018 исходные'!J69</f>
        <v>0.69841269841269848</v>
      </c>
      <c r="H69" s="38">
        <f t="shared" si="32"/>
        <v>0.66810607813734524</v>
      </c>
      <c r="I69" s="228" t="str">
        <f t="shared" si="19"/>
        <v>B</v>
      </c>
      <c r="J69" s="106">
        <f>'2017-2018 исходные'!M69</f>
        <v>0.61971830985915488</v>
      </c>
      <c r="K69" s="38">
        <f t="shared" si="33"/>
        <v>0.59564726242798471</v>
      </c>
      <c r="L69" s="228" t="str">
        <f t="shared" si="5"/>
        <v>B</v>
      </c>
      <c r="M69" s="115">
        <f>'2017-2018 исходные'!P69</f>
        <v>0.45070422535211263</v>
      </c>
      <c r="N69" s="38">
        <f t="shared" si="34"/>
        <v>0.47673151886449738</v>
      </c>
      <c r="O69" s="228" t="str">
        <f t="shared" si="6"/>
        <v>C</v>
      </c>
      <c r="P69" s="122">
        <f>'2017-2018 исходные'!S69</f>
        <v>14.915492957746478</v>
      </c>
      <c r="Q69" s="101">
        <f t="shared" si="35"/>
        <v>13.73006652610473</v>
      </c>
      <c r="R69" s="367" t="str">
        <f t="shared" si="18"/>
        <v>C</v>
      </c>
      <c r="S69" s="380" t="str">
        <f t="shared" si="3"/>
        <v>B</v>
      </c>
      <c r="T69" s="376">
        <f t="shared" si="7"/>
        <v>4.2</v>
      </c>
      <c r="U69" s="243">
        <f t="shared" si="8"/>
        <v>2.5</v>
      </c>
      <c r="V69" s="243">
        <f t="shared" si="9"/>
        <v>2.5</v>
      </c>
      <c r="W69" s="243">
        <f t="shared" si="10"/>
        <v>2</v>
      </c>
      <c r="X69" s="243">
        <f t="shared" si="11"/>
        <v>2</v>
      </c>
      <c r="Y69" s="245">
        <f t="shared" si="30"/>
        <v>2.6399999999999997</v>
      </c>
    </row>
    <row r="70" spans="1:25" ht="15.75" thickBot="1" x14ac:dyDescent="0.3">
      <c r="A70" s="28">
        <v>19</v>
      </c>
      <c r="B70" s="59">
        <f>'2017-2018 исходные'!B70</f>
        <v>40133</v>
      </c>
      <c r="C70" s="60" t="str">
        <f>'2017-2018 исходные'!C70</f>
        <v>МБОУ СШ № 133</v>
      </c>
      <c r="D70" s="187">
        <f>'2017-2018 исходные'!F70</f>
        <v>0.88</v>
      </c>
      <c r="E70" s="39">
        <f t="shared" si="31"/>
        <v>0.86246628167736805</v>
      </c>
      <c r="F70" s="230" t="str">
        <f t="shared" si="13"/>
        <v>B</v>
      </c>
      <c r="G70" s="139">
        <f>'2017-2018 исходные'!J70</f>
        <v>0.63636363636363635</v>
      </c>
      <c r="H70" s="39">
        <f t="shared" si="32"/>
        <v>0.66810607813734524</v>
      </c>
      <c r="I70" s="235" t="str">
        <f t="shared" si="19"/>
        <v>C</v>
      </c>
      <c r="J70" s="107">
        <f>'2017-2018 исходные'!M70</f>
        <v>0.5357142857142857</v>
      </c>
      <c r="K70" s="39">
        <f t="shared" si="33"/>
        <v>0.59564726242798471</v>
      </c>
      <c r="L70" s="229" t="str">
        <f t="shared" si="5"/>
        <v>C</v>
      </c>
      <c r="M70" s="116">
        <f>'2017-2018 исходные'!P70</f>
        <v>0.44642857142857145</v>
      </c>
      <c r="N70" s="39">
        <f t="shared" si="34"/>
        <v>0.47673151886449738</v>
      </c>
      <c r="O70" s="235" t="str">
        <f t="shared" si="6"/>
        <v>C</v>
      </c>
      <c r="P70" s="129">
        <f>'2017-2018 исходные'!S70</f>
        <v>12.303571428571429</v>
      </c>
      <c r="Q70" s="102">
        <f t="shared" si="35"/>
        <v>13.73006652610473</v>
      </c>
      <c r="R70" s="232" t="str">
        <f t="shared" si="18"/>
        <v>B</v>
      </c>
      <c r="S70" s="382" t="str">
        <f t="shared" ref="S70:S127" si="36">IF(Y70&gt;=3.5,"A",IF(Y70&gt;=2.35,"B",IF(Y70&gt;=1.5,"C","D")))</f>
        <v>C</v>
      </c>
      <c r="T70" s="377">
        <f t="shared" si="7"/>
        <v>2.5</v>
      </c>
      <c r="U70" s="247">
        <f t="shared" si="8"/>
        <v>2</v>
      </c>
      <c r="V70" s="247">
        <f t="shared" si="9"/>
        <v>2</v>
      </c>
      <c r="W70" s="247">
        <f t="shared" si="10"/>
        <v>2</v>
      </c>
      <c r="X70" s="247">
        <f t="shared" si="11"/>
        <v>2.5</v>
      </c>
      <c r="Y70" s="248">
        <f t="shared" ref="Y70:Y101" si="37">AVERAGE(T70:X70)</f>
        <v>2.2000000000000002</v>
      </c>
    </row>
    <row r="71" spans="1:25" ht="15.75" thickBot="1" x14ac:dyDescent="0.3">
      <c r="A71" s="25"/>
      <c r="B71" s="3"/>
      <c r="C71" s="3" t="s">
        <v>180</v>
      </c>
      <c r="D71" s="185">
        <f>AVERAGE(D72:D86)</f>
        <v>0.82790725895293238</v>
      </c>
      <c r="E71" s="133"/>
      <c r="F71" s="231" t="str">
        <f t="shared" si="13"/>
        <v>C</v>
      </c>
      <c r="G71" s="13">
        <f>AVERAGE(G72:G86)</f>
        <v>0.62061077095170158</v>
      </c>
      <c r="H71" s="133"/>
      <c r="I71" s="231" t="str">
        <f t="shared" si="19"/>
        <v>C</v>
      </c>
      <c r="J71" s="13">
        <f>AVERAGE(J72:J86)</f>
        <v>0.54532939869176211</v>
      </c>
      <c r="K71" s="36"/>
      <c r="L71" s="226" t="str">
        <f t="shared" ref="L71:L127" si="38">IF(J71&gt;=$J$129,"A",IF(J71&gt;=$J$130,"B",IF(J71&gt;=$J$131,"C","D")))</f>
        <v>C</v>
      </c>
      <c r="M71" s="13">
        <f>AVERAGE(M72:M86)</f>
        <v>0.49017246936521741</v>
      </c>
      <c r="N71" s="133"/>
      <c r="O71" s="226" t="str">
        <f t="shared" ref="O71:O127" si="39">IF(M71&gt;=$M$129,"A",IF(M71&gt;=$M$130,"B",IF(M71&gt;=$M$131,"C","D")))</f>
        <v>B</v>
      </c>
      <c r="P71" s="98">
        <f>AVERAGE(P72:P86)</f>
        <v>14.202773554792774</v>
      </c>
      <c r="Q71" s="134"/>
      <c r="R71" s="325" t="str">
        <f t="shared" si="18"/>
        <v>C</v>
      </c>
      <c r="S71" s="385" t="str">
        <f t="shared" si="36"/>
        <v>C</v>
      </c>
      <c r="T71" s="374">
        <f t="shared" ref="T71:T127" si="40">IF(F71="A",4.2,IF(F71="B",2.5,IF(F71="C",2,1)))</f>
        <v>2</v>
      </c>
      <c r="U71" s="251">
        <f t="shared" ref="U71:U127" si="41">IF(I71="A",4.2,IF(I71="B",2.5,IF(I71="C",2,1)))</f>
        <v>2</v>
      </c>
      <c r="V71" s="251">
        <f t="shared" ref="V71:V127" si="42">IF(L71="A",4.2,IF(L71="B",2.5,IF(L71="C",2,1)))</f>
        <v>2</v>
      </c>
      <c r="W71" s="251">
        <f t="shared" ref="W71:W127" si="43">IF(OA71="A",4.2,IF(O71="B",2.5,IF(O71="C",2,1)))</f>
        <v>2.5</v>
      </c>
      <c r="X71" s="251">
        <f t="shared" ref="X71:X127" si="44">IF(R71="A",4.2,IF(R71="B",2.5,IF(R71="C",2,1)))</f>
        <v>2</v>
      </c>
      <c r="Y71" s="252">
        <f t="shared" si="37"/>
        <v>2.1</v>
      </c>
    </row>
    <row r="72" spans="1:25" x14ac:dyDescent="0.25">
      <c r="A72" s="26">
        <v>1</v>
      </c>
      <c r="B72" s="7">
        <f>'2017-2018 исходные'!B72</f>
        <v>50040</v>
      </c>
      <c r="C72" s="17" t="str">
        <f>'2017-2018 исходные'!C72</f>
        <v>МАОУ Гимназия № 14</v>
      </c>
      <c r="D72" s="186">
        <f>'2017-2018 исходные'!F72</f>
        <v>0.83333333333333326</v>
      </c>
      <c r="E72" s="37">
        <f t="shared" ref="E72:E86" si="45">$D$128</f>
        <v>0.86246628167736805</v>
      </c>
      <c r="F72" s="229" t="str">
        <f t="shared" ref="F72:F127" si="46">IF(D72&gt;=$D$129,"A",IF(D72&gt;=$D$130,"B",IF(D72&gt;=$D$131,"C","D")))</f>
        <v>C</v>
      </c>
      <c r="G72" s="141">
        <f>'2017-2018 исходные'!J72</f>
        <v>0.65454545454545465</v>
      </c>
      <c r="H72" s="37">
        <f t="shared" ref="H72:H86" si="47">$G$128</f>
        <v>0.66810607813734524</v>
      </c>
      <c r="I72" s="227" t="str">
        <f t="shared" si="19"/>
        <v>C</v>
      </c>
      <c r="J72" s="110">
        <f>'2017-2018 исходные'!M72</f>
        <v>0.55223880597014929</v>
      </c>
      <c r="K72" s="37">
        <f t="shared" ref="K72:K86" si="48">$J$128</f>
        <v>0.59564726242798471</v>
      </c>
      <c r="L72" s="228" t="str">
        <f t="shared" si="38"/>
        <v>C</v>
      </c>
      <c r="M72" s="114">
        <f>'2017-2018 исходные'!P72</f>
        <v>0.5074626865671642</v>
      </c>
      <c r="N72" s="37">
        <f t="shared" ref="N72:N86" si="49">$M$128</f>
        <v>0.47673151886449738</v>
      </c>
      <c r="O72" s="236" t="str">
        <f t="shared" si="39"/>
        <v>B</v>
      </c>
      <c r="P72" s="121">
        <f>'2017-2018 исходные'!S72</f>
        <v>14.253731343283581</v>
      </c>
      <c r="Q72" s="100">
        <f t="shared" ref="Q72:Q86" si="50">$P$128</f>
        <v>13.73006652610473</v>
      </c>
      <c r="R72" s="321" t="str">
        <f t="shared" ref="R72:R127" si="51">IF(P72&lt;=$P$129,"A",IF(P72&lt;=$P$130,"B",IF(P72&lt;=$P$131,"C","D")))</f>
        <v>C</v>
      </c>
      <c r="S72" s="383" t="str">
        <f t="shared" si="36"/>
        <v>C</v>
      </c>
      <c r="T72" s="375">
        <f t="shared" si="40"/>
        <v>2</v>
      </c>
      <c r="U72" s="249">
        <f t="shared" si="41"/>
        <v>2</v>
      </c>
      <c r="V72" s="249">
        <f t="shared" si="42"/>
        <v>2</v>
      </c>
      <c r="W72" s="249">
        <f t="shared" si="43"/>
        <v>2.5</v>
      </c>
      <c r="X72" s="249">
        <f t="shared" si="44"/>
        <v>2</v>
      </c>
      <c r="Y72" s="250">
        <f t="shared" si="37"/>
        <v>2.1</v>
      </c>
    </row>
    <row r="73" spans="1:25" x14ac:dyDescent="0.25">
      <c r="A73" s="27">
        <v>2</v>
      </c>
      <c r="B73" s="6">
        <f>'2017-2018 исходные'!B73</f>
        <v>50003</v>
      </c>
      <c r="C73" s="16" t="str">
        <f>'2017-2018 исходные'!C73</f>
        <v>МАОУ Лицей № 9 "Лидер"</v>
      </c>
      <c r="D73" s="186">
        <f>'2017-2018 исходные'!F73</f>
        <v>0.86250000000000004</v>
      </c>
      <c r="E73" s="38">
        <f t="shared" si="45"/>
        <v>0.86246628167736805</v>
      </c>
      <c r="F73" s="228" t="str">
        <f t="shared" si="46"/>
        <v>B</v>
      </c>
      <c r="G73" s="142">
        <f>'2017-2018 исходные'!J73</f>
        <v>0.62318840579710144</v>
      </c>
      <c r="H73" s="38">
        <f t="shared" si="47"/>
        <v>0.66810607813734524</v>
      </c>
      <c r="I73" s="229" t="str">
        <f t="shared" si="19"/>
        <v>C</v>
      </c>
      <c r="J73" s="106">
        <f>'2017-2018 исходные'!M73</f>
        <v>0.59210526315789469</v>
      </c>
      <c r="K73" s="38">
        <f t="shared" si="48"/>
        <v>0.59564726242798471</v>
      </c>
      <c r="L73" s="230" t="str">
        <f t="shared" si="38"/>
        <v>C</v>
      </c>
      <c r="M73" s="115">
        <f>'2017-2018 исходные'!P73</f>
        <v>0.48684210526315791</v>
      </c>
      <c r="N73" s="38">
        <f t="shared" si="49"/>
        <v>0.47673151886449738</v>
      </c>
      <c r="O73" s="228" t="str">
        <f t="shared" si="39"/>
        <v>B</v>
      </c>
      <c r="P73" s="122">
        <f>'2017-2018 исходные'!S73</f>
        <v>15.144736842105264</v>
      </c>
      <c r="Q73" s="101">
        <f t="shared" si="50"/>
        <v>13.73006652610473</v>
      </c>
      <c r="R73" s="232" t="str">
        <f t="shared" si="51"/>
        <v>C</v>
      </c>
      <c r="S73" s="380" t="str">
        <f t="shared" si="36"/>
        <v>C</v>
      </c>
      <c r="T73" s="376">
        <f t="shared" si="40"/>
        <v>2.5</v>
      </c>
      <c r="U73" s="243">
        <f t="shared" si="41"/>
        <v>2</v>
      </c>
      <c r="V73" s="243">
        <f t="shared" si="42"/>
        <v>2</v>
      </c>
      <c r="W73" s="243">
        <f t="shared" si="43"/>
        <v>2.5</v>
      </c>
      <c r="X73" s="243">
        <f t="shared" si="44"/>
        <v>2</v>
      </c>
      <c r="Y73" s="245">
        <f t="shared" si="37"/>
        <v>2.2000000000000002</v>
      </c>
    </row>
    <row r="74" spans="1:25" x14ac:dyDescent="0.25">
      <c r="A74" s="27">
        <v>3</v>
      </c>
      <c r="B74" s="6">
        <f>'2017-2018 исходные'!B74</f>
        <v>50060</v>
      </c>
      <c r="C74" s="16" t="str">
        <f>'2017-2018 исходные'!C74</f>
        <v>МБОУ СШ № 6</v>
      </c>
      <c r="D74" s="186">
        <f>'2017-2018 исходные'!F74</f>
        <v>0.84782608695652173</v>
      </c>
      <c r="E74" s="38">
        <f t="shared" si="45"/>
        <v>0.86246628167736805</v>
      </c>
      <c r="F74" s="228" t="str">
        <f t="shared" si="46"/>
        <v>C</v>
      </c>
      <c r="G74" s="142">
        <f>'2017-2018 исходные'!J74</f>
        <v>0.79487179487179482</v>
      </c>
      <c r="H74" s="38">
        <f t="shared" si="47"/>
        <v>0.66810607813734524</v>
      </c>
      <c r="I74" s="228" t="str">
        <f t="shared" ref="I74:I127" si="52">IF(G74&gt;=$G$129,"A",IF(G74&gt;=$G$130,"B",IF(G74&gt;=$G$131,"C","D")))</f>
        <v>B</v>
      </c>
      <c r="J74" s="106">
        <f>'2017-2018 исходные'!M74</f>
        <v>0.76595744680851063</v>
      </c>
      <c r="K74" s="38">
        <f t="shared" si="48"/>
        <v>0.59564726242798471</v>
      </c>
      <c r="L74" s="229" t="str">
        <f t="shared" si="38"/>
        <v>B</v>
      </c>
      <c r="M74" s="115">
        <f>'2017-2018 исходные'!P74</f>
        <v>0.53191489361702127</v>
      </c>
      <c r="N74" s="38">
        <f t="shared" si="49"/>
        <v>0.47673151886449738</v>
      </c>
      <c r="O74" s="232" t="str">
        <f t="shared" si="39"/>
        <v>B</v>
      </c>
      <c r="P74" s="122">
        <f>'2017-2018 исходные'!S74</f>
        <v>14.914893617021276</v>
      </c>
      <c r="Q74" s="101">
        <f t="shared" si="50"/>
        <v>13.73006652610473</v>
      </c>
      <c r="R74" s="321" t="str">
        <f t="shared" si="51"/>
        <v>C</v>
      </c>
      <c r="S74" s="380" t="str">
        <f t="shared" si="36"/>
        <v>C</v>
      </c>
      <c r="T74" s="376">
        <f t="shared" si="40"/>
        <v>2</v>
      </c>
      <c r="U74" s="243">
        <f t="shared" si="41"/>
        <v>2.5</v>
      </c>
      <c r="V74" s="243">
        <f t="shared" si="42"/>
        <v>2.5</v>
      </c>
      <c r="W74" s="243">
        <f t="shared" si="43"/>
        <v>2.5</v>
      </c>
      <c r="X74" s="243">
        <f t="shared" si="44"/>
        <v>2</v>
      </c>
      <c r="Y74" s="245">
        <f t="shared" si="37"/>
        <v>2.2999999999999998</v>
      </c>
    </row>
    <row r="75" spans="1:25" x14ac:dyDescent="0.25">
      <c r="A75" s="27">
        <v>4</v>
      </c>
      <c r="B75" s="6">
        <f>'2017-2018 исходные'!B75</f>
        <v>50170</v>
      </c>
      <c r="C75" s="16" t="str">
        <f>'2017-2018 исходные'!C75</f>
        <v>МБОУ СШ № 17</v>
      </c>
      <c r="D75" s="186">
        <f>'2017-2018 исходные'!F75</f>
        <v>0.79365079365079372</v>
      </c>
      <c r="E75" s="38">
        <f t="shared" si="45"/>
        <v>0.86246628167736805</v>
      </c>
      <c r="F75" s="228" t="str">
        <f t="shared" si="46"/>
        <v>C</v>
      </c>
      <c r="G75" s="118">
        <f>'2017-2018 исходные'!J75</f>
        <v>0.77999999999999992</v>
      </c>
      <c r="H75" s="38">
        <f t="shared" si="47"/>
        <v>0.66810607813734524</v>
      </c>
      <c r="I75" s="228" t="str">
        <f t="shared" si="52"/>
        <v>B</v>
      </c>
      <c r="J75" s="106">
        <f>'2017-2018 исходные'!M75</f>
        <v>0.625</v>
      </c>
      <c r="K75" s="38">
        <f t="shared" si="48"/>
        <v>0.59564726242798471</v>
      </c>
      <c r="L75" s="228" t="str">
        <f t="shared" si="38"/>
        <v>B</v>
      </c>
      <c r="M75" s="115">
        <f>'2017-2018 исходные'!P75</f>
        <v>0.578125</v>
      </c>
      <c r="N75" s="38">
        <f t="shared" si="49"/>
        <v>0.47673151886449738</v>
      </c>
      <c r="O75" s="229" t="str">
        <f t="shared" si="39"/>
        <v>B</v>
      </c>
      <c r="P75" s="124">
        <f>'2017-2018 исходные'!S75</f>
        <v>10.765625</v>
      </c>
      <c r="Q75" s="101">
        <f t="shared" si="50"/>
        <v>13.73006652610473</v>
      </c>
      <c r="R75" s="232" t="str">
        <f t="shared" si="51"/>
        <v>B</v>
      </c>
      <c r="S75" s="380" t="str">
        <f t="shared" si="36"/>
        <v>B</v>
      </c>
      <c r="T75" s="376">
        <f t="shared" si="40"/>
        <v>2</v>
      </c>
      <c r="U75" s="243">
        <f t="shared" si="41"/>
        <v>2.5</v>
      </c>
      <c r="V75" s="243">
        <f t="shared" si="42"/>
        <v>2.5</v>
      </c>
      <c r="W75" s="243">
        <f t="shared" si="43"/>
        <v>2.5</v>
      </c>
      <c r="X75" s="243">
        <f t="shared" si="44"/>
        <v>2.5</v>
      </c>
      <c r="Y75" s="245">
        <f t="shared" si="37"/>
        <v>2.4</v>
      </c>
    </row>
    <row r="76" spans="1:25" x14ac:dyDescent="0.25">
      <c r="A76" s="27">
        <v>5</v>
      </c>
      <c r="B76" s="6">
        <f>'2017-2018 исходные'!B76</f>
        <v>50230</v>
      </c>
      <c r="C76" s="16" t="str">
        <f>'2017-2018 исходные'!C76</f>
        <v>МАОУ СШ № 23</v>
      </c>
      <c r="D76" s="186">
        <f>'2017-2018 исходные'!F76</f>
        <v>0.83870967741935487</v>
      </c>
      <c r="E76" s="38">
        <f t="shared" si="45"/>
        <v>0.86246628167736805</v>
      </c>
      <c r="F76" s="230" t="str">
        <f t="shared" si="46"/>
        <v>C</v>
      </c>
      <c r="G76" s="118">
        <f>'2017-2018 исходные'!J76</f>
        <v>0.46153846153846156</v>
      </c>
      <c r="H76" s="38">
        <f t="shared" si="47"/>
        <v>0.66810607813734524</v>
      </c>
      <c r="I76" s="228" t="str">
        <f t="shared" si="52"/>
        <v>C</v>
      </c>
      <c r="J76" s="106">
        <f>'2017-2018 исходные'!M76</f>
        <v>0.390625</v>
      </c>
      <c r="K76" s="38">
        <f t="shared" si="48"/>
        <v>0.59564726242798471</v>
      </c>
      <c r="L76" s="228" t="str">
        <f t="shared" si="38"/>
        <v>C</v>
      </c>
      <c r="M76" s="115">
        <f>'2017-2018 исходные'!P76</f>
        <v>0.609375</v>
      </c>
      <c r="N76" s="38">
        <f t="shared" si="49"/>
        <v>0.47673151886449738</v>
      </c>
      <c r="O76" s="232" t="str">
        <f t="shared" si="39"/>
        <v>B</v>
      </c>
      <c r="P76" s="124">
        <f>'2017-2018 исходные'!S76</f>
        <v>13.25</v>
      </c>
      <c r="Q76" s="101">
        <f t="shared" si="50"/>
        <v>13.73006652610473</v>
      </c>
      <c r="R76" s="232" t="str">
        <f t="shared" si="51"/>
        <v>B</v>
      </c>
      <c r="S76" s="380" t="str">
        <f t="shared" si="36"/>
        <v>C</v>
      </c>
      <c r="T76" s="376">
        <f t="shared" si="40"/>
        <v>2</v>
      </c>
      <c r="U76" s="243">
        <f t="shared" si="41"/>
        <v>2</v>
      </c>
      <c r="V76" s="243">
        <f t="shared" si="42"/>
        <v>2</v>
      </c>
      <c r="W76" s="243">
        <f t="shared" si="43"/>
        <v>2.5</v>
      </c>
      <c r="X76" s="243">
        <f t="shared" si="44"/>
        <v>2.5</v>
      </c>
      <c r="Y76" s="245">
        <f t="shared" si="37"/>
        <v>2.2000000000000002</v>
      </c>
    </row>
    <row r="77" spans="1:25" x14ac:dyDescent="0.25">
      <c r="A77" s="27">
        <v>6</v>
      </c>
      <c r="B77" s="6">
        <f>'2017-2018 исходные'!B77</f>
        <v>50340</v>
      </c>
      <c r="C77" s="16" t="str">
        <f>'2017-2018 исходные'!C77</f>
        <v>МБОУ СШ № 34</v>
      </c>
      <c r="D77" s="186">
        <f>'2017-2018 исходные'!F77</f>
        <v>0.75</v>
      </c>
      <c r="E77" s="38">
        <f t="shared" si="45"/>
        <v>0.86246628167736805</v>
      </c>
      <c r="F77" s="228" t="str">
        <f t="shared" si="46"/>
        <v>C</v>
      </c>
      <c r="G77" s="118">
        <f>'2017-2018 исходные'!J77</f>
        <v>0.52777777777777779</v>
      </c>
      <c r="H77" s="38">
        <f t="shared" si="47"/>
        <v>0.66810607813734524</v>
      </c>
      <c r="I77" s="230" t="str">
        <f t="shared" si="52"/>
        <v>C</v>
      </c>
      <c r="J77" s="106">
        <f>'2017-2018 исходные'!M77</f>
        <v>0.37254901960784315</v>
      </c>
      <c r="K77" s="38">
        <f t="shared" si="48"/>
        <v>0.59564726242798471</v>
      </c>
      <c r="L77" s="228" t="str">
        <f t="shared" si="38"/>
        <v>C</v>
      </c>
      <c r="M77" s="115">
        <f>'2017-2018 исходные'!P77</f>
        <v>0.29411764705882354</v>
      </c>
      <c r="N77" s="38">
        <f t="shared" si="49"/>
        <v>0.47673151886449738</v>
      </c>
      <c r="O77" s="232" t="str">
        <f t="shared" si="39"/>
        <v>D</v>
      </c>
      <c r="P77" s="124">
        <f>'2017-2018 исходные'!S77</f>
        <v>13.490196078431373</v>
      </c>
      <c r="Q77" s="101">
        <f t="shared" si="50"/>
        <v>13.73006652610473</v>
      </c>
      <c r="R77" s="367" t="str">
        <f t="shared" si="51"/>
        <v>B</v>
      </c>
      <c r="S77" s="380" t="str">
        <f t="shared" si="36"/>
        <v>C</v>
      </c>
      <c r="T77" s="376">
        <f t="shared" si="40"/>
        <v>2</v>
      </c>
      <c r="U77" s="243">
        <f t="shared" si="41"/>
        <v>2</v>
      </c>
      <c r="V77" s="243">
        <f t="shared" si="42"/>
        <v>2</v>
      </c>
      <c r="W77" s="243">
        <f t="shared" si="43"/>
        <v>1</v>
      </c>
      <c r="X77" s="243">
        <f t="shared" si="44"/>
        <v>2.5</v>
      </c>
      <c r="Y77" s="245">
        <f t="shared" si="37"/>
        <v>1.9</v>
      </c>
    </row>
    <row r="78" spans="1:25" x14ac:dyDescent="0.25">
      <c r="A78" s="27">
        <v>7</v>
      </c>
      <c r="B78" s="6">
        <f>'2017-2018 исходные'!B78</f>
        <v>50420</v>
      </c>
      <c r="C78" s="16" t="str">
        <f>'2017-2018 исходные'!C78</f>
        <v>МБОУ СШ № 42</v>
      </c>
      <c r="D78" s="186">
        <f>'2017-2018 исходные'!F78</f>
        <v>0.80392156862745101</v>
      </c>
      <c r="E78" s="38">
        <f t="shared" si="45"/>
        <v>0.86246628167736805</v>
      </c>
      <c r="F78" s="230" t="str">
        <f t="shared" si="46"/>
        <v>C</v>
      </c>
      <c r="G78" s="118">
        <f>'2017-2018 исходные'!J78</f>
        <v>0.65853658536585369</v>
      </c>
      <c r="H78" s="38">
        <f t="shared" si="47"/>
        <v>0.66810607813734524</v>
      </c>
      <c r="I78" s="228" t="str">
        <f t="shared" si="52"/>
        <v>C</v>
      </c>
      <c r="J78" s="106">
        <f>'2017-2018 исходные'!M78</f>
        <v>0.65306122448979587</v>
      </c>
      <c r="K78" s="38">
        <f t="shared" si="48"/>
        <v>0.59564726242798471</v>
      </c>
      <c r="L78" s="228" t="str">
        <f t="shared" si="38"/>
        <v>B</v>
      </c>
      <c r="M78" s="115">
        <f>'2017-2018 исходные'!P78</f>
        <v>0.46938775510204084</v>
      </c>
      <c r="N78" s="38">
        <f t="shared" si="49"/>
        <v>0.47673151886449738</v>
      </c>
      <c r="O78" s="228" t="str">
        <f t="shared" si="39"/>
        <v>C</v>
      </c>
      <c r="P78" s="124">
        <f>'2017-2018 исходные'!S78</f>
        <v>15.673469387755102</v>
      </c>
      <c r="Q78" s="101">
        <f t="shared" si="50"/>
        <v>13.73006652610473</v>
      </c>
      <c r="R78" s="232" t="str">
        <f t="shared" si="51"/>
        <v>C</v>
      </c>
      <c r="S78" s="380" t="str">
        <f t="shared" si="36"/>
        <v>C</v>
      </c>
      <c r="T78" s="376">
        <f t="shared" si="40"/>
        <v>2</v>
      </c>
      <c r="U78" s="243">
        <f t="shared" si="41"/>
        <v>2</v>
      </c>
      <c r="V78" s="243">
        <f t="shared" si="42"/>
        <v>2.5</v>
      </c>
      <c r="W78" s="243">
        <f t="shared" si="43"/>
        <v>2</v>
      </c>
      <c r="X78" s="243">
        <f t="shared" si="44"/>
        <v>2</v>
      </c>
      <c r="Y78" s="245">
        <f t="shared" si="37"/>
        <v>2.1</v>
      </c>
    </row>
    <row r="79" spans="1:25" x14ac:dyDescent="0.25">
      <c r="A79" s="27">
        <v>8</v>
      </c>
      <c r="B79" s="6">
        <f>'2017-2018 исходные'!B79</f>
        <v>50450</v>
      </c>
      <c r="C79" s="16" t="str">
        <f>'2017-2018 исходные'!C79</f>
        <v>МБОУ СШ № 45</v>
      </c>
      <c r="D79" s="186">
        <f>'2017-2018 исходные'!F79</f>
        <v>0.69565217391304346</v>
      </c>
      <c r="E79" s="38">
        <f t="shared" si="45"/>
        <v>0.86246628167736805</v>
      </c>
      <c r="F79" s="228" t="str">
        <f t="shared" si="46"/>
        <v>C</v>
      </c>
      <c r="G79" s="118">
        <f>'2017-2018 исходные'!J79</f>
        <v>0.58333333333333337</v>
      </c>
      <c r="H79" s="38">
        <f t="shared" si="47"/>
        <v>0.66810607813734524</v>
      </c>
      <c r="I79" s="229" t="str">
        <f t="shared" si="52"/>
        <v>C</v>
      </c>
      <c r="J79" s="106">
        <f>'2017-2018 исходные'!M79</f>
        <v>0.45588235294117646</v>
      </c>
      <c r="K79" s="38">
        <f t="shared" si="48"/>
        <v>0.59564726242798471</v>
      </c>
      <c r="L79" s="230" t="str">
        <f t="shared" si="38"/>
        <v>C</v>
      </c>
      <c r="M79" s="115">
        <f>'2017-2018 исходные'!P79</f>
        <v>0.48529411764705882</v>
      </c>
      <c r="N79" s="38">
        <f t="shared" si="49"/>
        <v>0.47673151886449738</v>
      </c>
      <c r="O79" s="230" t="str">
        <f t="shared" si="39"/>
        <v>B</v>
      </c>
      <c r="P79" s="124">
        <f>'2017-2018 исходные'!S79</f>
        <v>15.632352941176471</v>
      </c>
      <c r="Q79" s="101">
        <f t="shared" si="50"/>
        <v>13.73006652610473</v>
      </c>
      <c r="R79" s="239" t="str">
        <f t="shared" si="51"/>
        <v>C</v>
      </c>
      <c r="S79" s="380" t="str">
        <f t="shared" si="36"/>
        <v>C</v>
      </c>
      <c r="T79" s="376">
        <f t="shared" si="40"/>
        <v>2</v>
      </c>
      <c r="U79" s="243">
        <f t="shared" si="41"/>
        <v>2</v>
      </c>
      <c r="V79" s="243">
        <f t="shared" si="42"/>
        <v>2</v>
      </c>
      <c r="W79" s="243">
        <f t="shared" si="43"/>
        <v>2.5</v>
      </c>
      <c r="X79" s="243">
        <f t="shared" si="44"/>
        <v>2</v>
      </c>
      <c r="Y79" s="245">
        <f t="shared" si="37"/>
        <v>2.1</v>
      </c>
    </row>
    <row r="80" spans="1:25" x14ac:dyDescent="0.25">
      <c r="A80" s="27">
        <v>9</v>
      </c>
      <c r="B80" s="6">
        <f>'2017-2018 исходные'!B80</f>
        <v>50620</v>
      </c>
      <c r="C80" s="16" t="str">
        <f>'2017-2018 исходные'!C80</f>
        <v>МБОУ СШ № 62</v>
      </c>
      <c r="D80" s="186">
        <f>'2017-2018 исходные'!F80</f>
        <v>0.90243902439024393</v>
      </c>
      <c r="E80" s="38">
        <f t="shared" si="45"/>
        <v>0.86246628167736805</v>
      </c>
      <c r="F80" s="228" t="str">
        <f t="shared" si="46"/>
        <v>A</v>
      </c>
      <c r="G80" s="118">
        <f>'2017-2018 исходные'!J80</f>
        <v>0.51351351351351349</v>
      </c>
      <c r="H80" s="38">
        <f t="shared" si="47"/>
        <v>0.66810607813734524</v>
      </c>
      <c r="I80" s="228" t="str">
        <f t="shared" si="52"/>
        <v>C</v>
      </c>
      <c r="J80" s="106">
        <f>'2017-2018 исходные'!M80</f>
        <v>0.5</v>
      </c>
      <c r="K80" s="38">
        <f t="shared" si="48"/>
        <v>0.59564726242798471</v>
      </c>
      <c r="L80" s="230" t="str">
        <f t="shared" si="38"/>
        <v>C</v>
      </c>
      <c r="M80" s="115">
        <f>'2017-2018 исходные'!P80</f>
        <v>0.47619047619047616</v>
      </c>
      <c r="N80" s="38">
        <f t="shared" si="49"/>
        <v>0.47673151886449738</v>
      </c>
      <c r="O80" s="230" t="str">
        <f t="shared" si="39"/>
        <v>C</v>
      </c>
      <c r="P80" s="124">
        <f>'2017-2018 исходные'!S80</f>
        <v>15.5</v>
      </c>
      <c r="Q80" s="101">
        <f t="shared" si="50"/>
        <v>13.73006652610473</v>
      </c>
      <c r="R80" s="239" t="str">
        <f t="shared" si="51"/>
        <v>C</v>
      </c>
      <c r="S80" s="380" t="str">
        <f t="shared" si="36"/>
        <v>B</v>
      </c>
      <c r="T80" s="376">
        <f t="shared" si="40"/>
        <v>4.2</v>
      </c>
      <c r="U80" s="243">
        <f t="shared" si="41"/>
        <v>2</v>
      </c>
      <c r="V80" s="243">
        <f t="shared" si="42"/>
        <v>2</v>
      </c>
      <c r="W80" s="243">
        <f t="shared" si="43"/>
        <v>2</v>
      </c>
      <c r="X80" s="243">
        <f t="shared" si="44"/>
        <v>2</v>
      </c>
      <c r="Y80" s="245">
        <f t="shared" si="37"/>
        <v>2.44</v>
      </c>
    </row>
    <row r="81" spans="1:25" x14ac:dyDescent="0.25">
      <c r="A81" s="27">
        <v>10</v>
      </c>
      <c r="B81" s="6">
        <f>'2017-2018 исходные'!B81</f>
        <v>50760</v>
      </c>
      <c r="C81" s="16" t="str">
        <f>'2017-2018 исходные'!C81</f>
        <v>МБОУ СШ № 76</v>
      </c>
      <c r="D81" s="186">
        <f>'2017-2018 исходные'!F81</f>
        <v>0.86486486486486491</v>
      </c>
      <c r="E81" s="38">
        <f t="shared" si="45"/>
        <v>0.86246628167736805</v>
      </c>
      <c r="F81" s="228" t="str">
        <f t="shared" si="46"/>
        <v>B</v>
      </c>
      <c r="G81" s="118">
        <f>'2017-2018 исходные'!J81</f>
        <v>0.71875</v>
      </c>
      <c r="H81" s="38">
        <f t="shared" si="47"/>
        <v>0.66810607813734524</v>
      </c>
      <c r="I81" s="229" t="str">
        <f t="shared" si="52"/>
        <v>B</v>
      </c>
      <c r="J81" s="106">
        <f>'2017-2018 исходные'!M81</f>
        <v>0.61728395061728392</v>
      </c>
      <c r="K81" s="38">
        <f t="shared" si="48"/>
        <v>0.59564726242798471</v>
      </c>
      <c r="L81" s="230" t="str">
        <f t="shared" si="38"/>
        <v>B</v>
      </c>
      <c r="M81" s="115">
        <f>'2017-2018 исходные'!P81</f>
        <v>0.41975308641975306</v>
      </c>
      <c r="N81" s="38">
        <f t="shared" si="49"/>
        <v>0.47673151886449738</v>
      </c>
      <c r="O81" s="230" t="str">
        <f t="shared" si="39"/>
        <v>C</v>
      </c>
      <c r="P81" s="124">
        <f>'2017-2018 исходные'!S81</f>
        <v>13.851851851851851</v>
      </c>
      <c r="Q81" s="101">
        <f t="shared" si="50"/>
        <v>13.73006652610473</v>
      </c>
      <c r="R81" s="239" t="str">
        <f t="shared" si="51"/>
        <v>B</v>
      </c>
      <c r="S81" s="380" t="str">
        <f t="shared" si="36"/>
        <v>B</v>
      </c>
      <c r="T81" s="376">
        <f t="shared" si="40"/>
        <v>2.5</v>
      </c>
      <c r="U81" s="243">
        <f t="shared" si="41"/>
        <v>2.5</v>
      </c>
      <c r="V81" s="243">
        <f t="shared" si="42"/>
        <v>2.5</v>
      </c>
      <c r="W81" s="243">
        <f t="shared" si="43"/>
        <v>2</v>
      </c>
      <c r="X81" s="243">
        <f t="shared" si="44"/>
        <v>2.5</v>
      </c>
      <c r="Y81" s="245">
        <f t="shared" si="37"/>
        <v>2.4</v>
      </c>
    </row>
    <row r="82" spans="1:25" x14ac:dyDescent="0.25">
      <c r="A82" s="27">
        <v>11</v>
      </c>
      <c r="B82" s="6">
        <f>'2017-2018 исходные'!B82</f>
        <v>50780</v>
      </c>
      <c r="C82" s="16" t="str">
        <f>'2017-2018 исходные'!C82</f>
        <v>МБОУ СШ № 78</v>
      </c>
      <c r="D82" s="186">
        <f>'2017-2018 исходные'!F82</f>
        <v>0.78</v>
      </c>
      <c r="E82" s="38">
        <f t="shared" si="45"/>
        <v>0.86246628167736805</v>
      </c>
      <c r="F82" s="228" t="str">
        <f t="shared" si="46"/>
        <v>C</v>
      </c>
      <c r="G82" s="118">
        <f>'2017-2018 исходные'!J82</f>
        <v>0.35897435897435898</v>
      </c>
      <c r="H82" s="38">
        <f t="shared" si="47"/>
        <v>0.66810607813734524</v>
      </c>
      <c r="I82" s="228" t="str">
        <f t="shared" si="52"/>
        <v>C</v>
      </c>
      <c r="J82" s="106">
        <f>'2017-2018 исходные'!M82</f>
        <v>0.42666666666666669</v>
      </c>
      <c r="K82" s="38">
        <f t="shared" si="48"/>
        <v>0.59564726242798471</v>
      </c>
      <c r="L82" s="228" t="str">
        <f t="shared" si="38"/>
        <v>C</v>
      </c>
      <c r="M82" s="115">
        <f>'2017-2018 исходные'!P82</f>
        <v>0.54666666666666663</v>
      </c>
      <c r="N82" s="38">
        <f t="shared" si="49"/>
        <v>0.47673151886449738</v>
      </c>
      <c r="O82" s="228" t="str">
        <f t="shared" si="39"/>
        <v>B</v>
      </c>
      <c r="P82" s="127">
        <f>'2017-2018 исходные'!S82</f>
        <v>14.68</v>
      </c>
      <c r="Q82" s="101">
        <f t="shared" si="50"/>
        <v>13.73006652610473</v>
      </c>
      <c r="R82" s="232" t="str">
        <f t="shared" si="51"/>
        <v>C</v>
      </c>
      <c r="S82" s="380" t="str">
        <f t="shared" si="36"/>
        <v>C</v>
      </c>
      <c r="T82" s="376">
        <f t="shared" si="40"/>
        <v>2</v>
      </c>
      <c r="U82" s="243">
        <f t="shared" si="41"/>
        <v>2</v>
      </c>
      <c r="V82" s="243">
        <f t="shared" si="42"/>
        <v>2</v>
      </c>
      <c r="W82" s="243">
        <f t="shared" si="43"/>
        <v>2.5</v>
      </c>
      <c r="X82" s="243">
        <f t="shared" si="44"/>
        <v>2</v>
      </c>
      <c r="Y82" s="245">
        <f t="shared" si="37"/>
        <v>2.1</v>
      </c>
    </row>
    <row r="83" spans="1:25" x14ac:dyDescent="0.25">
      <c r="A83" s="27">
        <v>12</v>
      </c>
      <c r="B83" s="6">
        <f>'2017-2018 исходные'!B83</f>
        <v>50001</v>
      </c>
      <c r="C83" s="16" t="str">
        <f>'2017-2018 исходные'!C83</f>
        <v>МБОУ СШ № 92</v>
      </c>
      <c r="D83" s="186">
        <f>'2017-2018 исходные'!F83</f>
        <v>0.88888888888888884</v>
      </c>
      <c r="E83" s="38">
        <f t="shared" si="45"/>
        <v>0.86246628167736805</v>
      </c>
      <c r="F83" s="228" t="str">
        <f t="shared" si="46"/>
        <v>B</v>
      </c>
      <c r="G83" s="118">
        <f>'2017-2018 исходные'!J83</f>
        <v>0.8125</v>
      </c>
      <c r="H83" s="38">
        <f t="shared" si="47"/>
        <v>0.66810607813734524</v>
      </c>
      <c r="I83" s="230" t="str">
        <f t="shared" si="52"/>
        <v>A</v>
      </c>
      <c r="J83" s="106">
        <f>'2017-2018 исходные'!M83</f>
        <v>0.72727272727272729</v>
      </c>
      <c r="K83" s="38">
        <f t="shared" si="48"/>
        <v>0.59564726242798471</v>
      </c>
      <c r="L83" s="233" t="str">
        <f t="shared" si="38"/>
        <v>B</v>
      </c>
      <c r="M83" s="115">
        <f>'2017-2018 исходные'!P83</f>
        <v>0.47272727272727272</v>
      </c>
      <c r="N83" s="38">
        <f t="shared" si="49"/>
        <v>0.47673151886449738</v>
      </c>
      <c r="O83" s="228" t="str">
        <f t="shared" si="39"/>
        <v>C</v>
      </c>
      <c r="P83" s="124">
        <f>'2017-2018 исходные'!S83</f>
        <v>13.890909090909091</v>
      </c>
      <c r="Q83" s="101">
        <f t="shared" si="50"/>
        <v>13.73006652610473</v>
      </c>
      <c r="R83" s="367" t="str">
        <f t="shared" si="51"/>
        <v>B</v>
      </c>
      <c r="S83" s="380" t="str">
        <f t="shared" si="36"/>
        <v>B</v>
      </c>
      <c r="T83" s="376">
        <f t="shared" si="40"/>
        <v>2.5</v>
      </c>
      <c r="U83" s="243">
        <f t="shared" si="41"/>
        <v>4.2</v>
      </c>
      <c r="V83" s="243">
        <f t="shared" si="42"/>
        <v>2.5</v>
      </c>
      <c r="W83" s="243">
        <f t="shared" si="43"/>
        <v>2</v>
      </c>
      <c r="X83" s="243">
        <f t="shared" si="44"/>
        <v>2.5</v>
      </c>
      <c r="Y83" s="245">
        <f t="shared" si="37"/>
        <v>2.7399999999999998</v>
      </c>
    </row>
    <row r="84" spans="1:25" x14ac:dyDescent="0.25">
      <c r="A84" s="27">
        <v>13</v>
      </c>
      <c r="B84" s="6">
        <f>'2017-2018 исходные'!B84</f>
        <v>50930</v>
      </c>
      <c r="C84" s="16" t="str">
        <f>'2017-2018 исходные'!C84</f>
        <v>МБОУ СШ № 93</v>
      </c>
      <c r="D84" s="186">
        <f>'2017-2018 исходные'!F84</f>
        <v>0.81578947368421062</v>
      </c>
      <c r="E84" s="38">
        <f t="shared" si="45"/>
        <v>0.86246628167736805</v>
      </c>
      <c r="F84" s="228" t="str">
        <f t="shared" si="46"/>
        <v>C</v>
      </c>
      <c r="G84" s="118">
        <f>'2017-2018 исходные'!J84</f>
        <v>0.41935483870967738</v>
      </c>
      <c r="H84" s="38">
        <f t="shared" si="47"/>
        <v>0.66810607813734524</v>
      </c>
      <c r="I84" s="230" t="str">
        <f t="shared" si="52"/>
        <v>C</v>
      </c>
      <c r="J84" s="106">
        <f>'2017-2018 исходные'!M84</f>
        <v>0.31707317073170732</v>
      </c>
      <c r="K84" s="38">
        <f t="shared" si="48"/>
        <v>0.59564726242798471</v>
      </c>
      <c r="L84" s="228" t="str">
        <f t="shared" si="38"/>
        <v>D</v>
      </c>
      <c r="M84" s="115">
        <f>'2017-2018 исходные'!P84</f>
        <v>0.51219512195121952</v>
      </c>
      <c r="N84" s="38">
        <f t="shared" si="49"/>
        <v>0.47673151886449738</v>
      </c>
      <c r="O84" s="228" t="str">
        <f t="shared" si="39"/>
        <v>B</v>
      </c>
      <c r="P84" s="124">
        <f>'2017-2018 исходные'!S84</f>
        <v>14.463414634146341</v>
      </c>
      <c r="Q84" s="101">
        <f t="shared" si="50"/>
        <v>13.73006652610473</v>
      </c>
      <c r="R84" s="232" t="str">
        <f t="shared" si="51"/>
        <v>C</v>
      </c>
      <c r="S84" s="380" t="str">
        <f t="shared" si="36"/>
        <v>C</v>
      </c>
      <c r="T84" s="376">
        <f t="shared" si="40"/>
        <v>2</v>
      </c>
      <c r="U84" s="243">
        <f t="shared" si="41"/>
        <v>2</v>
      </c>
      <c r="V84" s="243">
        <f t="shared" si="42"/>
        <v>1</v>
      </c>
      <c r="W84" s="243">
        <f t="shared" si="43"/>
        <v>2.5</v>
      </c>
      <c r="X84" s="243">
        <f t="shared" si="44"/>
        <v>2</v>
      </c>
      <c r="Y84" s="245">
        <f t="shared" si="37"/>
        <v>1.9</v>
      </c>
    </row>
    <row r="85" spans="1:25" x14ac:dyDescent="0.25">
      <c r="A85" s="27">
        <v>14</v>
      </c>
      <c r="B85" s="6">
        <f>'2017-2018 исходные'!B85</f>
        <v>50970</v>
      </c>
      <c r="C85" s="16" t="str">
        <f>'2017-2018 исходные'!C85</f>
        <v>МБОУ СШ № 97</v>
      </c>
      <c r="D85" s="186">
        <f>'2017-2018 исходные'!F85</f>
        <v>0.82926829268292679</v>
      </c>
      <c r="E85" s="38">
        <f t="shared" si="45"/>
        <v>0.86246628167736805</v>
      </c>
      <c r="F85" s="228" t="str">
        <f t="shared" si="46"/>
        <v>C</v>
      </c>
      <c r="G85" s="118">
        <f>'2017-2018 исходные'!J85</f>
        <v>0.67647058823529416</v>
      </c>
      <c r="H85" s="38">
        <f t="shared" si="47"/>
        <v>0.66810607813734524</v>
      </c>
      <c r="I85" s="228" t="str">
        <f t="shared" si="52"/>
        <v>B</v>
      </c>
      <c r="J85" s="106">
        <f>'2017-2018 исходные'!M85</f>
        <v>0.48</v>
      </c>
      <c r="K85" s="38">
        <f t="shared" si="48"/>
        <v>0.59564726242798471</v>
      </c>
      <c r="L85" s="230" t="str">
        <f t="shared" si="38"/>
        <v>C</v>
      </c>
      <c r="M85" s="115">
        <f>'2017-2018 исходные'!P85</f>
        <v>0.54</v>
      </c>
      <c r="N85" s="38">
        <f t="shared" si="49"/>
        <v>0.47673151886449738</v>
      </c>
      <c r="O85" s="228" t="str">
        <f t="shared" si="39"/>
        <v>B</v>
      </c>
      <c r="P85" s="124">
        <f>'2017-2018 исходные'!S85</f>
        <v>11.46</v>
      </c>
      <c r="Q85" s="101">
        <f t="shared" si="50"/>
        <v>13.73006652610473</v>
      </c>
      <c r="R85" s="232" t="str">
        <f t="shared" si="51"/>
        <v>B</v>
      </c>
      <c r="S85" s="380" t="str">
        <f t="shared" si="36"/>
        <v>C</v>
      </c>
      <c r="T85" s="376">
        <f t="shared" si="40"/>
        <v>2</v>
      </c>
      <c r="U85" s="243">
        <f t="shared" si="41"/>
        <v>2.5</v>
      </c>
      <c r="V85" s="243">
        <f t="shared" si="42"/>
        <v>2</v>
      </c>
      <c r="W85" s="243">
        <f t="shared" si="43"/>
        <v>2.5</v>
      </c>
      <c r="X85" s="243">
        <f t="shared" si="44"/>
        <v>2.5</v>
      </c>
      <c r="Y85" s="245">
        <f t="shared" si="37"/>
        <v>2.2999999999999998</v>
      </c>
    </row>
    <row r="86" spans="1:25" ht="15.75" thickBot="1" x14ac:dyDescent="0.3">
      <c r="A86" s="27">
        <v>15</v>
      </c>
      <c r="B86" s="6">
        <f>'2017-2018 исходные'!B86</f>
        <v>51370</v>
      </c>
      <c r="C86" s="16" t="str">
        <f>'2017-2018 исходные'!C86</f>
        <v>МАОУ СШ № 137</v>
      </c>
      <c r="D86" s="186">
        <f>'2017-2018 исходные'!F86</f>
        <v>0.91176470588235292</v>
      </c>
      <c r="E86" s="39">
        <f t="shared" si="45"/>
        <v>0.86246628167736805</v>
      </c>
      <c r="F86" s="235" t="str">
        <f t="shared" si="46"/>
        <v>A</v>
      </c>
      <c r="G86" s="143">
        <f>'2017-2018 исходные'!J86</f>
        <v>0.72580645161290325</v>
      </c>
      <c r="H86" s="39">
        <f t="shared" si="47"/>
        <v>0.66810607813734524</v>
      </c>
      <c r="I86" s="235" t="str">
        <f t="shared" si="52"/>
        <v>B</v>
      </c>
      <c r="J86" s="107">
        <f>'2017-2018 исходные'!M86</f>
        <v>0.70422535211267601</v>
      </c>
      <c r="K86" s="39">
        <f t="shared" si="48"/>
        <v>0.59564726242798471</v>
      </c>
      <c r="L86" s="228" t="str">
        <f t="shared" si="38"/>
        <v>B</v>
      </c>
      <c r="M86" s="116">
        <f>'2017-2018 исходные'!P86</f>
        <v>0.42253521126760563</v>
      </c>
      <c r="N86" s="39">
        <f t="shared" si="49"/>
        <v>0.47673151886449738</v>
      </c>
      <c r="O86" s="225" t="str">
        <f t="shared" si="39"/>
        <v>C</v>
      </c>
      <c r="P86" s="130">
        <f>'2017-2018 исходные'!S86</f>
        <v>16.070422535211268</v>
      </c>
      <c r="Q86" s="102">
        <f t="shared" si="50"/>
        <v>13.73006652610473</v>
      </c>
      <c r="R86" s="239" t="str">
        <f t="shared" si="51"/>
        <v>C</v>
      </c>
      <c r="S86" s="382" t="str">
        <f t="shared" si="36"/>
        <v>B</v>
      </c>
      <c r="T86" s="377">
        <f t="shared" si="40"/>
        <v>4.2</v>
      </c>
      <c r="U86" s="247">
        <f t="shared" si="41"/>
        <v>2.5</v>
      </c>
      <c r="V86" s="247">
        <f t="shared" si="42"/>
        <v>2.5</v>
      </c>
      <c r="W86" s="247">
        <f t="shared" si="43"/>
        <v>2</v>
      </c>
      <c r="X86" s="247">
        <f t="shared" si="44"/>
        <v>2</v>
      </c>
      <c r="Y86" s="248">
        <f t="shared" si="37"/>
        <v>2.6399999999999997</v>
      </c>
    </row>
    <row r="87" spans="1:25" ht="15.75" thickBot="1" x14ac:dyDescent="0.3">
      <c r="A87" s="22"/>
      <c r="B87" s="18"/>
      <c r="C87" s="18" t="s">
        <v>181</v>
      </c>
      <c r="D87" s="188">
        <f>AVERAGE(D88:D116)</f>
        <v>0.87765521318117867</v>
      </c>
      <c r="E87" s="133"/>
      <c r="F87" s="231" t="str">
        <f t="shared" si="46"/>
        <v>B</v>
      </c>
      <c r="G87" s="13">
        <f>AVERAGE(G88:G116)</f>
        <v>0.64135448778552573</v>
      </c>
      <c r="H87" s="133"/>
      <c r="I87" s="231" t="str">
        <f t="shared" si="52"/>
        <v>C</v>
      </c>
      <c r="J87" s="13">
        <f>AVERAGE(J88:J116)</f>
        <v>0.58036890691071619</v>
      </c>
      <c r="K87" s="36"/>
      <c r="L87" s="231" t="str">
        <f t="shared" si="38"/>
        <v>C</v>
      </c>
      <c r="M87" s="13">
        <f>AVERAGE(M88:M116)</f>
        <v>0.47473816505450278</v>
      </c>
      <c r="N87" s="133"/>
      <c r="O87" s="231" t="str">
        <f t="shared" si="39"/>
        <v>C</v>
      </c>
      <c r="P87" s="98">
        <f>AVERAGE(P88:P116)</f>
        <v>14.721404489082948</v>
      </c>
      <c r="Q87" s="134"/>
      <c r="R87" s="325" t="str">
        <f t="shared" si="51"/>
        <v>C</v>
      </c>
      <c r="S87" s="385" t="str">
        <f t="shared" si="36"/>
        <v>C</v>
      </c>
      <c r="T87" s="374">
        <f t="shared" si="40"/>
        <v>2.5</v>
      </c>
      <c r="U87" s="251">
        <f t="shared" si="41"/>
        <v>2</v>
      </c>
      <c r="V87" s="251">
        <f t="shared" si="42"/>
        <v>2</v>
      </c>
      <c r="W87" s="251">
        <f t="shared" si="43"/>
        <v>2</v>
      </c>
      <c r="X87" s="251">
        <f t="shared" si="44"/>
        <v>2</v>
      </c>
      <c r="Y87" s="252">
        <f t="shared" si="37"/>
        <v>2.1</v>
      </c>
    </row>
    <row r="88" spans="1:25" x14ac:dyDescent="0.25">
      <c r="A88" s="26">
        <v>1</v>
      </c>
      <c r="B88" s="72">
        <f>'2017-2018 исходные'!B88</f>
        <v>60010</v>
      </c>
      <c r="C88" s="82" t="str">
        <f>'2017-2018 исходные'!C88</f>
        <v>МБОУ СШ № 1</v>
      </c>
      <c r="D88" s="186">
        <f>'2017-2018 исходные'!F88</f>
        <v>0.84745762711864403</v>
      </c>
      <c r="E88" s="37">
        <f t="shared" ref="E88:E116" si="53">$D$128</f>
        <v>0.86246628167736805</v>
      </c>
      <c r="F88" s="227" t="str">
        <f t="shared" si="46"/>
        <v>C</v>
      </c>
      <c r="G88" s="137">
        <f>'2017-2018 исходные'!J88</f>
        <v>0.68</v>
      </c>
      <c r="H88" s="37">
        <f t="shared" ref="H88:H116" si="54">$G$128</f>
        <v>0.66810607813734524</v>
      </c>
      <c r="I88" s="229" t="str">
        <f t="shared" si="52"/>
        <v>B</v>
      </c>
      <c r="J88" s="110">
        <f>'2017-2018 исходные'!M88</f>
        <v>0.61290322580645162</v>
      </c>
      <c r="K88" s="37">
        <f t="shared" ref="K88:K116" si="55">$J$128</f>
        <v>0.59564726242798471</v>
      </c>
      <c r="L88" s="228" t="str">
        <f t="shared" si="38"/>
        <v>B</v>
      </c>
      <c r="M88" s="114">
        <f>'2017-2018 исходные'!P88</f>
        <v>0.46774193548387094</v>
      </c>
      <c r="N88" s="37">
        <f t="shared" ref="N88:N116" si="56">$M$128</f>
        <v>0.47673151886449738</v>
      </c>
      <c r="O88" s="228" t="str">
        <f t="shared" si="39"/>
        <v>C</v>
      </c>
      <c r="P88" s="121">
        <f>'2017-2018 исходные'!S88</f>
        <v>14.725806451612904</v>
      </c>
      <c r="Q88" s="100">
        <f t="shared" ref="Q88:Q116" si="57">$P$128</f>
        <v>13.73006652610473</v>
      </c>
      <c r="R88" s="239" t="str">
        <f t="shared" si="51"/>
        <v>C</v>
      </c>
      <c r="S88" s="383" t="str">
        <f t="shared" si="36"/>
        <v>C</v>
      </c>
      <c r="T88" s="375">
        <f t="shared" si="40"/>
        <v>2</v>
      </c>
      <c r="U88" s="249">
        <f t="shared" si="41"/>
        <v>2.5</v>
      </c>
      <c r="V88" s="249">
        <f t="shared" si="42"/>
        <v>2.5</v>
      </c>
      <c r="W88" s="249">
        <f t="shared" si="43"/>
        <v>2</v>
      </c>
      <c r="X88" s="249">
        <f t="shared" si="44"/>
        <v>2</v>
      </c>
      <c r="Y88" s="250">
        <f t="shared" si="37"/>
        <v>2.2000000000000002</v>
      </c>
    </row>
    <row r="89" spans="1:25" x14ac:dyDescent="0.25">
      <c r="A89" s="27">
        <v>2</v>
      </c>
      <c r="B89" s="59">
        <f>'2017-2018 исходные'!B89</f>
        <v>60020</v>
      </c>
      <c r="C89" s="82" t="str">
        <f>'2017-2018 исходные'!C89</f>
        <v>МБОУ СШ № 2</v>
      </c>
      <c r="D89" s="186">
        <f>'2017-2018 исходные'!F89</f>
        <v>0.8571428571428571</v>
      </c>
      <c r="E89" s="38">
        <f t="shared" si="53"/>
        <v>0.86246628167736805</v>
      </c>
      <c r="F89" s="228" t="str">
        <f t="shared" si="46"/>
        <v>C</v>
      </c>
      <c r="G89" s="138">
        <f>'2017-2018 исходные'!J89</f>
        <v>0.66666666666666663</v>
      </c>
      <c r="H89" s="38">
        <f t="shared" si="54"/>
        <v>0.66810607813734524</v>
      </c>
      <c r="I89" s="228" t="str">
        <f t="shared" si="52"/>
        <v>C</v>
      </c>
      <c r="J89" s="106">
        <f>'2017-2018 исходные'!M89</f>
        <v>0.5714285714285714</v>
      </c>
      <c r="K89" s="38">
        <f t="shared" si="55"/>
        <v>0.59564726242798471</v>
      </c>
      <c r="L89" s="228" t="str">
        <f t="shared" si="38"/>
        <v>C</v>
      </c>
      <c r="M89" s="115">
        <f>'2017-2018 исходные'!P89</f>
        <v>0.51428571428571435</v>
      </c>
      <c r="N89" s="38">
        <f t="shared" si="56"/>
        <v>0.47673151886449738</v>
      </c>
      <c r="O89" s="228" t="str">
        <f t="shared" si="39"/>
        <v>B</v>
      </c>
      <c r="P89" s="125">
        <f>'2017-2018 исходные'!S89</f>
        <v>15.285714285714286</v>
      </c>
      <c r="Q89" s="101">
        <f t="shared" si="57"/>
        <v>13.73006652610473</v>
      </c>
      <c r="R89" s="232" t="str">
        <f t="shared" si="51"/>
        <v>C</v>
      </c>
      <c r="S89" s="380" t="str">
        <f t="shared" si="36"/>
        <v>C</v>
      </c>
      <c r="T89" s="376">
        <f t="shared" si="40"/>
        <v>2</v>
      </c>
      <c r="U89" s="243">
        <f t="shared" si="41"/>
        <v>2</v>
      </c>
      <c r="V89" s="243">
        <f t="shared" si="42"/>
        <v>2</v>
      </c>
      <c r="W89" s="243">
        <f t="shared" si="43"/>
        <v>2.5</v>
      </c>
      <c r="X89" s="243">
        <f t="shared" si="44"/>
        <v>2</v>
      </c>
      <c r="Y89" s="245">
        <f t="shared" si="37"/>
        <v>2.1</v>
      </c>
    </row>
    <row r="90" spans="1:25" x14ac:dyDescent="0.25">
      <c r="A90" s="27">
        <v>3</v>
      </c>
      <c r="B90" s="59">
        <f>'2017-2018 исходные'!B90</f>
        <v>60050</v>
      </c>
      <c r="C90" s="82" t="str">
        <f>'2017-2018 исходные'!C90</f>
        <v>МБОУ СШ № 5</v>
      </c>
      <c r="D90" s="186">
        <f>'2017-2018 исходные'!F90</f>
        <v>0.97435897435897434</v>
      </c>
      <c r="E90" s="38">
        <f t="shared" si="53"/>
        <v>0.86246628167736805</v>
      </c>
      <c r="F90" s="228" t="str">
        <f t="shared" si="46"/>
        <v>A</v>
      </c>
      <c r="G90" s="138">
        <f>'2017-2018 исходные'!J90</f>
        <v>0.72368421052631582</v>
      </c>
      <c r="H90" s="38">
        <f t="shared" si="54"/>
        <v>0.66810607813734524</v>
      </c>
      <c r="I90" s="228" t="str">
        <f t="shared" si="52"/>
        <v>B</v>
      </c>
      <c r="J90" s="106">
        <f>'2017-2018 исходные'!M90</f>
        <v>0.6875</v>
      </c>
      <c r="K90" s="38">
        <f t="shared" si="55"/>
        <v>0.59564726242798471</v>
      </c>
      <c r="L90" s="228" t="str">
        <f t="shared" si="38"/>
        <v>B</v>
      </c>
      <c r="M90" s="115">
        <f>'2017-2018 исходные'!P90</f>
        <v>0.3</v>
      </c>
      <c r="N90" s="38">
        <f t="shared" si="56"/>
        <v>0.47673151886449738</v>
      </c>
      <c r="O90" s="229" t="str">
        <f t="shared" si="39"/>
        <v>D</v>
      </c>
      <c r="P90" s="122">
        <f>'2017-2018 исходные'!S90</f>
        <v>13.025</v>
      </c>
      <c r="Q90" s="101">
        <f t="shared" si="57"/>
        <v>13.73006652610473</v>
      </c>
      <c r="R90" s="321" t="str">
        <f t="shared" si="51"/>
        <v>B</v>
      </c>
      <c r="S90" s="380" t="str">
        <f t="shared" si="36"/>
        <v>B</v>
      </c>
      <c r="T90" s="376">
        <f t="shared" si="40"/>
        <v>4.2</v>
      </c>
      <c r="U90" s="243">
        <f t="shared" si="41"/>
        <v>2.5</v>
      </c>
      <c r="V90" s="243">
        <f t="shared" si="42"/>
        <v>2.5</v>
      </c>
      <c r="W90" s="243">
        <f t="shared" si="43"/>
        <v>1</v>
      </c>
      <c r="X90" s="243">
        <f t="shared" si="44"/>
        <v>2.5</v>
      </c>
      <c r="Y90" s="245">
        <f t="shared" si="37"/>
        <v>2.54</v>
      </c>
    </row>
    <row r="91" spans="1:25" x14ac:dyDescent="0.25">
      <c r="A91" s="27">
        <v>4</v>
      </c>
      <c r="B91" s="59">
        <f>'2017-2018 исходные'!B91</f>
        <v>60070</v>
      </c>
      <c r="C91" s="82" t="str">
        <f>'2017-2018 исходные'!C91</f>
        <v>МБОУ СШ № 7</v>
      </c>
      <c r="D91" s="186">
        <f>'2017-2018 исходные'!F91</f>
        <v>0.95121951219512191</v>
      </c>
      <c r="E91" s="38">
        <f t="shared" si="53"/>
        <v>0.86246628167736805</v>
      </c>
      <c r="F91" s="228" t="str">
        <f t="shared" si="46"/>
        <v>A</v>
      </c>
      <c r="G91" s="138">
        <f>'2017-2018 исходные'!J91</f>
        <v>0.76923076923076927</v>
      </c>
      <c r="H91" s="38">
        <f t="shared" si="54"/>
        <v>0.66810607813734524</v>
      </c>
      <c r="I91" s="228" t="str">
        <f t="shared" si="52"/>
        <v>B</v>
      </c>
      <c r="J91" s="106">
        <f>'2017-2018 исходные'!M91</f>
        <v>0.71764705882352942</v>
      </c>
      <c r="K91" s="38">
        <f t="shared" si="55"/>
        <v>0.59564726242798471</v>
      </c>
      <c r="L91" s="228" t="str">
        <f t="shared" si="38"/>
        <v>B</v>
      </c>
      <c r="M91" s="115">
        <f>'2017-2018 исходные'!P91</f>
        <v>0.51764705882352946</v>
      </c>
      <c r="N91" s="38">
        <f t="shared" si="56"/>
        <v>0.47673151886449738</v>
      </c>
      <c r="O91" s="232" t="str">
        <f t="shared" si="39"/>
        <v>B</v>
      </c>
      <c r="P91" s="122">
        <f>'2017-2018 исходные'!S91</f>
        <v>13.352941176470589</v>
      </c>
      <c r="Q91" s="101">
        <f t="shared" si="57"/>
        <v>13.73006652610473</v>
      </c>
      <c r="R91" s="232" t="str">
        <f t="shared" si="51"/>
        <v>B</v>
      </c>
      <c r="S91" s="380" t="str">
        <f t="shared" si="36"/>
        <v>B</v>
      </c>
      <c r="T91" s="376">
        <f t="shared" si="40"/>
        <v>4.2</v>
      </c>
      <c r="U91" s="243">
        <f t="shared" si="41"/>
        <v>2.5</v>
      </c>
      <c r="V91" s="243">
        <f t="shared" si="42"/>
        <v>2.5</v>
      </c>
      <c r="W91" s="243">
        <f t="shared" si="43"/>
        <v>2.5</v>
      </c>
      <c r="X91" s="243">
        <f t="shared" si="44"/>
        <v>2.5</v>
      </c>
      <c r="Y91" s="245">
        <f t="shared" si="37"/>
        <v>2.84</v>
      </c>
    </row>
    <row r="92" spans="1:25" x14ac:dyDescent="0.25">
      <c r="A92" s="27">
        <v>5</v>
      </c>
      <c r="B92" s="59">
        <f>'2017-2018 исходные'!B92</f>
        <v>60180</v>
      </c>
      <c r="C92" s="82" t="str">
        <f>'2017-2018 исходные'!C92</f>
        <v>МБОУ СШ № 18</v>
      </c>
      <c r="D92" s="186">
        <f>'2017-2018 исходные'!F92</f>
        <v>0.94366197183098588</v>
      </c>
      <c r="E92" s="38">
        <f t="shared" si="53"/>
        <v>0.86246628167736805</v>
      </c>
      <c r="F92" s="228" t="str">
        <f t="shared" si="46"/>
        <v>A</v>
      </c>
      <c r="G92" s="138">
        <f>'2017-2018 исходные'!J92</f>
        <v>0.77611940298507465</v>
      </c>
      <c r="H92" s="38">
        <f t="shared" si="54"/>
        <v>0.66810607813734524</v>
      </c>
      <c r="I92" s="228" t="str">
        <f t="shared" si="52"/>
        <v>B</v>
      </c>
      <c r="J92" s="106">
        <f>'2017-2018 исходные'!M92</f>
        <v>0.70666666666666667</v>
      </c>
      <c r="K92" s="38">
        <f t="shared" si="55"/>
        <v>0.59564726242798471</v>
      </c>
      <c r="L92" s="230" t="str">
        <f t="shared" si="38"/>
        <v>B</v>
      </c>
      <c r="M92" s="115">
        <f>'2017-2018 исходные'!P92</f>
        <v>0.4</v>
      </c>
      <c r="N92" s="38">
        <f t="shared" si="56"/>
        <v>0.47673151886449738</v>
      </c>
      <c r="O92" s="228" t="str">
        <f t="shared" si="39"/>
        <v>C</v>
      </c>
      <c r="P92" s="122">
        <f>'2017-2018 исходные'!S92</f>
        <v>17.426666666666666</v>
      </c>
      <c r="Q92" s="101">
        <f t="shared" si="57"/>
        <v>13.73006652610473</v>
      </c>
      <c r="R92" s="321" t="str">
        <f t="shared" si="51"/>
        <v>C</v>
      </c>
      <c r="S92" s="380" t="str">
        <f t="shared" si="36"/>
        <v>B</v>
      </c>
      <c r="T92" s="376">
        <f t="shared" si="40"/>
        <v>4.2</v>
      </c>
      <c r="U92" s="243">
        <f t="shared" si="41"/>
        <v>2.5</v>
      </c>
      <c r="V92" s="243">
        <f t="shared" si="42"/>
        <v>2.5</v>
      </c>
      <c r="W92" s="243">
        <f t="shared" si="43"/>
        <v>2</v>
      </c>
      <c r="X92" s="243">
        <f t="shared" si="44"/>
        <v>2</v>
      </c>
      <c r="Y92" s="245">
        <f t="shared" si="37"/>
        <v>2.6399999999999997</v>
      </c>
    </row>
    <row r="93" spans="1:25" x14ac:dyDescent="0.25">
      <c r="A93" s="27">
        <v>6</v>
      </c>
      <c r="B93" s="59">
        <f>'2017-2018 исходные'!B93</f>
        <v>60220</v>
      </c>
      <c r="C93" s="82" t="str">
        <f>'2017-2018 исходные'!C93</f>
        <v>МАОУ СШ № 22</v>
      </c>
      <c r="D93" s="186">
        <f>'2017-2018 исходные'!F93</f>
        <v>0.7068965517241379</v>
      </c>
      <c r="E93" s="38">
        <f t="shared" si="53"/>
        <v>0.86246628167736805</v>
      </c>
      <c r="F93" s="230" t="str">
        <f t="shared" si="46"/>
        <v>C</v>
      </c>
      <c r="G93" s="138">
        <f>'2017-2018 исходные'!J93</f>
        <v>0.3902439024390244</v>
      </c>
      <c r="H93" s="38">
        <f t="shared" si="54"/>
        <v>0.66810607813734524</v>
      </c>
      <c r="I93" s="228" t="str">
        <f t="shared" si="52"/>
        <v>C</v>
      </c>
      <c r="J93" s="106">
        <f>'2017-2018 исходные'!M93</f>
        <v>0.29629629629629628</v>
      </c>
      <c r="K93" s="38">
        <f t="shared" si="55"/>
        <v>0.59564726242798471</v>
      </c>
      <c r="L93" s="228" t="str">
        <f t="shared" si="38"/>
        <v>D</v>
      </c>
      <c r="M93" s="115">
        <f>'2017-2018 исходные'!P93</f>
        <v>0.5</v>
      </c>
      <c r="N93" s="38">
        <f t="shared" si="56"/>
        <v>0.47673151886449738</v>
      </c>
      <c r="O93" s="228" t="str">
        <f t="shared" si="39"/>
        <v>B</v>
      </c>
      <c r="P93" s="122">
        <f>'2017-2018 исходные'!S93</f>
        <v>12.851851851851851</v>
      </c>
      <c r="Q93" s="101">
        <f t="shared" si="57"/>
        <v>13.73006652610473</v>
      </c>
      <c r="R93" s="239" t="str">
        <f t="shared" si="51"/>
        <v>B</v>
      </c>
      <c r="S93" s="380" t="str">
        <f t="shared" si="36"/>
        <v>C</v>
      </c>
      <c r="T93" s="376">
        <f t="shared" si="40"/>
        <v>2</v>
      </c>
      <c r="U93" s="243">
        <f t="shared" si="41"/>
        <v>2</v>
      </c>
      <c r="V93" s="243">
        <f t="shared" si="42"/>
        <v>1</v>
      </c>
      <c r="W93" s="243">
        <f t="shared" si="43"/>
        <v>2.5</v>
      </c>
      <c r="X93" s="243">
        <f t="shared" si="44"/>
        <v>2.5</v>
      </c>
      <c r="Y93" s="245">
        <f t="shared" si="37"/>
        <v>2</v>
      </c>
    </row>
    <row r="94" spans="1:25" x14ac:dyDescent="0.25">
      <c r="A94" s="27">
        <v>7</v>
      </c>
      <c r="B94" s="59">
        <f>'2017-2018 исходные'!B94</f>
        <v>60240</v>
      </c>
      <c r="C94" s="82" t="str">
        <f>'2017-2018 исходные'!C94</f>
        <v>МБОУ СШ № 24</v>
      </c>
      <c r="D94" s="186">
        <f>'2017-2018 исходные'!F94</f>
        <v>0.86111111111111116</v>
      </c>
      <c r="E94" s="38">
        <f t="shared" si="53"/>
        <v>0.86246628167736805</v>
      </c>
      <c r="F94" s="228" t="str">
        <f t="shared" si="46"/>
        <v>C</v>
      </c>
      <c r="G94" s="138">
        <f>'2017-2018 исходные'!J94</f>
        <v>0.55913978494623651</v>
      </c>
      <c r="H94" s="38">
        <f t="shared" si="54"/>
        <v>0.66810607813734524</v>
      </c>
      <c r="I94" s="230" t="str">
        <f t="shared" si="52"/>
        <v>C</v>
      </c>
      <c r="J94" s="106">
        <f>'2017-2018 исходные'!M94</f>
        <v>0.50467289719626163</v>
      </c>
      <c r="K94" s="38">
        <f t="shared" si="55"/>
        <v>0.59564726242798471</v>
      </c>
      <c r="L94" s="233" t="str">
        <f t="shared" si="38"/>
        <v>C</v>
      </c>
      <c r="M94" s="115">
        <f>'2017-2018 исходные'!P94</f>
        <v>0.52336448598130847</v>
      </c>
      <c r="N94" s="38">
        <f t="shared" si="56"/>
        <v>0.47673151886449738</v>
      </c>
      <c r="O94" s="230" t="str">
        <f t="shared" si="39"/>
        <v>B</v>
      </c>
      <c r="P94" s="122">
        <f>'2017-2018 исходные'!S94</f>
        <v>15.289719626168225</v>
      </c>
      <c r="Q94" s="101">
        <f t="shared" si="57"/>
        <v>13.73006652610473</v>
      </c>
      <c r="R94" s="321" t="str">
        <f t="shared" si="51"/>
        <v>C</v>
      </c>
      <c r="S94" s="380" t="str">
        <f t="shared" si="36"/>
        <v>C</v>
      </c>
      <c r="T94" s="376">
        <f t="shared" si="40"/>
        <v>2</v>
      </c>
      <c r="U94" s="243">
        <f t="shared" si="41"/>
        <v>2</v>
      </c>
      <c r="V94" s="243">
        <f t="shared" si="42"/>
        <v>2</v>
      </c>
      <c r="W94" s="243">
        <f t="shared" si="43"/>
        <v>2.5</v>
      </c>
      <c r="X94" s="243">
        <f t="shared" si="44"/>
        <v>2</v>
      </c>
      <c r="Y94" s="245">
        <f t="shared" si="37"/>
        <v>2.1</v>
      </c>
    </row>
    <row r="95" spans="1:25" x14ac:dyDescent="0.25">
      <c r="A95" s="27">
        <v>8</v>
      </c>
      <c r="B95" s="59">
        <f>'2017-2018 исходные'!B95</f>
        <v>60560</v>
      </c>
      <c r="C95" s="82" t="str">
        <f>'2017-2018 исходные'!C95</f>
        <v>МБОУ СШ № 56</v>
      </c>
      <c r="D95" s="186">
        <f>'2017-2018 исходные'!F95</f>
        <v>0.79166666666666663</v>
      </c>
      <c r="E95" s="181">
        <f t="shared" si="53"/>
        <v>0.86246628167736805</v>
      </c>
      <c r="F95" s="228" t="str">
        <f t="shared" si="46"/>
        <v>C</v>
      </c>
      <c r="G95" s="138">
        <f>'2017-2018 исходные'!J95</f>
        <v>0.63157894736842102</v>
      </c>
      <c r="H95" s="38">
        <f t="shared" si="54"/>
        <v>0.66810607813734524</v>
      </c>
      <c r="I95" s="228" t="str">
        <f t="shared" si="52"/>
        <v>C</v>
      </c>
      <c r="J95" s="106">
        <f>'2017-2018 исходные'!M95</f>
        <v>0.54545454545454541</v>
      </c>
      <c r="K95" s="38">
        <f t="shared" si="55"/>
        <v>0.59564726242798471</v>
      </c>
      <c r="L95" s="230" t="str">
        <f t="shared" si="38"/>
        <v>C</v>
      </c>
      <c r="M95" s="115">
        <f>'2017-2018 исходные'!P95</f>
        <v>0.40909090909090912</v>
      </c>
      <c r="N95" s="38">
        <f t="shared" si="56"/>
        <v>0.47673151886449738</v>
      </c>
      <c r="O95" s="228" t="str">
        <f t="shared" si="39"/>
        <v>C</v>
      </c>
      <c r="P95" s="122">
        <f>'2017-2018 исходные'!S95</f>
        <v>11.363636363636363</v>
      </c>
      <c r="Q95" s="101">
        <f t="shared" si="57"/>
        <v>13.73006652610473</v>
      </c>
      <c r="R95" s="232" t="str">
        <f t="shared" si="51"/>
        <v>B</v>
      </c>
      <c r="S95" s="380" t="str">
        <f t="shared" si="36"/>
        <v>C</v>
      </c>
      <c r="T95" s="376">
        <f t="shared" si="40"/>
        <v>2</v>
      </c>
      <c r="U95" s="243">
        <f t="shared" si="41"/>
        <v>2</v>
      </c>
      <c r="V95" s="243">
        <f t="shared" si="42"/>
        <v>2</v>
      </c>
      <c r="W95" s="243">
        <f t="shared" si="43"/>
        <v>2</v>
      </c>
      <c r="X95" s="243">
        <f t="shared" si="44"/>
        <v>2.5</v>
      </c>
      <c r="Y95" s="245">
        <f t="shared" si="37"/>
        <v>2.1</v>
      </c>
    </row>
    <row r="96" spans="1:25" x14ac:dyDescent="0.25">
      <c r="A96" s="27">
        <v>9</v>
      </c>
      <c r="B96" s="59">
        <f>'2017-2018 исходные'!B96</f>
        <v>60660</v>
      </c>
      <c r="C96" s="82" t="str">
        <f>'2017-2018 исходные'!C96</f>
        <v>МБОУ СШ № 66</v>
      </c>
      <c r="D96" s="186">
        <f>'2017-2018 исходные'!F96</f>
        <v>0.92</v>
      </c>
      <c r="E96" s="181">
        <f t="shared" si="53"/>
        <v>0.86246628167736805</v>
      </c>
      <c r="F96" s="230" t="str">
        <f t="shared" si="46"/>
        <v>A</v>
      </c>
      <c r="G96" s="138">
        <f>'2017-2018 исходные'!J96</f>
        <v>0.56521739130434778</v>
      </c>
      <c r="H96" s="38">
        <f t="shared" si="54"/>
        <v>0.66810607813734524</v>
      </c>
      <c r="I96" s="228" t="str">
        <f t="shared" si="52"/>
        <v>C</v>
      </c>
      <c r="J96" s="106">
        <f>'2017-2018 исходные'!M96</f>
        <v>0.53846153846153844</v>
      </c>
      <c r="K96" s="38">
        <f t="shared" si="55"/>
        <v>0.59564726242798471</v>
      </c>
      <c r="L96" s="228" t="str">
        <f t="shared" si="38"/>
        <v>C</v>
      </c>
      <c r="M96" s="115">
        <f>'2017-2018 исходные'!P96</f>
        <v>0.61538461538461542</v>
      </c>
      <c r="N96" s="38">
        <f t="shared" si="56"/>
        <v>0.47673151886449738</v>
      </c>
      <c r="O96" s="228" t="str">
        <f t="shared" si="39"/>
        <v>B</v>
      </c>
      <c r="P96" s="122">
        <f>'2017-2018 исходные'!S96</f>
        <v>12.73076923076923</v>
      </c>
      <c r="Q96" s="101">
        <f t="shared" si="57"/>
        <v>13.73006652610473</v>
      </c>
      <c r="R96" s="367" t="str">
        <f t="shared" si="51"/>
        <v>B</v>
      </c>
      <c r="S96" s="380" t="str">
        <f t="shared" si="36"/>
        <v>B</v>
      </c>
      <c r="T96" s="376">
        <f t="shared" si="40"/>
        <v>4.2</v>
      </c>
      <c r="U96" s="243">
        <f t="shared" si="41"/>
        <v>2</v>
      </c>
      <c r="V96" s="243">
        <f t="shared" si="42"/>
        <v>2</v>
      </c>
      <c r="W96" s="243">
        <f t="shared" si="43"/>
        <v>2.5</v>
      </c>
      <c r="X96" s="243">
        <f t="shared" si="44"/>
        <v>2.5</v>
      </c>
      <c r="Y96" s="245">
        <f t="shared" si="37"/>
        <v>2.6399999999999997</v>
      </c>
    </row>
    <row r="97" spans="1:25" x14ac:dyDescent="0.25">
      <c r="A97" s="27">
        <v>10</v>
      </c>
      <c r="B97" s="59">
        <f>'2017-2018 исходные'!B97</f>
        <v>60001</v>
      </c>
      <c r="C97" s="82" t="str">
        <f>'2017-2018 исходные'!C97</f>
        <v>МБОУ СШ № 69</v>
      </c>
      <c r="D97" s="186">
        <f>'2017-2018 исходные'!F97</f>
        <v>0.93478260869565222</v>
      </c>
      <c r="E97" s="181">
        <f t="shared" si="53"/>
        <v>0.86246628167736805</v>
      </c>
      <c r="F97" s="230" t="str">
        <f t="shared" si="46"/>
        <v>A</v>
      </c>
      <c r="G97" s="138">
        <f>'2017-2018 исходные'!J97</f>
        <v>0.65116279069767447</v>
      </c>
      <c r="H97" s="38">
        <f t="shared" si="54"/>
        <v>0.66810607813734524</v>
      </c>
      <c r="I97" s="229" t="str">
        <f t="shared" si="52"/>
        <v>C</v>
      </c>
      <c r="J97" s="106">
        <f>'2017-2018 исходные'!M97</f>
        <v>0.58823529411764708</v>
      </c>
      <c r="K97" s="38">
        <f t="shared" si="55"/>
        <v>0.59564726242798471</v>
      </c>
      <c r="L97" s="230" t="str">
        <f t="shared" si="38"/>
        <v>C</v>
      </c>
      <c r="M97" s="115">
        <f>'2017-2018 исходные'!P97</f>
        <v>0.50980392156862742</v>
      </c>
      <c r="N97" s="38">
        <f t="shared" si="56"/>
        <v>0.47673151886449738</v>
      </c>
      <c r="O97" s="232" t="str">
        <f t="shared" si="39"/>
        <v>B</v>
      </c>
      <c r="P97" s="122">
        <f>'2017-2018 исходные'!S97</f>
        <v>16.313725490196077</v>
      </c>
      <c r="Q97" s="101">
        <f t="shared" si="57"/>
        <v>13.73006652610473</v>
      </c>
      <c r="R97" s="232" t="str">
        <f t="shared" si="51"/>
        <v>C</v>
      </c>
      <c r="S97" s="380" t="str">
        <f t="shared" si="36"/>
        <v>B</v>
      </c>
      <c r="T97" s="376">
        <f t="shared" si="40"/>
        <v>4.2</v>
      </c>
      <c r="U97" s="243">
        <f t="shared" si="41"/>
        <v>2</v>
      </c>
      <c r="V97" s="243">
        <f t="shared" si="42"/>
        <v>2</v>
      </c>
      <c r="W97" s="243">
        <f t="shared" si="43"/>
        <v>2.5</v>
      </c>
      <c r="X97" s="243">
        <f t="shared" si="44"/>
        <v>2</v>
      </c>
      <c r="Y97" s="245">
        <f t="shared" si="37"/>
        <v>2.54</v>
      </c>
    </row>
    <row r="98" spans="1:25" x14ac:dyDescent="0.25">
      <c r="A98" s="27">
        <v>11</v>
      </c>
      <c r="B98" s="59">
        <f>'2017-2018 исходные'!B98</f>
        <v>60701</v>
      </c>
      <c r="C98" s="82" t="str">
        <f>'2017-2018 исходные'!C98</f>
        <v>МБОУ СШ № 70</v>
      </c>
      <c r="D98" s="186">
        <f>'2017-2018 исходные'!F98</f>
        <v>0.83333333333333337</v>
      </c>
      <c r="E98" s="181">
        <f t="shared" si="53"/>
        <v>0.86246628167736805</v>
      </c>
      <c r="F98" s="228" t="str">
        <f t="shared" si="46"/>
        <v>C</v>
      </c>
      <c r="G98" s="138">
        <f>'2017-2018 исходные'!J98</f>
        <v>0.42857142857142855</v>
      </c>
      <c r="H98" s="38">
        <f t="shared" si="54"/>
        <v>0.66810607813734524</v>
      </c>
      <c r="I98" s="230" t="str">
        <f t="shared" si="52"/>
        <v>C</v>
      </c>
      <c r="J98" s="106">
        <f>'2017-2018 исходные'!M98</f>
        <v>0.41860465116279072</v>
      </c>
      <c r="K98" s="38">
        <f t="shared" si="55"/>
        <v>0.59564726242798471</v>
      </c>
      <c r="L98" s="228" t="str">
        <f t="shared" si="38"/>
        <v>C</v>
      </c>
      <c r="M98" s="115">
        <f>'2017-2018 исходные'!P98</f>
        <v>0.55813953488372092</v>
      </c>
      <c r="N98" s="38">
        <f t="shared" si="56"/>
        <v>0.47673151886449738</v>
      </c>
      <c r="O98" s="228" t="str">
        <f t="shared" si="39"/>
        <v>B</v>
      </c>
      <c r="P98" s="122">
        <f>'2017-2018 исходные'!S98</f>
        <v>13.069767441860465</v>
      </c>
      <c r="Q98" s="101">
        <f t="shared" si="57"/>
        <v>13.73006652610473</v>
      </c>
      <c r="R98" s="232" t="str">
        <f t="shared" si="51"/>
        <v>B</v>
      </c>
      <c r="S98" s="380" t="str">
        <f t="shared" si="36"/>
        <v>C</v>
      </c>
      <c r="T98" s="376">
        <f t="shared" si="40"/>
        <v>2</v>
      </c>
      <c r="U98" s="243">
        <f t="shared" si="41"/>
        <v>2</v>
      </c>
      <c r="V98" s="243">
        <f t="shared" si="42"/>
        <v>2</v>
      </c>
      <c r="W98" s="243">
        <f t="shared" si="43"/>
        <v>2.5</v>
      </c>
      <c r="X98" s="243">
        <f t="shared" si="44"/>
        <v>2.5</v>
      </c>
      <c r="Y98" s="245">
        <f t="shared" si="37"/>
        <v>2.2000000000000002</v>
      </c>
    </row>
    <row r="99" spans="1:25" x14ac:dyDescent="0.25">
      <c r="A99" s="27">
        <v>12</v>
      </c>
      <c r="B99" s="59">
        <f>'2017-2018 исходные'!B99</f>
        <v>60850</v>
      </c>
      <c r="C99" s="82" t="str">
        <f>'2017-2018 исходные'!C99</f>
        <v>МБОУ СШ № 85</v>
      </c>
      <c r="D99" s="186">
        <f>'2017-2018 исходные'!F99</f>
        <v>0.86206896551724133</v>
      </c>
      <c r="E99" s="181">
        <f t="shared" si="53"/>
        <v>0.86246628167736805</v>
      </c>
      <c r="F99" s="228" t="str">
        <f t="shared" si="46"/>
        <v>C</v>
      </c>
      <c r="G99" s="138">
        <f>'2017-2018 исходные'!J99</f>
        <v>0.94</v>
      </c>
      <c r="H99" s="38">
        <f t="shared" si="54"/>
        <v>0.66810607813734524</v>
      </c>
      <c r="I99" s="228" t="str">
        <f t="shared" si="52"/>
        <v>A</v>
      </c>
      <c r="J99" s="106">
        <f>'2017-2018 исходные'!M99</f>
        <v>0.84210526315789469</v>
      </c>
      <c r="K99" s="38">
        <f t="shared" si="55"/>
        <v>0.59564726242798471</v>
      </c>
      <c r="L99" s="230" t="str">
        <f t="shared" si="38"/>
        <v>A</v>
      </c>
      <c r="M99" s="115">
        <f>'2017-2018 исходные'!P99</f>
        <v>0.35087719298245618</v>
      </c>
      <c r="N99" s="38">
        <f t="shared" si="56"/>
        <v>0.47673151886449738</v>
      </c>
      <c r="O99" s="232" t="str">
        <f t="shared" si="39"/>
        <v>C</v>
      </c>
      <c r="P99" s="127">
        <f>'2017-2018 исходные'!S99</f>
        <v>16.508771929824562</v>
      </c>
      <c r="Q99" s="101">
        <f t="shared" si="57"/>
        <v>13.73006652610473</v>
      </c>
      <c r="R99" s="239" t="str">
        <f t="shared" si="51"/>
        <v>C</v>
      </c>
      <c r="S99" s="380" t="str">
        <f t="shared" si="36"/>
        <v>B</v>
      </c>
      <c r="T99" s="376">
        <f t="shared" si="40"/>
        <v>2</v>
      </c>
      <c r="U99" s="243">
        <f t="shared" si="41"/>
        <v>4.2</v>
      </c>
      <c r="V99" s="243">
        <f t="shared" si="42"/>
        <v>4.2</v>
      </c>
      <c r="W99" s="243">
        <f t="shared" si="43"/>
        <v>2</v>
      </c>
      <c r="X99" s="243">
        <f t="shared" si="44"/>
        <v>2</v>
      </c>
      <c r="Y99" s="245">
        <f t="shared" si="37"/>
        <v>2.88</v>
      </c>
    </row>
    <row r="100" spans="1:25" x14ac:dyDescent="0.25">
      <c r="A100" s="27">
        <v>13</v>
      </c>
      <c r="B100" s="59">
        <f>'2017-2018 исходные'!B100</f>
        <v>60910</v>
      </c>
      <c r="C100" s="82" t="str">
        <f>'2017-2018 исходные'!C100</f>
        <v>МБОУ СШ № 91</v>
      </c>
      <c r="D100" s="186">
        <f>'2017-2018 исходные'!F100</f>
        <v>0.9642857142857143</v>
      </c>
      <c r="E100" s="181">
        <f t="shared" si="53"/>
        <v>0.86246628167736805</v>
      </c>
      <c r="F100" s="230" t="str">
        <f t="shared" si="46"/>
        <v>A</v>
      </c>
      <c r="G100" s="138">
        <f>'2017-2018 исходные'!J100</f>
        <v>0.59259259259259256</v>
      </c>
      <c r="H100" s="38">
        <f t="shared" si="54"/>
        <v>0.66810607813734524</v>
      </c>
      <c r="I100" s="229" t="str">
        <f t="shared" si="52"/>
        <v>C</v>
      </c>
      <c r="J100" s="106">
        <f>'2017-2018 исходные'!M100</f>
        <v>0.60344827586206895</v>
      </c>
      <c r="K100" s="38">
        <f t="shared" si="55"/>
        <v>0.59564726242798471</v>
      </c>
      <c r="L100" s="228" t="str">
        <f t="shared" si="38"/>
        <v>B</v>
      </c>
      <c r="M100" s="115">
        <f>'2017-2018 исходные'!P100</f>
        <v>0.43103448275862066</v>
      </c>
      <c r="N100" s="38">
        <f t="shared" si="56"/>
        <v>0.47673151886449738</v>
      </c>
      <c r="O100" s="228" t="str">
        <f t="shared" si="39"/>
        <v>C</v>
      </c>
      <c r="P100" s="122">
        <f>'2017-2018 исходные'!S100</f>
        <v>14.844827586206897</v>
      </c>
      <c r="Q100" s="101">
        <f t="shared" si="57"/>
        <v>13.73006652610473</v>
      </c>
      <c r="R100" s="232" t="str">
        <f t="shared" si="51"/>
        <v>C</v>
      </c>
      <c r="S100" s="380" t="str">
        <f t="shared" si="36"/>
        <v>B</v>
      </c>
      <c r="T100" s="376">
        <f t="shared" si="40"/>
        <v>4.2</v>
      </c>
      <c r="U100" s="243">
        <f t="shared" si="41"/>
        <v>2</v>
      </c>
      <c r="V100" s="243">
        <f t="shared" si="42"/>
        <v>2.5</v>
      </c>
      <c r="W100" s="243">
        <f t="shared" si="43"/>
        <v>2</v>
      </c>
      <c r="X100" s="243">
        <f t="shared" si="44"/>
        <v>2</v>
      </c>
      <c r="Y100" s="245">
        <f t="shared" si="37"/>
        <v>2.54</v>
      </c>
    </row>
    <row r="101" spans="1:25" x14ac:dyDescent="0.25">
      <c r="A101" s="27">
        <v>14</v>
      </c>
      <c r="B101" s="59">
        <f>'2017-2018 исходные'!B101</f>
        <v>60980</v>
      </c>
      <c r="C101" s="82" t="str">
        <f>'2017-2018 исходные'!C101</f>
        <v>МБОУ СШ № 98</v>
      </c>
      <c r="D101" s="186">
        <f>'2017-2018 исходные'!F101</f>
        <v>0.92982456140350878</v>
      </c>
      <c r="E101" s="181">
        <f t="shared" si="53"/>
        <v>0.86246628167736805</v>
      </c>
      <c r="F101" s="235" t="str">
        <f t="shared" si="46"/>
        <v>A</v>
      </c>
      <c r="G101" s="138">
        <f>'2017-2018 исходные'!J101</f>
        <v>0.75471698113207553</v>
      </c>
      <c r="H101" s="38">
        <f t="shared" si="54"/>
        <v>0.66810607813734524</v>
      </c>
      <c r="I101" s="228" t="str">
        <f t="shared" si="52"/>
        <v>B</v>
      </c>
      <c r="J101" s="106">
        <f>'2017-2018 исходные'!M101</f>
        <v>0.67741935483870963</v>
      </c>
      <c r="K101" s="38">
        <f t="shared" si="55"/>
        <v>0.59564726242798471</v>
      </c>
      <c r="L101" s="228" t="str">
        <f t="shared" si="38"/>
        <v>B</v>
      </c>
      <c r="M101" s="115">
        <f>'2017-2018 исходные'!P101</f>
        <v>0.45161290322580649</v>
      </c>
      <c r="N101" s="38">
        <f t="shared" si="56"/>
        <v>0.47673151886449738</v>
      </c>
      <c r="O101" s="228" t="str">
        <f t="shared" si="39"/>
        <v>C</v>
      </c>
      <c r="P101" s="122">
        <f>'2017-2018 исходные'!S101</f>
        <v>12.612903225806452</v>
      </c>
      <c r="Q101" s="101">
        <f t="shared" si="57"/>
        <v>13.73006652610473</v>
      </c>
      <c r="R101" s="367" t="str">
        <f t="shared" si="51"/>
        <v>B</v>
      </c>
      <c r="S101" s="380" t="str">
        <f t="shared" si="36"/>
        <v>B</v>
      </c>
      <c r="T101" s="376">
        <f t="shared" si="40"/>
        <v>4.2</v>
      </c>
      <c r="U101" s="243">
        <f t="shared" si="41"/>
        <v>2.5</v>
      </c>
      <c r="V101" s="243">
        <f t="shared" si="42"/>
        <v>2.5</v>
      </c>
      <c r="W101" s="243">
        <f t="shared" si="43"/>
        <v>2</v>
      </c>
      <c r="X101" s="243">
        <f t="shared" si="44"/>
        <v>2.5</v>
      </c>
      <c r="Y101" s="245">
        <f t="shared" si="37"/>
        <v>2.7399999999999998</v>
      </c>
    </row>
    <row r="102" spans="1:25" x14ac:dyDescent="0.25">
      <c r="A102" s="27">
        <v>15</v>
      </c>
      <c r="B102" s="59">
        <f>'2017-2018 исходные'!B102</f>
        <v>61080</v>
      </c>
      <c r="C102" s="82" t="str">
        <f>'2017-2018 исходные'!C102</f>
        <v>МБОУ СШ № 108</v>
      </c>
      <c r="D102" s="186">
        <f>'2017-2018 исходные'!F102</f>
        <v>0.84745762711864403</v>
      </c>
      <c r="E102" s="181">
        <f t="shared" si="53"/>
        <v>0.86246628167736805</v>
      </c>
      <c r="F102" s="228" t="str">
        <f t="shared" si="46"/>
        <v>C</v>
      </c>
      <c r="G102" s="138">
        <f>'2017-2018 исходные'!J102</f>
        <v>0.7</v>
      </c>
      <c r="H102" s="38">
        <f t="shared" si="54"/>
        <v>0.66810607813734524</v>
      </c>
      <c r="I102" s="228" t="str">
        <f t="shared" si="52"/>
        <v>B</v>
      </c>
      <c r="J102" s="106">
        <f>'2017-2018 исходные'!M102</f>
        <v>0.64912280701754388</v>
      </c>
      <c r="K102" s="38">
        <f t="shared" si="55"/>
        <v>0.59564726242798471</v>
      </c>
      <c r="L102" s="228" t="str">
        <f t="shared" si="38"/>
        <v>B</v>
      </c>
      <c r="M102" s="115">
        <f>'2017-2018 исходные'!P102</f>
        <v>0.57894736842105265</v>
      </c>
      <c r="N102" s="38">
        <f t="shared" si="56"/>
        <v>0.47673151886449738</v>
      </c>
      <c r="O102" s="228" t="str">
        <f t="shared" si="39"/>
        <v>B</v>
      </c>
      <c r="P102" s="122">
        <f>'2017-2018 исходные'!S102</f>
        <v>15.456140350877194</v>
      </c>
      <c r="Q102" s="101">
        <f t="shared" si="57"/>
        <v>13.73006652610473</v>
      </c>
      <c r="R102" s="232" t="str">
        <f t="shared" si="51"/>
        <v>C</v>
      </c>
      <c r="S102" s="380" t="str">
        <f t="shared" si="36"/>
        <v>C</v>
      </c>
      <c r="T102" s="376">
        <f t="shared" si="40"/>
        <v>2</v>
      </c>
      <c r="U102" s="243">
        <f t="shared" si="41"/>
        <v>2.5</v>
      </c>
      <c r="V102" s="243">
        <f t="shared" si="42"/>
        <v>2.5</v>
      </c>
      <c r="W102" s="243">
        <f t="shared" si="43"/>
        <v>2.5</v>
      </c>
      <c r="X102" s="243">
        <f t="shared" si="44"/>
        <v>2</v>
      </c>
      <c r="Y102" s="245">
        <f t="shared" ref="Y102:Y127" si="58">AVERAGE(T102:X102)</f>
        <v>2.2999999999999998</v>
      </c>
    </row>
    <row r="103" spans="1:25" x14ac:dyDescent="0.25">
      <c r="A103" s="27">
        <v>16</v>
      </c>
      <c r="B103" s="59">
        <f>'2017-2018 исходные'!B103</f>
        <v>61150</v>
      </c>
      <c r="C103" s="82" t="str">
        <f>'2017-2018 исходные'!C103</f>
        <v>МБОУ СШ № 115</v>
      </c>
      <c r="D103" s="186">
        <f>'2017-2018 исходные'!F103</f>
        <v>0.75384615384615383</v>
      </c>
      <c r="E103" s="181">
        <f t="shared" si="53"/>
        <v>0.86246628167736805</v>
      </c>
      <c r="F103" s="230" t="str">
        <f t="shared" si="46"/>
        <v>C</v>
      </c>
      <c r="G103" s="138">
        <f>'2017-2018 исходные'!J103</f>
        <v>0.7142857142857143</v>
      </c>
      <c r="H103" s="38">
        <f t="shared" si="54"/>
        <v>0.66810607813734524</v>
      </c>
      <c r="I103" s="228" t="str">
        <f t="shared" si="52"/>
        <v>B</v>
      </c>
      <c r="J103" s="106">
        <f>'2017-2018 исходные'!M103</f>
        <v>0.5757575757575758</v>
      </c>
      <c r="K103" s="38">
        <f t="shared" si="55"/>
        <v>0.59564726242798471</v>
      </c>
      <c r="L103" s="228" t="str">
        <f t="shared" si="38"/>
        <v>C</v>
      </c>
      <c r="M103" s="115">
        <f>'2017-2018 исходные'!P103</f>
        <v>0.45454545454545453</v>
      </c>
      <c r="N103" s="38">
        <f t="shared" si="56"/>
        <v>0.47673151886449738</v>
      </c>
      <c r="O103" s="232" t="str">
        <f t="shared" si="39"/>
        <v>C</v>
      </c>
      <c r="P103" s="122">
        <f>'2017-2018 исходные'!S103</f>
        <v>13.651515151515152</v>
      </c>
      <c r="Q103" s="101">
        <f t="shared" si="57"/>
        <v>13.73006652610473</v>
      </c>
      <c r="R103" s="232" t="str">
        <f t="shared" si="51"/>
        <v>B</v>
      </c>
      <c r="S103" s="380" t="str">
        <f t="shared" si="36"/>
        <v>C</v>
      </c>
      <c r="T103" s="376">
        <f t="shared" si="40"/>
        <v>2</v>
      </c>
      <c r="U103" s="243">
        <f t="shared" si="41"/>
        <v>2.5</v>
      </c>
      <c r="V103" s="243">
        <f t="shared" si="42"/>
        <v>2</v>
      </c>
      <c r="W103" s="243">
        <f t="shared" si="43"/>
        <v>2</v>
      </c>
      <c r="X103" s="243">
        <f t="shared" si="44"/>
        <v>2.5</v>
      </c>
      <c r="Y103" s="245">
        <f t="shared" si="58"/>
        <v>2.2000000000000002</v>
      </c>
    </row>
    <row r="104" spans="1:25" x14ac:dyDescent="0.25">
      <c r="A104" s="27">
        <v>17</v>
      </c>
      <c r="B104" s="59">
        <f>'2017-2018 исходные'!B104</f>
        <v>61210</v>
      </c>
      <c r="C104" s="82" t="str">
        <f>'2017-2018 исходные'!C104</f>
        <v>МБОУ СШ № 121</v>
      </c>
      <c r="D104" s="186">
        <f>'2017-2018 исходные'!F104</f>
        <v>0.8979591836734695</v>
      </c>
      <c r="E104" s="181">
        <f t="shared" si="53"/>
        <v>0.86246628167736805</v>
      </c>
      <c r="F104" s="228" t="str">
        <f t="shared" si="46"/>
        <v>B</v>
      </c>
      <c r="G104" s="138">
        <f>'2017-2018 исходные'!J104</f>
        <v>0.59090909090909083</v>
      </c>
      <c r="H104" s="38">
        <f t="shared" si="54"/>
        <v>0.66810607813734524</v>
      </c>
      <c r="I104" s="228" t="str">
        <f t="shared" si="52"/>
        <v>C</v>
      </c>
      <c r="J104" s="106">
        <f>'2017-2018 исходные'!M104</f>
        <v>0.48214285714285715</v>
      </c>
      <c r="K104" s="38">
        <f t="shared" si="55"/>
        <v>0.59564726242798471</v>
      </c>
      <c r="L104" s="230" t="str">
        <f t="shared" si="38"/>
        <v>C</v>
      </c>
      <c r="M104" s="115">
        <f>'2017-2018 исходные'!P104</f>
        <v>0.39285714285714285</v>
      </c>
      <c r="N104" s="38">
        <f t="shared" si="56"/>
        <v>0.47673151886449738</v>
      </c>
      <c r="O104" s="228" t="str">
        <f t="shared" si="39"/>
        <v>C</v>
      </c>
      <c r="P104" s="122">
        <f>'2017-2018 исходные'!S104</f>
        <v>11.339285714285714</v>
      </c>
      <c r="Q104" s="101">
        <f t="shared" si="57"/>
        <v>13.73006652610473</v>
      </c>
      <c r="R104" s="367" t="str">
        <f t="shared" si="51"/>
        <v>B</v>
      </c>
      <c r="S104" s="380" t="str">
        <f t="shared" si="36"/>
        <v>C</v>
      </c>
      <c r="T104" s="376">
        <f t="shared" si="40"/>
        <v>2.5</v>
      </c>
      <c r="U104" s="243">
        <f t="shared" si="41"/>
        <v>2</v>
      </c>
      <c r="V104" s="243">
        <f t="shared" si="42"/>
        <v>2</v>
      </c>
      <c r="W104" s="243">
        <f t="shared" si="43"/>
        <v>2</v>
      </c>
      <c r="X104" s="243">
        <f t="shared" si="44"/>
        <v>2.5</v>
      </c>
      <c r="Y104" s="245">
        <f t="shared" si="58"/>
        <v>2.2000000000000002</v>
      </c>
    </row>
    <row r="105" spans="1:25" x14ac:dyDescent="0.25">
      <c r="A105" s="27">
        <v>18</v>
      </c>
      <c r="B105" s="59">
        <f>'2017-2018 исходные'!B105</f>
        <v>61290</v>
      </c>
      <c r="C105" s="82" t="str">
        <f>'2017-2018 исходные'!C105</f>
        <v>МБОУ СШ № 129</v>
      </c>
      <c r="D105" s="186">
        <f>'2017-2018 исходные'!F105</f>
        <v>0.82692307692307687</v>
      </c>
      <c r="E105" s="181">
        <f t="shared" si="53"/>
        <v>0.86246628167736805</v>
      </c>
      <c r="F105" s="228" t="str">
        <f t="shared" si="46"/>
        <v>C</v>
      </c>
      <c r="G105" s="138">
        <f>'2017-2018 исходные'!J105</f>
        <v>0.79069767441860461</v>
      </c>
      <c r="H105" s="38">
        <f t="shared" si="54"/>
        <v>0.66810607813734524</v>
      </c>
      <c r="I105" s="228" t="str">
        <f t="shared" si="52"/>
        <v>B</v>
      </c>
      <c r="J105" s="106">
        <f>'2017-2018 исходные'!M105</f>
        <v>0.65454545454545454</v>
      </c>
      <c r="K105" s="38">
        <f t="shared" si="55"/>
        <v>0.59564726242798471</v>
      </c>
      <c r="L105" s="228" t="str">
        <f t="shared" si="38"/>
        <v>B</v>
      </c>
      <c r="M105" s="115">
        <f>'2017-2018 исходные'!P105</f>
        <v>0.50909090909090904</v>
      </c>
      <c r="N105" s="38">
        <f t="shared" si="56"/>
        <v>0.47673151886449738</v>
      </c>
      <c r="O105" s="228" t="str">
        <f t="shared" si="39"/>
        <v>B</v>
      </c>
      <c r="P105" s="122">
        <f>'2017-2018 исходные'!S105</f>
        <v>13.309090909090909</v>
      </c>
      <c r="Q105" s="101">
        <f t="shared" si="57"/>
        <v>13.73006652610473</v>
      </c>
      <c r="R105" s="232" t="str">
        <f t="shared" si="51"/>
        <v>B</v>
      </c>
      <c r="S105" s="380" t="str">
        <f t="shared" si="36"/>
        <v>B</v>
      </c>
      <c r="T105" s="376">
        <f t="shared" si="40"/>
        <v>2</v>
      </c>
      <c r="U105" s="243">
        <f t="shared" si="41"/>
        <v>2.5</v>
      </c>
      <c r="V105" s="243">
        <f t="shared" si="42"/>
        <v>2.5</v>
      </c>
      <c r="W105" s="243">
        <f t="shared" si="43"/>
        <v>2.5</v>
      </c>
      <c r="X105" s="243">
        <f t="shared" si="44"/>
        <v>2.5</v>
      </c>
      <c r="Y105" s="245">
        <f t="shared" si="58"/>
        <v>2.4</v>
      </c>
    </row>
    <row r="106" spans="1:25" x14ac:dyDescent="0.25">
      <c r="A106" s="27">
        <v>19</v>
      </c>
      <c r="B106" s="59">
        <f>'2017-2018 исходные'!B106</f>
        <v>61340</v>
      </c>
      <c r="C106" s="82" t="str">
        <f>'2017-2018 исходные'!C106</f>
        <v>МБОУ СШ № 134</v>
      </c>
      <c r="D106" s="186">
        <f>'2017-2018 исходные'!F106</f>
        <v>0.875</v>
      </c>
      <c r="E106" s="181">
        <f t="shared" si="53"/>
        <v>0.86246628167736805</v>
      </c>
      <c r="F106" s="228" t="str">
        <f t="shared" si="46"/>
        <v>B</v>
      </c>
      <c r="G106" s="138">
        <f>'2017-2018 исходные'!J106</f>
        <v>0.34920634920634919</v>
      </c>
      <c r="H106" s="38">
        <f t="shared" si="54"/>
        <v>0.66810607813734524</v>
      </c>
      <c r="I106" s="228" t="str">
        <f t="shared" si="52"/>
        <v>C</v>
      </c>
      <c r="J106" s="106">
        <f>'2017-2018 исходные'!M106</f>
        <v>0.33333333333333331</v>
      </c>
      <c r="K106" s="38">
        <f t="shared" si="55"/>
        <v>0.59564726242798471</v>
      </c>
      <c r="L106" s="230" t="str">
        <f t="shared" si="38"/>
        <v>C</v>
      </c>
      <c r="M106" s="115">
        <f>'2017-2018 исходные'!P106</f>
        <v>0.40579710144927539</v>
      </c>
      <c r="N106" s="38">
        <f t="shared" si="56"/>
        <v>0.47673151886449738</v>
      </c>
      <c r="O106" s="232" t="str">
        <f t="shared" si="39"/>
        <v>C</v>
      </c>
      <c r="P106" s="122">
        <f>'2017-2018 исходные'!S106</f>
        <v>16.304347826086957</v>
      </c>
      <c r="Q106" s="101">
        <f t="shared" si="57"/>
        <v>13.73006652610473</v>
      </c>
      <c r="R106" s="239" t="str">
        <f t="shared" si="51"/>
        <v>C</v>
      </c>
      <c r="S106" s="380" t="str">
        <f t="shared" si="36"/>
        <v>C</v>
      </c>
      <c r="T106" s="376">
        <f t="shared" si="40"/>
        <v>2.5</v>
      </c>
      <c r="U106" s="243">
        <f t="shared" si="41"/>
        <v>2</v>
      </c>
      <c r="V106" s="243">
        <f t="shared" si="42"/>
        <v>2</v>
      </c>
      <c r="W106" s="243">
        <f t="shared" si="43"/>
        <v>2</v>
      </c>
      <c r="X106" s="243">
        <f t="shared" si="44"/>
        <v>2</v>
      </c>
      <c r="Y106" s="245">
        <f t="shared" si="58"/>
        <v>2.1</v>
      </c>
    </row>
    <row r="107" spans="1:25" x14ac:dyDescent="0.25">
      <c r="A107" s="27">
        <v>20</v>
      </c>
      <c r="B107" s="59">
        <f>'2017-2018 исходные'!B107</f>
        <v>61390</v>
      </c>
      <c r="C107" s="82" t="str">
        <f>'2017-2018 исходные'!C107</f>
        <v>МБОУ СШ № 139</v>
      </c>
      <c r="D107" s="186">
        <f>'2017-2018 исходные'!F107</f>
        <v>0.74576271186440679</v>
      </c>
      <c r="E107" s="181">
        <f t="shared" si="53"/>
        <v>0.86246628167736805</v>
      </c>
      <c r="F107" s="230" t="str">
        <f t="shared" si="46"/>
        <v>C</v>
      </c>
      <c r="G107" s="138">
        <f>'2017-2018 исходные'!J107</f>
        <v>0.54545454545454541</v>
      </c>
      <c r="H107" s="38">
        <f t="shared" si="54"/>
        <v>0.66810607813734524</v>
      </c>
      <c r="I107" s="229" t="str">
        <f t="shared" si="52"/>
        <v>C</v>
      </c>
      <c r="J107" s="106">
        <f>'2017-2018 исходные'!M107</f>
        <v>0.50943396226415094</v>
      </c>
      <c r="K107" s="38">
        <f t="shared" si="55"/>
        <v>0.59564726242798471</v>
      </c>
      <c r="L107" s="230" t="str">
        <f t="shared" si="38"/>
        <v>C</v>
      </c>
      <c r="M107" s="115">
        <f>'2017-2018 исходные'!P107</f>
        <v>0.47169811320754718</v>
      </c>
      <c r="N107" s="38">
        <f t="shared" si="56"/>
        <v>0.47673151886449738</v>
      </c>
      <c r="O107" s="230" t="str">
        <f t="shared" si="39"/>
        <v>C</v>
      </c>
      <c r="P107" s="122">
        <f>'2017-2018 исходные'!S107</f>
        <v>18.056603773584907</v>
      </c>
      <c r="Q107" s="101">
        <f t="shared" si="57"/>
        <v>13.73006652610473</v>
      </c>
      <c r="R107" s="239" t="str">
        <f t="shared" si="51"/>
        <v>C</v>
      </c>
      <c r="S107" s="380" t="str">
        <f t="shared" si="36"/>
        <v>C</v>
      </c>
      <c r="T107" s="376">
        <f t="shared" si="40"/>
        <v>2</v>
      </c>
      <c r="U107" s="243">
        <f t="shared" si="41"/>
        <v>2</v>
      </c>
      <c r="V107" s="243">
        <f t="shared" si="42"/>
        <v>2</v>
      </c>
      <c r="W107" s="243">
        <f t="shared" si="43"/>
        <v>2</v>
      </c>
      <c r="X107" s="243">
        <f t="shared" si="44"/>
        <v>2</v>
      </c>
      <c r="Y107" s="245">
        <f t="shared" si="58"/>
        <v>2</v>
      </c>
    </row>
    <row r="108" spans="1:25" x14ac:dyDescent="0.25">
      <c r="A108" s="27">
        <v>21</v>
      </c>
      <c r="B108" s="59">
        <f>'2017-2018 исходные'!B108</f>
        <v>61410</v>
      </c>
      <c r="C108" s="82" t="str">
        <f>'2017-2018 исходные'!C108</f>
        <v>МБОУ СШ № 141</v>
      </c>
      <c r="D108" s="186">
        <f>'2017-2018 исходные'!F108</f>
        <v>0.93939393939393945</v>
      </c>
      <c r="E108" s="181">
        <f t="shared" si="53"/>
        <v>0.86246628167736805</v>
      </c>
      <c r="F108" s="228" t="str">
        <f t="shared" si="46"/>
        <v>A</v>
      </c>
      <c r="G108" s="138">
        <f>'2017-2018 исходные'!J108</f>
        <v>0.66129032258064513</v>
      </c>
      <c r="H108" s="38">
        <f t="shared" si="54"/>
        <v>0.66810607813734524</v>
      </c>
      <c r="I108" s="228" t="str">
        <f t="shared" si="52"/>
        <v>C</v>
      </c>
      <c r="J108" s="106">
        <f>'2017-2018 исходные'!M108</f>
        <v>0.59459459459459463</v>
      </c>
      <c r="K108" s="38">
        <f t="shared" si="55"/>
        <v>0.59564726242798471</v>
      </c>
      <c r="L108" s="230" t="str">
        <f t="shared" si="38"/>
        <v>C</v>
      </c>
      <c r="M108" s="115">
        <f>'2017-2018 исходные'!P108</f>
        <v>0.5135135135135136</v>
      </c>
      <c r="N108" s="38">
        <f t="shared" si="56"/>
        <v>0.47673151886449738</v>
      </c>
      <c r="O108" s="228" t="str">
        <f t="shared" si="39"/>
        <v>B</v>
      </c>
      <c r="P108" s="122">
        <f>'2017-2018 исходные'!S108</f>
        <v>12.608108108108109</v>
      </c>
      <c r="Q108" s="101">
        <f t="shared" si="57"/>
        <v>13.73006652610473</v>
      </c>
      <c r="R108" s="367" t="str">
        <f t="shared" si="51"/>
        <v>B</v>
      </c>
      <c r="S108" s="380" t="str">
        <f t="shared" si="36"/>
        <v>B</v>
      </c>
      <c r="T108" s="376">
        <f t="shared" si="40"/>
        <v>4.2</v>
      </c>
      <c r="U108" s="243">
        <f t="shared" si="41"/>
        <v>2</v>
      </c>
      <c r="V108" s="243">
        <f t="shared" si="42"/>
        <v>2</v>
      </c>
      <c r="W108" s="243">
        <f t="shared" si="43"/>
        <v>2.5</v>
      </c>
      <c r="X108" s="243">
        <f t="shared" si="44"/>
        <v>2.5</v>
      </c>
      <c r="Y108" s="245">
        <f t="shared" si="58"/>
        <v>2.6399999999999997</v>
      </c>
    </row>
    <row r="109" spans="1:25" x14ac:dyDescent="0.25">
      <c r="A109" s="27">
        <v>22</v>
      </c>
      <c r="B109" s="59">
        <f>'2017-2018 исходные'!B109</f>
        <v>61430</v>
      </c>
      <c r="C109" s="82" t="str">
        <f>'2017-2018 исходные'!C109</f>
        <v>МАОУ СШ № 143</v>
      </c>
      <c r="D109" s="186">
        <f>'2017-2018 исходные'!F109</f>
        <v>0.97037037037037033</v>
      </c>
      <c r="E109" s="181">
        <f t="shared" si="53"/>
        <v>0.86246628167736805</v>
      </c>
      <c r="F109" s="228" t="str">
        <f t="shared" si="46"/>
        <v>A</v>
      </c>
      <c r="G109" s="138">
        <f>'2017-2018 исходные'!J109</f>
        <v>0.84732824427480913</v>
      </c>
      <c r="H109" s="38">
        <f t="shared" si="54"/>
        <v>0.66810607813734524</v>
      </c>
      <c r="I109" s="228" t="str">
        <f t="shared" si="52"/>
        <v>A</v>
      </c>
      <c r="J109" s="106">
        <f>'2017-2018 исходные'!M109</f>
        <v>0.8188405797101449</v>
      </c>
      <c r="K109" s="38">
        <f t="shared" si="55"/>
        <v>0.59564726242798471</v>
      </c>
      <c r="L109" s="228" t="str">
        <f t="shared" si="38"/>
        <v>A</v>
      </c>
      <c r="M109" s="115">
        <f>'2017-2018 исходные'!P109</f>
        <v>0.36231884057971014</v>
      </c>
      <c r="N109" s="38">
        <f t="shared" si="56"/>
        <v>0.47673151886449738</v>
      </c>
      <c r="O109" s="228" t="str">
        <f t="shared" si="39"/>
        <v>C</v>
      </c>
      <c r="P109" s="122">
        <f>'2017-2018 исходные'!S109</f>
        <v>16.739130434782609</v>
      </c>
      <c r="Q109" s="101">
        <f t="shared" si="57"/>
        <v>13.73006652610473</v>
      </c>
      <c r="R109" s="239" t="str">
        <f t="shared" si="51"/>
        <v>C</v>
      </c>
      <c r="S109" s="380" t="str">
        <f t="shared" si="36"/>
        <v>B</v>
      </c>
      <c r="T109" s="376">
        <f t="shared" si="40"/>
        <v>4.2</v>
      </c>
      <c r="U109" s="243">
        <f t="shared" si="41"/>
        <v>4.2</v>
      </c>
      <c r="V109" s="243">
        <f t="shared" si="42"/>
        <v>4.2</v>
      </c>
      <c r="W109" s="243">
        <f t="shared" si="43"/>
        <v>2</v>
      </c>
      <c r="X109" s="243">
        <f t="shared" si="44"/>
        <v>2</v>
      </c>
      <c r="Y109" s="245">
        <f t="shared" si="58"/>
        <v>3.3200000000000003</v>
      </c>
    </row>
    <row r="110" spans="1:25" x14ac:dyDescent="0.25">
      <c r="A110" s="27">
        <v>23</v>
      </c>
      <c r="B110" s="59">
        <f>'2017-2018 исходные'!B110</f>
        <v>61440</v>
      </c>
      <c r="C110" s="82" t="str">
        <f>'2017-2018 исходные'!C110</f>
        <v>МБОУ СШ № 144</v>
      </c>
      <c r="D110" s="186">
        <f>'2017-2018 исходные'!F110</f>
        <v>0.84313725490196079</v>
      </c>
      <c r="E110" s="181">
        <f t="shared" si="53"/>
        <v>0.86246628167736805</v>
      </c>
      <c r="F110" s="228" t="str">
        <f t="shared" si="46"/>
        <v>C</v>
      </c>
      <c r="G110" s="138">
        <f>'2017-2018 исходные'!J110</f>
        <v>0.5</v>
      </c>
      <c r="H110" s="38">
        <f t="shared" si="54"/>
        <v>0.66810607813734524</v>
      </c>
      <c r="I110" s="230" t="str">
        <f t="shared" si="52"/>
        <v>C</v>
      </c>
      <c r="J110" s="106">
        <f>'2017-2018 исходные'!M110</f>
        <v>0.46846846846846846</v>
      </c>
      <c r="K110" s="38">
        <f t="shared" si="55"/>
        <v>0.59564726242798471</v>
      </c>
      <c r="L110" s="230" t="str">
        <f t="shared" si="38"/>
        <v>C</v>
      </c>
      <c r="M110" s="115">
        <f>'2017-2018 исходные'!P110</f>
        <v>0.48648648648648651</v>
      </c>
      <c r="N110" s="38">
        <f t="shared" si="56"/>
        <v>0.47673151886449738</v>
      </c>
      <c r="O110" s="228" t="str">
        <f t="shared" si="39"/>
        <v>B</v>
      </c>
      <c r="P110" s="122">
        <f>'2017-2018 исходные'!S110</f>
        <v>19.702702702702702</v>
      </c>
      <c r="Q110" s="101">
        <f t="shared" si="57"/>
        <v>13.73006652610473</v>
      </c>
      <c r="R110" s="239" t="str">
        <f t="shared" si="51"/>
        <v>C</v>
      </c>
      <c r="S110" s="380" t="str">
        <f t="shared" si="36"/>
        <v>C</v>
      </c>
      <c r="T110" s="376">
        <f t="shared" si="40"/>
        <v>2</v>
      </c>
      <c r="U110" s="243">
        <f t="shared" si="41"/>
        <v>2</v>
      </c>
      <c r="V110" s="243">
        <f t="shared" si="42"/>
        <v>2</v>
      </c>
      <c r="W110" s="243">
        <f t="shared" si="43"/>
        <v>2.5</v>
      </c>
      <c r="X110" s="243">
        <f t="shared" si="44"/>
        <v>2</v>
      </c>
      <c r="Y110" s="245">
        <f t="shared" si="58"/>
        <v>2.1</v>
      </c>
    </row>
    <row r="111" spans="1:25" x14ac:dyDescent="0.25">
      <c r="A111" s="27">
        <v>24</v>
      </c>
      <c r="B111" s="59">
        <f>'2017-2018 исходные'!B111</f>
        <v>61450</v>
      </c>
      <c r="C111" s="82" t="str">
        <f>'2017-2018 исходные'!C111</f>
        <v>МАОУ СШ № 145</v>
      </c>
      <c r="D111" s="186">
        <f>'2017-2018 исходные'!F111</f>
        <v>0.91111111111111132</v>
      </c>
      <c r="E111" s="181">
        <f t="shared" si="53"/>
        <v>0.86246628167736805</v>
      </c>
      <c r="F111" s="228" t="str">
        <f t="shared" si="46"/>
        <v>A</v>
      </c>
      <c r="G111" s="138">
        <f>'2017-2018 исходные'!J111</f>
        <v>0.76829268292682917</v>
      </c>
      <c r="H111" s="38">
        <f t="shared" si="54"/>
        <v>0.66810607813734524</v>
      </c>
      <c r="I111" s="228" t="str">
        <f t="shared" si="52"/>
        <v>B</v>
      </c>
      <c r="J111" s="106">
        <f>'2017-2018 исходные'!M111</f>
        <v>0.70329670329670335</v>
      </c>
      <c r="K111" s="38">
        <f t="shared" si="55"/>
        <v>0.59564726242798471</v>
      </c>
      <c r="L111" s="228" t="str">
        <f t="shared" si="38"/>
        <v>B</v>
      </c>
      <c r="M111" s="115">
        <f>'2017-2018 исходные'!P111</f>
        <v>0.37362637362637363</v>
      </c>
      <c r="N111" s="38">
        <f t="shared" si="56"/>
        <v>0.47673151886449738</v>
      </c>
      <c r="O111" s="232" t="str">
        <f t="shared" si="39"/>
        <v>C</v>
      </c>
      <c r="P111" s="122">
        <f>'2017-2018 исходные'!S111</f>
        <v>15.153846153846153</v>
      </c>
      <c r="Q111" s="101">
        <f t="shared" si="57"/>
        <v>13.73006652610473</v>
      </c>
      <c r="R111" s="232" t="str">
        <f t="shared" si="51"/>
        <v>C</v>
      </c>
      <c r="S111" s="380" t="str">
        <f t="shared" si="36"/>
        <v>B</v>
      </c>
      <c r="T111" s="376">
        <f t="shared" si="40"/>
        <v>4.2</v>
      </c>
      <c r="U111" s="243">
        <f t="shared" si="41"/>
        <v>2.5</v>
      </c>
      <c r="V111" s="243">
        <f t="shared" si="42"/>
        <v>2.5</v>
      </c>
      <c r="W111" s="243">
        <f t="shared" si="43"/>
        <v>2</v>
      </c>
      <c r="X111" s="243">
        <f t="shared" si="44"/>
        <v>2</v>
      </c>
      <c r="Y111" s="245">
        <f t="shared" si="58"/>
        <v>2.6399999999999997</v>
      </c>
    </row>
    <row r="112" spans="1:25" x14ac:dyDescent="0.25">
      <c r="A112" s="27">
        <v>25</v>
      </c>
      <c r="B112" s="59">
        <f>'2017-2018 исходные'!B112</f>
        <v>61470</v>
      </c>
      <c r="C112" s="82" t="str">
        <f>'2017-2018 исходные'!C112</f>
        <v>МБОУ СШ № 147</v>
      </c>
      <c r="D112" s="186">
        <f>'2017-2018 исходные'!F112</f>
        <v>0.89743589743589747</v>
      </c>
      <c r="E112" s="181">
        <f t="shared" si="53"/>
        <v>0.86246628167736805</v>
      </c>
      <c r="F112" s="228" t="str">
        <f t="shared" si="46"/>
        <v>B</v>
      </c>
      <c r="G112" s="138">
        <f>'2017-2018 исходные'!J112</f>
        <v>0.65714285714285714</v>
      </c>
      <c r="H112" s="38">
        <f t="shared" si="54"/>
        <v>0.66810607813734524</v>
      </c>
      <c r="I112" s="228" t="str">
        <f t="shared" si="52"/>
        <v>C</v>
      </c>
      <c r="J112" s="106">
        <f>'2017-2018 исходные'!M112</f>
        <v>0.60493827160493829</v>
      </c>
      <c r="K112" s="38">
        <f t="shared" si="55"/>
        <v>0.59564726242798471</v>
      </c>
      <c r="L112" s="228" t="str">
        <f t="shared" si="38"/>
        <v>B</v>
      </c>
      <c r="M112" s="115">
        <f>'2017-2018 исходные'!P112</f>
        <v>0.44444444444444442</v>
      </c>
      <c r="N112" s="38">
        <f t="shared" si="56"/>
        <v>0.47673151886449738</v>
      </c>
      <c r="O112" s="230" t="str">
        <f t="shared" si="39"/>
        <v>C</v>
      </c>
      <c r="P112" s="122">
        <f>'2017-2018 исходные'!S112</f>
        <v>13.654320987654321</v>
      </c>
      <c r="Q112" s="101">
        <f t="shared" si="57"/>
        <v>13.73006652610473</v>
      </c>
      <c r="R112" s="232" t="str">
        <f t="shared" si="51"/>
        <v>B</v>
      </c>
      <c r="S112" s="380" t="str">
        <f t="shared" si="36"/>
        <v>C</v>
      </c>
      <c r="T112" s="376">
        <f t="shared" si="40"/>
        <v>2.5</v>
      </c>
      <c r="U112" s="243">
        <f t="shared" si="41"/>
        <v>2</v>
      </c>
      <c r="V112" s="243">
        <f t="shared" si="42"/>
        <v>2.5</v>
      </c>
      <c r="W112" s="243">
        <f t="shared" si="43"/>
        <v>2</v>
      </c>
      <c r="X112" s="243">
        <f t="shared" si="44"/>
        <v>2.5</v>
      </c>
      <c r="Y112" s="245">
        <f t="shared" si="58"/>
        <v>2.2999999999999998</v>
      </c>
    </row>
    <row r="113" spans="1:25" x14ac:dyDescent="0.25">
      <c r="A113" s="27">
        <v>26</v>
      </c>
      <c r="B113" s="59">
        <f>'2017-2018 исходные'!B113</f>
        <v>61490</v>
      </c>
      <c r="C113" s="82" t="str">
        <f>'2017-2018 исходные'!C113</f>
        <v>МАОУ СШ № 149</v>
      </c>
      <c r="D113" s="186">
        <f>'2017-2018 исходные'!F113</f>
        <v>0.93076923076923079</v>
      </c>
      <c r="E113" s="181">
        <f t="shared" si="53"/>
        <v>0.86246628167736805</v>
      </c>
      <c r="F113" s="228" t="str">
        <f t="shared" si="46"/>
        <v>A</v>
      </c>
      <c r="G113" s="138">
        <f>'2017-2018 исходные'!J113</f>
        <v>0.69421487603305787</v>
      </c>
      <c r="H113" s="38">
        <f t="shared" si="54"/>
        <v>0.66810607813734524</v>
      </c>
      <c r="I113" s="228" t="str">
        <f t="shared" si="52"/>
        <v>B</v>
      </c>
      <c r="J113" s="106">
        <f>'2017-2018 исходные'!M113</f>
        <v>0.62142857142857144</v>
      </c>
      <c r="K113" s="38">
        <f t="shared" si="55"/>
        <v>0.59564726242798471</v>
      </c>
      <c r="L113" s="229" t="str">
        <f t="shared" si="38"/>
        <v>B</v>
      </c>
      <c r="M113" s="115">
        <f>'2017-2018 исходные'!P113</f>
        <v>0.43571428571428572</v>
      </c>
      <c r="N113" s="38">
        <f t="shared" si="56"/>
        <v>0.47673151886449738</v>
      </c>
      <c r="O113" s="228" t="str">
        <f t="shared" si="39"/>
        <v>C</v>
      </c>
      <c r="P113" s="122">
        <f>'2017-2018 исходные'!S113</f>
        <v>16.464285714285715</v>
      </c>
      <c r="Q113" s="101">
        <f t="shared" si="57"/>
        <v>13.73006652610473</v>
      </c>
      <c r="R113" s="239" t="str">
        <f t="shared" si="51"/>
        <v>C</v>
      </c>
      <c r="S113" s="380" t="str">
        <f t="shared" si="36"/>
        <v>B</v>
      </c>
      <c r="T113" s="376">
        <f t="shared" si="40"/>
        <v>4.2</v>
      </c>
      <c r="U113" s="243">
        <f t="shared" si="41"/>
        <v>2.5</v>
      </c>
      <c r="V113" s="243">
        <f t="shared" si="42"/>
        <v>2.5</v>
      </c>
      <c r="W113" s="243">
        <f t="shared" si="43"/>
        <v>2</v>
      </c>
      <c r="X113" s="243">
        <f t="shared" si="44"/>
        <v>2</v>
      </c>
      <c r="Y113" s="245">
        <f t="shared" si="58"/>
        <v>2.6399999999999997</v>
      </c>
    </row>
    <row r="114" spans="1:25" x14ac:dyDescent="0.25">
      <c r="A114" s="27">
        <v>27</v>
      </c>
      <c r="B114" s="59">
        <f>'2017-2018 исходные'!B114</f>
        <v>61500</v>
      </c>
      <c r="C114" s="82" t="str">
        <f>'2017-2018 исходные'!C114</f>
        <v>МАОУ СШ № 150</v>
      </c>
      <c r="D114" s="186">
        <f>'2017-2018 исходные'!F114</f>
        <v>0.92028985507246375</v>
      </c>
      <c r="E114" s="181">
        <f t="shared" si="53"/>
        <v>0.86246628167736805</v>
      </c>
      <c r="F114" s="228" t="str">
        <f t="shared" si="46"/>
        <v>A</v>
      </c>
      <c r="G114" s="138">
        <f>'2017-2018 исходные'!J114</f>
        <v>0.60629921259842523</v>
      </c>
      <c r="H114" s="38">
        <f t="shared" si="54"/>
        <v>0.66810607813734524</v>
      </c>
      <c r="I114" s="228" t="str">
        <f t="shared" si="52"/>
        <v>C</v>
      </c>
      <c r="J114" s="106">
        <f>'2017-2018 исходные'!M114</f>
        <v>0.56462585034013602</v>
      </c>
      <c r="K114" s="38">
        <f t="shared" si="55"/>
        <v>0.59564726242798471</v>
      </c>
      <c r="L114" s="230" t="str">
        <f t="shared" si="38"/>
        <v>C</v>
      </c>
      <c r="M114" s="115">
        <f>'2017-2018 исходные'!P114</f>
        <v>0.56462585034013613</v>
      </c>
      <c r="N114" s="38">
        <f t="shared" si="56"/>
        <v>0.47673151886449738</v>
      </c>
      <c r="O114" s="232" t="str">
        <f t="shared" si="39"/>
        <v>B</v>
      </c>
      <c r="P114" s="122">
        <f>'2017-2018 исходные'!S114</f>
        <v>16.496598639455783</v>
      </c>
      <c r="Q114" s="101">
        <f t="shared" si="57"/>
        <v>13.73006652610473</v>
      </c>
      <c r="R114" s="239" t="str">
        <f t="shared" si="51"/>
        <v>C</v>
      </c>
      <c r="S114" s="380" t="str">
        <f t="shared" si="36"/>
        <v>B</v>
      </c>
      <c r="T114" s="376">
        <f t="shared" si="40"/>
        <v>4.2</v>
      </c>
      <c r="U114" s="243">
        <f t="shared" si="41"/>
        <v>2</v>
      </c>
      <c r="V114" s="243">
        <f t="shared" si="42"/>
        <v>2</v>
      </c>
      <c r="W114" s="243">
        <f t="shared" si="43"/>
        <v>2.5</v>
      </c>
      <c r="X114" s="243">
        <f t="shared" si="44"/>
        <v>2</v>
      </c>
      <c r="Y114" s="245">
        <f t="shared" si="58"/>
        <v>2.54</v>
      </c>
    </row>
    <row r="115" spans="1:25" x14ac:dyDescent="0.25">
      <c r="A115" s="27">
        <v>28</v>
      </c>
      <c r="B115" s="59">
        <f>'2017-2018 исходные'!B115</f>
        <v>61510</v>
      </c>
      <c r="C115" s="82" t="str">
        <f>'2017-2018 исходные'!C115</f>
        <v>МАОУ СШ № 151</v>
      </c>
      <c r="D115" s="186">
        <f>'2017-2018 исходные'!F115</f>
        <v>0.8523489932885906</v>
      </c>
      <c r="E115" s="181">
        <f t="shared" si="53"/>
        <v>0.86246628167736805</v>
      </c>
      <c r="F115" s="229" t="str">
        <f t="shared" si="46"/>
        <v>C</v>
      </c>
      <c r="G115" s="138">
        <f>'2017-2018 исходные'!J115</f>
        <v>0.59842519685039375</v>
      </c>
      <c r="H115" s="38">
        <f t="shared" si="54"/>
        <v>0.66810607813734524</v>
      </c>
      <c r="I115" s="228" t="str">
        <f t="shared" si="52"/>
        <v>C</v>
      </c>
      <c r="J115" s="106">
        <f>'2017-2018 исходные'!M115</f>
        <v>0.52662721893491127</v>
      </c>
      <c r="K115" s="38">
        <f t="shared" si="55"/>
        <v>0.59564726242798471</v>
      </c>
      <c r="L115" s="230" t="str">
        <f t="shared" si="38"/>
        <v>C</v>
      </c>
      <c r="M115" s="115">
        <f>'2017-2018 исходные'!P115</f>
        <v>0.57396449704142016</v>
      </c>
      <c r="N115" s="38">
        <f t="shared" si="56"/>
        <v>0.47673151886449738</v>
      </c>
      <c r="O115" s="232" t="str">
        <f t="shared" si="39"/>
        <v>B</v>
      </c>
      <c r="P115" s="122">
        <f>'2017-2018 исходные'!S115</f>
        <v>13.781065088757396</v>
      </c>
      <c r="Q115" s="101">
        <f t="shared" si="57"/>
        <v>13.73006652610473</v>
      </c>
      <c r="R115" s="232" t="str">
        <f t="shared" si="51"/>
        <v>B</v>
      </c>
      <c r="S115" s="380" t="str">
        <f t="shared" si="36"/>
        <v>C</v>
      </c>
      <c r="T115" s="376">
        <f t="shared" si="40"/>
        <v>2</v>
      </c>
      <c r="U115" s="243">
        <f t="shared" si="41"/>
        <v>2</v>
      </c>
      <c r="V115" s="243">
        <f t="shared" si="42"/>
        <v>2</v>
      </c>
      <c r="W115" s="243">
        <f t="shared" si="43"/>
        <v>2.5</v>
      </c>
      <c r="X115" s="243">
        <f t="shared" si="44"/>
        <v>2.5</v>
      </c>
      <c r="Y115" s="245">
        <f t="shared" si="58"/>
        <v>2.2000000000000002</v>
      </c>
    </row>
    <row r="116" spans="1:25" ht="15.75" thickBot="1" x14ac:dyDescent="0.3">
      <c r="A116" s="28">
        <v>29</v>
      </c>
      <c r="B116" s="59">
        <f>'2017-2018 исходные'!B116</f>
        <v>61520</v>
      </c>
      <c r="C116" s="82" t="str">
        <f>'2017-2018 исходные'!C116</f>
        <v xml:space="preserve">МАОУ СШ № 152 </v>
      </c>
      <c r="D116" s="187">
        <f>'2017-2018 исходные'!F116</f>
        <v>0.86238532110091748</v>
      </c>
      <c r="E116" s="182">
        <f t="shared" si="53"/>
        <v>0.86246628167736805</v>
      </c>
      <c r="F116" s="235" t="str">
        <f t="shared" si="46"/>
        <v>C</v>
      </c>
      <c r="G116" s="139">
        <f>'2017-2018 исходные'!J116</f>
        <v>0.44680851063829785</v>
      </c>
      <c r="H116" s="39">
        <f t="shared" si="54"/>
        <v>0.66810607813734524</v>
      </c>
      <c r="I116" s="230" t="str">
        <f t="shared" si="52"/>
        <v>C</v>
      </c>
      <c r="J116" s="107">
        <f>'2017-2018 исходные'!M116</f>
        <v>0.41269841269841268</v>
      </c>
      <c r="K116" s="39">
        <f t="shared" si="55"/>
        <v>0.59564726242798471</v>
      </c>
      <c r="L116" s="233" t="str">
        <f t="shared" si="38"/>
        <v>C</v>
      </c>
      <c r="M116" s="116">
        <f>'2017-2018 исходные'!P116</f>
        <v>0.65079365079365081</v>
      </c>
      <c r="N116" s="39">
        <f t="shared" si="56"/>
        <v>0.47673151886449738</v>
      </c>
      <c r="O116" s="228" t="str">
        <f t="shared" si="39"/>
        <v>B</v>
      </c>
      <c r="P116" s="123">
        <f>'2017-2018 исходные'!S116</f>
        <v>14.801587301587302</v>
      </c>
      <c r="Q116" s="102">
        <f t="shared" si="57"/>
        <v>13.73006652610473</v>
      </c>
      <c r="R116" s="232" t="str">
        <f t="shared" si="51"/>
        <v>C</v>
      </c>
      <c r="S116" s="382" t="str">
        <f t="shared" si="36"/>
        <v>C</v>
      </c>
      <c r="T116" s="377">
        <f t="shared" si="40"/>
        <v>2</v>
      </c>
      <c r="U116" s="247">
        <f t="shared" si="41"/>
        <v>2</v>
      </c>
      <c r="V116" s="247">
        <f t="shared" si="42"/>
        <v>2</v>
      </c>
      <c r="W116" s="247">
        <f t="shared" si="43"/>
        <v>2.5</v>
      </c>
      <c r="X116" s="247">
        <f t="shared" si="44"/>
        <v>2</v>
      </c>
      <c r="Y116" s="248">
        <f t="shared" si="58"/>
        <v>2.1</v>
      </c>
    </row>
    <row r="117" spans="1:25" ht="15.75" thickBot="1" x14ac:dyDescent="0.3">
      <c r="A117" s="25"/>
      <c r="B117" s="3"/>
      <c r="C117" s="3" t="s">
        <v>182</v>
      </c>
      <c r="D117" s="185">
        <f t="shared" ref="D117" si="59">AVERAGE(D118:D127)</f>
        <v>0.85218550651892144</v>
      </c>
      <c r="E117" s="192"/>
      <c r="F117" s="231" t="str">
        <f t="shared" si="46"/>
        <v>C</v>
      </c>
      <c r="G117" s="13">
        <f t="shared" ref="G117" si="60">AVERAGE(G118:G127)</f>
        <v>0.69704274710852965</v>
      </c>
      <c r="H117" s="133"/>
      <c r="I117" s="231" t="str">
        <f t="shared" si="52"/>
        <v>B</v>
      </c>
      <c r="J117" s="13">
        <f t="shared" ref="J117" si="61">AVERAGE(J118:J127)</f>
        <v>0.59264384288762184</v>
      </c>
      <c r="K117" s="36"/>
      <c r="L117" s="231" t="str">
        <f t="shared" si="38"/>
        <v>C</v>
      </c>
      <c r="M117" s="13">
        <f t="shared" ref="M117" si="62">AVERAGE(M118:M127)</f>
        <v>0.44563208652629199</v>
      </c>
      <c r="N117" s="133"/>
      <c r="O117" s="231" t="str">
        <f t="shared" si="39"/>
        <v>C</v>
      </c>
      <c r="P117" s="104">
        <f t="shared" ref="P117" si="63">AVERAGE(P118:P127)</f>
        <v>13.335630041438359</v>
      </c>
      <c r="Q117" s="135"/>
      <c r="R117" s="369" t="str">
        <f t="shared" si="51"/>
        <v>B</v>
      </c>
      <c r="S117" s="385" t="str">
        <f t="shared" si="36"/>
        <v>C</v>
      </c>
      <c r="T117" s="374">
        <f t="shared" si="40"/>
        <v>2</v>
      </c>
      <c r="U117" s="251">
        <f t="shared" si="41"/>
        <v>2.5</v>
      </c>
      <c r="V117" s="251">
        <f t="shared" si="42"/>
        <v>2</v>
      </c>
      <c r="W117" s="251">
        <f t="shared" si="43"/>
        <v>2</v>
      </c>
      <c r="X117" s="251">
        <f t="shared" si="44"/>
        <v>2.5</v>
      </c>
      <c r="Y117" s="252">
        <f t="shared" si="58"/>
        <v>2.2000000000000002</v>
      </c>
    </row>
    <row r="118" spans="1:25" x14ac:dyDescent="0.25">
      <c r="A118" s="23">
        <v>1</v>
      </c>
      <c r="B118" s="51">
        <f>'2017-2018 исходные'!B118</f>
        <v>70020</v>
      </c>
      <c r="C118" s="209" t="str">
        <f>'2017-2018 исходные'!C118</f>
        <v>МАОУ Гимназия № 2</v>
      </c>
      <c r="D118" s="186">
        <f>'2017-2018 исходные'!F118</f>
        <v>0.91780821917808242</v>
      </c>
      <c r="E118" s="191">
        <f t="shared" ref="E118:E127" si="64">$D$128</f>
        <v>0.86246628167736805</v>
      </c>
      <c r="F118" s="227" t="str">
        <f t="shared" si="46"/>
        <v>A</v>
      </c>
      <c r="G118" s="144">
        <f>'2017-2018 исходные'!J118</f>
        <v>0.97014925373134309</v>
      </c>
      <c r="H118" s="94">
        <f>$G$128</f>
        <v>0.66810607813734524</v>
      </c>
      <c r="I118" s="228" t="str">
        <f t="shared" si="52"/>
        <v>A</v>
      </c>
      <c r="J118" s="110">
        <f>'2017-2018 исходные'!M118</f>
        <v>0.94444444444444442</v>
      </c>
      <c r="K118" s="37">
        <f t="shared" ref="K118:K127" si="65">$J$128</f>
        <v>0.59564726242798471</v>
      </c>
      <c r="L118" s="227" t="str">
        <f t="shared" si="38"/>
        <v>A</v>
      </c>
      <c r="M118" s="117">
        <f>'2017-2018 исходные'!P118</f>
        <v>0.41666666666666663</v>
      </c>
      <c r="N118" s="94">
        <f t="shared" ref="N118:N127" si="66">$M$128</f>
        <v>0.47673151886449738</v>
      </c>
      <c r="O118" s="237" t="str">
        <f t="shared" si="39"/>
        <v>C</v>
      </c>
      <c r="P118" s="131">
        <f>'2017-2018 исходные'!S118</f>
        <v>14.875</v>
      </c>
      <c r="Q118" s="105">
        <f t="shared" ref="Q118:Q127" si="67">$P$128</f>
        <v>13.73006652610473</v>
      </c>
      <c r="R118" s="370" t="str">
        <f t="shared" si="51"/>
        <v>C</v>
      </c>
      <c r="S118" s="383" t="str">
        <f t="shared" si="36"/>
        <v>B</v>
      </c>
      <c r="T118" s="375">
        <f t="shared" si="40"/>
        <v>4.2</v>
      </c>
      <c r="U118" s="249">
        <f t="shared" si="41"/>
        <v>4.2</v>
      </c>
      <c r="V118" s="249">
        <f t="shared" si="42"/>
        <v>4.2</v>
      </c>
      <c r="W118" s="249">
        <f t="shared" si="43"/>
        <v>2</v>
      </c>
      <c r="X118" s="249">
        <f t="shared" si="44"/>
        <v>2</v>
      </c>
      <c r="Y118" s="250">
        <f t="shared" si="58"/>
        <v>3.3200000000000003</v>
      </c>
    </row>
    <row r="119" spans="1:25" x14ac:dyDescent="0.25">
      <c r="A119" s="24">
        <v>2</v>
      </c>
      <c r="B119" s="59">
        <f>'2017-2018 исходные'!B119</f>
        <v>70050</v>
      </c>
      <c r="C119" s="210" t="str">
        <f>'2017-2018 исходные'!C119</f>
        <v>МБОУ Гимназия № 12 "МиТ"</v>
      </c>
      <c r="D119" s="189">
        <f>'2017-2018 исходные'!F119</f>
        <v>0.93333333333333335</v>
      </c>
      <c r="E119" s="181">
        <f t="shared" si="64"/>
        <v>0.86246628167736805</v>
      </c>
      <c r="F119" s="229" t="str">
        <f t="shared" si="46"/>
        <v>A</v>
      </c>
      <c r="G119" s="111">
        <f>'2017-2018 исходные'!J119</f>
        <v>0.6071428571428571</v>
      </c>
      <c r="H119" s="38">
        <f t="shared" ref="H119:H127" si="68">$G$128</f>
        <v>0.66810607813734524</v>
      </c>
      <c r="I119" s="229" t="str">
        <f t="shared" si="52"/>
        <v>C</v>
      </c>
      <c r="J119" s="106">
        <f>'2017-2018 исходные'!M119</f>
        <v>0.5</v>
      </c>
      <c r="K119" s="38">
        <f t="shared" si="65"/>
        <v>0.59564726242798471</v>
      </c>
      <c r="L119" s="239" t="str">
        <f t="shared" si="38"/>
        <v>C</v>
      </c>
      <c r="M119" s="118">
        <f>'2017-2018 исходные'!P119</f>
        <v>0.33333333333333337</v>
      </c>
      <c r="N119" s="38">
        <f t="shared" si="66"/>
        <v>0.47673151886449738</v>
      </c>
      <c r="O119" s="228" t="str">
        <f t="shared" si="39"/>
        <v>C</v>
      </c>
      <c r="P119" s="122">
        <f>'2017-2018 исходные'!S119</f>
        <v>9.6944444444444446</v>
      </c>
      <c r="Q119" s="101">
        <f t="shared" si="67"/>
        <v>13.73006652610473</v>
      </c>
      <c r="R119" s="367" t="str">
        <f t="shared" si="51"/>
        <v>A</v>
      </c>
      <c r="S119" s="380" t="str">
        <f t="shared" si="36"/>
        <v>B</v>
      </c>
      <c r="T119" s="376">
        <f t="shared" si="40"/>
        <v>4.2</v>
      </c>
      <c r="U119" s="243">
        <f t="shared" si="41"/>
        <v>2</v>
      </c>
      <c r="V119" s="243">
        <f t="shared" si="42"/>
        <v>2</v>
      </c>
      <c r="W119" s="243">
        <f t="shared" si="43"/>
        <v>2</v>
      </c>
      <c r="X119" s="243">
        <f t="shared" si="44"/>
        <v>4.2</v>
      </c>
      <c r="Y119" s="245">
        <f t="shared" si="58"/>
        <v>2.88</v>
      </c>
    </row>
    <row r="120" spans="1:25" x14ac:dyDescent="0.25">
      <c r="A120" s="24">
        <v>3</v>
      </c>
      <c r="B120" s="59">
        <f>'2017-2018 исходные'!B120</f>
        <v>70110</v>
      </c>
      <c r="C120" s="210" t="str">
        <f>'2017-2018 исходные'!C120</f>
        <v>МБОУ  Гимназия № 16</v>
      </c>
      <c r="D120" s="189">
        <f>'2017-2018 исходные'!F120</f>
        <v>0.90909090909090906</v>
      </c>
      <c r="E120" s="181">
        <f t="shared" si="64"/>
        <v>0.86246628167736805</v>
      </c>
      <c r="F120" s="228" t="str">
        <f t="shared" si="46"/>
        <v>A</v>
      </c>
      <c r="G120" s="111">
        <f>'2017-2018 исходные'!J120</f>
        <v>0.84285714285714286</v>
      </c>
      <c r="H120" s="38">
        <f t="shared" si="68"/>
        <v>0.66810607813734524</v>
      </c>
      <c r="I120" s="228" t="str">
        <f t="shared" si="52"/>
        <v>A</v>
      </c>
      <c r="J120" s="106">
        <f>'2017-2018 исходные'!M120</f>
        <v>0.76923076923076927</v>
      </c>
      <c r="K120" s="38">
        <f t="shared" si="65"/>
        <v>0.59564726242798471</v>
      </c>
      <c r="L120" s="228" t="str">
        <f t="shared" si="38"/>
        <v>B</v>
      </c>
      <c r="M120" s="118">
        <f>'2017-2018 исходные'!P120</f>
        <v>0.39743589743589747</v>
      </c>
      <c r="N120" s="38">
        <f t="shared" si="66"/>
        <v>0.47673151886449738</v>
      </c>
      <c r="O120" s="233" t="str">
        <f t="shared" si="39"/>
        <v>C</v>
      </c>
      <c r="P120" s="122">
        <f>'2017-2018 исходные'!S120</f>
        <v>11.256410256410257</v>
      </c>
      <c r="Q120" s="101">
        <f t="shared" si="67"/>
        <v>13.73006652610473</v>
      </c>
      <c r="R120" s="232" t="str">
        <f t="shared" si="51"/>
        <v>B</v>
      </c>
      <c r="S120" s="380" t="str">
        <f t="shared" si="36"/>
        <v>B</v>
      </c>
      <c r="T120" s="376">
        <f t="shared" si="40"/>
        <v>4.2</v>
      </c>
      <c r="U120" s="243">
        <f t="shared" si="41"/>
        <v>4.2</v>
      </c>
      <c r="V120" s="243">
        <f t="shared" si="42"/>
        <v>2.5</v>
      </c>
      <c r="W120" s="243">
        <f t="shared" si="43"/>
        <v>2</v>
      </c>
      <c r="X120" s="243">
        <f t="shared" si="44"/>
        <v>2.5</v>
      </c>
      <c r="Y120" s="245">
        <f t="shared" si="58"/>
        <v>3.08</v>
      </c>
    </row>
    <row r="121" spans="1:25" x14ac:dyDescent="0.25">
      <c r="A121" s="24">
        <v>4</v>
      </c>
      <c r="B121" s="59">
        <f>'2017-2018 исходные'!B121</f>
        <v>70021</v>
      </c>
      <c r="C121" s="210" t="str">
        <f>'2017-2018 исходные'!C121</f>
        <v>МБОУ Лицей № 2</v>
      </c>
      <c r="D121" s="189">
        <f>'2017-2018 исходные'!F121</f>
        <v>0.81428571428571428</v>
      </c>
      <c r="E121" s="181">
        <f t="shared" si="64"/>
        <v>0.86246628167736805</v>
      </c>
      <c r="F121" s="228" t="str">
        <f t="shared" si="46"/>
        <v>C</v>
      </c>
      <c r="G121" s="111">
        <f>'2017-2018 исходные'!J121</f>
        <v>0.66666666666666663</v>
      </c>
      <c r="H121" s="38">
        <f t="shared" si="68"/>
        <v>0.66810607813734524</v>
      </c>
      <c r="I121" s="228" t="str">
        <f t="shared" si="52"/>
        <v>C</v>
      </c>
      <c r="J121" s="106">
        <f>'2017-2018 исходные'!M121</f>
        <v>0.58208955223880599</v>
      </c>
      <c r="K121" s="38">
        <f t="shared" si="65"/>
        <v>0.59564726242798471</v>
      </c>
      <c r="L121" s="230" t="str">
        <f t="shared" si="38"/>
        <v>C</v>
      </c>
      <c r="M121" s="118">
        <f>'2017-2018 исходные'!P121</f>
        <v>0.43283582089552242</v>
      </c>
      <c r="N121" s="38">
        <f t="shared" si="66"/>
        <v>0.47673151886449738</v>
      </c>
      <c r="O121" s="228" t="str">
        <f t="shared" si="39"/>
        <v>C</v>
      </c>
      <c r="P121" s="122">
        <f>'2017-2018 исходные'!S121</f>
        <v>12.880597014925373</v>
      </c>
      <c r="Q121" s="101">
        <f t="shared" si="67"/>
        <v>13.73006652610473</v>
      </c>
      <c r="R121" s="232" t="str">
        <f t="shared" si="51"/>
        <v>B</v>
      </c>
      <c r="S121" s="380" t="str">
        <f t="shared" si="36"/>
        <v>C</v>
      </c>
      <c r="T121" s="376">
        <f t="shared" si="40"/>
        <v>2</v>
      </c>
      <c r="U121" s="243">
        <f t="shared" si="41"/>
        <v>2</v>
      </c>
      <c r="V121" s="243">
        <f t="shared" si="42"/>
        <v>2</v>
      </c>
      <c r="W121" s="243">
        <f t="shared" si="43"/>
        <v>2</v>
      </c>
      <c r="X121" s="243">
        <f t="shared" si="44"/>
        <v>2.5</v>
      </c>
      <c r="Y121" s="245">
        <f t="shared" si="58"/>
        <v>2.1</v>
      </c>
    </row>
    <row r="122" spans="1:25" x14ac:dyDescent="0.25">
      <c r="A122" s="24">
        <v>5</v>
      </c>
      <c r="B122" s="59">
        <f>'2017-2018 исходные'!B122</f>
        <v>70040</v>
      </c>
      <c r="C122" s="210" t="str">
        <f>'2017-2018 исходные'!C122</f>
        <v>МБОУ СШ № 4</v>
      </c>
      <c r="D122" s="189">
        <f>'2017-2018 исходные'!F122</f>
        <v>0.875</v>
      </c>
      <c r="E122" s="181">
        <f t="shared" si="64"/>
        <v>0.86246628167736805</v>
      </c>
      <c r="F122" s="228" t="str">
        <f t="shared" si="46"/>
        <v>B</v>
      </c>
      <c r="G122" s="111">
        <f>'2017-2018 исходные'!J122</f>
        <v>0.7142857142857143</v>
      </c>
      <c r="H122" s="38">
        <f t="shared" si="68"/>
        <v>0.66810607813734524</v>
      </c>
      <c r="I122" s="228" t="str">
        <f t="shared" si="52"/>
        <v>B</v>
      </c>
      <c r="J122" s="106">
        <f>'2017-2018 исходные'!M122</f>
        <v>0.61363636363636365</v>
      </c>
      <c r="K122" s="38">
        <f t="shared" si="65"/>
        <v>0.59564726242798471</v>
      </c>
      <c r="L122" s="229" t="str">
        <f t="shared" si="38"/>
        <v>B</v>
      </c>
      <c r="M122" s="118">
        <f>'2017-2018 исходные'!P122</f>
        <v>0.27272727272727276</v>
      </c>
      <c r="N122" s="38">
        <f t="shared" si="66"/>
        <v>0.47673151886449738</v>
      </c>
      <c r="O122" s="228" t="str">
        <f t="shared" si="39"/>
        <v>D</v>
      </c>
      <c r="P122" s="122">
        <f>'2017-2018 исходные'!S122</f>
        <v>11.772727272727273</v>
      </c>
      <c r="Q122" s="101">
        <f t="shared" si="67"/>
        <v>13.73006652610473</v>
      </c>
      <c r="R122" s="321" t="str">
        <f t="shared" si="51"/>
        <v>B</v>
      </c>
      <c r="S122" s="380" t="str">
        <f t="shared" si="36"/>
        <v>B</v>
      </c>
      <c r="T122" s="376">
        <f t="shared" si="40"/>
        <v>2.5</v>
      </c>
      <c r="U122" s="243">
        <f t="shared" si="41"/>
        <v>2.5</v>
      </c>
      <c r="V122" s="243">
        <f t="shared" si="42"/>
        <v>2.5</v>
      </c>
      <c r="W122" s="243">
        <v>1.8</v>
      </c>
      <c r="X122" s="243">
        <f t="shared" si="44"/>
        <v>2.5</v>
      </c>
      <c r="Y122" s="245">
        <f t="shared" si="58"/>
        <v>2.3600000000000003</v>
      </c>
    </row>
    <row r="123" spans="1:25" x14ac:dyDescent="0.25">
      <c r="A123" s="24">
        <v>6</v>
      </c>
      <c r="B123" s="59">
        <f>'2017-2018 исходные'!B123</f>
        <v>70100</v>
      </c>
      <c r="C123" s="210" t="str">
        <f>'2017-2018 исходные'!C123</f>
        <v>МБОУ СШ № 10</v>
      </c>
      <c r="D123" s="189">
        <f>'2017-2018 исходные'!F123</f>
        <v>0.86111111111111116</v>
      </c>
      <c r="E123" s="181">
        <f t="shared" si="64"/>
        <v>0.86246628167736805</v>
      </c>
      <c r="F123" s="230" t="str">
        <f t="shared" si="46"/>
        <v>C</v>
      </c>
      <c r="G123" s="111">
        <f>'2017-2018 исходные'!J123</f>
        <v>0.62903225806451613</v>
      </c>
      <c r="H123" s="38">
        <f t="shared" si="68"/>
        <v>0.66810607813734524</v>
      </c>
      <c r="I123" s="228" t="str">
        <f t="shared" si="52"/>
        <v>C</v>
      </c>
      <c r="J123" s="106">
        <f>'2017-2018 исходные'!M123</f>
        <v>0.6029411764705882</v>
      </c>
      <c r="K123" s="38">
        <f t="shared" si="65"/>
        <v>0.59564726242798471</v>
      </c>
      <c r="L123" s="228" t="str">
        <f t="shared" si="38"/>
        <v>B</v>
      </c>
      <c r="M123" s="118">
        <f>'2017-2018 исходные'!P123</f>
        <v>0.58823529411764708</v>
      </c>
      <c r="N123" s="38">
        <f t="shared" si="66"/>
        <v>0.47673151886449738</v>
      </c>
      <c r="O123" s="228" t="str">
        <f t="shared" si="39"/>
        <v>B</v>
      </c>
      <c r="P123" s="122">
        <f>'2017-2018 исходные'!S123</f>
        <v>14.691176470588236</v>
      </c>
      <c r="Q123" s="101">
        <f t="shared" si="67"/>
        <v>13.73006652610473</v>
      </c>
      <c r="R123" s="232" t="str">
        <f t="shared" si="51"/>
        <v>C</v>
      </c>
      <c r="S123" s="380" t="str">
        <f t="shared" si="36"/>
        <v>C</v>
      </c>
      <c r="T123" s="376">
        <f t="shared" si="40"/>
        <v>2</v>
      </c>
      <c r="U123" s="243">
        <f t="shared" si="41"/>
        <v>2</v>
      </c>
      <c r="V123" s="243">
        <f t="shared" si="42"/>
        <v>2.5</v>
      </c>
      <c r="W123" s="243">
        <f t="shared" si="43"/>
        <v>2.5</v>
      </c>
      <c r="X123" s="243">
        <f t="shared" si="44"/>
        <v>2</v>
      </c>
      <c r="Y123" s="245">
        <f t="shared" si="58"/>
        <v>2.2000000000000002</v>
      </c>
    </row>
    <row r="124" spans="1:25" x14ac:dyDescent="0.25">
      <c r="A124" s="24">
        <v>7</v>
      </c>
      <c r="B124" s="59">
        <f>'2017-2018 исходные'!B124</f>
        <v>70140</v>
      </c>
      <c r="C124" s="210" t="str">
        <f>'2017-2018 исходные'!C124</f>
        <v>МБОУ СШ № 14</v>
      </c>
      <c r="D124" s="189">
        <f>'2017-2018 исходные'!F124</f>
        <v>0.71875</v>
      </c>
      <c r="E124" s="181">
        <f t="shared" si="64"/>
        <v>0.86246628167736805</v>
      </c>
      <c r="F124" s="228" t="str">
        <f t="shared" si="46"/>
        <v>C</v>
      </c>
      <c r="G124" s="111">
        <f>'2017-2018 исходные'!J124</f>
        <v>0.78260869565217395</v>
      </c>
      <c r="H124" s="38">
        <f t="shared" si="68"/>
        <v>0.66810607813734524</v>
      </c>
      <c r="I124" s="228" t="str">
        <f t="shared" si="52"/>
        <v>B</v>
      </c>
      <c r="J124" s="106">
        <f>'2017-2018 исходные'!M124</f>
        <v>0.54545454545454541</v>
      </c>
      <c r="K124" s="38">
        <f t="shared" si="65"/>
        <v>0.59564726242798471</v>
      </c>
      <c r="L124" s="228" t="str">
        <f t="shared" si="38"/>
        <v>C</v>
      </c>
      <c r="M124" s="118">
        <f>'2017-2018 исходные'!P124</f>
        <v>0.42424242424242425</v>
      </c>
      <c r="N124" s="38">
        <f t="shared" si="66"/>
        <v>0.47673151886449738</v>
      </c>
      <c r="O124" s="228" t="str">
        <f t="shared" si="39"/>
        <v>C</v>
      </c>
      <c r="P124" s="122">
        <f>'2017-2018 исходные'!S124</f>
        <v>13.515151515151516</v>
      </c>
      <c r="Q124" s="101">
        <f t="shared" si="67"/>
        <v>13.73006652610473</v>
      </c>
      <c r="R124" s="232" t="str">
        <f t="shared" si="51"/>
        <v>B</v>
      </c>
      <c r="S124" s="380" t="str">
        <f t="shared" si="36"/>
        <v>C</v>
      </c>
      <c r="T124" s="376">
        <f t="shared" si="40"/>
        <v>2</v>
      </c>
      <c r="U124" s="243">
        <f t="shared" si="41"/>
        <v>2.5</v>
      </c>
      <c r="V124" s="243">
        <f t="shared" si="42"/>
        <v>2</v>
      </c>
      <c r="W124" s="243">
        <f t="shared" si="43"/>
        <v>2</v>
      </c>
      <c r="X124" s="243">
        <f t="shared" si="44"/>
        <v>2.5</v>
      </c>
      <c r="Y124" s="245">
        <f t="shared" si="58"/>
        <v>2.2000000000000002</v>
      </c>
    </row>
    <row r="125" spans="1:25" x14ac:dyDescent="0.25">
      <c r="A125" s="24">
        <v>8</v>
      </c>
      <c r="B125" s="59">
        <f>'2017-2018 исходные'!B125</f>
        <v>70270</v>
      </c>
      <c r="C125" s="210" t="str">
        <f>'2017-2018 исходные'!C125</f>
        <v>МБОУ СШ № 27</v>
      </c>
      <c r="D125" s="189">
        <f>'2017-2018 исходные'!F125</f>
        <v>0.75510204081632648</v>
      </c>
      <c r="E125" s="181">
        <f t="shared" si="64"/>
        <v>0.86246628167736805</v>
      </c>
      <c r="F125" s="230" t="str">
        <f t="shared" si="46"/>
        <v>C</v>
      </c>
      <c r="G125" s="111">
        <f>'2017-2018 исходные'!J125</f>
        <v>0.78378378378378377</v>
      </c>
      <c r="H125" s="38">
        <f t="shared" si="68"/>
        <v>0.66810607813734524</v>
      </c>
      <c r="I125" s="230" t="str">
        <f t="shared" si="52"/>
        <v>B</v>
      </c>
      <c r="J125" s="106">
        <f>'2017-2018 исходные'!M125</f>
        <v>0.5636363636363636</v>
      </c>
      <c r="K125" s="38">
        <f t="shared" si="65"/>
        <v>0.59564726242798471</v>
      </c>
      <c r="L125" s="239" t="str">
        <f t="shared" si="38"/>
        <v>C</v>
      </c>
      <c r="M125" s="118">
        <f>'2017-2018 исходные'!P125</f>
        <v>0.52727272727272723</v>
      </c>
      <c r="N125" s="38">
        <f t="shared" si="66"/>
        <v>0.47673151886449738</v>
      </c>
      <c r="O125" s="228" t="str">
        <f t="shared" si="39"/>
        <v>B</v>
      </c>
      <c r="P125" s="122">
        <f>'2017-2018 исходные'!S125</f>
        <v>12.945454545454545</v>
      </c>
      <c r="Q125" s="101">
        <f t="shared" si="67"/>
        <v>13.73006652610473</v>
      </c>
      <c r="R125" s="232" t="str">
        <f t="shared" si="51"/>
        <v>B</v>
      </c>
      <c r="S125" s="380" t="str">
        <f t="shared" si="36"/>
        <v>C</v>
      </c>
      <c r="T125" s="376">
        <f t="shared" si="40"/>
        <v>2</v>
      </c>
      <c r="U125" s="243">
        <f t="shared" si="41"/>
        <v>2.5</v>
      </c>
      <c r="V125" s="243">
        <f t="shared" si="42"/>
        <v>2</v>
      </c>
      <c r="W125" s="243">
        <f t="shared" si="43"/>
        <v>2.5</v>
      </c>
      <c r="X125" s="243">
        <f t="shared" si="44"/>
        <v>2.5</v>
      </c>
      <c r="Y125" s="245">
        <f t="shared" si="58"/>
        <v>2.2999999999999998</v>
      </c>
    </row>
    <row r="126" spans="1:25" x14ac:dyDescent="0.25">
      <c r="A126" s="24">
        <v>9</v>
      </c>
      <c r="B126" s="59">
        <f>'2017-2018 исходные'!B126</f>
        <v>70510</v>
      </c>
      <c r="C126" s="210" t="str">
        <f>'2017-2018 исходные'!C126</f>
        <v>МБОУ СШ № 51</v>
      </c>
      <c r="D126" s="189">
        <f>'2017-2018 исходные'!F126</f>
        <v>0.84848484848484851</v>
      </c>
      <c r="E126" s="181">
        <f t="shared" si="64"/>
        <v>0.86246628167736805</v>
      </c>
      <c r="F126" s="230" t="str">
        <f t="shared" si="46"/>
        <v>C</v>
      </c>
      <c r="G126" s="111">
        <f>'2017-2018 исходные'!J126</f>
        <v>0.7142857142857143</v>
      </c>
      <c r="H126" s="38">
        <f t="shared" si="68"/>
        <v>0.66810607813734524</v>
      </c>
      <c r="I126" s="230" t="str">
        <f t="shared" si="52"/>
        <v>B</v>
      </c>
      <c r="J126" s="106">
        <f>'2017-2018 исходные'!M126</f>
        <v>0.5714285714285714</v>
      </c>
      <c r="K126" s="38">
        <f t="shared" si="65"/>
        <v>0.59564726242798471</v>
      </c>
      <c r="L126" s="239" t="str">
        <f t="shared" si="38"/>
        <v>C</v>
      </c>
      <c r="M126" s="118">
        <f>'2017-2018 исходные'!P126</f>
        <v>0.42857142857142855</v>
      </c>
      <c r="N126" s="38">
        <f t="shared" si="66"/>
        <v>0.47673151886449738</v>
      </c>
      <c r="O126" s="228" t="str">
        <f t="shared" si="39"/>
        <v>C</v>
      </c>
      <c r="P126" s="122">
        <f>'2017-2018 исходные'!S126</f>
        <v>14.542857142857143</v>
      </c>
      <c r="Q126" s="101">
        <f t="shared" si="67"/>
        <v>13.73006652610473</v>
      </c>
      <c r="R126" s="232" t="str">
        <f t="shared" si="51"/>
        <v>C</v>
      </c>
      <c r="S126" s="380" t="str">
        <f t="shared" si="36"/>
        <v>C</v>
      </c>
      <c r="T126" s="376">
        <f t="shared" si="40"/>
        <v>2</v>
      </c>
      <c r="U126" s="243">
        <f t="shared" si="41"/>
        <v>2.5</v>
      </c>
      <c r="V126" s="243">
        <f t="shared" si="42"/>
        <v>2</v>
      </c>
      <c r="W126" s="243">
        <f t="shared" si="43"/>
        <v>2</v>
      </c>
      <c r="X126" s="243">
        <f t="shared" si="44"/>
        <v>2</v>
      </c>
      <c r="Y126" s="245">
        <f t="shared" si="58"/>
        <v>2.1</v>
      </c>
    </row>
    <row r="127" spans="1:25" ht="15.75" thickBot="1" x14ac:dyDescent="0.3">
      <c r="A127" s="21">
        <v>10</v>
      </c>
      <c r="B127" s="59">
        <f>'2017-2018 исходные'!B127</f>
        <v>10880</v>
      </c>
      <c r="C127" s="210" t="str">
        <f>'2017-2018 исходные'!C127</f>
        <v>МБОУ СШ № 153</v>
      </c>
      <c r="D127" s="190">
        <f>'2017-2018 исходные'!F127</f>
        <v>0.88888888888888884</v>
      </c>
      <c r="E127" s="183">
        <f t="shared" si="64"/>
        <v>0.86246628167736805</v>
      </c>
      <c r="F127" s="238" t="str">
        <f t="shared" si="46"/>
        <v>B</v>
      </c>
      <c r="G127" s="145">
        <f>'2017-2018 исходные'!J127</f>
        <v>0.25961538461538464</v>
      </c>
      <c r="H127" s="40">
        <f t="shared" si="68"/>
        <v>0.66810607813734524</v>
      </c>
      <c r="I127" s="241" t="str">
        <f t="shared" si="52"/>
        <v>D</v>
      </c>
      <c r="J127" s="108">
        <f>'2017-2018 исходные'!M127</f>
        <v>0.23357664233576642</v>
      </c>
      <c r="K127" s="40">
        <f t="shared" si="65"/>
        <v>0.59564726242798471</v>
      </c>
      <c r="L127" s="240" t="str">
        <f t="shared" si="38"/>
        <v>D</v>
      </c>
      <c r="M127" s="119">
        <f>'2017-2018 исходные'!P127</f>
        <v>0.63500000000000001</v>
      </c>
      <c r="N127" s="40">
        <f t="shared" si="66"/>
        <v>0.47673151886449738</v>
      </c>
      <c r="O127" s="238" t="str">
        <f t="shared" si="39"/>
        <v>B</v>
      </c>
      <c r="P127" s="132">
        <f>'2017-2018 исходные'!S127</f>
        <v>17.182481751824817</v>
      </c>
      <c r="Q127" s="103">
        <f t="shared" si="67"/>
        <v>13.73006652610473</v>
      </c>
      <c r="R127" s="371" t="str">
        <f t="shared" si="51"/>
        <v>C</v>
      </c>
      <c r="S127" s="381" t="str">
        <f t="shared" si="36"/>
        <v>C</v>
      </c>
      <c r="T127" s="378">
        <f t="shared" si="40"/>
        <v>2.5</v>
      </c>
      <c r="U127" s="244">
        <f t="shared" si="41"/>
        <v>1</v>
      </c>
      <c r="V127" s="244">
        <f t="shared" si="42"/>
        <v>1</v>
      </c>
      <c r="W127" s="244">
        <f t="shared" si="43"/>
        <v>2.5</v>
      </c>
      <c r="X127" s="244">
        <f t="shared" si="44"/>
        <v>2</v>
      </c>
      <c r="Y127" s="246">
        <f t="shared" si="58"/>
        <v>1.8</v>
      </c>
    </row>
    <row r="128" spans="1:25" ht="16.5" thickBot="1" x14ac:dyDescent="0.3">
      <c r="A128" s="2"/>
      <c r="B128" s="11"/>
      <c r="C128" s="344" t="s">
        <v>126</v>
      </c>
      <c r="D128" s="345">
        <f>'2017-2018 исходные'!F128</f>
        <v>0.86246628167736805</v>
      </c>
      <c r="E128" s="346"/>
      <c r="F128" s="346"/>
      <c r="G128" s="347">
        <f>'2017-2018 исходные'!J128</f>
        <v>0.66810607813734524</v>
      </c>
      <c r="H128" s="348"/>
      <c r="I128" s="348"/>
      <c r="J128" s="347">
        <f>'2017-2018 исходные'!M128</f>
        <v>0.59564726242798471</v>
      </c>
      <c r="K128" s="348"/>
      <c r="L128" s="348"/>
      <c r="M128" s="347">
        <f>'2017-2018 исходные'!P128</f>
        <v>0.47673151886449738</v>
      </c>
      <c r="N128" s="348"/>
      <c r="O128" s="348"/>
      <c r="P128" s="349">
        <f>'2017-2018 исходные'!S128</f>
        <v>13.73006652610473</v>
      </c>
      <c r="Q128" s="19"/>
      <c r="R128" s="19"/>
      <c r="S128" s="19"/>
    </row>
    <row r="129" spans="1:19" ht="15.75" x14ac:dyDescent="0.25">
      <c r="A129" s="93"/>
      <c r="B129" s="93"/>
      <c r="C129" s="221" t="s">
        <v>167</v>
      </c>
      <c r="D129" s="358">
        <v>0.9</v>
      </c>
      <c r="E129" s="359"/>
      <c r="F129" s="359"/>
      <c r="G129" s="360">
        <v>0.8</v>
      </c>
      <c r="H129" s="361"/>
      <c r="I129" s="361"/>
      <c r="J129" s="358">
        <v>0.8</v>
      </c>
      <c r="K129" s="361"/>
      <c r="L129" s="361"/>
      <c r="M129" s="360">
        <v>0.8</v>
      </c>
      <c r="N129" s="361"/>
      <c r="O129" s="361"/>
      <c r="P129" s="362">
        <v>10.1</v>
      </c>
      <c r="Q129" s="222"/>
      <c r="R129" s="222"/>
      <c r="S129" s="222"/>
    </row>
    <row r="130" spans="1:19" ht="15.75" x14ac:dyDescent="0.25">
      <c r="A130" s="93"/>
      <c r="B130" s="93"/>
      <c r="C130" s="221" t="s">
        <v>168</v>
      </c>
      <c r="D130" s="223">
        <f>D128</f>
        <v>0.86246628167736805</v>
      </c>
      <c r="E130" s="223"/>
      <c r="F130" s="223"/>
      <c r="G130" s="223">
        <f t="shared" ref="G130:M130" si="69">G128</f>
        <v>0.66810607813734524</v>
      </c>
      <c r="H130" s="223"/>
      <c r="I130" s="223"/>
      <c r="J130" s="223">
        <f t="shared" si="69"/>
        <v>0.59564726242798471</v>
      </c>
      <c r="K130" s="223"/>
      <c r="L130" s="223"/>
      <c r="M130" s="223">
        <f t="shared" si="69"/>
        <v>0.47673151886449738</v>
      </c>
      <c r="N130" s="223"/>
      <c r="O130" s="223"/>
      <c r="P130" s="316">
        <f>MROUND(P128,2)</f>
        <v>14</v>
      </c>
      <c r="Q130" s="224"/>
      <c r="R130" s="224"/>
      <c r="S130" s="224"/>
    </row>
    <row r="131" spans="1:19" ht="15.75" x14ac:dyDescent="0.25">
      <c r="A131" s="93"/>
      <c r="B131" s="93"/>
      <c r="C131" s="221" t="s">
        <v>169</v>
      </c>
      <c r="D131" s="358">
        <v>0.5</v>
      </c>
      <c r="E131" s="359"/>
      <c r="F131" s="359"/>
      <c r="G131" s="360">
        <v>0.33</v>
      </c>
      <c r="H131" s="361"/>
      <c r="I131" s="363"/>
      <c r="J131" s="364">
        <v>0.33</v>
      </c>
      <c r="K131" s="363"/>
      <c r="L131" s="363"/>
      <c r="M131" s="364">
        <v>0.33</v>
      </c>
      <c r="N131" s="363"/>
      <c r="O131" s="363"/>
      <c r="P131" s="365">
        <v>25</v>
      </c>
      <c r="Q131" s="224"/>
      <c r="R131" s="224"/>
      <c r="S131" s="224"/>
    </row>
    <row r="132" spans="1:19" x14ac:dyDescent="0.25">
      <c r="B132" s="12" t="s">
        <v>117</v>
      </c>
      <c r="C132" s="20" t="s">
        <v>171</v>
      </c>
      <c r="L132" s="9"/>
    </row>
    <row r="133" spans="1:19" x14ac:dyDescent="0.25">
      <c r="B133" s="29" t="s">
        <v>119</v>
      </c>
      <c r="C133" s="20" t="s">
        <v>172</v>
      </c>
    </row>
    <row r="134" spans="1:19" x14ac:dyDescent="0.25">
      <c r="B134" s="30" t="s">
        <v>118</v>
      </c>
      <c r="C134" s="20" t="s">
        <v>173</v>
      </c>
    </row>
    <row r="135" spans="1:19" x14ac:dyDescent="0.25">
      <c r="B135" s="31" t="s">
        <v>120</v>
      </c>
      <c r="C135" s="20" t="s">
        <v>170</v>
      </c>
    </row>
  </sheetData>
  <conditionalFormatting sqref="Q7">
    <cfRule type="cellIs" dxfId="58" priority="143" operator="between">
      <formula>#REF!</formula>
      <formula>#REF!</formula>
    </cfRule>
    <cfRule type="cellIs" dxfId="57" priority="144" operator="between">
      <formula>$P$128</formula>
      <formula>#REF!</formula>
    </cfRule>
    <cfRule type="cellIs" dxfId="56" priority="145" operator="between">
      <formula>#REF!</formula>
      <formula>$P$128</formula>
    </cfRule>
    <cfRule type="cellIs" dxfId="55" priority="146" operator="between">
      <formula>#REF!</formula>
      <formula>#REF!</formula>
    </cfRule>
  </conditionalFormatting>
  <conditionalFormatting sqref="D128 D130:P130">
    <cfRule type="cellIs" dxfId="54" priority="58" operator="greaterThanOrEqual">
      <formula>"0.9"</formula>
    </cfRule>
  </conditionalFormatting>
  <conditionalFormatting sqref="D5:D127">
    <cfRule type="cellIs" dxfId="53" priority="54" stopIfTrue="1" operator="greaterThanOrEqual">
      <formula>$D$129</formula>
    </cfRule>
    <cfRule type="cellIs" dxfId="52" priority="55" stopIfTrue="1" operator="between">
      <formula>$D$130</formula>
      <formula>$D$129</formula>
    </cfRule>
    <cfRule type="cellIs" dxfId="51" priority="56" stopIfTrue="1" operator="between">
      <formula>$D$131</formula>
      <formula>$D$130</formula>
    </cfRule>
    <cfRule type="cellIs" dxfId="50" priority="57" stopIfTrue="1" operator="lessThan">
      <formula>$D$131</formula>
    </cfRule>
  </conditionalFormatting>
  <conditionalFormatting sqref="G5:G127">
    <cfRule type="cellIs" dxfId="49" priority="49" operator="greaterThanOrEqual">
      <formula>$G$129</formula>
    </cfRule>
    <cfRule type="cellIs" dxfId="48" priority="50" operator="between">
      <formula>$G$130</formula>
      <formula>$G$129</formula>
    </cfRule>
    <cfRule type="cellIs" dxfId="47" priority="51" operator="between">
      <formula>$G$131</formula>
      <formula>$G$130</formula>
    </cfRule>
    <cfRule type="cellIs" dxfId="46" priority="52" operator="lessThan">
      <formula>$G$131</formula>
    </cfRule>
  </conditionalFormatting>
  <conditionalFormatting sqref="J5:J127">
    <cfRule type="cellIs" dxfId="45" priority="42" stopIfTrue="1" operator="greaterThanOrEqual">
      <formula>$J$129</formula>
    </cfRule>
    <cfRule type="cellIs" dxfId="44" priority="43" stopIfTrue="1" operator="between">
      <formula>$J$130</formula>
      <formula>$J$129</formula>
    </cfRule>
    <cfRule type="cellIs" dxfId="43" priority="44" stopIfTrue="1" operator="between">
      <formula>$J$131</formula>
      <formula>$J$130</formula>
    </cfRule>
    <cfRule type="cellIs" dxfId="42" priority="45" stopIfTrue="1" operator="lessThan">
      <formula>$J$131</formula>
    </cfRule>
  </conditionalFormatting>
  <conditionalFormatting sqref="M5:M127">
    <cfRule type="cellIs" dxfId="41" priority="38" operator="greaterThanOrEqual">
      <formula>$M$129</formula>
    </cfRule>
    <cfRule type="cellIs" dxfId="40" priority="39" operator="between">
      <formula>$M$130</formula>
      <formula>$M$129</formula>
    </cfRule>
    <cfRule type="cellIs" dxfId="39" priority="40" operator="between">
      <formula>$M$131</formula>
      <formula>$M$130</formula>
    </cfRule>
    <cfRule type="cellIs" dxfId="38" priority="41" operator="lessThan">
      <formula>$M$131</formula>
    </cfRule>
  </conditionalFormatting>
  <conditionalFormatting sqref="F5:F127">
    <cfRule type="cellIs" dxfId="37" priority="34" operator="equal">
      <formula>"D"</formula>
    </cfRule>
    <cfRule type="cellIs" dxfId="36" priority="35" operator="equal">
      <formula>"C"</formula>
    </cfRule>
    <cfRule type="cellIs" dxfId="35" priority="36" operator="equal">
      <formula>"B"</formula>
    </cfRule>
    <cfRule type="cellIs" dxfId="34" priority="37" operator="equal">
      <formula>"A"</formula>
    </cfRule>
  </conditionalFormatting>
  <conditionalFormatting sqref="I5:I6">
    <cfRule type="cellIs" dxfId="33" priority="30" operator="equal">
      <formula>"D"</formula>
    </cfRule>
    <cfRule type="cellIs" dxfId="32" priority="31" operator="equal">
      <formula>"C"</formula>
    </cfRule>
    <cfRule type="cellIs" dxfId="31" priority="32" operator="equal">
      <formula>"B"</formula>
    </cfRule>
    <cfRule type="cellIs" dxfId="30" priority="33" operator="equal">
      <formula>"A"</formula>
    </cfRule>
  </conditionalFormatting>
  <conditionalFormatting sqref="I7:I127">
    <cfRule type="cellIs" dxfId="29" priority="26" operator="equal">
      <formula>"D"</formula>
    </cfRule>
    <cfRule type="cellIs" dxfId="28" priority="27" operator="equal">
      <formula>"C"</formula>
    </cfRule>
    <cfRule type="cellIs" dxfId="27" priority="28" operator="equal">
      <formula>"B"</formula>
    </cfRule>
    <cfRule type="cellIs" dxfId="26" priority="29" operator="equal">
      <formula>"A"</formula>
    </cfRule>
  </conditionalFormatting>
  <conditionalFormatting sqref="L5:L6">
    <cfRule type="cellIs" dxfId="25" priority="22" operator="equal">
      <formula>"D"</formula>
    </cfRule>
    <cfRule type="cellIs" dxfId="24" priority="23" operator="equal">
      <formula>"C"</formula>
    </cfRule>
    <cfRule type="cellIs" dxfId="23" priority="24" operator="equal">
      <formula>"B"</formula>
    </cfRule>
    <cfRule type="cellIs" dxfId="22" priority="25" operator="equal">
      <formula>"A"</formula>
    </cfRule>
  </conditionalFormatting>
  <conditionalFormatting sqref="L5:L127">
    <cfRule type="cellIs" dxfId="21" priority="18" operator="equal">
      <formula>"D"</formula>
    </cfRule>
    <cfRule type="cellIs" dxfId="20" priority="19" operator="equal">
      <formula>"C"</formula>
    </cfRule>
    <cfRule type="cellIs" dxfId="19" priority="20" operator="equal">
      <formula>"B"</formula>
    </cfRule>
    <cfRule type="cellIs" dxfId="18" priority="21" operator="equal">
      <formula>"A"</formula>
    </cfRule>
  </conditionalFormatting>
  <conditionalFormatting sqref="O5:O127">
    <cfRule type="cellIs" dxfId="17" priority="14" operator="equal">
      <formula>"D"</formula>
    </cfRule>
    <cfRule type="cellIs" dxfId="16" priority="15" operator="equal">
      <formula>"C"</formula>
    </cfRule>
    <cfRule type="cellIs" dxfId="15" priority="16" operator="equal">
      <formula>"B"</formula>
    </cfRule>
    <cfRule type="cellIs" dxfId="14" priority="17" operator="equal">
      <formula>"A"</formula>
    </cfRule>
  </conditionalFormatting>
  <conditionalFormatting sqref="R5:R127">
    <cfRule type="cellIs" dxfId="13" priority="10" stopIfTrue="1" operator="equal">
      <formula>"D"</formula>
    </cfRule>
    <cfRule type="cellIs" dxfId="12" priority="11" stopIfTrue="1" operator="equal">
      <formula>"C"</formula>
    </cfRule>
    <cfRule type="cellIs" dxfId="11" priority="12" stopIfTrue="1" operator="equal">
      <formula>"B"</formula>
    </cfRule>
    <cfRule type="cellIs" dxfId="10" priority="13" stopIfTrue="1" operator="equal">
      <formula>"A"</formula>
    </cfRule>
  </conditionalFormatting>
  <conditionalFormatting sqref="S5:S127">
    <cfRule type="cellIs" dxfId="9" priority="3" operator="equal">
      <formula>"D"</formula>
    </cfRule>
    <cfRule type="cellIs" dxfId="8" priority="4" operator="equal">
      <formula>"C"</formula>
    </cfRule>
    <cfRule type="cellIs" dxfId="7" priority="5" operator="equal">
      <formula>"B"</formula>
    </cfRule>
    <cfRule type="cellIs" dxfId="6" priority="6" operator="equal">
      <formula>"A"</formula>
    </cfRule>
  </conditionalFormatting>
  <conditionalFormatting sqref="P5:P127">
    <cfRule type="cellIs" dxfId="5" priority="59" operator="lessThanOrEqual">
      <formula>$P$129</formula>
    </cfRule>
    <cfRule type="cellIs" dxfId="4" priority="60" operator="between">
      <formula>$P$129</formula>
      <formula>$P$130</formula>
    </cfRule>
    <cfRule type="cellIs" dxfId="3" priority="61" operator="between">
      <formula>$P$130</formula>
      <formula>$P$131</formula>
    </cfRule>
    <cfRule type="cellIs" dxfId="2" priority="62" operator="greaterThan">
      <formula>$P$131</formula>
    </cfRule>
  </conditionalFormatting>
  <conditionalFormatting sqref="D129">
    <cfRule type="cellIs" dxfId="1" priority="2" operator="greaterThanOrEqual">
      <formula>"0.9"</formula>
    </cfRule>
  </conditionalFormatting>
  <conditionalFormatting sqref="D131">
    <cfRule type="cellIs" dxfId="0" priority="1" operator="greaterThanOrEqual">
      <formula>"0.9"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2"/>
  <sheetViews>
    <sheetView workbookViewId="0">
      <pane ySplit="1" topLeftCell="A2" activePane="bottomLeft" state="frozen"/>
      <selection pane="bottomLeft" activeCell="H1" sqref="H1:V1"/>
    </sheetView>
  </sheetViews>
  <sheetFormatPr defaultRowHeight="15" x14ac:dyDescent="0.25"/>
  <sheetData>
    <row r="1" spans="8:23" ht="18" customHeight="1" x14ac:dyDescent="0.25">
      <c r="H1" s="386" t="s">
        <v>166</v>
      </c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96"/>
    </row>
    <row r="2" spans="8:23" ht="15" customHeight="1" x14ac:dyDescent="0.25"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4" sqref="O4"/>
    </sheetView>
  </sheetViews>
  <sheetFormatPr defaultRowHeight="15" x14ac:dyDescent="0.25"/>
  <cols>
    <col min="1" max="1" width="4.140625" customWidth="1"/>
    <col min="2" max="2" width="8.7109375" customWidth="1"/>
    <col min="3" max="3" width="30.7109375" customWidth="1"/>
    <col min="4" max="5" width="13.7109375" customWidth="1"/>
    <col min="6" max="6" width="10.7109375" customWidth="1"/>
    <col min="7" max="9" width="13.7109375" customWidth="1"/>
    <col min="10" max="10" width="10.7109375" customWidth="1"/>
    <col min="11" max="12" width="13.7109375" customWidth="1"/>
    <col min="13" max="14" width="10.7109375" customWidth="1"/>
    <col min="15" max="15" width="13.7109375" customWidth="1"/>
    <col min="16" max="17" width="10.7109375" customWidth="1"/>
    <col min="18" max="18" width="13.7109375" customWidth="1"/>
    <col min="19" max="19" width="10.7109375" customWidth="1"/>
    <col min="20" max="20" width="14.28515625" customWidth="1"/>
  </cols>
  <sheetData>
    <row r="1" spans="1:20" ht="15.75" x14ac:dyDescent="0.25">
      <c r="A1" s="318" t="s">
        <v>166</v>
      </c>
      <c r="B1" s="350"/>
      <c r="C1" s="350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41"/>
      <c r="O1" s="41"/>
      <c r="P1" s="41"/>
      <c r="Q1" s="41"/>
      <c r="R1" s="41"/>
      <c r="S1" s="41"/>
      <c r="T1" s="41"/>
    </row>
    <row r="2" spans="1:20" ht="16.5" thickBot="1" x14ac:dyDescent="0.3">
      <c r="A2" s="350"/>
      <c r="B2" s="350"/>
      <c r="C2" s="318" t="s">
        <v>135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41"/>
      <c r="O2" s="41"/>
      <c r="P2" s="41"/>
      <c r="Q2" s="41"/>
      <c r="R2" s="41"/>
      <c r="S2" s="41"/>
      <c r="T2" s="41"/>
    </row>
    <row r="3" spans="1:20" ht="30" customHeight="1" x14ac:dyDescent="0.25">
      <c r="A3" s="387" t="s">
        <v>76</v>
      </c>
      <c r="B3" s="389" t="s">
        <v>78</v>
      </c>
      <c r="C3" s="391" t="s">
        <v>77</v>
      </c>
      <c r="D3" s="393" t="s">
        <v>139</v>
      </c>
      <c r="E3" s="394"/>
      <c r="F3" s="394"/>
      <c r="G3" s="393" t="s">
        <v>140</v>
      </c>
      <c r="H3" s="394"/>
      <c r="I3" s="394"/>
      <c r="J3" s="395"/>
      <c r="K3" s="393" t="s">
        <v>127</v>
      </c>
      <c r="L3" s="394"/>
      <c r="M3" s="395"/>
      <c r="N3" s="396" t="s">
        <v>128</v>
      </c>
      <c r="O3" s="397"/>
      <c r="P3" s="398"/>
      <c r="Q3" s="399" t="s">
        <v>141</v>
      </c>
      <c r="R3" s="400"/>
      <c r="S3" s="401"/>
      <c r="T3" s="402" t="s">
        <v>138</v>
      </c>
    </row>
    <row r="4" spans="1:20" ht="111" customHeight="1" thickBot="1" x14ac:dyDescent="0.3">
      <c r="A4" s="388"/>
      <c r="B4" s="390"/>
      <c r="C4" s="392"/>
      <c r="D4" s="193" t="s">
        <v>137</v>
      </c>
      <c r="E4" s="194" t="s">
        <v>136</v>
      </c>
      <c r="F4" s="195" t="s">
        <v>150</v>
      </c>
      <c r="G4" s="196" t="s">
        <v>184</v>
      </c>
      <c r="H4" s="194" t="s">
        <v>137</v>
      </c>
      <c r="I4" s="194" t="s">
        <v>136</v>
      </c>
      <c r="J4" s="197" t="s">
        <v>151</v>
      </c>
      <c r="K4" s="335" t="s">
        <v>185</v>
      </c>
      <c r="L4" s="194" t="s">
        <v>186</v>
      </c>
      <c r="M4" s="197" t="s">
        <v>152</v>
      </c>
      <c r="N4" s="196" t="s">
        <v>129</v>
      </c>
      <c r="O4" s="194" t="s">
        <v>186</v>
      </c>
      <c r="P4" s="197" t="s">
        <v>153</v>
      </c>
      <c r="Q4" s="196" t="s">
        <v>130</v>
      </c>
      <c r="R4" s="194" t="s">
        <v>186</v>
      </c>
      <c r="S4" s="197" t="s">
        <v>165</v>
      </c>
      <c r="T4" s="403"/>
    </row>
    <row r="5" spans="1:20" ht="18" customHeight="1" thickBot="1" x14ac:dyDescent="0.3">
      <c r="A5" s="356"/>
      <c r="B5" s="354"/>
      <c r="C5" s="357" t="s">
        <v>183</v>
      </c>
      <c r="D5" s="211">
        <f>D6+D7+D17+D31+D51+D71+D87+D117</f>
        <v>7430</v>
      </c>
      <c r="E5" s="214">
        <f t="shared" ref="E5:R5" si="0">E6+E7+E17+E31+E51+E71+E87+E117</f>
        <v>953.99839999999995</v>
      </c>
      <c r="F5" s="355">
        <f>AVERAGE(F6,F8:F16,F18:F30,F32:F50,F52:F70,F72:F86,F88:F116,F118:F127)</f>
        <v>0.86246628167736805</v>
      </c>
      <c r="G5" s="217">
        <f t="shared" si="0"/>
        <v>4340</v>
      </c>
      <c r="H5" s="216">
        <f t="shared" si="0"/>
        <v>7430</v>
      </c>
      <c r="I5" s="214">
        <f t="shared" si="0"/>
        <v>953.99839999999995</v>
      </c>
      <c r="J5" s="299">
        <f>AVERAGE(J6,J8:J16,J18:J30,J32:J50,J52:J70,J72:J86,J88:J116,J118:J127)</f>
        <v>0.66810607813734524</v>
      </c>
      <c r="K5" s="336">
        <f t="shared" si="0"/>
        <v>4631</v>
      </c>
      <c r="L5" s="214">
        <f t="shared" si="0"/>
        <v>7757</v>
      </c>
      <c r="M5" s="212">
        <f>AVERAGE(M6,M8:M16,M18:M30,M32:M50,M52:M70,M72:M86,M88:M116,M118:M127)</f>
        <v>0.59564726242798471</v>
      </c>
      <c r="N5" s="213">
        <f t="shared" si="0"/>
        <v>3722.0005000000001</v>
      </c>
      <c r="O5" s="214">
        <f t="shared" si="0"/>
        <v>7757</v>
      </c>
      <c r="P5" s="299">
        <f>AVERAGE(P6,P8:P16,P18:P30,P32:P50,P52:P70,P72:P86,P88:P116,P118:P127)</f>
        <v>0.47673151886449738</v>
      </c>
      <c r="Q5" s="215">
        <f t="shared" si="0"/>
        <v>106984</v>
      </c>
      <c r="R5" s="214">
        <f t="shared" si="0"/>
        <v>7757</v>
      </c>
      <c r="S5" s="298">
        <f>AVERAGE(S6,S8:S16,S18:S30,S32:S50,S52:S70,S72:S86,S88:S116,S118:S127)</f>
        <v>13.73006652610473</v>
      </c>
      <c r="T5" s="202"/>
    </row>
    <row r="6" spans="1:20" ht="16.5" customHeight="1" thickBot="1" x14ac:dyDescent="0.3">
      <c r="A6" s="199">
        <v>1</v>
      </c>
      <c r="B6" s="200">
        <v>50050</v>
      </c>
      <c r="C6" s="201" t="s">
        <v>82</v>
      </c>
      <c r="D6" s="351">
        <v>51</v>
      </c>
      <c r="E6" s="352">
        <v>3.9984000000000037</v>
      </c>
      <c r="F6" s="353">
        <f>(D6-E6)/D6</f>
        <v>0.92159999999999997</v>
      </c>
      <c r="G6" s="286">
        <v>25</v>
      </c>
      <c r="H6" s="287">
        <v>51</v>
      </c>
      <c r="I6" s="288">
        <v>3.9984000000000037</v>
      </c>
      <c r="J6" s="300">
        <f>G6/(H6-I6)</f>
        <v>0.53189678649237482</v>
      </c>
      <c r="K6" s="337">
        <v>25</v>
      </c>
      <c r="L6" s="290">
        <v>55</v>
      </c>
      <c r="M6" s="304">
        <f>K6/L6</f>
        <v>0.45454545454545453</v>
      </c>
      <c r="N6" s="289">
        <v>29.0015</v>
      </c>
      <c r="O6" s="290">
        <v>55</v>
      </c>
      <c r="P6" s="305">
        <f>N6/O6</f>
        <v>0.52729999999999999</v>
      </c>
      <c r="Q6" s="308">
        <v>782</v>
      </c>
      <c r="R6" s="285">
        <v>55</v>
      </c>
      <c r="S6" s="293">
        <f>Q6/R6</f>
        <v>14.218181818181819</v>
      </c>
      <c r="T6" s="266"/>
    </row>
    <row r="7" spans="1:20" ht="16.5" customHeight="1" thickBot="1" x14ac:dyDescent="0.3">
      <c r="A7" s="46"/>
      <c r="B7" s="47" t="s">
        <v>0</v>
      </c>
      <c r="C7" s="48"/>
      <c r="D7" s="260">
        <f>SUM(D8:D16)</f>
        <v>612</v>
      </c>
      <c r="E7" s="261">
        <f t="shared" ref="E7:R7" si="1">SUM(E8:E16)</f>
        <v>59</v>
      </c>
      <c r="F7" s="259">
        <f>AVERAGE(F8:F16)</f>
        <v>0.89751169090772698</v>
      </c>
      <c r="G7" s="267">
        <f t="shared" si="1"/>
        <v>354</v>
      </c>
      <c r="H7" s="268">
        <f t="shared" si="1"/>
        <v>612</v>
      </c>
      <c r="I7" s="269">
        <f t="shared" si="1"/>
        <v>59</v>
      </c>
      <c r="J7" s="301">
        <f>AVERAGE(J8:J16)</f>
        <v>0.62918739732982565</v>
      </c>
      <c r="K7" s="338">
        <f t="shared" si="1"/>
        <v>368</v>
      </c>
      <c r="L7" s="271">
        <f t="shared" si="1"/>
        <v>629</v>
      </c>
      <c r="M7" s="270">
        <f>AVERAGE(M8:M16)</f>
        <v>0.57444208063403102</v>
      </c>
      <c r="N7" s="272">
        <f t="shared" si="1"/>
        <v>299.00400000000002</v>
      </c>
      <c r="O7" s="271">
        <f t="shared" si="1"/>
        <v>629</v>
      </c>
      <c r="P7" s="301">
        <f>AVERAGE(P8:P16)</f>
        <v>0.47477777777777785</v>
      </c>
      <c r="Q7" s="309">
        <f t="shared" si="1"/>
        <v>8027</v>
      </c>
      <c r="R7" s="261">
        <f t="shared" si="1"/>
        <v>629</v>
      </c>
      <c r="S7" s="274">
        <f>AVERAGE(S8:S16)</f>
        <v>12.715594306555406</v>
      </c>
      <c r="T7" s="273"/>
    </row>
    <row r="8" spans="1:20" ht="16.5" customHeight="1" x14ac:dyDescent="0.25">
      <c r="A8" s="50">
        <v>1</v>
      </c>
      <c r="B8" s="72">
        <v>10003</v>
      </c>
      <c r="C8" s="73" t="s">
        <v>83</v>
      </c>
      <c r="D8" s="147">
        <v>24</v>
      </c>
      <c r="E8" s="54">
        <v>2</v>
      </c>
      <c r="F8" s="53">
        <f t="shared" ref="F8:F16" si="2">(D8-E8)/D8</f>
        <v>0.91666666666666663</v>
      </c>
      <c r="G8" s="157">
        <v>14</v>
      </c>
      <c r="H8" s="158">
        <v>24</v>
      </c>
      <c r="I8" s="159">
        <v>2</v>
      </c>
      <c r="J8" s="302">
        <f t="shared" ref="J8:J70" si="3">G8/(H8-I8)</f>
        <v>0.63636363636363635</v>
      </c>
      <c r="K8" s="339">
        <v>14</v>
      </c>
      <c r="L8" s="54">
        <v>26</v>
      </c>
      <c r="M8" s="56">
        <f t="shared" ref="M8:M70" si="4">K8/L8</f>
        <v>0.53846153846153844</v>
      </c>
      <c r="N8" s="154">
        <v>14.9994</v>
      </c>
      <c r="O8" s="54">
        <v>26</v>
      </c>
      <c r="P8" s="53">
        <f t="shared" ref="P8:P70" si="5">N8/O8</f>
        <v>0.57689999999999997</v>
      </c>
      <c r="Q8" s="310">
        <v>250</v>
      </c>
      <c r="R8" s="54">
        <v>26</v>
      </c>
      <c r="S8" s="294">
        <f t="shared" ref="S8:S70" si="6">Q8/R8</f>
        <v>9.615384615384615</v>
      </c>
      <c r="T8" s="45"/>
    </row>
    <row r="9" spans="1:20" ht="16.5" customHeight="1" x14ac:dyDescent="0.25">
      <c r="A9" s="58">
        <v>2</v>
      </c>
      <c r="B9" s="59">
        <v>10002</v>
      </c>
      <c r="C9" s="60" t="s">
        <v>80</v>
      </c>
      <c r="D9" s="148">
        <v>87</v>
      </c>
      <c r="E9" s="61">
        <v>5</v>
      </c>
      <c r="F9" s="53">
        <f>(D9-E9)/D9</f>
        <v>0.94252873563218387</v>
      </c>
      <c r="G9" s="160">
        <v>57</v>
      </c>
      <c r="H9" s="161">
        <v>87</v>
      </c>
      <c r="I9" s="162">
        <v>5</v>
      </c>
      <c r="J9" s="62">
        <f t="shared" si="3"/>
        <v>0.69512195121951215</v>
      </c>
      <c r="K9" s="340">
        <v>57</v>
      </c>
      <c r="L9" s="61">
        <v>84</v>
      </c>
      <c r="M9" s="63">
        <f t="shared" si="4"/>
        <v>0.6785714285714286</v>
      </c>
      <c r="N9" s="155">
        <v>35.002800000000001</v>
      </c>
      <c r="O9" s="61">
        <v>84</v>
      </c>
      <c r="P9" s="198">
        <f t="shared" si="5"/>
        <v>0.41670000000000001</v>
      </c>
      <c r="Q9" s="311">
        <v>1144</v>
      </c>
      <c r="R9" s="61">
        <v>84</v>
      </c>
      <c r="S9" s="295">
        <f t="shared" si="6"/>
        <v>13.619047619047619</v>
      </c>
      <c r="T9" s="45"/>
    </row>
    <row r="10" spans="1:20" ht="16.5" customHeight="1" x14ac:dyDescent="0.25">
      <c r="A10" s="58">
        <v>3</v>
      </c>
      <c r="B10" s="59">
        <v>10090</v>
      </c>
      <c r="C10" s="60" t="s">
        <v>85</v>
      </c>
      <c r="D10" s="148">
        <v>99</v>
      </c>
      <c r="E10" s="61">
        <v>3</v>
      </c>
      <c r="F10" s="53">
        <f>(D10-E10)/D10</f>
        <v>0.96969696969696972</v>
      </c>
      <c r="G10" s="160">
        <v>60</v>
      </c>
      <c r="H10" s="161">
        <v>99</v>
      </c>
      <c r="I10" s="162">
        <v>3</v>
      </c>
      <c r="J10" s="62">
        <f t="shared" si="3"/>
        <v>0.625</v>
      </c>
      <c r="K10" s="340">
        <v>62</v>
      </c>
      <c r="L10" s="61">
        <v>102</v>
      </c>
      <c r="M10" s="63">
        <f t="shared" si="4"/>
        <v>0.60784313725490191</v>
      </c>
      <c r="N10" s="155">
        <v>48.001200000000004</v>
      </c>
      <c r="O10" s="61">
        <v>102</v>
      </c>
      <c r="P10" s="198">
        <f t="shared" si="5"/>
        <v>0.47060000000000002</v>
      </c>
      <c r="Q10" s="311">
        <v>1513</v>
      </c>
      <c r="R10" s="61">
        <v>102</v>
      </c>
      <c r="S10" s="295">
        <f t="shared" si="6"/>
        <v>14.833333333333334</v>
      </c>
      <c r="T10" s="45"/>
    </row>
    <row r="11" spans="1:20" ht="16.5" customHeight="1" x14ac:dyDescent="0.25">
      <c r="A11" s="58">
        <v>4</v>
      </c>
      <c r="B11" s="59">
        <v>10004</v>
      </c>
      <c r="C11" s="60" t="s">
        <v>84</v>
      </c>
      <c r="D11" s="148">
        <v>107</v>
      </c>
      <c r="E11" s="61">
        <v>6</v>
      </c>
      <c r="F11" s="198">
        <f>(D11-E11)/D11</f>
        <v>0.94392523364485981</v>
      </c>
      <c r="G11" s="160">
        <v>80</v>
      </c>
      <c r="H11" s="161">
        <v>107</v>
      </c>
      <c r="I11" s="162">
        <v>6</v>
      </c>
      <c r="J11" s="62">
        <f t="shared" si="3"/>
        <v>0.79207920792079212</v>
      </c>
      <c r="K11" s="340">
        <v>84</v>
      </c>
      <c r="L11" s="61">
        <v>111</v>
      </c>
      <c r="M11" s="63">
        <f t="shared" si="4"/>
        <v>0.7567567567567568</v>
      </c>
      <c r="N11" s="155">
        <v>57.997499999999995</v>
      </c>
      <c r="O11" s="61">
        <v>111</v>
      </c>
      <c r="P11" s="198">
        <f t="shared" si="5"/>
        <v>0.52249999999999996</v>
      </c>
      <c r="Q11" s="311">
        <v>1215</v>
      </c>
      <c r="R11" s="61">
        <v>111</v>
      </c>
      <c r="S11" s="295">
        <f t="shared" si="6"/>
        <v>10.945945945945946</v>
      </c>
      <c r="T11" s="45"/>
    </row>
    <row r="12" spans="1:20" ht="16.5" customHeight="1" x14ac:dyDescent="0.25">
      <c r="A12" s="58">
        <v>5</v>
      </c>
      <c r="B12" s="72">
        <v>10001</v>
      </c>
      <c r="C12" s="73" t="s">
        <v>79</v>
      </c>
      <c r="D12" s="147">
        <v>35</v>
      </c>
      <c r="E12" s="54">
        <v>1</v>
      </c>
      <c r="F12" s="53">
        <f>(D12-E12)/D12</f>
        <v>0.97142857142857142</v>
      </c>
      <c r="G12" s="157">
        <v>26</v>
      </c>
      <c r="H12" s="158">
        <v>35</v>
      </c>
      <c r="I12" s="159">
        <v>1</v>
      </c>
      <c r="J12" s="62">
        <f t="shared" si="3"/>
        <v>0.76470588235294112</v>
      </c>
      <c r="K12" s="339">
        <v>29</v>
      </c>
      <c r="L12" s="54">
        <v>38</v>
      </c>
      <c r="M12" s="63">
        <f t="shared" si="4"/>
        <v>0.76315789473684215</v>
      </c>
      <c r="N12" s="154">
        <v>13.999200000000002</v>
      </c>
      <c r="O12" s="54">
        <v>38</v>
      </c>
      <c r="P12" s="198">
        <f t="shared" si="5"/>
        <v>0.36840000000000006</v>
      </c>
      <c r="Q12" s="310">
        <v>594</v>
      </c>
      <c r="R12" s="54">
        <v>38</v>
      </c>
      <c r="S12" s="295">
        <f t="shared" si="6"/>
        <v>15.631578947368421</v>
      </c>
      <c r="T12" s="45"/>
    </row>
    <row r="13" spans="1:20" ht="16.5" customHeight="1" x14ac:dyDescent="0.25">
      <c r="A13" s="58">
        <v>6</v>
      </c>
      <c r="B13" s="59">
        <v>10120</v>
      </c>
      <c r="C13" s="60" t="s">
        <v>86</v>
      </c>
      <c r="D13" s="148">
        <v>54</v>
      </c>
      <c r="E13" s="61">
        <v>9</v>
      </c>
      <c r="F13" s="53">
        <f t="shared" si="2"/>
        <v>0.83333333333333337</v>
      </c>
      <c r="G13" s="160">
        <v>28</v>
      </c>
      <c r="H13" s="161">
        <v>54</v>
      </c>
      <c r="I13" s="162">
        <v>9</v>
      </c>
      <c r="J13" s="62">
        <f t="shared" si="3"/>
        <v>0.62222222222222223</v>
      </c>
      <c r="K13" s="340">
        <v>30</v>
      </c>
      <c r="L13" s="61">
        <v>56</v>
      </c>
      <c r="M13" s="63">
        <f t="shared" si="4"/>
        <v>0.5357142857142857</v>
      </c>
      <c r="N13" s="155">
        <v>29.999200000000002</v>
      </c>
      <c r="O13" s="61">
        <v>56</v>
      </c>
      <c r="P13" s="198">
        <f t="shared" si="5"/>
        <v>0.53570000000000007</v>
      </c>
      <c r="Q13" s="311">
        <v>702</v>
      </c>
      <c r="R13" s="61">
        <v>56</v>
      </c>
      <c r="S13" s="295">
        <f t="shared" si="6"/>
        <v>12.535714285714286</v>
      </c>
      <c r="T13" s="45"/>
    </row>
    <row r="14" spans="1:20" ht="16.5" customHeight="1" x14ac:dyDescent="0.25">
      <c r="A14" s="58">
        <v>7</v>
      </c>
      <c r="B14" s="59">
        <v>10190</v>
      </c>
      <c r="C14" s="60" t="s">
        <v>5</v>
      </c>
      <c r="D14" s="148">
        <v>82</v>
      </c>
      <c r="E14" s="61">
        <v>5</v>
      </c>
      <c r="F14" s="53">
        <f t="shared" si="2"/>
        <v>0.93902439024390238</v>
      </c>
      <c r="G14" s="160">
        <v>42</v>
      </c>
      <c r="H14" s="161">
        <v>82</v>
      </c>
      <c r="I14" s="162">
        <v>5</v>
      </c>
      <c r="J14" s="62">
        <f t="shared" si="3"/>
        <v>0.54545454545454541</v>
      </c>
      <c r="K14" s="340">
        <v>43</v>
      </c>
      <c r="L14" s="61">
        <v>86</v>
      </c>
      <c r="M14" s="63">
        <f t="shared" si="4"/>
        <v>0.5</v>
      </c>
      <c r="N14" s="155">
        <v>45.003799999999998</v>
      </c>
      <c r="O14" s="61">
        <v>86</v>
      </c>
      <c r="P14" s="198">
        <f t="shared" si="5"/>
        <v>0.52329999999999999</v>
      </c>
      <c r="Q14" s="311">
        <v>1032</v>
      </c>
      <c r="R14" s="61">
        <v>86</v>
      </c>
      <c r="S14" s="295">
        <f t="shared" si="6"/>
        <v>12</v>
      </c>
      <c r="T14" s="45"/>
    </row>
    <row r="15" spans="1:20" ht="16.5" customHeight="1" x14ac:dyDescent="0.25">
      <c r="A15" s="58">
        <v>8</v>
      </c>
      <c r="B15" s="59">
        <v>10320</v>
      </c>
      <c r="C15" s="60" t="s">
        <v>81</v>
      </c>
      <c r="D15" s="148">
        <v>69</v>
      </c>
      <c r="E15" s="61">
        <v>19</v>
      </c>
      <c r="F15" s="53">
        <f t="shared" si="2"/>
        <v>0.72463768115942029</v>
      </c>
      <c r="G15" s="160">
        <v>23</v>
      </c>
      <c r="H15" s="161">
        <v>69</v>
      </c>
      <c r="I15" s="162">
        <v>19</v>
      </c>
      <c r="J15" s="62">
        <f t="shared" si="3"/>
        <v>0.46</v>
      </c>
      <c r="K15" s="340">
        <v>23</v>
      </c>
      <c r="L15" s="61">
        <v>69</v>
      </c>
      <c r="M15" s="63">
        <f t="shared" si="4"/>
        <v>0.33333333333333331</v>
      </c>
      <c r="N15" s="155">
        <v>29.000700000000002</v>
      </c>
      <c r="O15" s="61">
        <v>69</v>
      </c>
      <c r="P15" s="198">
        <f t="shared" si="5"/>
        <v>0.42030000000000001</v>
      </c>
      <c r="Q15" s="311">
        <v>789</v>
      </c>
      <c r="R15" s="61">
        <v>69</v>
      </c>
      <c r="S15" s="295">
        <f t="shared" si="6"/>
        <v>11.434782608695652</v>
      </c>
      <c r="T15" s="45"/>
    </row>
    <row r="16" spans="1:20" ht="16.5" customHeight="1" thickBot="1" x14ac:dyDescent="0.3">
      <c r="A16" s="42">
        <v>9</v>
      </c>
      <c r="B16" s="59">
        <v>10860</v>
      </c>
      <c r="C16" s="60" t="s">
        <v>122</v>
      </c>
      <c r="D16" s="150">
        <v>55</v>
      </c>
      <c r="E16" s="67">
        <v>9</v>
      </c>
      <c r="F16" s="258">
        <f t="shared" si="2"/>
        <v>0.83636363636363631</v>
      </c>
      <c r="G16" s="163">
        <v>24</v>
      </c>
      <c r="H16" s="164">
        <v>55</v>
      </c>
      <c r="I16" s="165">
        <v>9</v>
      </c>
      <c r="J16" s="43">
        <f t="shared" si="3"/>
        <v>0.52173913043478259</v>
      </c>
      <c r="K16" s="341">
        <v>26</v>
      </c>
      <c r="L16" s="67">
        <v>57</v>
      </c>
      <c r="M16" s="44">
        <f t="shared" si="4"/>
        <v>0.45614035087719296</v>
      </c>
      <c r="N16" s="156">
        <v>25.0002</v>
      </c>
      <c r="O16" s="67">
        <v>57</v>
      </c>
      <c r="P16" s="306">
        <f t="shared" si="5"/>
        <v>0.43859999999999999</v>
      </c>
      <c r="Q16" s="312">
        <v>788</v>
      </c>
      <c r="R16" s="67">
        <v>57</v>
      </c>
      <c r="S16" s="296">
        <f t="shared" si="6"/>
        <v>13.824561403508772</v>
      </c>
      <c r="T16" s="45"/>
    </row>
    <row r="17" spans="1:20" ht="16.5" customHeight="1" thickBot="1" x14ac:dyDescent="0.3">
      <c r="A17" s="69"/>
      <c r="B17" s="404" t="s">
        <v>6</v>
      </c>
      <c r="C17" s="405"/>
      <c r="D17" s="260">
        <f>SUM(D18:D30)</f>
        <v>823</v>
      </c>
      <c r="E17" s="261">
        <f t="shared" ref="E17:R17" si="7">SUM(E18:E30)</f>
        <v>100</v>
      </c>
      <c r="F17" s="270">
        <f>AVERAGE(F18:F30)</f>
        <v>0.86199963393662082</v>
      </c>
      <c r="G17" s="267">
        <f t="shared" si="7"/>
        <v>500</v>
      </c>
      <c r="H17" s="268">
        <f t="shared" si="7"/>
        <v>823</v>
      </c>
      <c r="I17" s="269">
        <f t="shared" si="7"/>
        <v>100</v>
      </c>
      <c r="J17" s="301">
        <f>AVERAGE(J18:J30)</f>
        <v>0.69131137702247369</v>
      </c>
      <c r="K17" s="338">
        <f t="shared" si="7"/>
        <v>541</v>
      </c>
      <c r="L17" s="271">
        <f t="shared" si="7"/>
        <v>860</v>
      </c>
      <c r="M17" s="270">
        <f>AVERAGE(M18:M30)</f>
        <v>0.62375740893652865</v>
      </c>
      <c r="N17" s="272">
        <f t="shared" si="7"/>
        <v>437</v>
      </c>
      <c r="O17" s="271">
        <f t="shared" si="7"/>
        <v>860</v>
      </c>
      <c r="P17" s="301">
        <f>N17/O17+AVERAGE(P18:P30)</f>
        <v>1.0211206053136264</v>
      </c>
      <c r="Q17" s="309">
        <f t="shared" si="7"/>
        <v>11042</v>
      </c>
      <c r="R17" s="261">
        <f t="shared" si="7"/>
        <v>860</v>
      </c>
      <c r="S17" s="274">
        <f>AVERAGE(S18:S30)</f>
        <v>13.296557554898614</v>
      </c>
      <c r="T17" s="49"/>
    </row>
    <row r="18" spans="1:20" ht="16.5" customHeight="1" x14ac:dyDescent="0.25">
      <c r="A18" s="50">
        <v>1</v>
      </c>
      <c r="B18" s="51">
        <v>20040</v>
      </c>
      <c r="C18" s="52" t="s">
        <v>87</v>
      </c>
      <c r="D18" s="147">
        <v>78</v>
      </c>
      <c r="E18" s="54">
        <v>12</v>
      </c>
      <c r="F18" s="53">
        <f>(D18-E18)/D18</f>
        <v>0.84615384615384615</v>
      </c>
      <c r="G18" s="157">
        <v>34</v>
      </c>
      <c r="H18" s="158">
        <v>78</v>
      </c>
      <c r="I18" s="159">
        <v>12</v>
      </c>
      <c r="J18" s="55">
        <f t="shared" si="3"/>
        <v>0.51515151515151514</v>
      </c>
      <c r="K18" s="339">
        <v>42</v>
      </c>
      <c r="L18" s="54">
        <v>82</v>
      </c>
      <c r="M18" s="56">
        <f t="shared" si="4"/>
        <v>0.51219512195121952</v>
      </c>
      <c r="N18" s="154">
        <v>44</v>
      </c>
      <c r="O18" s="54">
        <v>82</v>
      </c>
      <c r="P18" s="53">
        <f t="shared" si="5"/>
        <v>0.53658536585365857</v>
      </c>
      <c r="Q18" s="313">
        <v>1011</v>
      </c>
      <c r="R18" s="54">
        <v>82</v>
      </c>
      <c r="S18" s="294">
        <f t="shared" si="6"/>
        <v>12.329268292682928</v>
      </c>
      <c r="T18" s="45"/>
    </row>
    <row r="19" spans="1:20" ht="16.5" customHeight="1" x14ac:dyDescent="0.25">
      <c r="A19" s="58">
        <v>2</v>
      </c>
      <c r="B19" s="59">
        <v>20061</v>
      </c>
      <c r="C19" s="60" t="s">
        <v>88</v>
      </c>
      <c r="D19" s="148">
        <v>52</v>
      </c>
      <c r="E19" s="61">
        <v>7.0000000000000071</v>
      </c>
      <c r="F19" s="53">
        <f>(D19-E19)/D19</f>
        <v>0.8653846153846152</v>
      </c>
      <c r="G19" s="160">
        <v>34</v>
      </c>
      <c r="H19" s="161">
        <v>52</v>
      </c>
      <c r="I19" s="162">
        <v>7.0000000000000071</v>
      </c>
      <c r="J19" s="62">
        <f t="shared" si="3"/>
        <v>0.75555555555555565</v>
      </c>
      <c r="K19" s="340">
        <v>35</v>
      </c>
      <c r="L19" s="61">
        <v>50</v>
      </c>
      <c r="M19" s="63">
        <f t="shared" si="4"/>
        <v>0.7</v>
      </c>
      <c r="N19" s="155">
        <v>22</v>
      </c>
      <c r="O19" s="61">
        <v>50</v>
      </c>
      <c r="P19" s="198">
        <f t="shared" si="5"/>
        <v>0.44</v>
      </c>
      <c r="Q19" s="207">
        <v>635</v>
      </c>
      <c r="R19" s="61">
        <v>50</v>
      </c>
      <c r="S19" s="295">
        <f t="shared" si="6"/>
        <v>12.7</v>
      </c>
      <c r="T19" s="45"/>
    </row>
    <row r="20" spans="1:20" ht="16.5" customHeight="1" x14ac:dyDescent="0.25">
      <c r="A20" s="58">
        <v>3</v>
      </c>
      <c r="B20" s="59">
        <v>21020</v>
      </c>
      <c r="C20" s="60" t="s">
        <v>92</v>
      </c>
      <c r="D20" s="148">
        <v>77</v>
      </c>
      <c r="E20" s="61">
        <v>6</v>
      </c>
      <c r="F20" s="53">
        <f>(D20-E20)/D20</f>
        <v>0.92207792207792205</v>
      </c>
      <c r="G20" s="160">
        <v>58</v>
      </c>
      <c r="H20" s="161">
        <v>77</v>
      </c>
      <c r="I20" s="162">
        <v>6</v>
      </c>
      <c r="J20" s="62">
        <f t="shared" si="3"/>
        <v>0.81690140845070425</v>
      </c>
      <c r="K20" s="340">
        <v>59</v>
      </c>
      <c r="L20" s="61">
        <v>77</v>
      </c>
      <c r="M20" s="63">
        <f t="shared" si="4"/>
        <v>0.76623376623376627</v>
      </c>
      <c r="N20" s="155">
        <v>37</v>
      </c>
      <c r="O20" s="61">
        <v>77</v>
      </c>
      <c r="P20" s="198">
        <f t="shared" si="5"/>
        <v>0.48051948051948051</v>
      </c>
      <c r="Q20" s="207">
        <v>932</v>
      </c>
      <c r="R20" s="61">
        <v>77</v>
      </c>
      <c r="S20" s="295">
        <f t="shared" si="6"/>
        <v>12.103896103896103</v>
      </c>
      <c r="T20" s="45"/>
    </row>
    <row r="21" spans="1:20" ht="16.5" customHeight="1" x14ac:dyDescent="0.25">
      <c r="A21" s="58">
        <v>4</v>
      </c>
      <c r="B21" s="59">
        <v>20060</v>
      </c>
      <c r="C21" s="60" t="s">
        <v>98</v>
      </c>
      <c r="D21" s="148">
        <v>111</v>
      </c>
      <c r="E21" s="61">
        <v>11.999999999999986</v>
      </c>
      <c r="F21" s="53">
        <f>(D21-E21)/D21</f>
        <v>0.891891891891892</v>
      </c>
      <c r="G21" s="160">
        <v>85</v>
      </c>
      <c r="H21" s="161">
        <v>111</v>
      </c>
      <c r="I21" s="162">
        <v>11.999999999999986</v>
      </c>
      <c r="J21" s="62">
        <f t="shared" si="3"/>
        <v>0.85858585858585845</v>
      </c>
      <c r="K21" s="340">
        <v>90</v>
      </c>
      <c r="L21" s="61">
        <v>122</v>
      </c>
      <c r="M21" s="63">
        <f t="shared" si="4"/>
        <v>0.73770491803278693</v>
      </c>
      <c r="N21" s="155">
        <v>61</v>
      </c>
      <c r="O21" s="61">
        <v>122</v>
      </c>
      <c r="P21" s="198">
        <f t="shared" si="5"/>
        <v>0.5</v>
      </c>
      <c r="Q21" s="207">
        <v>1582</v>
      </c>
      <c r="R21" s="61">
        <v>122</v>
      </c>
      <c r="S21" s="295">
        <f t="shared" si="6"/>
        <v>12.967213114754099</v>
      </c>
      <c r="T21" s="45"/>
    </row>
    <row r="22" spans="1:20" ht="16.5" customHeight="1" x14ac:dyDescent="0.25">
      <c r="A22" s="58">
        <v>5</v>
      </c>
      <c r="B22" s="59">
        <v>20400</v>
      </c>
      <c r="C22" s="60" t="s">
        <v>90</v>
      </c>
      <c r="D22" s="148">
        <v>107</v>
      </c>
      <c r="E22" s="61">
        <v>5</v>
      </c>
      <c r="F22" s="53">
        <f>(D22-E22)/D22</f>
        <v>0.95327102803738317</v>
      </c>
      <c r="G22" s="160">
        <v>67</v>
      </c>
      <c r="H22" s="161">
        <v>107</v>
      </c>
      <c r="I22" s="162">
        <v>5</v>
      </c>
      <c r="J22" s="62">
        <f t="shared" si="3"/>
        <v>0.65686274509803921</v>
      </c>
      <c r="K22" s="340">
        <v>70</v>
      </c>
      <c r="L22" s="61">
        <v>112</v>
      </c>
      <c r="M22" s="63">
        <f t="shared" si="4"/>
        <v>0.625</v>
      </c>
      <c r="N22" s="155">
        <v>47</v>
      </c>
      <c r="O22" s="61">
        <v>112</v>
      </c>
      <c r="P22" s="198">
        <f t="shared" si="5"/>
        <v>0.41964285714285715</v>
      </c>
      <c r="Q22" s="207">
        <v>1324</v>
      </c>
      <c r="R22" s="61">
        <v>112</v>
      </c>
      <c r="S22" s="295">
        <f t="shared" si="6"/>
        <v>11.821428571428571</v>
      </c>
      <c r="T22" s="45"/>
    </row>
    <row r="23" spans="1:20" ht="16.5" customHeight="1" x14ac:dyDescent="0.25">
      <c r="A23" s="58">
        <v>6</v>
      </c>
      <c r="B23" s="59">
        <v>20080</v>
      </c>
      <c r="C23" s="60" t="s">
        <v>89</v>
      </c>
      <c r="D23" s="148">
        <v>28</v>
      </c>
      <c r="E23" s="61">
        <v>7</v>
      </c>
      <c r="F23" s="53">
        <f t="shared" ref="F23:F86" si="8">(D23-E23)/D23</f>
        <v>0.75</v>
      </c>
      <c r="G23" s="160">
        <v>17</v>
      </c>
      <c r="H23" s="161">
        <v>28</v>
      </c>
      <c r="I23" s="162">
        <v>7</v>
      </c>
      <c r="J23" s="62">
        <f t="shared" si="3"/>
        <v>0.80952380952380953</v>
      </c>
      <c r="K23" s="340">
        <v>28</v>
      </c>
      <c r="L23" s="61">
        <v>48</v>
      </c>
      <c r="M23" s="63">
        <f t="shared" si="4"/>
        <v>0.58333333333333337</v>
      </c>
      <c r="N23" s="155">
        <v>22</v>
      </c>
      <c r="O23" s="61">
        <v>48</v>
      </c>
      <c r="P23" s="198">
        <f t="shared" si="5"/>
        <v>0.45833333333333331</v>
      </c>
      <c r="Q23" s="207">
        <v>768</v>
      </c>
      <c r="R23" s="61">
        <v>48</v>
      </c>
      <c r="S23" s="295">
        <f t="shared" si="6"/>
        <v>16</v>
      </c>
      <c r="T23" s="45"/>
    </row>
    <row r="24" spans="1:20" ht="16.5" customHeight="1" x14ac:dyDescent="0.25">
      <c r="A24" s="58">
        <v>7</v>
      </c>
      <c r="B24" s="59">
        <v>20460</v>
      </c>
      <c r="C24" s="60" t="s">
        <v>15</v>
      </c>
      <c r="D24" s="148">
        <v>61</v>
      </c>
      <c r="E24" s="61">
        <v>4.0000000000000071</v>
      </c>
      <c r="F24" s="53">
        <f t="shared" si="8"/>
        <v>0.93442622950819665</v>
      </c>
      <c r="G24" s="160">
        <v>38</v>
      </c>
      <c r="H24" s="161">
        <v>61</v>
      </c>
      <c r="I24" s="162">
        <v>4.0000000000000071</v>
      </c>
      <c r="J24" s="62">
        <f t="shared" si="3"/>
        <v>0.66666666666666674</v>
      </c>
      <c r="K24" s="340">
        <v>39</v>
      </c>
      <c r="L24" s="61">
        <v>59</v>
      </c>
      <c r="M24" s="63">
        <f t="shared" si="4"/>
        <v>0.66101694915254239</v>
      </c>
      <c r="N24" s="155">
        <v>31.000000000000004</v>
      </c>
      <c r="O24" s="61">
        <v>59</v>
      </c>
      <c r="P24" s="198">
        <f t="shared" si="5"/>
        <v>0.52542372881355937</v>
      </c>
      <c r="Q24" s="207">
        <v>958</v>
      </c>
      <c r="R24" s="61">
        <v>59</v>
      </c>
      <c r="S24" s="295">
        <f t="shared" si="6"/>
        <v>16.237288135593221</v>
      </c>
      <c r="T24" s="45"/>
    </row>
    <row r="25" spans="1:20" ht="16.5" customHeight="1" x14ac:dyDescent="0.25">
      <c r="A25" s="58">
        <v>8</v>
      </c>
      <c r="B25" s="59">
        <v>20490</v>
      </c>
      <c r="C25" s="60" t="s">
        <v>16</v>
      </c>
      <c r="D25" s="148">
        <v>33</v>
      </c>
      <c r="E25" s="61">
        <v>8</v>
      </c>
      <c r="F25" s="53">
        <f t="shared" si="8"/>
        <v>0.75757575757575757</v>
      </c>
      <c r="G25" s="160">
        <v>19</v>
      </c>
      <c r="H25" s="161">
        <v>33</v>
      </c>
      <c r="I25" s="162">
        <v>8</v>
      </c>
      <c r="J25" s="62">
        <f t="shared" si="3"/>
        <v>0.76</v>
      </c>
      <c r="K25" s="340">
        <v>19</v>
      </c>
      <c r="L25" s="61">
        <v>31</v>
      </c>
      <c r="M25" s="63">
        <f t="shared" si="4"/>
        <v>0.61290322580645162</v>
      </c>
      <c r="N25" s="155">
        <v>17</v>
      </c>
      <c r="O25" s="61">
        <v>31</v>
      </c>
      <c r="P25" s="198">
        <f t="shared" si="5"/>
        <v>0.54838709677419351</v>
      </c>
      <c r="Q25" s="207">
        <v>467</v>
      </c>
      <c r="R25" s="61">
        <v>31</v>
      </c>
      <c r="S25" s="295">
        <f t="shared" si="6"/>
        <v>15.064516129032258</v>
      </c>
      <c r="T25" s="45"/>
    </row>
    <row r="26" spans="1:20" ht="16.5" customHeight="1" x14ac:dyDescent="0.25">
      <c r="A26" s="58">
        <v>9</v>
      </c>
      <c r="B26" s="59">
        <v>20550</v>
      </c>
      <c r="C26" s="60" t="s">
        <v>91</v>
      </c>
      <c r="D26" s="148">
        <v>68</v>
      </c>
      <c r="E26" s="61">
        <v>9</v>
      </c>
      <c r="F26" s="53">
        <f t="shared" si="8"/>
        <v>0.86764705882352944</v>
      </c>
      <c r="G26" s="160">
        <v>38</v>
      </c>
      <c r="H26" s="161">
        <v>68</v>
      </c>
      <c r="I26" s="162">
        <v>9</v>
      </c>
      <c r="J26" s="62">
        <f t="shared" si="3"/>
        <v>0.64406779661016944</v>
      </c>
      <c r="K26" s="340">
        <v>39</v>
      </c>
      <c r="L26" s="61">
        <v>71</v>
      </c>
      <c r="M26" s="63">
        <f t="shared" si="4"/>
        <v>0.54929577464788737</v>
      </c>
      <c r="N26" s="155">
        <v>41</v>
      </c>
      <c r="O26" s="61">
        <v>71</v>
      </c>
      <c r="P26" s="198">
        <f t="shared" si="5"/>
        <v>0.57746478873239437</v>
      </c>
      <c r="Q26" s="207">
        <v>605</v>
      </c>
      <c r="R26" s="61">
        <v>71</v>
      </c>
      <c r="S26" s="295">
        <f t="shared" si="6"/>
        <v>8.52112676056338</v>
      </c>
      <c r="T26" s="45"/>
    </row>
    <row r="27" spans="1:20" ht="16.5" customHeight="1" x14ac:dyDescent="0.25">
      <c r="A27" s="58">
        <v>10</v>
      </c>
      <c r="B27" s="59">
        <v>20630</v>
      </c>
      <c r="C27" s="60" t="s">
        <v>17</v>
      </c>
      <c r="D27" s="148">
        <v>62</v>
      </c>
      <c r="E27" s="61">
        <v>5.9999999999999929</v>
      </c>
      <c r="F27" s="53">
        <f t="shared" si="8"/>
        <v>0.90322580645161299</v>
      </c>
      <c r="G27" s="160">
        <v>35</v>
      </c>
      <c r="H27" s="161">
        <v>62</v>
      </c>
      <c r="I27" s="162">
        <v>5.9999999999999929</v>
      </c>
      <c r="J27" s="62">
        <f t="shared" si="3"/>
        <v>0.62499999999999989</v>
      </c>
      <c r="K27" s="340">
        <v>36</v>
      </c>
      <c r="L27" s="61">
        <v>65</v>
      </c>
      <c r="M27" s="63">
        <f t="shared" si="4"/>
        <v>0.55384615384615388</v>
      </c>
      <c r="N27" s="155">
        <v>33</v>
      </c>
      <c r="O27" s="61">
        <v>65</v>
      </c>
      <c r="P27" s="198">
        <f t="shared" si="5"/>
        <v>0.50769230769230766</v>
      </c>
      <c r="Q27" s="207">
        <v>711</v>
      </c>
      <c r="R27" s="61">
        <v>65</v>
      </c>
      <c r="S27" s="295">
        <f t="shared" si="6"/>
        <v>10.938461538461539</v>
      </c>
      <c r="T27" s="45"/>
    </row>
    <row r="28" spans="1:20" ht="16.5" customHeight="1" x14ac:dyDescent="0.25">
      <c r="A28" s="58">
        <v>11</v>
      </c>
      <c r="B28" s="59">
        <v>20810</v>
      </c>
      <c r="C28" s="60" t="s">
        <v>18</v>
      </c>
      <c r="D28" s="148">
        <v>60</v>
      </c>
      <c r="E28" s="61">
        <v>10.999999999999993</v>
      </c>
      <c r="F28" s="53">
        <f t="shared" si="8"/>
        <v>0.81666666666666676</v>
      </c>
      <c r="G28" s="160">
        <v>26</v>
      </c>
      <c r="H28" s="161">
        <v>60</v>
      </c>
      <c r="I28" s="162">
        <v>10.999999999999993</v>
      </c>
      <c r="J28" s="62">
        <f t="shared" si="3"/>
        <v>0.53061224489795911</v>
      </c>
      <c r="K28" s="340">
        <v>31</v>
      </c>
      <c r="L28" s="61">
        <v>62</v>
      </c>
      <c r="M28" s="63">
        <f t="shared" si="4"/>
        <v>0.5</v>
      </c>
      <c r="N28" s="155">
        <v>41</v>
      </c>
      <c r="O28" s="61">
        <v>62</v>
      </c>
      <c r="P28" s="198">
        <f t="shared" si="5"/>
        <v>0.66129032258064513</v>
      </c>
      <c r="Q28" s="207">
        <v>751</v>
      </c>
      <c r="R28" s="61">
        <v>62</v>
      </c>
      <c r="S28" s="295">
        <f t="shared" si="6"/>
        <v>12.112903225806452</v>
      </c>
      <c r="T28" s="45"/>
    </row>
    <row r="29" spans="1:20" ht="16.5" customHeight="1" x14ac:dyDescent="0.25">
      <c r="A29" s="58">
        <v>12</v>
      </c>
      <c r="B29" s="59">
        <v>20900</v>
      </c>
      <c r="C29" s="60" t="s">
        <v>9</v>
      </c>
      <c r="D29" s="148">
        <v>43</v>
      </c>
      <c r="E29" s="61">
        <v>5</v>
      </c>
      <c r="F29" s="53">
        <f t="shared" si="8"/>
        <v>0.88372093023255816</v>
      </c>
      <c r="G29" s="160">
        <v>23</v>
      </c>
      <c r="H29" s="161">
        <v>43</v>
      </c>
      <c r="I29" s="162">
        <v>5</v>
      </c>
      <c r="J29" s="62">
        <f t="shared" si="3"/>
        <v>0.60526315789473684</v>
      </c>
      <c r="K29" s="340">
        <v>24</v>
      </c>
      <c r="L29" s="61">
        <v>40</v>
      </c>
      <c r="M29" s="63">
        <f t="shared" si="4"/>
        <v>0.6</v>
      </c>
      <c r="N29" s="155">
        <v>22</v>
      </c>
      <c r="O29" s="61">
        <v>40</v>
      </c>
      <c r="P29" s="198">
        <f t="shared" si="5"/>
        <v>0.55000000000000004</v>
      </c>
      <c r="Q29" s="207">
        <v>657</v>
      </c>
      <c r="R29" s="61">
        <v>40</v>
      </c>
      <c r="S29" s="295">
        <f t="shared" si="6"/>
        <v>16.425000000000001</v>
      </c>
      <c r="T29" s="45"/>
    </row>
    <row r="30" spans="1:20" ht="16.5" customHeight="1" thickBot="1" x14ac:dyDescent="0.3">
      <c r="A30" s="58">
        <v>13</v>
      </c>
      <c r="B30" s="70">
        <v>21350</v>
      </c>
      <c r="C30" s="71" t="s">
        <v>19</v>
      </c>
      <c r="D30" s="149">
        <v>43</v>
      </c>
      <c r="E30" s="92">
        <v>8</v>
      </c>
      <c r="F30" s="258">
        <f t="shared" si="8"/>
        <v>0.81395348837209303</v>
      </c>
      <c r="G30" s="166">
        <v>26</v>
      </c>
      <c r="H30" s="167">
        <v>43</v>
      </c>
      <c r="I30" s="165">
        <v>8</v>
      </c>
      <c r="J30" s="43">
        <f t="shared" si="3"/>
        <v>0.74285714285714288</v>
      </c>
      <c r="K30" s="342">
        <v>29</v>
      </c>
      <c r="L30" s="67">
        <v>41</v>
      </c>
      <c r="M30" s="44">
        <f t="shared" si="4"/>
        <v>0.70731707317073167</v>
      </c>
      <c r="N30" s="262">
        <v>19</v>
      </c>
      <c r="O30" s="67">
        <v>41</v>
      </c>
      <c r="P30" s="306">
        <f t="shared" si="5"/>
        <v>0.46341463414634149</v>
      </c>
      <c r="Q30" s="208">
        <v>641</v>
      </c>
      <c r="R30" s="92">
        <v>41</v>
      </c>
      <c r="S30" s="296">
        <f t="shared" si="6"/>
        <v>15.634146341463415</v>
      </c>
      <c r="T30" s="266"/>
    </row>
    <row r="31" spans="1:20" ht="16.5" customHeight="1" thickBot="1" x14ac:dyDescent="0.3">
      <c r="A31" s="46"/>
      <c r="B31" s="404" t="s">
        <v>20</v>
      </c>
      <c r="C31" s="405"/>
      <c r="D31" s="260">
        <f>SUM(D32:D50)</f>
        <v>1092</v>
      </c>
      <c r="E31" s="261">
        <f t="shared" ref="E31:R31" si="9">SUM(E32:E50)</f>
        <v>143</v>
      </c>
      <c r="F31" s="270">
        <f>AVERAGE(F32:F50)</f>
        <v>0.8653770120793528</v>
      </c>
      <c r="G31" s="267">
        <f t="shared" si="9"/>
        <v>691</v>
      </c>
      <c r="H31" s="268">
        <f t="shared" si="9"/>
        <v>1092</v>
      </c>
      <c r="I31" s="269">
        <f t="shared" si="9"/>
        <v>143</v>
      </c>
      <c r="J31" s="301">
        <f>AVERAGE(J32:J50)</f>
        <v>0.72825288637296171</v>
      </c>
      <c r="K31" s="338">
        <f t="shared" si="9"/>
        <v>747</v>
      </c>
      <c r="L31" s="271">
        <f t="shared" si="9"/>
        <v>1151</v>
      </c>
      <c r="M31" s="270">
        <f>AVERAGE(M32:M50)</f>
        <v>0.65140371704511946</v>
      </c>
      <c r="N31" s="272">
        <f t="shared" si="9"/>
        <v>566</v>
      </c>
      <c r="O31" s="271">
        <f t="shared" si="9"/>
        <v>1151</v>
      </c>
      <c r="P31" s="301">
        <f>AVERAGE(P32:P50)</f>
        <v>0.49086180081745578</v>
      </c>
      <c r="Q31" s="309">
        <f t="shared" si="9"/>
        <v>15115</v>
      </c>
      <c r="R31" s="261">
        <f t="shared" si="9"/>
        <v>1151</v>
      </c>
      <c r="S31" s="274">
        <f>AVERAGE(S32:S50)</f>
        <v>13.563526169237509</v>
      </c>
      <c r="T31" s="273"/>
    </row>
    <row r="32" spans="1:20" ht="16.5" customHeight="1" x14ac:dyDescent="0.25">
      <c r="A32" s="203">
        <v>1</v>
      </c>
      <c r="B32" s="59">
        <v>30070</v>
      </c>
      <c r="C32" s="60" t="s">
        <v>94</v>
      </c>
      <c r="D32" s="147">
        <v>82</v>
      </c>
      <c r="E32" s="54">
        <v>17</v>
      </c>
      <c r="F32" s="56">
        <f t="shared" si="8"/>
        <v>0.79268292682926833</v>
      </c>
      <c r="G32" s="158">
        <v>55</v>
      </c>
      <c r="H32" s="158">
        <v>82</v>
      </c>
      <c r="I32" s="159">
        <v>17</v>
      </c>
      <c r="J32" s="55">
        <f t="shared" si="3"/>
        <v>0.84615384615384615</v>
      </c>
      <c r="K32" s="339">
        <v>59</v>
      </c>
      <c r="L32" s="54">
        <v>80</v>
      </c>
      <c r="M32" s="56">
        <f t="shared" si="4"/>
        <v>0.73750000000000004</v>
      </c>
      <c r="N32" s="154">
        <v>33</v>
      </c>
      <c r="O32" s="54">
        <v>80</v>
      </c>
      <c r="P32" s="53">
        <f t="shared" si="5"/>
        <v>0.41249999999999998</v>
      </c>
      <c r="Q32" s="313">
        <v>1040</v>
      </c>
      <c r="R32" s="54">
        <v>80</v>
      </c>
      <c r="S32" s="294">
        <f t="shared" si="6"/>
        <v>13</v>
      </c>
      <c r="T32" s="74"/>
    </row>
    <row r="33" spans="1:20" ht="16.5" customHeight="1" x14ac:dyDescent="0.25">
      <c r="A33" s="50">
        <v>2</v>
      </c>
      <c r="B33" s="59">
        <v>30480</v>
      </c>
      <c r="C33" s="60" t="s">
        <v>154</v>
      </c>
      <c r="D33" s="148">
        <v>95</v>
      </c>
      <c r="E33" s="61">
        <v>14</v>
      </c>
      <c r="F33" s="56">
        <f t="shared" si="8"/>
        <v>0.85263157894736841</v>
      </c>
      <c r="G33" s="168">
        <v>58</v>
      </c>
      <c r="H33" s="168">
        <v>95</v>
      </c>
      <c r="I33" s="162">
        <v>14</v>
      </c>
      <c r="J33" s="62">
        <f t="shared" si="3"/>
        <v>0.71604938271604934</v>
      </c>
      <c r="K33" s="340">
        <v>60</v>
      </c>
      <c r="L33" s="61">
        <v>100</v>
      </c>
      <c r="M33" s="63">
        <f t="shared" si="4"/>
        <v>0.6</v>
      </c>
      <c r="N33" s="155">
        <v>49</v>
      </c>
      <c r="O33" s="61">
        <v>100</v>
      </c>
      <c r="P33" s="198">
        <f t="shared" si="5"/>
        <v>0.49</v>
      </c>
      <c r="Q33" s="207">
        <v>1181</v>
      </c>
      <c r="R33" s="61">
        <v>100</v>
      </c>
      <c r="S33" s="295">
        <f t="shared" si="6"/>
        <v>11.81</v>
      </c>
      <c r="T33" s="74"/>
    </row>
    <row r="34" spans="1:20" ht="16.5" customHeight="1" x14ac:dyDescent="0.25">
      <c r="A34" s="50">
        <v>3</v>
      </c>
      <c r="B34" s="59">
        <v>30460</v>
      </c>
      <c r="C34" s="60" t="s">
        <v>95</v>
      </c>
      <c r="D34" s="148">
        <v>80</v>
      </c>
      <c r="E34" s="61">
        <v>4</v>
      </c>
      <c r="F34" s="56">
        <f t="shared" si="8"/>
        <v>0.95</v>
      </c>
      <c r="G34" s="161">
        <v>65</v>
      </c>
      <c r="H34" s="161">
        <v>80</v>
      </c>
      <c r="I34" s="162">
        <v>4</v>
      </c>
      <c r="J34" s="62">
        <f t="shared" si="3"/>
        <v>0.85526315789473684</v>
      </c>
      <c r="K34" s="340">
        <v>69</v>
      </c>
      <c r="L34" s="61">
        <v>85</v>
      </c>
      <c r="M34" s="63">
        <f t="shared" si="4"/>
        <v>0.81176470588235294</v>
      </c>
      <c r="N34" s="155">
        <v>38</v>
      </c>
      <c r="O34" s="61">
        <v>85</v>
      </c>
      <c r="P34" s="198">
        <f t="shared" si="5"/>
        <v>0.44705882352941179</v>
      </c>
      <c r="Q34" s="207">
        <v>1090</v>
      </c>
      <c r="R34" s="61">
        <v>85</v>
      </c>
      <c r="S34" s="295">
        <f t="shared" si="6"/>
        <v>12.823529411764707</v>
      </c>
      <c r="T34" s="74"/>
    </row>
    <row r="35" spans="1:20" ht="16.5" customHeight="1" x14ac:dyDescent="0.25">
      <c r="A35" s="58">
        <v>4</v>
      </c>
      <c r="B35" s="72">
        <v>30030</v>
      </c>
      <c r="C35" s="73" t="s">
        <v>93</v>
      </c>
      <c r="D35" s="147">
        <v>63</v>
      </c>
      <c r="E35" s="54">
        <v>4.9999999999999929</v>
      </c>
      <c r="F35" s="56">
        <f t="shared" si="8"/>
        <v>0.92063492063492069</v>
      </c>
      <c r="G35" s="158">
        <v>43</v>
      </c>
      <c r="H35" s="158">
        <v>63</v>
      </c>
      <c r="I35" s="159">
        <v>4.9999999999999929</v>
      </c>
      <c r="J35" s="62">
        <f t="shared" si="3"/>
        <v>0.74137931034482751</v>
      </c>
      <c r="K35" s="339">
        <v>45</v>
      </c>
      <c r="L35" s="54">
        <v>68</v>
      </c>
      <c r="M35" s="63">
        <f t="shared" si="4"/>
        <v>0.66176470588235292</v>
      </c>
      <c r="N35" s="154">
        <v>29.000000000000004</v>
      </c>
      <c r="O35" s="54">
        <v>68</v>
      </c>
      <c r="P35" s="198">
        <f t="shared" si="5"/>
        <v>0.42647058823529416</v>
      </c>
      <c r="Q35" s="313">
        <v>853</v>
      </c>
      <c r="R35" s="54">
        <v>68</v>
      </c>
      <c r="S35" s="295">
        <f t="shared" si="6"/>
        <v>12.544117647058824</v>
      </c>
      <c r="T35" s="74"/>
    </row>
    <row r="36" spans="1:20" ht="16.5" customHeight="1" x14ac:dyDescent="0.25">
      <c r="A36" s="50">
        <v>5</v>
      </c>
      <c r="B36" s="59">
        <v>31000</v>
      </c>
      <c r="C36" s="60" t="s">
        <v>96</v>
      </c>
      <c r="D36" s="148">
        <v>74</v>
      </c>
      <c r="E36" s="61">
        <v>6</v>
      </c>
      <c r="F36" s="56">
        <f t="shared" si="8"/>
        <v>0.91891891891891897</v>
      </c>
      <c r="G36" s="168">
        <v>57</v>
      </c>
      <c r="H36" s="168">
        <v>74</v>
      </c>
      <c r="I36" s="162">
        <v>6</v>
      </c>
      <c r="J36" s="62">
        <f t="shared" si="3"/>
        <v>0.83823529411764708</v>
      </c>
      <c r="K36" s="340">
        <v>60</v>
      </c>
      <c r="L36" s="61">
        <v>74</v>
      </c>
      <c r="M36" s="63">
        <f t="shared" si="4"/>
        <v>0.81081081081081086</v>
      </c>
      <c r="N36" s="155">
        <v>37</v>
      </c>
      <c r="O36" s="61">
        <v>74</v>
      </c>
      <c r="P36" s="198">
        <f t="shared" si="5"/>
        <v>0.5</v>
      </c>
      <c r="Q36" s="207">
        <v>1059</v>
      </c>
      <c r="R36" s="61">
        <v>74</v>
      </c>
      <c r="S36" s="295">
        <f t="shared" si="6"/>
        <v>14.310810810810811</v>
      </c>
      <c r="T36" s="74"/>
    </row>
    <row r="37" spans="1:20" ht="16.5" customHeight="1" x14ac:dyDescent="0.25">
      <c r="A37" s="58">
        <v>6</v>
      </c>
      <c r="B37" s="59">
        <v>30130</v>
      </c>
      <c r="C37" s="60" t="s">
        <v>1</v>
      </c>
      <c r="D37" s="148">
        <v>41</v>
      </c>
      <c r="E37" s="61">
        <v>7</v>
      </c>
      <c r="F37" s="56">
        <f t="shared" si="8"/>
        <v>0.82926829268292679</v>
      </c>
      <c r="G37" s="161">
        <v>23</v>
      </c>
      <c r="H37" s="161">
        <v>41</v>
      </c>
      <c r="I37" s="162">
        <v>7</v>
      </c>
      <c r="J37" s="62">
        <f t="shared" si="3"/>
        <v>0.67647058823529416</v>
      </c>
      <c r="K37" s="340">
        <v>25</v>
      </c>
      <c r="L37" s="61">
        <v>43</v>
      </c>
      <c r="M37" s="63">
        <f t="shared" si="4"/>
        <v>0.58139534883720934</v>
      </c>
      <c r="N37" s="155">
        <v>24</v>
      </c>
      <c r="O37" s="61">
        <v>43</v>
      </c>
      <c r="P37" s="198">
        <f t="shared" si="5"/>
        <v>0.55813953488372092</v>
      </c>
      <c r="Q37" s="207">
        <v>432</v>
      </c>
      <c r="R37" s="61">
        <v>43</v>
      </c>
      <c r="S37" s="295">
        <f t="shared" si="6"/>
        <v>10.046511627906977</v>
      </c>
      <c r="T37" s="74">
        <v>10.046511627906977</v>
      </c>
    </row>
    <row r="38" spans="1:20" ht="16.5" customHeight="1" x14ac:dyDescent="0.25">
      <c r="A38" s="58">
        <v>7</v>
      </c>
      <c r="B38" s="59">
        <v>30160</v>
      </c>
      <c r="C38" s="60" t="s">
        <v>2</v>
      </c>
      <c r="D38" s="148">
        <v>45</v>
      </c>
      <c r="E38" s="61">
        <v>1</v>
      </c>
      <c r="F38" s="56">
        <f t="shared" si="8"/>
        <v>0.97777777777777775</v>
      </c>
      <c r="G38" s="161">
        <v>28</v>
      </c>
      <c r="H38" s="162">
        <v>45</v>
      </c>
      <c r="I38" s="162">
        <v>1</v>
      </c>
      <c r="J38" s="62">
        <f t="shared" si="3"/>
        <v>0.63636363636363635</v>
      </c>
      <c r="K38" s="340">
        <v>31</v>
      </c>
      <c r="L38" s="61">
        <v>48</v>
      </c>
      <c r="M38" s="63">
        <f t="shared" si="4"/>
        <v>0.64583333333333337</v>
      </c>
      <c r="N38" s="155">
        <v>24</v>
      </c>
      <c r="O38" s="61">
        <v>48</v>
      </c>
      <c r="P38" s="198">
        <f t="shared" si="5"/>
        <v>0.5</v>
      </c>
      <c r="Q38" s="207">
        <v>832</v>
      </c>
      <c r="R38" s="61">
        <v>48</v>
      </c>
      <c r="S38" s="295">
        <f t="shared" si="6"/>
        <v>17.333333333333332</v>
      </c>
      <c r="T38" s="74"/>
    </row>
    <row r="39" spans="1:20" ht="16.5" customHeight="1" x14ac:dyDescent="0.25">
      <c r="A39" s="58">
        <v>8</v>
      </c>
      <c r="B39" s="59">
        <v>30310</v>
      </c>
      <c r="C39" s="60" t="s">
        <v>21</v>
      </c>
      <c r="D39" s="148">
        <v>37</v>
      </c>
      <c r="E39" s="61">
        <v>3</v>
      </c>
      <c r="F39" s="56">
        <f t="shared" si="8"/>
        <v>0.91891891891891897</v>
      </c>
      <c r="G39" s="161">
        <v>17</v>
      </c>
      <c r="H39" s="161">
        <v>37</v>
      </c>
      <c r="I39" s="162">
        <v>3</v>
      </c>
      <c r="J39" s="62">
        <f t="shared" si="3"/>
        <v>0.5</v>
      </c>
      <c r="K39" s="340">
        <v>18</v>
      </c>
      <c r="L39" s="61">
        <v>36</v>
      </c>
      <c r="M39" s="63">
        <f t="shared" si="4"/>
        <v>0.5</v>
      </c>
      <c r="N39" s="155">
        <v>25</v>
      </c>
      <c r="O39" s="61">
        <v>36</v>
      </c>
      <c r="P39" s="198">
        <f t="shared" si="5"/>
        <v>0.69444444444444442</v>
      </c>
      <c r="Q39" s="207">
        <v>507</v>
      </c>
      <c r="R39" s="61">
        <v>36</v>
      </c>
      <c r="S39" s="295">
        <f t="shared" si="6"/>
        <v>14.083333333333334</v>
      </c>
      <c r="T39" s="74"/>
    </row>
    <row r="40" spans="1:20" ht="16.5" customHeight="1" x14ac:dyDescent="0.25">
      <c r="A40" s="58">
        <v>9</v>
      </c>
      <c r="B40" s="59">
        <v>30440</v>
      </c>
      <c r="C40" s="60" t="s">
        <v>22</v>
      </c>
      <c r="D40" s="148">
        <v>47</v>
      </c>
      <c r="E40" s="61">
        <v>7</v>
      </c>
      <c r="F40" s="56">
        <f t="shared" si="8"/>
        <v>0.85106382978723405</v>
      </c>
      <c r="G40" s="161">
        <v>30</v>
      </c>
      <c r="H40" s="161">
        <v>47</v>
      </c>
      <c r="I40" s="162">
        <v>7</v>
      </c>
      <c r="J40" s="62">
        <f t="shared" si="3"/>
        <v>0.75</v>
      </c>
      <c r="K40" s="340">
        <v>30</v>
      </c>
      <c r="L40" s="61">
        <v>50</v>
      </c>
      <c r="M40" s="63">
        <f t="shared" si="4"/>
        <v>0.6</v>
      </c>
      <c r="N40" s="155">
        <v>17</v>
      </c>
      <c r="O40" s="61">
        <v>50</v>
      </c>
      <c r="P40" s="198">
        <f t="shared" si="5"/>
        <v>0.34</v>
      </c>
      <c r="Q40" s="207">
        <v>728</v>
      </c>
      <c r="R40" s="61">
        <v>50</v>
      </c>
      <c r="S40" s="295">
        <f t="shared" si="6"/>
        <v>14.56</v>
      </c>
      <c r="T40" s="74"/>
    </row>
    <row r="41" spans="1:20" ht="16.5" customHeight="1" x14ac:dyDescent="0.25">
      <c r="A41" s="58">
        <v>10</v>
      </c>
      <c r="B41" s="59">
        <v>30470</v>
      </c>
      <c r="C41" s="60" t="s">
        <v>23</v>
      </c>
      <c r="D41" s="148">
        <v>47</v>
      </c>
      <c r="E41" s="61">
        <v>8</v>
      </c>
      <c r="F41" s="56">
        <f t="shared" si="8"/>
        <v>0.82978723404255317</v>
      </c>
      <c r="G41" s="161">
        <v>32</v>
      </c>
      <c r="H41" s="161">
        <v>47</v>
      </c>
      <c r="I41" s="162">
        <v>8</v>
      </c>
      <c r="J41" s="62">
        <f t="shared" si="3"/>
        <v>0.82051282051282048</v>
      </c>
      <c r="K41" s="340">
        <v>32</v>
      </c>
      <c r="L41" s="61">
        <v>45</v>
      </c>
      <c r="M41" s="63">
        <f t="shared" si="4"/>
        <v>0.71111111111111114</v>
      </c>
      <c r="N41" s="155">
        <v>25</v>
      </c>
      <c r="O41" s="61">
        <v>45</v>
      </c>
      <c r="P41" s="198">
        <f t="shared" si="5"/>
        <v>0.55555555555555558</v>
      </c>
      <c r="Q41" s="207">
        <v>628</v>
      </c>
      <c r="R41" s="61">
        <v>45</v>
      </c>
      <c r="S41" s="295">
        <f t="shared" si="6"/>
        <v>13.955555555555556</v>
      </c>
      <c r="T41" s="74"/>
    </row>
    <row r="42" spans="1:20" ht="16.5" customHeight="1" x14ac:dyDescent="0.25">
      <c r="A42" s="58">
        <v>11</v>
      </c>
      <c r="B42" s="59">
        <v>30500</v>
      </c>
      <c r="C42" s="60" t="s">
        <v>24</v>
      </c>
      <c r="D42" s="148">
        <v>30</v>
      </c>
      <c r="E42" s="61">
        <v>5.0000000000000036</v>
      </c>
      <c r="F42" s="56">
        <f t="shared" si="8"/>
        <v>0.83333333333333326</v>
      </c>
      <c r="G42" s="168">
        <v>21</v>
      </c>
      <c r="H42" s="168">
        <v>30</v>
      </c>
      <c r="I42" s="162">
        <v>5.0000000000000036</v>
      </c>
      <c r="J42" s="62">
        <f t="shared" si="3"/>
        <v>0.84000000000000008</v>
      </c>
      <c r="K42" s="340">
        <v>22</v>
      </c>
      <c r="L42" s="61">
        <v>29</v>
      </c>
      <c r="M42" s="63">
        <f t="shared" si="4"/>
        <v>0.75862068965517238</v>
      </c>
      <c r="N42" s="155">
        <v>7</v>
      </c>
      <c r="O42" s="61">
        <v>29</v>
      </c>
      <c r="P42" s="198">
        <f t="shared" si="5"/>
        <v>0.2413793103448276</v>
      </c>
      <c r="Q42" s="207">
        <v>415</v>
      </c>
      <c r="R42" s="61">
        <v>29</v>
      </c>
      <c r="S42" s="295">
        <f t="shared" si="6"/>
        <v>14.310344827586206</v>
      </c>
      <c r="T42" s="75"/>
    </row>
    <row r="43" spans="1:20" ht="16.5" customHeight="1" x14ac:dyDescent="0.25">
      <c r="A43" s="58">
        <v>12</v>
      </c>
      <c r="B43" s="59">
        <v>30530</v>
      </c>
      <c r="C43" s="60" t="s">
        <v>26</v>
      </c>
      <c r="D43" s="148">
        <v>58</v>
      </c>
      <c r="E43" s="61">
        <v>8</v>
      </c>
      <c r="F43" s="56">
        <f t="shared" si="8"/>
        <v>0.86206896551724133</v>
      </c>
      <c r="G43" s="168">
        <v>27</v>
      </c>
      <c r="H43" s="168">
        <v>58</v>
      </c>
      <c r="I43" s="162">
        <v>8</v>
      </c>
      <c r="J43" s="62">
        <f t="shared" si="3"/>
        <v>0.54</v>
      </c>
      <c r="K43" s="340">
        <v>30</v>
      </c>
      <c r="L43" s="61">
        <v>59</v>
      </c>
      <c r="M43" s="63">
        <f t="shared" si="4"/>
        <v>0.50847457627118642</v>
      </c>
      <c r="N43" s="155">
        <v>29</v>
      </c>
      <c r="O43" s="61">
        <v>59</v>
      </c>
      <c r="P43" s="198">
        <f t="shared" si="5"/>
        <v>0.49152542372881358</v>
      </c>
      <c r="Q43" s="207">
        <v>786</v>
      </c>
      <c r="R43" s="61">
        <v>59</v>
      </c>
      <c r="S43" s="295">
        <f t="shared" si="6"/>
        <v>13.322033898305085</v>
      </c>
      <c r="T43" s="74"/>
    </row>
    <row r="44" spans="1:20" ht="16.5" customHeight="1" x14ac:dyDescent="0.25">
      <c r="A44" s="58">
        <v>13</v>
      </c>
      <c r="B44" s="59">
        <v>30640</v>
      </c>
      <c r="C44" s="60" t="s">
        <v>29</v>
      </c>
      <c r="D44" s="148">
        <v>55</v>
      </c>
      <c r="E44" s="61">
        <v>5.9999999999999929</v>
      </c>
      <c r="F44" s="56">
        <f t="shared" si="8"/>
        <v>0.89090909090909098</v>
      </c>
      <c r="G44" s="168">
        <v>39</v>
      </c>
      <c r="H44" s="168">
        <v>55</v>
      </c>
      <c r="I44" s="162">
        <v>5.9999999999999929</v>
      </c>
      <c r="J44" s="62">
        <f t="shared" si="3"/>
        <v>0.79591836734693866</v>
      </c>
      <c r="K44" s="340">
        <v>41</v>
      </c>
      <c r="L44" s="61">
        <v>58</v>
      </c>
      <c r="M44" s="63">
        <f t="shared" si="4"/>
        <v>0.7068965517241379</v>
      </c>
      <c r="N44" s="155">
        <v>29</v>
      </c>
      <c r="O44" s="61">
        <v>58</v>
      </c>
      <c r="P44" s="198">
        <f t="shared" si="5"/>
        <v>0.5</v>
      </c>
      <c r="Q44" s="207">
        <v>846</v>
      </c>
      <c r="R44" s="61">
        <v>58</v>
      </c>
      <c r="S44" s="295">
        <f t="shared" si="6"/>
        <v>14.586206896551724</v>
      </c>
      <c r="T44" s="74"/>
    </row>
    <row r="45" spans="1:20" ht="16.5" customHeight="1" x14ac:dyDescent="0.25">
      <c r="A45" s="58">
        <v>14</v>
      </c>
      <c r="B45" s="59">
        <v>30650</v>
      </c>
      <c r="C45" s="60" t="s">
        <v>30</v>
      </c>
      <c r="D45" s="148">
        <v>65</v>
      </c>
      <c r="E45" s="61">
        <v>11</v>
      </c>
      <c r="F45" s="56">
        <f t="shared" si="8"/>
        <v>0.83076923076923082</v>
      </c>
      <c r="G45" s="168">
        <v>40</v>
      </c>
      <c r="H45" s="168">
        <v>65</v>
      </c>
      <c r="I45" s="162">
        <v>11</v>
      </c>
      <c r="J45" s="62">
        <f t="shared" si="3"/>
        <v>0.7407407407407407</v>
      </c>
      <c r="K45" s="340">
        <v>43</v>
      </c>
      <c r="L45" s="61">
        <v>71</v>
      </c>
      <c r="M45" s="63">
        <f t="shared" si="4"/>
        <v>0.60563380281690138</v>
      </c>
      <c r="N45" s="155">
        <v>36</v>
      </c>
      <c r="O45" s="61">
        <v>71</v>
      </c>
      <c r="P45" s="198">
        <f t="shared" si="5"/>
        <v>0.50704225352112675</v>
      </c>
      <c r="Q45" s="207">
        <v>748</v>
      </c>
      <c r="R45" s="61">
        <v>71</v>
      </c>
      <c r="S45" s="295">
        <f t="shared" si="6"/>
        <v>10.535211267605634</v>
      </c>
      <c r="T45" s="74"/>
    </row>
    <row r="46" spans="1:20" ht="16.5" customHeight="1" x14ac:dyDescent="0.25">
      <c r="A46" s="58">
        <v>15</v>
      </c>
      <c r="B46" s="59">
        <v>30790</v>
      </c>
      <c r="C46" s="60" t="s">
        <v>31</v>
      </c>
      <c r="D46" s="148">
        <v>38</v>
      </c>
      <c r="E46" s="61">
        <v>6.9999999999999964</v>
      </c>
      <c r="F46" s="56">
        <f t="shared" si="8"/>
        <v>0.81578947368421062</v>
      </c>
      <c r="G46" s="168">
        <v>21</v>
      </c>
      <c r="H46" s="168">
        <v>38</v>
      </c>
      <c r="I46" s="162">
        <v>6.9999999999999964</v>
      </c>
      <c r="J46" s="62">
        <f t="shared" si="3"/>
        <v>0.67741935483870963</v>
      </c>
      <c r="K46" s="340">
        <v>22</v>
      </c>
      <c r="L46" s="61">
        <v>38</v>
      </c>
      <c r="M46" s="63">
        <f t="shared" si="4"/>
        <v>0.57894736842105265</v>
      </c>
      <c r="N46" s="155">
        <v>21.000000000000004</v>
      </c>
      <c r="O46" s="61">
        <v>38</v>
      </c>
      <c r="P46" s="198">
        <f t="shared" si="5"/>
        <v>0.55263157894736847</v>
      </c>
      <c r="Q46" s="207">
        <v>558</v>
      </c>
      <c r="R46" s="61">
        <v>38</v>
      </c>
      <c r="S46" s="295">
        <f t="shared" si="6"/>
        <v>14.684210526315789</v>
      </c>
      <c r="T46" s="74"/>
    </row>
    <row r="47" spans="1:20" ht="16.5" customHeight="1" x14ac:dyDescent="0.25">
      <c r="A47" s="58">
        <v>16</v>
      </c>
      <c r="B47" s="59">
        <v>30880</v>
      </c>
      <c r="C47" s="60" t="s">
        <v>7</v>
      </c>
      <c r="D47" s="148">
        <v>43</v>
      </c>
      <c r="E47" s="61">
        <v>7</v>
      </c>
      <c r="F47" s="56">
        <f t="shared" si="8"/>
        <v>0.83720930232558144</v>
      </c>
      <c r="G47" s="168">
        <v>27</v>
      </c>
      <c r="H47" s="168">
        <v>43</v>
      </c>
      <c r="I47" s="162">
        <v>7</v>
      </c>
      <c r="J47" s="62">
        <f t="shared" si="3"/>
        <v>0.75</v>
      </c>
      <c r="K47" s="340">
        <v>29</v>
      </c>
      <c r="L47" s="61">
        <v>45</v>
      </c>
      <c r="M47" s="63">
        <f t="shared" si="4"/>
        <v>0.64444444444444449</v>
      </c>
      <c r="N47" s="155">
        <v>25</v>
      </c>
      <c r="O47" s="61">
        <v>45</v>
      </c>
      <c r="P47" s="198">
        <f t="shared" si="5"/>
        <v>0.55555555555555558</v>
      </c>
      <c r="Q47" s="207">
        <v>623</v>
      </c>
      <c r="R47" s="61">
        <v>45</v>
      </c>
      <c r="S47" s="295">
        <f t="shared" si="6"/>
        <v>13.844444444444445</v>
      </c>
      <c r="T47" s="74"/>
    </row>
    <row r="48" spans="1:20" ht="16.5" customHeight="1" x14ac:dyDescent="0.25">
      <c r="A48" s="58">
        <v>17</v>
      </c>
      <c r="B48" s="59">
        <v>30890</v>
      </c>
      <c r="C48" s="60" t="s">
        <v>8</v>
      </c>
      <c r="D48" s="148">
        <v>41</v>
      </c>
      <c r="E48" s="61">
        <v>10</v>
      </c>
      <c r="F48" s="56">
        <f t="shared" si="8"/>
        <v>0.75609756097560976</v>
      </c>
      <c r="G48" s="168">
        <v>28</v>
      </c>
      <c r="H48" s="168">
        <v>41</v>
      </c>
      <c r="I48" s="162">
        <v>10</v>
      </c>
      <c r="J48" s="62">
        <f t="shared" si="3"/>
        <v>0.90322580645161288</v>
      </c>
      <c r="K48" s="340">
        <v>28</v>
      </c>
      <c r="L48" s="61">
        <v>37</v>
      </c>
      <c r="M48" s="63">
        <f t="shared" si="4"/>
        <v>0.7567567567567568</v>
      </c>
      <c r="N48" s="155">
        <v>17</v>
      </c>
      <c r="O48" s="61">
        <v>37</v>
      </c>
      <c r="P48" s="198">
        <f t="shared" si="5"/>
        <v>0.45945945945945948</v>
      </c>
      <c r="Q48" s="207">
        <v>611</v>
      </c>
      <c r="R48" s="61">
        <v>37</v>
      </c>
      <c r="S48" s="295">
        <f t="shared" si="6"/>
        <v>16.513513513513512</v>
      </c>
      <c r="T48" s="74"/>
    </row>
    <row r="49" spans="1:20" ht="16.5" customHeight="1" x14ac:dyDescent="0.25">
      <c r="A49" s="58">
        <v>18</v>
      </c>
      <c r="B49" s="59">
        <v>30940</v>
      </c>
      <c r="C49" s="60" t="s">
        <v>13</v>
      </c>
      <c r="D49" s="148">
        <v>69</v>
      </c>
      <c r="E49" s="61">
        <v>8</v>
      </c>
      <c r="F49" s="56">
        <f t="shared" si="8"/>
        <v>0.88405797101449279</v>
      </c>
      <c r="G49" s="168">
        <v>42</v>
      </c>
      <c r="H49" s="168">
        <v>69</v>
      </c>
      <c r="I49" s="162">
        <v>8</v>
      </c>
      <c r="J49" s="62">
        <f t="shared" si="3"/>
        <v>0.68852459016393441</v>
      </c>
      <c r="K49" s="340">
        <v>44</v>
      </c>
      <c r="L49" s="61">
        <v>67</v>
      </c>
      <c r="M49" s="63">
        <f t="shared" si="4"/>
        <v>0.65671641791044777</v>
      </c>
      <c r="N49" s="155">
        <v>37</v>
      </c>
      <c r="O49" s="61">
        <v>67</v>
      </c>
      <c r="P49" s="198">
        <f t="shared" si="5"/>
        <v>0.55223880597014929</v>
      </c>
      <c r="Q49" s="207">
        <v>1083</v>
      </c>
      <c r="R49" s="61">
        <v>67</v>
      </c>
      <c r="S49" s="295">
        <f t="shared" si="6"/>
        <v>16.164179104477611</v>
      </c>
      <c r="T49" s="74"/>
    </row>
    <row r="50" spans="1:20" ht="16.5" customHeight="1" thickBot="1" x14ac:dyDescent="0.3">
      <c r="A50" s="42">
        <v>19</v>
      </c>
      <c r="B50" s="65">
        <v>31480</v>
      </c>
      <c r="C50" s="66" t="s">
        <v>97</v>
      </c>
      <c r="D50" s="150">
        <v>82</v>
      </c>
      <c r="E50" s="67">
        <v>8.9999999999999858</v>
      </c>
      <c r="F50" s="91">
        <f t="shared" si="8"/>
        <v>0.89024390243902451</v>
      </c>
      <c r="G50" s="172">
        <v>38</v>
      </c>
      <c r="H50" s="172">
        <v>82</v>
      </c>
      <c r="I50" s="165">
        <v>8.9999999999999858</v>
      </c>
      <c r="J50" s="43">
        <f t="shared" si="3"/>
        <v>0.52054794520547931</v>
      </c>
      <c r="K50" s="341">
        <v>59</v>
      </c>
      <c r="L50" s="67">
        <v>118</v>
      </c>
      <c r="M50" s="44">
        <f t="shared" si="4"/>
        <v>0.5</v>
      </c>
      <c r="N50" s="156">
        <v>64</v>
      </c>
      <c r="O50" s="67">
        <v>118</v>
      </c>
      <c r="P50" s="306">
        <f t="shared" si="5"/>
        <v>0.5423728813559322</v>
      </c>
      <c r="Q50" s="208">
        <v>1095</v>
      </c>
      <c r="R50" s="67">
        <v>118</v>
      </c>
      <c r="S50" s="296">
        <f t="shared" si="6"/>
        <v>9.2796610169491522</v>
      </c>
      <c r="T50" s="76"/>
    </row>
    <row r="51" spans="1:20" ht="16.5" customHeight="1" thickBot="1" x14ac:dyDescent="0.3">
      <c r="A51" s="77"/>
      <c r="B51" s="406" t="s">
        <v>32</v>
      </c>
      <c r="C51" s="409"/>
      <c r="D51" s="260">
        <f>SUM(D52:D70)</f>
        <v>1232</v>
      </c>
      <c r="E51" s="261">
        <f t="shared" ref="E51:R51" si="10">SUM(E52:E70)</f>
        <v>168</v>
      </c>
      <c r="F51" s="270">
        <f>AVERAGE(F52:F70)</f>
        <v>0.84967334591087473</v>
      </c>
      <c r="G51" s="275">
        <f t="shared" si="10"/>
        <v>740</v>
      </c>
      <c r="H51" s="275">
        <f t="shared" si="10"/>
        <v>1232</v>
      </c>
      <c r="I51" s="269">
        <f t="shared" si="10"/>
        <v>168</v>
      </c>
      <c r="J51" s="301">
        <f>AVERAGE(J52:J70)</f>
        <v>0.68078387893759962</v>
      </c>
      <c r="K51" s="338">
        <f t="shared" si="10"/>
        <v>772</v>
      </c>
      <c r="L51" s="271">
        <f t="shared" si="10"/>
        <v>1264</v>
      </c>
      <c r="M51" s="270">
        <f>AVERAGE(M52:M70)</f>
        <v>0.60275349206689033</v>
      </c>
      <c r="N51" s="272">
        <f t="shared" si="10"/>
        <v>564</v>
      </c>
      <c r="O51" s="271">
        <f t="shared" si="10"/>
        <v>1264</v>
      </c>
      <c r="P51" s="301">
        <f>AVERAGE(P52:P70)</f>
        <v>0.44486220241973756</v>
      </c>
      <c r="Q51" s="309">
        <f t="shared" si="10"/>
        <v>16370</v>
      </c>
      <c r="R51" s="261">
        <f t="shared" si="10"/>
        <v>1264</v>
      </c>
      <c r="S51" s="274">
        <f>AVERAGE(S52:S70)</f>
        <v>12.969381082946747</v>
      </c>
      <c r="T51" s="49"/>
    </row>
    <row r="52" spans="1:20" ht="16.5" customHeight="1" x14ac:dyDescent="0.25">
      <c r="A52" s="78">
        <v>1</v>
      </c>
      <c r="B52" s="72">
        <v>40010</v>
      </c>
      <c r="C52" s="73" t="s">
        <v>99</v>
      </c>
      <c r="D52" s="147">
        <v>168</v>
      </c>
      <c r="E52" s="54">
        <v>17</v>
      </c>
      <c r="F52" s="56">
        <f t="shared" si="8"/>
        <v>0.89880952380952384</v>
      </c>
      <c r="G52" s="173">
        <v>117</v>
      </c>
      <c r="H52" s="173">
        <v>168</v>
      </c>
      <c r="I52" s="159">
        <v>17</v>
      </c>
      <c r="J52" s="55">
        <f t="shared" si="3"/>
        <v>0.77483443708609268</v>
      </c>
      <c r="K52" s="339">
        <v>124</v>
      </c>
      <c r="L52" s="54">
        <v>170</v>
      </c>
      <c r="M52" s="56">
        <f t="shared" si="4"/>
        <v>0.72941176470588232</v>
      </c>
      <c r="N52" s="154">
        <v>82</v>
      </c>
      <c r="O52" s="54">
        <v>170</v>
      </c>
      <c r="P52" s="53">
        <f t="shared" si="5"/>
        <v>0.4823529411764706</v>
      </c>
      <c r="Q52" s="313">
        <v>1998</v>
      </c>
      <c r="R52" s="54">
        <v>170</v>
      </c>
      <c r="S52" s="294">
        <f t="shared" si="6"/>
        <v>11.752941176470589</v>
      </c>
      <c r="T52" s="45"/>
    </row>
    <row r="53" spans="1:20" ht="16.5" customHeight="1" x14ac:dyDescent="0.25">
      <c r="A53" s="78">
        <v>2</v>
      </c>
      <c r="B53" s="59">
        <v>40030</v>
      </c>
      <c r="C53" s="60" t="s">
        <v>101</v>
      </c>
      <c r="D53" s="148">
        <v>49</v>
      </c>
      <c r="E53" s="61">
        <v>6</v>
      </c>
      <c r="F53" s="56">
        <f t="shared" si="8"/>
        <v>0.87755102040816324</v>
      </c>
      <c r="G53" s="168">
        <v>33</v>
      </c>
      <c r="H53" s="168">
        <v>49</v>
      </c>
      <c r="I53" s="162">
        <v>6</v>
      </c>
      <c r="J53" s="62">
        <f t="shared" si="3"/>
        <v>0.76744186046511631</v>
      </c>
      <c r="K53" s="340">
        <v>33</v>
      </c>
      <c r="L53" s="61">
        <v>46</v>
      </c>
      <c r="M53" s="63">
        <f t="shared" si="4"/>
        <v>0.71739130434782605</v>
      </c>
      <c r="N53" s="155">
        <v>16</v>
      </c>
      <c r="O53" s="61">
        <v>46</v>
      </c>
      <c r="P53" s="198">
        <f t="shared" si="5"/>
        <v>0.34782608695652173</v>
      </c>
      <c r="Q53" s="207">
        <v>621</v>
      </c>
      <c r="R53" s="61">
        <v>46</v>
      </c>
      <c r="S53" s="295">
        <f t="shared" si="6"/>
        <v>13.5</v>
      </c>
      <c r="T53" s="45"/>
    </row>
    <row r="54" spans="1:20" ht="16.5" customHeight="1" x14ac:dyDescent="0.25">
      <c r="A54" s="78">
        <v>3</v>
      </c>
      <c r="B54" s="59">
        <v>40410</v>
      </c>
      <c r="C54" s="60" t="s">
        <v>104</v>
      </c>
      <c r="D54" s="148">
        <v>135</v>
      </c>
      <c r="E54" s="61">
        <v>27</v>
      </c>
      <c r="F54" s="56">
        <f t="shared" si="8"/>
        <v>0.8</v>
      </c>
      <c r="G54" s="168">
        <v>63</v>
      </c>
      <c r="H54" s="168">
        <v>135</v>
      </c>
      <c r="I54" s="162">
        <v>27</v>
      </c>
      <c r="J54" s="62">
        <f t="shared" si="3"/>
        <v>0.58333333333333337</v>
      </c>
      <c r="K54" s="340">
        <v>63</v>
      </c>
      <c r="L54" s="61">
        <v>137</v>
      </c>
      <c r="M54" s="63">
        <f t="shared" si="4"/>
        <v>0.45985401459854014</v>
      </c>
      <c r="N54" s="155">
        <v>70</v>
      </c>
      <c r="O54" s="61">
        <v>137</v>
      </c>
      <c r="P54" s="198">
        <f t="shared" si="5"/>
        <v>0.51094890510948909</v>
      </c>
      <c r="Q54" s="207">
        <v>1765</v>
      </c>
      <c r="R54" s="61">
        <v>137</v>
      </c>
      <c r="S54" s="295">
        <f t="shared" si="6"/>
        <v>12.883211678832117</v>
      </c>
      <c r="T54" s="45"/>
    </row>
    <row r="55" spans="1:20" ht="16.5" customHeight="1" x14ac:dyDescent="0.25">
      <c r="A55" s="78">
        <v>4</v>
      </c>
      <c r="B55" s="59">
        <v>40011</v>
      </c>
      <c r="C55" s="60" t="s">
        <v>100</v>
      </c>
      <c r="D55" s="148">
        <v>132</v>
      </c>
      <c r="E55" s="61">
        <v>10</v>
      </c>
      <c r="F55" s="56">
        <f t="shared" si="8"/>
        <v>0.9242424242424242</v>
      </c>
      <c r="G55" s="168">
        <v>88</v>
      </c>
      <c r="H55" s="168">
        <v>132</v>
      </c>
      <c r="I55" s="162">
        <v>10</v>
      </c>
      <c r="J55" s="62">
        <f t="shared" si="3"/>
        <v>0.72131147540983609</v>
      </c>
      <c r="K55" s="340">
        <v>88</v>
      </c>
      <c r="L55" s="61">
        <v>136</v>
      </c>
      <c r="M55" s="63">
        <f t="shared" si="4"/>
        <v>0.6470588235294118</v>
      </c>
      <c r="N55" s="155">
        <v>47.000000000000007</v>
      </c>
      <c r="O55" s="61">
        <v>136</v>
      </c>
      <c r="P55" s="198">
        <f t="shared" si="5"/>
        <v>0.3455882352941177</v>
      </c>
      <c r="Q55" s="207">
        <v>2019</v>
      </c>
      <c r="R55" s="61">
        <v>136</v>
      </c>
      <c r="S55" s="295">
        <f t="shared" si="6"/>
        <v>14.845588235294118</v>
      </c>
      <c r="T55" s="45"/>
    </row>
    <row r="56" spans="1:20" ht="16.5" customHeight="1" x14ac:dyDescent="0.25">
      <c r="A56" s="78">
        <v>5</v>
      </c>
      <c r="B56" s="59">
        <v>40080</v>
      </c>
      <c r="C56" s="60" t="s">
        <v>102</v>
      </c>
      <c r="D56" s="148">
        <v>74</v>
      </c>
      <c r="E56" s="61">
        <v>10</v>
      </c>
      <c r="F56" s="56">
        <f t="shared" si="8"/>
        <v>0.86486486486486491</v>
      </c>
      <c r="G56" s="168">
        <v>52</v>
      </c>
      <c r="H56" s="168">
        <v>74</v>
      </c>
      <c r="I56" s="162">
        <v>10</v>
      </c>
      <c r="J56" s="62">
        <f t="shared" si="3"/>
        <v>0.8125</v>
      </c>
      <c r="K56" s="340">
        <v>55</v>
      </c>
      <c r="L56" s="61">
        <v>79</v>
      </c>
      <c r="M56" s="63">
        <f t="shared" si="4"/>
        <v>0.69620253164556967</v>
      </c>
      <c r="N56" s="155">
        <v>39</v>
      </c>
      <c r="O56" s="61">
        <v>79</v>
      </c>
      <c r="P56" s="198">
        <f t="shared" si="5"/>
        <v>0.49367088607594939</v>
      </c>
      <c r="Q56" s="207">
        <v>1168</v>
      </c>
      <c r="R56" s="61">
        <v>79</v>
      </c>
      <c r="S56" s="295">
        <f t="shared" si="6"/>
        <v>14.784810126582279</v>
      </c>
      <c r="T56" s="45"/>
    </row>
    <row r="57" spans="1:20" ht="16.5" customHeight="1" x14ac:dyDescent="0.25">
      <c r="A57" s="79">
        <v>6</v>
      </c>
      <c r="B57" s="59">
        <v>40100</v>
      </c>
      <c r="C57" s="60" t="s">
        <v>103</v>
      </c>
      <c r="D57" s="148">
        <v>64</v>
      </c>
      <c r="E57" s="61">
        <v>6</v>
      </c>
      <c r="F57" s="56">
        <f t="shared" si="8"/>
        <v>0.90625</v>
      </c>
      <c r="G57" s="168">
        <v>51</v>
      </c>
      <c r="H57" s="168">
        <v>64</v>
      </c>
      <c r="I57" s="162">
        <v>6</v>
      </c>
      <c r="J57" s="62">
        <f t="shared" si="3"/>
        <v>0.87931034482758619</v>
      </c>
      <c r="K57" s="340">
        <v>52</v>
      </c>
      <c r="L57" s="61">
        <v>65</v>
      </c>
      <c r="M57" s="63">
        <f t="shared" si="4"/>
        <v>0.8</v>
      </c>
      <c r="N57" s="155">
        <v>37</v>
      </c>
      <c r="O57" s="61">
        <v>65</v>
      </c>
      <c r="P57" s="198">
        <f t="shared" si="5"/>
        <v>0.56923076923076921</v>
      </c>
      <c r="Q57" s="207">
        <v>893</v>
      </c>
      <c r="R57" s="61">
        <v>65</v>
      </c>
      <c r="S57" s="295">
        <f t="shared" si="6"/>
        <v>13.738461538461538</v>
      </c>
      <c r="T57" s="45"/>
    </row>
    <row r="58" spans="1:20" ht="16.5" customHeight="1" x14ac:dyDescent="0.25">
      <c r="A58" s="79">
        <v>7</v>
      </c>
      <c r="B58" s="59">
        <v>40020</v>
      </c>
      <c r="C58" s="60" t="s">
        <v>155</v>
      </c>
      <c r="D58" s="148">
        <v>71</v>
      </c>
      <c r="E58" s="61">
        <v>8</v>
      </c>
      <c r="F58" s="56">
        <f t="shared" si="8"/>
        <v>0.88732394366197187</v>
      </c>
      <c r="G58" s="168">
        <v>36</v>
      </c>
      <c r="H58" s="168">
        <v>71</v>
      </c>
      <c r="I58" s="162">
        <v>8</v>
      </c>
      <c r="J58" s="62">
        <f t="shared" si="3"/>
        <v>0.5714285714285714</v>
      </c>
      <c r="K58" s="340">
        <v>37</v>
      </c>
      <c r="L58" s="61">
        <v>74</v>
      </c>
      <c r="M58" s="63">
        <f t="shared" si="4"/>
        <v>0.5</v>
      </c>
      <c r="N58" s="155">
        <v>30</v>
      </c>
      <c r="O58" s="61">
        <v>74</v>
      </c>
      <c r="P58" s="198">
        <f t="shared" si="5"/>
        <v>0.40540540540540543</v>
      </c>
      <c r="Q58" s="207">
        <v>357</v>
      </c>
      <c r="R58" s="61">
        <v>74</v>
      </c>
      <c r="S58" s="295">
        <f t="shared" si="6"/>
        <v>4.8243243243243246</v>
      </c>
      <c r="T58" s="45"/>
    </row>
    <row r="59" spans="1:20" ht="16.5" customHeight="1" x14ac:dyDescent="0.25">
      <c r="A59" s="79">
        <v>8</v>
      </c>
      <c r="B59" s="59">
        <v>40031</v>
      </c>
      <c r="C59" s="60" t="s">
        <v>33</v>
      </c>
      <c r="D59" s="148">
        <v>43</v>
      </c>
      <c r="E59" s="61">
        <v>8</v>
      </c>
      <c r="F59" s="56">
        <f t="shared" si="8"/>
        <v>0.81395348837209303</v>
      </c>
      <c r="G59" s="168">
        <v>22</v>
      </c>
      <c r="H59" s="168">
        <v>43</v>
      </c>
      <c r="I59" s="162">
        <v>8</v>
      </c>
      <c r="J59" s="62">
        <f t="shared" si="3"/>
        <v>0.62857142857142856</v>
      </c>
      <c r="K59" s="340">
        <v>22</v>
      </c>
      <c r="L59" s="61">
        <v>45</v>
      </c>
      <c r="M59" s="63">
        <f t="shared" si="4"/>
        <v>0.48888888888888887</v>
      </c>
      <c r="N59" s="155">
        <v>24</v>
      </c>
      <c r="O59" s="61">
        <v>45</v>
      </c>
      <c r="P59" s="198">
        <f t="shared" si="5"/>
        <v>0.53333333333333333</v>
      </c>
      <c r="Q59" s="207">
        <v>790</v>
      </c>
      <c r="R59" s="61">
        <v>45</v>
      </c>
      <c r="S59" s="295">
        <f t="shared" si="6"/>
        <v>17.555555555555557</v>
      </c>
      <c r="T59" s="45"/>
    </row>
    <row r="60" spans="1:20" ht="16.5" customHeight="1" x14ac:dyDescent="0.25">
      <c r="A60" s="79">
        <v>9</v>
      </c>
      <c r="B60" s="59">
        <v>40210</v>
      </c>
      <c r="C60" s="60" t="s">
        <v>34</v>
      </c>
      <c r="D60" s="148">
        <v>34</v>
      </c>
      <c r="E60" s="61">
        <v>8</v>
      </c>
      <c r="F60" s="56">
        <f t="shared" si="8"/>
        <v>0.76470588235294112</v>
      </c>
      <c r="G60" s="168">
        <v>18</v>
      </c>
      <c r="H60" s="168">
        <v>34</v>
      </c>
      <c r="I60" s="162">
        <v>8</v>
      </c>
      <c r="J60" s="62">
        <f t="shared" si="3"/>
        <v>0.69230769230769229</v>
      </c>
      <c r="K60" s="340">
        <v>20</v>
      </c>
      <c r="L60" s="61">
        <v>37</v>
      </c>
      <c r="M60" s="63">
        <f t="shared" si="4"/>
        <v>0.54054054054054057</v>
      </c>
      <c r="N60" s="155">
        <v>17</v>
      </c>
      <c r="O60" s="61">
        <v>37</v>
      </c>
      <c r="P60" s="198">
        <f t="shared" si="5"/>
        <v>0.45945945945945948</v>
      </c>
      <c r="Q60" s="207">
        <v>530</v>
      </c>
      <c r="R60" s="61">
        <v>37</v>
      </c>
      <c r="S60" s="295">
        <f t="shared" si="6"/>
        <v>14.324324324324325</v>
      </c>
      <c r="T60" s="45"/>
    </row>
    <row r="61" spans="1:20" ht="16.5" customHeight="1" x14ac:dyDescent="0.25">
      <c r="A61" s="79">
        <v>10</v>
      </c>
      <c r="B61" s="59">
        <v>40300</v>
      </c>
      <c r="C61" s="60" t="s">
        <v>35</v>
      </c>
      <c r="D61" s="148">
        <v>19</v>
      </c>
      <c r="E61" s="61">
        <v>3</v>
      </c>
      <c r="F61" s="56">
        <f t="shared" si="8"/>
        <v>0.84210526315789469</v>
      </c>
      <c r="G61" s="168">
        <v>12</v>
      </c>
      <c r="H61" s="168">
        <v>19</v>
      </c>
      <c r="I61" s="162">
        <v>3</v>
      </c>
      <c r="J61" s="62">
        <f t="shared" si="3"/>
        <v>0.75</v>
      </c>
      <c r="K61" s="340">
        <v>13</v>
      </c>
      <c r="L61" s="61">
        <v>19</v>
      </c>
      <c r="M61" s="63">
        <f t="shared" si="4"/>
        <v>0.68421052631578949</v>
      </c>
      <c r="N61" s="155">
        <v>8</v>
      </c>
      <c r="O61" s="61">
        <v>19</v>
      </c>
      <c r="P61" s="198">
        <f t="shared" si="5"/>
        <v>0.42105263157894735</v>
      </c>
      <c r="Q61" s="207">
        <v>247</v>
      </c>
      <c r="R61" s="61">
        <v>19</v>
      </c>
      <c r="S61" s="295">
        <f t="shared" si="6"/>
        <v>13</v>
      </c>
      <c r="T61" s="45"/>
    </row>
    <row r="62" spans="1:20" ht="16.5" customHeight="1" x14ac:dyDescent="0.25">
      <c r="A62" s="79">
        <v>11</v>
      </c>
      <c r="B62" s="59">
        <v>40360</v>
      </c>
      <c r="C62" s="60" t="s">
        <v>36</v>
      </c>
      <c r="D62" s="148">
        <v>42</v>
      </c>
      <c r="E62" s="61">
        <v>16</v>
      </c>
      <c r="F62" s="56">
        <f t="shared" si="8"/>
        <v>0.61904761904761907</v>
      </c>
      <c r="G62" s="168">
        <v>15</v>
      </c>
      <c r="H62" s="168">
        <v>42</v>
      </c>
      <c r="I62" s="162">
        <v>16</v>
      </c>
      <c r="J62" s="62">
        <f t="shared" si="3"/>
        <v>0.57692307692307687</v>
      </c>
      <c r="K62" s="340">
        <v>21</v>
      </c>
      <c r="L62" s="61">
        <v>43</v>
      </c>
      <c r="M62" s="63">
        <f t="shared" si="4"/>
        <v>0.48837209302325579</v>
      </c>
      <c r="N62" s="155">
        <v>17</v>
      </c>
      <c r="O62" s="61">
        <v>43</v>
      </c>
      <c r="P62" s="198">
        <f t="shared" si="5"/>
        <v>0.39534883720930231</v>
      </c>
      <c r="Q62" s="207">
        <v>508</v>
      </c>
      <c r="R62" s="61">
        <v>43</v>
      </c>
      <c r="S62" s="295">
        <f t="shared" si="6"/>
        <v>11.813953488372093</v>
      </c>
      <c r="T62" s="45"/>
    </row>
    <row r="63" spans="1:20" ht="16.5" customHeight="1" x14ac:dyDescent="0.25">
      <c r="A63" s="79">
        <v>12</v>
      </c>
      <c r="B63" s="59">
        <v>40390</v>
      </c>
      <c r="C63" s="60" t="s">
        <v>37</v>
      </c>
      <c r="D63" s="148">
        <v>46</v>
      </c>
      <c r="E63" s="61">
        <v>16</v>
      </c>
      <c r="F63" s="56">
        <f t="shared" si="8"/>
        <v>0.65217391304347827</v>
      </c>
      <c r="G63" s="168">
        <v>14</v>
      </c>
      <c r="H63" s="168">
        <v>46</v>
      </c>
      <c r="I63" s="162">
        <v>16</v>
      </c>
      <c r="J63" s="62">
        <f t="shared" si="3"/>
        <v>0.46666666666666667</v>
      </c>
      <c r="K63" s="340">
        <v>18</v>
      </c>
      <c r="L63" s="61">
        <v>46</v>
      </c>
      <c r="M63" s="63">
        <f t="shared" si="4"/>
        <v>0.39130434782608697</v>
      </c>
      <c r="N63" s="155">
        <v>24</v>
      </c>
      <c r="O63" s="61">
        <v>46</v>
      </c>
      <c r="P63" s="198">
        <f t="shared" si="5"/>
        <v>0.52173913043478259</v>
      </c>
      <c r="Q63" s="207">
        <v>521</v>
      </c>
      <c r="R63" s="61">
        <v>46</v>
      </c>
      <c r="S63" s="295">
        <f t="shared" si="6"/>
        <v>11.326086956521738</v>
      </c>
      <c r="T63" s="45"/>
    </row>
    <row r="64" spans="1:20" ht="16.5" customHeight="1" x14ac:dyDescent="0.25">
      <c r="A64" s="79">
        <v>13</v>
      </c>
      <c r="B64" s="59">
        <v>40720</v>
      </c>
      <c r="C64" s="60" t="s">
        <v>123</v>
      </c>
      <c r="D64" s="148">
        <v>57</v>
      </c>
      <c r="E64" s="61">
        <v>6</v>
      </c>
      <c r="F64" s="56">
        <f t="shared" si="8"/>
        <v>0.89473684210526316</v>
      </c>
      <c r="G64" s="168">
        <v>36</v>
      </c>
      <c r="H64" s="168">
        <v>57</v>
      </c>
      <c r="I64" s="162">
        <v>6</v>
      </c>
      <c r="J64" s="62">
        <f t="shared" si="3"/>
        <v>0.70588235294117652</v>
      </c>
      <c r="K64" s="340">
        <v>36</v>
      </c>
      <c r="L64" s="61">
        <v>58</v>
      </c>
      <c r="M64" s="63">
        <f t="shared" si="4"/>
        <v>0.62068965517241381</v>
      </c>
      <c r="N64" s="155">
        <v>20</v>
      </c>
      <c r="O64" s="61">
        <v>58</v>
      </c>
      <c r="P64" s="198">
        <f t="shared" si="5"/>
        <v>0.34482758620689657</v>
      </c>
      <c r="Q64" s="207">
        <v>857</v>
      </c>
      <c r="R64" s="61">
        <v>58</v>
      </c>
      <c r="S64" s="295">
        <f t="shared" si="6"/>
        <v>14.775862068965518</v>
      </c>
      <c r="T64" s="45"/>
    </row>
    <row r="65" spans="1:20" ht="16.5" customHeight="1" x14ac:dyDescent="0.25">
      <c r="A65" s="79">
        <v>14</v>
      </c>
      <c r="B65" s="59">
        <v>40730</v>
      </c>
      <c r="C65" s="60" t="s">
        <v>38</v>
      </c>
      <c r="D65" s="148">
        <v>29</v>
      </c>
      <c r="E65" s="61">
        <v>6</v>
      </c>
      <c r="F65" s="56">
        <f t="shared" si="8"/>
        <v>0.7931034482758621</v>
      </c>
      <c r="G65" s="168">
        <v>14</v>
      </c>
      <c r="H65" s="168">
        <v>29</v>
      </c>
      <c r="I65" s="162">
        <v>6</v>
      </c>
      <c r="J65" s="62">
        <f t="shared" si="3"/>
        <v>0.60869565217391308</v>
      </c>
      <c r="K65" s="340">
        <v>18</v>
      </c>
      <c r="L65" s="61">
        <v>30</v>
      </c>
      <c r="M65" s="63">
        <f t="shared" si="4"/>
        <v>0.6</v>
      </c>
      <c r="N65" s="155">
        <v>18</v>
      </c>
      <c r="O65" s="61">
        <v>30</v>
      </c>
      <c r="P65" s="198">
        <f t="shared" si="5"/>
        <v>0.6</v>
      </c>
      <c r="Q65" s="207">
        <v>206</v>
      </c>
      <c r="R65" s="61">
        <v>30</v>
      </c>
      <c r="S65" s="295">
        <f t="shared" si="6"/>
        <v>6.8666666666666663</v>
      </c>
      <c r="T65" s="45"/>
    </row>
    <row r="66" spans="1:20" ht="16.5" customHeight="1" x14ac:dyDescent="0.25">
      <c r="A66" s="79">
        <v>15</v>
      </c>
      <c r="B66" s="59">
        <v>40820</v>
      </c>
      <c r="C66" s="60" t="s">
        <v>39</v>
      </c>
      <c r="D66" s="151">
        <v>49</v>
      </c>
      <c r="E66" s="152">
        <v>7</v>
      </c>
      <c r="F66" s="56">
        <f t="shared" si="8"/>
        <v>0.8571428571428571</v>
      </c>
      <c r="G66" s="168">
        <v>22</v>
      </c>
      <c r="H66" s="168">
        <v>49</v>
      </c>
      <c r="I66" s="162">
        <v>7</v>
      </c>
      <c r="J66" s="62">
        <f t="shared" si="3"/>
        <v>0.52380952380952384</v>
      </c>
      <c r="K66" s="340">
        <v>23</v>
      </c>
      <c r="L66" s="61">
        <v>47</v>
      </c>
      <c r="M66" s="63">
        <f t="shared" si="4"/>
        <v>0.48936170212765956</v>
      </c>
      <c r="N66" s="155">
        <v>20</v>
      </c>
      <c r="O66" s="61">
        <v>47</v>
      </c>
      <c r="P66" s="198">
        <f t="shared" si="5"/>
        <v>0.42553191489361702</v>
      </c>
      <c r="Q66" s="207">
        <v>698</v>
      </c>
      <c r="R66" s="61">
        <v>47</v>
      </c>
      <c r="S66" s="295">
        <f t="shared" si="6"/>
        <v>14.851063829787234</v>
      </c>
      <c r="T66" s="45"/>
    </row>
    <row r="67" spans="1:20" ht="16.5" customHeight="1" x14ac:dyDescent="0.25">
      <c r="A67" s="79">
        <v>16</v>
      </c>
      <c r="B67" s="59">
        <v>40840</v>
      </c>
      <c r="C67" s="60" t="s">
        <v>40</v>
      </c>
      <c r="D67" s="148">
        <v>39</v>
      </c>
      <c r="E67" s="61">
        <v>1</v>
      </c>
      <c r="F67" s="56">
        <f t="shared" si="8"/>
        <v>0.97435897435897434</v>
      </c>
      <c r="G67" s="168">
        <v>31</v>
      </c>
      <c r="H67" s="168">
        <v>39</v>
      </c>
      <c r="I67" s="162">
        <v>1</v>
      </c>
      <c r="J67" s="62">
        <f t="shared" si="3"/>
        <v>0.81578947368421051</v>
      </c>
      <c r="K67" s="340">
        <v>31</v>
      </c>
      <c r="L67" s="61">
        <v>41</v>
      </c>
      <c r="M67" s="63">
        <f t="shared" si="4"/>
        <v>0.75609756097560976</v>
      </c>
      <c r="N67" s="155">
        <v>12.000000000000002</v>
      </c>
      <c r="O67" s="61">
        <v>41</v>
      </c>
      <c r="P67" s="198">
        <f t="shared" si="5"/>
        <v>0.29268292682926833</v>
      </c>
      <c r="Q67" s="207">
        <v>661</v>
      </c>
      <c r="R67" s="61">
        <v>41</v>
      </c>
      <c r="S67" s="295">
        <f t="shared" si="6"/>
        <v>16.121951219512194</v>
      </c>
      <c r="T67" s="45"/>
    </row>
    <row r="68" spans="1:20" ht="16.5" customHeight="1" x14ac:dyDescent="0.25">
      <c r="A68" s="79">
        <v>17</v>
      </c>
      <c r="B68" s="59">
        <v>40950</v>
      </c>
      <c r="C68" s="60" t="s">
        <v>14</v>
      </c>
      <c r="D68" s="148">
        <v>64</v>
      </c>
      <c r="E68" s="61">
        <v>3</v>
      </c>
      <c r="F68" s="56">
        <f t="shared" si="8"/>
        <v>0.953125</v>
      </c>
      <c r="G68" s="168">
        <v>44</v>
      </c>
      <c r="H68" s="168">
        <v>64</v>
      </c>
      <c r="I68" s="162">
        <v>3</v>
      </c>
      <c r="J68" s="62">
        <f t="shared" si="3"/>
        <v>0.72131147540983609</v>
      </c>
      <c r="K68" s="340">
        <v>44</v>
      </c>
      <c r="L68" s="61">
        <v>64</v>
      </c>
      <c r="M68" s="63">
        <f t="shared" si="4"/>
        <v>0.6875</v>
      </c>
      <c r="N68" s="155">
        <v>26</v>
      </c>
      <c r="O68" s="61">
        <v>64</v>
      </c>
      <c r="P68" s="198">
        <f t="shared" si="5"/>
        <v>0.40625</v>
      </c>
      <c r="Q68" s="207">
        <v>783</v>
      </c>
      <c r="R68" s="61">
        <v>64</v>
      </c>
      <c r="S68" s="295">
        <f t="shared" si="6"/>
        <v>12.234375</v>
      </c>
      <c r="T68" s="74"/>
    </row>
    <row r="69" spans="1:20" ht="16.5" customHeight="1" x14ac:dyDescent="0.25">
      <c r="A69" s="79">
        <v>18</v>
      </c>
      <c r="B69" s="65">
        <v>40990</v>
      </c>
      <c r="C69" s="66" t="s">
        <v>41</v>
      </c>
      <c r="D69" s="150">
        <v>67</v>
      </c>
      <c r="E69" s="67">
        <v>4.0000000000000071</v>
      </c>
      <c r="F69" s="56">
        <f t="shared" si="8"/>
        <v>0.94029850746268651</v>
      </c>
      <c r="G69" s="172">
        <v>44</v>
      </c>
      <c r="H69" s="172">
        <v>67</v>
      </c>
      <c r="I69" s="165">
        <v>4.0000000000000071</v>
      </c>
      <c r="J69" s="62">
        <f t="shared" si="3"/>
        <v>0.69841269841269848</v>
      </c>
      <c r="K69" s="341">
        <v>44</v>
      </c>
      <c r="L69" s="67">
        <v>71</v>
      </c>
      <c r="M69" s="63">
        <f t="shared" si="4"/>
        <v>0.61971830985915488</v>
      </c>
      <c r="N69" s="156">
        <v>31.999999999999996</v>
      </c>
      <c r="O69" s="67">
        <v>71</v>
      </c>
      <c r="P69" s="198">
        <f t="shared" si="5"/>
        <v>0.45070422535211263</v>
      </c>
      <c r="Q69" s="208">
        <v>1059</v>
      </c>
      <c r="R69" s="67">
        <v>71</v>
      </c>
      <c r="S69" s="295">
        <f t="shared" si="6"/>
        <v>14.915492957746478</v>
      </c>
      <c r="T69" s="45"/>
    </row>
    <row r="70" spans="1:20" ht="16.5" customHeight="1" thickBot="1" x14ac:dyDescent="0.3">
      <c r="A70" s="80">
        <v>19</v>
      </c>
      <c r="B70" s="59">
        <v>40133</v>
      </c>
      <c r="C70" s="60" t="s">
        <v>42</v>
      </c>
      <c r="D70" s="150">
        <v>50</v>
      </c>
      <c r="E70" s="67">
        <v>6</v>
      </c>
      <c r="F70" s="91">
        <f t="shared" si="8"/>
        <v>0.88</v>
      </c>
      <c r="G70" s="172">
        <v>28</v>
      </c>
      <c r="H70" s="172">
        <v>50</v>
      </c>
      <c r="I70" s="165">
        <v>6</v>
      </c>
      <c r="J70" s="43">
        <f t="shared" si="3"/>
        <v>0.63636363636363635</v>
      </c>
      <c r="K70" s="341">
        <v>30</v>
      </c>
      <c r="L70" s="67">
        <v>56</v>
      </c>
      <c r="M70" s="44">
        <f t="shared" si="4"/>
        <v>0.5357142857142857</v>
      </c>
      <c r="N70" s="156">
        <v>25</v>
      </c>
      <c r="O70" s="67">
        <v>56</v>
      </c>
      <c r="P70" s="306">
        <f t="shared" si="5"/>
        <v>0.44642857142857145</v>
      </c>
      <c r="Q70" s="208">
        <v>689</v>
      </c>
      <c r="R70" s="67">
        <v>56</v>
      </c>
      <c r="S70" s="296">
        <f t="shared" si="6"/>
        <v>12.303571428571429</v>
      </c>
      <c r="T70" s="45"/>
    </row>
    <row r="71" spans="1:20" ht="16.5" customHeight="1" thickBot="1" x14ac:dyDescent="0.3">
      <c r="A71" s="69"/>
      <c r="B71" s="404" t="s">
        <v>43</v>
      </c>
      <c r="C71" s="405"/>
      <c r="D71" s="260">
        <f>SUM(D72:D86)</f>
        <v>851</v>
      </c>
      <c r="E71" s="261">
        <f t="shared" ref="E71:R71" si="11">SUM(E72:E86)</f>
        <v>146</v>
      </c>
      <c r="F71" s="270">
        <f>AVERAGE(F72:F86)</f>
        <v>0.82790725895293238</v>
      </c>
      <c r="G71" s="275">
        <f t="shared" si="11"/>
        <v>446</v>
      </c>
      <c r="H71" s="275">
        <f t="shared" si="11"/>
        <v>851</v>
      </c>
      <c r="I71" s="269">
        <f t="shared" si="11"/>
        <v>146</v>
      </c>
      <c r="J71" s="301">
        <f>AVERAGE(J72:J86)</f>
        <v>0.62061077095170158</v>
      </c>
      <c r="K71" s="338">
        <f t="shared" si="11"/>
        <v>495</v>
      </c>
      <c r="L71" s="271">
        <f t="shared" si="11"/>
        <v>901</v>
      </c>
      <c r="M71" s="270">
        <f>AVERAGE(M72:M86)</f>
        <v>0.54532939869176211</v>
      </c>
      <c r="N71" s="272">
        <f t="shared" si="11"/>
        <v>442</v>
      </c>
      <c r="O71" s="271">
        <f t="shared" si="11"/>
        <v>901</v>
      </c>
      <c r="P71" s="301">
        <f>AVERAGE(P72:P86)</f>
        <v>0.49017246936521741</v>
      </c>
      <c r="Q71" s="309">
        <f t="shared" si="11"/>
        <v>12808</v>
      </c>
      <c r="R71" s="261">
        <f t="shared" si="11"/>
        <v>901</v>
      </c>
      <c r="S71" s="274">
        <f>AVERAGE(S72:S86)</f>
        <v>14.202773554792774</v>
      </c>
      <c r="T71" s="49"/>
    </row>
    <row r="72" spans="1:20" ht="16.5" customHeight="1" x14ac:dyDescent="0.25">
      <c r="A72" s="220">
        <v>1</v>
      </c>
      <c r="B72" s="72">
        <v>50040</v>
      </c>
      <c r="C72" s="81" t="s">
        <v>108</v>
      </c>
      <c r="D72" s="147">
        <v>66</v>
      </c>
      <c r="E72" s="54">
        <v>11.000000000000007</v>
      </c>
      <c r="F72" s="56">
        <f t="shared" si="8"/>
        <v>0.83333333333333326</v>
      </c>
      <c r="G72" s="173">
        <v>36</v>
      </c>
      <c r="H72" s="173">
        <v>66</v>
      </c>
      <c r="I72" s="159">
        <v>11.000000000000007</v>
      </c>
      <c r="J72" s="55">
        <f t="shared" ref="J72:J127" si="12">G72/(H72-I72)</f>
        <v>0.65454545454545465</v>
      </c>
      <c r="K72" s="339">
        <v>37</v>
      </c>
      <c r="L72" s="57">
        <v>67</v>
      </c>
      <c r="M72" s="56">
        <f t="shared" ref="M72:M127" si="13">K72/L72</f>
        <v>0.55223880597014929</v>
      </c>
      <c r="N72" s="154">
        <v>34</v>
      </c>
      <c r="O72" s="54">
        <v>67</v>
      </c>
      <c r="P72" s="53">
        <f t="shared" ref="P72:P127" si="14">N72/O72</f>
        <v>0.5074626865671642</v>
      </c>
      <c r="Q72" s="313">
        <v>955</v>
      </c>
      <c r="R72" s="54">
        <v>67</v>
      </c>
      <c r="S72" s="294">
        <f t="shared" ref="S72:S127" si="15">Q72/R72</f>
        <v>14.253731343283581</v>
      </c>
      <c r="T72" s="264"/>
    </row>
    <row r="73" spans="1:20" ht="16.5" customHeight="1" x14ac:dyDescent="0.25">
      <c r="A73" s="205">
        <v>2</v>
      </c>
      <c r="B73" s="59">
        <v>50003</v>
      </c>
      <c r="C73" s="82" t="s">
        <v>107</v>
      </c>
      <c r="D73" s="148">
        <v>80</v>
      </c>
      <c r="E73" s="61">
        <v>11</v>
      </c>
      <c r="F73" s="56">
        <f t="shared" si="8"/>
        <v>0.86250000000000004</v>
      </c>
      <c r="G73" s="168">
        <v>43</v>
      </c>
      <c r="H73" s="168">
        <v>80</v>
      </c>
      <c r="I73" s="162">
        <v>11</v>
      </c>
      <c r="J73" s="62">
        <f t="shared" si="12"/>
        <v>0.62318840579710144</v>
      </c>
      <c r="K73" s="340">
        <v>45</v>
      </c>
      <c r="L73" s="64">
        <v>76</v>
      </c>
      <c r="M73" s="63">
        <f t="shared" si="13"/>
        <v>0.59210526315789469</v>
      </c>
      <c r="N73" s="155">
        <v>37</v>
      </c>
      <c r="O73" s="61">
        <v>76</v>
      </c>
      <c r="P73" s="198">
        <f t="shared" si="14"/>
        <v>0.48684210526315791</v>
      </c>
      <c r="Q73" s="207">
        <v>1151</v>
      </c>
      <c r="R73" s="61">
        <v>76</v>
      </c>
      <c r="S73" s="295">
        <f t="shared" si="15"/>
        <v>15.144736842105264</v>
      </c>
      <c r="T73" s="204"/>
    </row>
    <row r="74" spans="1:20" ht="16.5" customHeight="1" x14ac:dyDescent="0.25">
      <c r="A74" s="79">
        <v>3</v>
      </c>
      <c r="B74" s="59">
        <v>50060</v>
      </c>
      <c r="C74" s="82" t="s">
        <v>44</v>
      </c>
      <c r="D74" s="148">
        <v>46</v>
      </c>
      <c r="E74" s="61">
        <v>7</v>
      </c>
      <c r="F74" s="56">
        <f t="shared" si="8"/>
        <v>0.84782608695652173</v>
      </c>
      <c r="G74" s="168">
        <v>31</v>
      </c>
      <c r="H74" s="168">
        <v>46</v>
      </c>
      <c r="I74" s="162">
        <v>7</v>
      </c>
      <c r="J74" s="62">
        <f t="shared" si="12"/>
        <v>0.79487179487179482</v>
      </c>
      <c r="K74" s="340">
        <v>36</v>
      </c>
      <c r="L74" s="83">
        <v>47</v>
      </c>
      <c r="M74" s="63">
        <f t="shared" si="13"/>
        <v>0.76595744680851063</v>
      </c>
      <c r="N74" s="155">
        <v>25</v>
      </c>
      <c r="O74" s="83">
        <v>47</v>
      </c>
      <c r="P74" s="198">
        <f t="shared" si="14"/>
        <v>0.53191489361702127</v>
      </c>
      <c r="Q74" s="207">
        <v>701</v>
      </c>
      <c r="R74" s="61">
        <v>47</v>
      </c>
      <c r="S74" s="295">
        <f t="shared" si="15"/>
        <v>14.914893617021276</v>
      </c>
      <c r="T74" s="84"/>
    </row>
    <row r="75" spans="1:20" ht="16.5" customHeight="1" x14ac:dyDescent="0.25">
      <c r="A75" s="79">
        <v>4</v>
      </c>
      <c r="B75" s="59">
        <v>50170</v>
      </c>
      <c r="C75" s="82" t="s">
        <v>3</v>
      </c>
      <c r="D75" s="148">
        <v>63</v>
      </c>
      <c r="E75" s="61">
        <v>12.999999999999993</v>
      </c>
      <c r="F75" s="56">
        <f t="shared" si="8"/>
        <v>0.79365079365079372</v>
      </c>
      <c r="G75" s="168">
        <v>39</v>
      </c>
      <c r="H75" s="168">
        <v>63</v>
      </c>
      <c r="I75" s="162">
        <v>12.999999999999993</v>
      </c>
      <c r="J75" s="62">
        <f t="shared" si="12"/>
        <v>0.77999999999999992</v>
      </c>
      <c r="K75" s="340">
        <v>40</v>
      </c>
      <c r="L75" s="85">
        <v>64</v>
      </c>
      <c r="M75" s="63">
        <f t="shared" si="13"/>
        <v>0.625</v>
      </c>
      <c r="N75" s="155">
        <v>37</v>
      </c>
      <c r="O75" s="85">
        <v>64</v>
      </c>
      <c r="P75" s="198">
        <f t="shared" si="14"/>
        <v>0.578125</v>
      </c>
      <c r="Q75" s="207">
        <v>689</v>
      </c>
      <c r="R75" s="61">
        <v>64</v>
      </c>
      <c r="S75" s="295">
        <f t="shared" si="15"/>
        <v>10.765625</v>
      </c>
      <c r="T75" s="68"/>
    </row>
    <row r="76" spans="1:20" ht="16.5" customHeight="1" x14ac:dyDescent="0.25">
      <c r="A76" s="79">
        <v>5</v>
      </c>
      <c r="B76" s="59">
        <v>50230</v>
      </c>
      <c r="C76" s="82" t="s">
        <v>105</v>
      </c>
      <c r="D76" s="148">
        <v>62</v>
      </c>
      <c r="E76" s="61">
        <v>10</v>
      </c>
      <c r="F76" s="56">
        <f t="shared" si="8"/>
        <v>0.83870967741935487</v>
      </c>
      <c r="G76" s="168">
        <v>24</v>
      </c>
      <c r="H76" s="168">
        <v>62</v>
      </c>
      <c r="I76" s="162">
        <v>10</v>
      </c>
      <c r="J76" s="62">
        <f t="shared" si="12"/>
        <v>0.46153846153846156</v>
      </c>
      <c r="K76" s="340">
        <v>25</v>
      </c>
      <c r="L76" s="85">
        <v>64</v>
      </c>
      <c r="M76" s="63">
        <f t="shared" si="13"/>
        <v>0.390625</v>
      </c>
      <c r="N76" s="155">
        <v>39</v>
      </c>
      <c r="O76" s="85">
        <v>64</v>
      </c>
      <c r="P76" s="198">
        <f t="shared" si="14"/>
        <v>0.609375</v>
      </c>
      <c r="Q76" s="207">
        <v>848</v>
      </c>
      <c r="R76" s="61">
        <v>64</v>
      </c>
      <c r="S76" s="295">
        <f t="shared" si="15"/>
        <v>13.25</v>
      </c>
      <c r="T76" s="84"/>
    </row>
    <row r="77" spans="1:20" ht="16.5" customHeight="1" x14ac:dyDescent="0.25">
      <c r="A77" s="79">
        <v>6</v>
      </c>
      <c r="B77" s="59">
        <v>50340</v>
      </c>
      <c r="C77" s="82" t="s">
        <v>47</v>
      </c>
      <c r="D77" s="148">
        <v>48</v>
      </c>
      <c r="E77" s="61">
        <v>12</v>
      </c>
      <c r="F77" s="56">
        <f t="shared" si="8"/>
        <v>0.75</v>
      </c>
      <c r="G77" s="168">
        <v>19</v>
      </c>
      <c r="H77" s="168">
        <v>48</v>
      </c>
      <c r="I77" s="162">
        <v>12</v>
      </c>
      <c r="J77" s="62">
        <f t="shared" si="12"/>
        <v>0.52777777777777779</v>
      </c>
      <c r="K77" s="340">
        <v>19</v>
      </c>
      <c r="L77" s="85">
        <v>51</v>
      </c>
      <c r="M77" s="63">
        <f t="shared" si="13"/>
        <v>0.37254901960784315</v>
      </c>
      <c r="N77" s="155">
        <v>15</v>
      </c>
      <c r="O77" s="85">
        <v>51</v>
      </c>
      <c r="P77" s="198">
        <f t="shared" si="14"/>
        <v>0.29411764705882354</v>
      </c>
      <c r="Q77" s="207">
        <v>688</v>
      </c>
      <c r="R77" s="61">
        <v>51</v>
      </c>
      <c r="S77" s="295">
        <f t="shared" si="15"/>
        <v>13.490196078431373</v>
      </c>
      <c r="T77" s="45"/>
    </row>
    <row r="78" spans="1:20" ht="16.5" customHeight="1" x14ac:dyDescent="0.25">
      <c r="A78" s="79">
        <v>7</v>
      </c>
      <c r="B78" s="59">
        <v>50420</v>
      </c>
      <c r="C78" s="82" t="s">
        <v>48</v>
      </c>
      <c r="D78" s="148">
        <v>51</v>
      </c>
      <c r="E78" s="61">
        <v>10</v>
      </c>
      <c r="F78" s="56">
        <f t="shared" si="8"/>
        <v>0.80392156862745101</v>
      </c>
      <c r="G78" s="168">
        <v>27</v>
      </c>
      <c r="H78" s="168">
        <v>51</v>
      </c>
      <c r="I78" s="162">
        <v>10</v>
      </c>
      <c r="J78" s="62">
        <f t="shared" si="12"/>
        <v>0.65853658536585369</v>
      </c>
      <c r="K78" s="340">
        <v>32</v>
      </c>
      <c r="L78" s="85">
        <v>49</v>
      </c>
      <c r="M78" s="63">
        <f t="shared" si="13"/>
        <v>0.65306122448979587</v>
      </c>
      <c r="N78" s="155">
        <v>23</v>
      </c>
      <c r="O78" s="85">
        <v>49</v>
      </c>
      <c r="P78" s="198">
        <f t="shared" si="14"/>
        <v>0.46938775510204084</v>
      </c>
      <c r="Q78" s="207">
        <v>768</v>
      </c>
      <c r="R78" s="61">
        <v>49</v>
      </c>
      <c r="S78" s="295">
        <f t="shared" si="15"/>
        <v>15.673469387755102</v>
      </c>
      <c r="T78" s="45"/>
    </row>
    <row r="79" spans="1:20" ht="16.5" customHeight="1" x14ac:dyDescent="0.25">
      <c r="A79" s="79">
        <v>8</v>
      </c>
      <c r="B79" s="59">
        <v>50450</v>
      </c>
      <c r="C79" s="82" t="s">
        <v>49</v>
      </c>
      <c r="D79" s="148">
        <v>69</v>
      </c>
      <c r="E79" s="61">
        <v>21</v>
      </c>
      <c r="F79" s="56">
        <f t="shared" si="8"/>
        <v>0.69565217391304346</v>
      </c>
      <c r="G79" s="168">
        <v>28</v>
      </c>
      <c r="H79" s="168">
        <v>69</v>
      </c>
      <c r="I79" s="162">
        <v>21</v>
      </c>
      <c r="J79" s="62">
        <f t="shared" si="12"/>
        <v>0.58333333333333337</v>
      </c>
      <c r="K79" s="340">
        <v>31</v>
      </c>
      <c r="L79" s="85">
        <v>68</v>
      </c>
      <c r="M79" s="63">
        <f t="shared" si="13"/>
        <v>0.45588235294117646</v>
      </c>
      <c r="N79" s="155">
        <v>33</v>
      </c>
      <c r="O79" s="85">
        <v>68</v>
      </c>
      <c r="P79" s="198">
        <f t="shared" si="14"/>
        <v>0.48529411764705882</v>
      </c>
      <c r="Q79" s="207">
        <v>1063</v>
      </c>
      <c r="R79" s="61">
        <v>68</v>
      </c>
      <c r="S79" s="295">
        <f t="shared" si="15"/>
        <v>15.632352941176471</v>
      </c>
      <c r="T79" s="68"/>
    </row>
    <row r="80" spans="1:20" ht="16.5" customHeight="1" x14ac:dyDescent="0.25">
      <c r="A80" s="79">
        <v>9</v>
      </c>
      <c r="B80" s="59">
        <v>50620</v>
      </c>
      <c r="C80" s="82" t="s">
        <v>28</v>
      </c>
      <c r="D80" s="148">
        <v>41</v>
      </c>
      <c r="E80" s="61">
        <v>4</v>
      </c>
      <c r="F80" s="56">
        <f t="shared" si="8"/>
        <v>0.90243902439024393</v>
      </c>
      <c r="G80" s="161">
        <v>19</v>
      </c>
      <c r="H80" s="161">
        <v>41</v>
      </c>
      <c r="I80" s="162">
        <v>4</v>
      </c>
      <c r="J80" s="62">
        <f t="shared" si="12"/>
        <v>0.51351351351351349</v>
      </c>
      <c r="K80" s="340">
        <v>21</v>
      </c>
      <c r="L80" s="85">
        <v>42</v>
      </c>
      <c r="M80" s="63">
        <f t="shared" si="13"/>
        <v>0.5</v>
      </c>
      <c r="N80" s="155">
        <v>20</v>
      </c>
      <c r="O80" s="85">
        <v>42</v>
      </c>
      <c r="P80" s="198">
        <f t="shared" si="14"/>
        <v>0.47619047619047616</v>
      </c>
      <c r="Q80" s="207">
        <v>651</v>
      </c>
      <c r="R80" s="61">
        <v>42</v>
      </c>
      <c r="S80" s="295">
        <f t="shared" si="15"/>
        <v>15.5</v>
      </c>
      <c r="T80" s="84"/>
    </row>
    <row r="81" spans="1:20" ht="16.5" customHeight="1" x14ac:dyDescent="0.25">
      <c r="A81" s="79">
        <v>10</v>
      </c>
      <c r="B81" s="59">
        <v>50760</v>
      </c>
      <c r="C81" s="82" t="s">
        <v>50</v>
      </c>
      <c r="D81" s="148">
        <v>74</v>
      </c>
      <c r="E81" s="61">
        <v>10</v>
      </c>
      <c r="F81" s="56">
        <f t="shared" si="8"/>
        <v>0.86486486486486491</v>
      </c>
      <c r="G81" s="161">
        <v>46</v>
      </c>
      <c r="H81" s="161">
        <v>74</v>
      </c>
      <c r="I81" s="162">
        <v>10</v>
      </c>
      <c r="J81" s="62">
        <f t="shared" si="12"/>
        <v>0.71875</v>
      </c>
      <c r="K81" s="340">
        <v>50</v>
      </c>
      <c r="L81" s="85">
        <v>81</v>
      </c>
      <c r="M81" s="63">
        <f t="shared" si="13"/>
        <v>0.61728395061728392</v>
      </c>
      <c r="N81" s="155">
        <v>34</v>
      </c>
      <c r="O81" s="85">
        <v>81</v>
      </c>
      <c r="P81" s="198">
        <f t="shared" si="14"/>
        <v>0.41975308641975306</v>
      </c>
      <c r="Q81" s="207">
        <v>1122</v>
      </c>
      <c r="R81" s="61">
        <v>81</v>
      </c>
      <c r="S81" s="295">
        <f t="shared" si="15"/>
        <v>13.851851851851851</v>
      </c>
      <c r="T81" s="45"/>
    </row>
    <row r="82" spans="1:20" ht="16.5" customHeight="1" x14ac:dyDescent="0.25">
      <c r="A82" s="79">
        <v>11</v>
      </c>
      <c r="B82" s="59">
        <v>50780</v>
      </c>
      <c r="C82" s="82" t="s">
        <v>51</v>
      </c>
      <c r="D82" s="148">
        <v>50</v>
      </c>
      <c r="E82" s="61">
        <v>11</v>
      </c>
      <c r="F82" s="56">
        <f t="shared" si="8"/>
        <v>0.78</v>
      </c>
      <c r="G82" s="161">
        <v>14</v>
      </c>
      <c r="H82" s="161">
        <v>50</v>
      </c>
      <c r="I82" s="162">
        <v>11</v>
      </c>
      <c r="J82" s="62">
        <f t="shared" si="12"/>
        <v>0.35897435897435898</v>
      </c>
      <c r="K82" s="340">
        <v>32</v>
      </c>
      <c r="L82" s="85">
        <v>75</v>
      </c>
      <c r="M82" s="63">
        <f t="shared" si="13"/>
        <v>0.42666666666666669</v>
      </c>
      <c r="N82" s="155">
        <v>41</v>
      </c>
      <c r="O82" s="85">
        <v>75</v>
      </c>
      <c r="P82" s="198">
        <f t="shared" si="14"/>
        <v>0.54666666666666663</v>
      </c>
      <c r="Q82" s="207">
        <v>1101</v>
      </c>
      <c r="R82" s="61">
        <v>75</v>
      </c>
      <c r="S82" s="295">
        <f t="shared" si="15"/>
        <v>14.68</v>
      </c>
      <c r="T82" s="45"/>
    </row>
    <row r="83" spans="1:20" ht="16.5" customHeight="1" x14ac:dyDescent="0.25">
      <c r="A83" s="79">
        <v>12</v>
      </c>
      <c r="B83" s="72">
        <v>50001</v>
      </c>
      <c r="C83" s="81" t="s">
        <v>11</v>
      </c>
      <c r="D83" s="147">
        <v>54</v>
      </c>
      <c r="E83" s="206">
        <v>6</v>
      </c>
      <c r="F83" s="56">
        <f t="shared" si="8"/>
        <v>0.88888888888888884</v>
      </c>
      <c r="G83" s="173">
        <v>39</v>
      </c>
      <c r="H83" s="173">
        <v>54</v>
      </c>
      <c r="I83" s="159">
        <v>6</v>
      </c>
      <c r="J83" s="62">
        <f t="shared" si="12"/>
        <v>0.8125</v>
      </c>
      <c r="K83" s="339">
        <v>40</v>
      </c>
      <c r="L83" s="57">
        <v>55</v>
      </c>
      <c r="M83" s="63">
        <f t="shared" si="13"/>
        <v>0.72727272727272729</v>
      </c>
      <c r="N83" s="154">
        <v>26</v>
      </c>
      <c r="O83" s="54">
        <v>55</v>
      </c>
      <c r="P83" s="198">
        <f t="shared" si="14"/>
        <v>0.47272727272727272</v>
      </c>
      <c r="Q83" s="313">
        <v>764</v>
      </c>
      <c r="R83" s="54">
        <v>55</v>
      </c>
      <c r="S83" s="295">
        <f t="shared" si="15"/>
        <v>13.890909090909091</v>
      </c>
      <c r="T83" s="45"/>
    </row>
    <row r="84" spans="1:20" ht="16.5" customHeight="1" x14ac:dyDescent="0.25">
      <c r="A84" s="79">
        <v>13</v>
      </c>
      <c r="B84" s="59">
        <v>50930</v>
      </c>
      <c r="C84" s="82" t="s">
        <v>12</v>
      </c>
      <c r="D84" s="148">
        <v>38</v>
      </c>
      <c r="E84" s="61">
        <v>6.9999999999999964</v>
      </c>
      <c r="F84" s="56">
        <f t="shared" si="8"/>
        <v>0.81578947368421062</v>
      </c>
      <c r="G84" s="168">
        <v>13</v>
      </c>
      <c r="H84" s="168">
        <v>38</v>
      </c>
      <c r="I84" s="162">
        <v>6.9999999999999964</v>
      </c>
      <c r="J84" s="62">
        <f t="shared" si="12"/>
        <v>0.41935483870967738</v>
      </c>
      <c r="K84" s="340">
        <v>13</v>
      </c>
      <c r="L84" s="85">
        <v>41</v>
      </c>
      <c r="M84" s="63">
        <f t="shared" si="13"/>
        <v>0.31707317073170732</v>
      </c>
      <c r="N84" s="155">
        <v>21</v>
      </c>
      <c r="O84" s="85">
        <v>41</v>
      </c>
      <c r="P84" s="198">
        <f t="shared" si="14"/>
        <v>0.51219512195121952</v>
      </c>
      <c r="Q84" s="207">
        <v>593</v>
      </c>
      <c r="R84" s="61">
        <v>41</v>
      </c>
      <c r="S84" s="295">
        <f t="shared" si="15"/>
        <v>14.463414634146341</v>
      </c>
      <c r="T84" s="242"/>
    </row>
    <row r="85" spans="1:20" ht="16.5" customHeight="1" x14ac:dyDescent="0.25">
      <c r="A85" s="79">
        <v>14</v>
      </c>
      <c r="B85" s="59">
        <v>50970</v>
      </c>
      <c r="C85" s="82" t="s">
        <v>52</v>
      </c>
      <c r="D85" s="148">
        <v>41</v>
      </c>
      <c r="E85" s="61">
        <v>7</v>
      </c>
      <c r="F85" s="56">
        <f t="shared" si="8"/>
        <v>0.82926829268292679</v>
      </c>
      <c r="G85" s="161">
        <v>23</v>
      </c>
      <c r="H85" s="161">
        <v>41</v>
      </c>
      <c r="I85" s="162">
        <v>7</v>
      </c>
      <c r="J85" s="62">
        <f t="shared" si="12"/>
        <v>0.67647058823529416</v>
      </c>
      <c r="K85" s="340">
        <v>24</v>
      </c>
      <c r="L85" s="86">
        <v>50</v>
      </c>
      <c r="M85" s="63">
        <f t="shared" si="13"/>
        <v>0.48</v>
      </c>
      <c r="N85" s="155">
        <v>27</v>
      </c>
      <c r="O85" s="86">
        <v>50</v>
      </c>
      <c r="P85" s="198">
        <f t="shared" si="14"/>
        <v>0.54</v>
      </c>
      <c r="Q85" s="207">
        <v>573</v>
      </c>
      <c r="R85" s="61">
        <v>50</v>
      </c>
      <c r="S85" s="295">
        <f t="shared" si="15"/>
        <v>11.46</v>
      </c>
      <c r="T85" s="84"/>
    </row>
    <row r="86" spans="1:20" ht="16.5" customHeight="1" thickBot="1" x14ac:dyDescent="0.3">
      <c r="A86" s="79">
        <v>15</v>
      </c>
      <c r="B86" s="65">
        <v>51370</v>
      </c>
      <c r="C86" s="10" t="s">
        <v>106</v>
      </c>
      <c r="D86" s="150">
        <v>68</v>
      </c>
      <c r="E86" s="67">
        <v>6</v>
      </c>
      <c r="F86" s="91">
        <f t="shared" si="8"/>
        <v>0.91176470588235292</v>
      </c>
      <c r="G86" s="164">
        <v>45</v>
      </c>
      <c r="H86" s="164">
        <v>68</v>
      </c>
      <c r="I86" s="165">
        <v>6</v>
      </c>
      <c r="J86" s="43">
        <f t="shared" si="12"/>
        <v>0.72580645161290325</v>
      </c>
      <c r="K86" s="341">
        <v>50</v>
      </c>
      <c r="L86" s="276">
        <v>71</v>
      </c>
      <c r="M86" s="44">
        <f t="shared" si="13"/>
        <v>0.70422535211267601</v>
      </c>
      <c r="N86" s="156">
        <v>30</v>
      </c>
      <c r="O86" s="276">
        <v>71</v>
      </c>
      <c r="P86" s="306">
        <f t="shared" si="14"/>
        <v>0.42253521126760563</v>
      </c>
      <c r="Q86" s="208">
        <v>1141</v>
      </c>
      <c r="R86" s="67">
        <v>71</v>
      </c>
      <c r="S86" s="296">
        <f t="shared" si="15"/>
        <v>16.070422535211268</v>
      </c>
      <c r="T86" s="87"/>
    </row>
    <row r="87" spans="1:20" ht="16.5" customHeight="1" thickBot="1" x14ac:dyDescent="0.3">
      <c r="A87" s="46"/>
      <c r="B87" s="406" t="s">
        <v>53</v>
      </c>
      <c r="C87" s="406"/>
      <c r="D87" s="260">
        <f>SUM(D88:D116)</f>
        <v>2176</v>
      </c>
      <c r="E87" s="261">
        <f t="shared" ref="E87:R87" si="16">SUM(E88:E116)</f>
        <v>252</v>
      </c>
      <c r="F87" s="270">
        <f>AVERAGE(F88:F116)</f>
        <v>0.87765521318117867</v>
      </c>
      <c r="G87" s="267">
        <f t="shared" si="16"/>
        <v>1247</v>
      </c>
      <c r="H87" s="268">
        <f t="shared" si="16"/>
        <v>2176</v>
      </c>
      <c r="I87" s="269">
        <f t="shared" si="16"/>
        <v>252</v>
      </c>
      <c r="J87" s="301">
        <f>AVERAGE(J88:J116)</f>
        <v>0.64135448778552573</v>
      </c>
      <c r="K87" s="338">
        <f t="shared" si="16"/>
        <v>1329</v>
      </c>
      <c r="L87" s="271">
        <f t="shared" si="16"/>
        <v>2272</v>
      </c>
      <c r="M87" s="270">
        <f>AVERAGE(M88:M116)</f>
        <v>0.58036890691071619</v>
      </c>
      <c r="N87" s="272">
        <f t="shared" si="16"/>
        <v>1086</v>
      </c>
      <c r="O87" s="271">
        <f t="shared" si="16"/>
        <v>2272</v>
      </c>
      <c r="P87" s="301">
        <f>AVERAGE(P88:P116)</f>
        <v>0.47473816505450278</v>
      </c>
      <c r="Q87" s="309">
        <f t="shared" si="16"/>
        <v>34141</v>
      </c>
      <c r="R87" s="261">
        <f t="shared" si="16"/>
        <v>2272</v>
      </c>
      <c r="S87" s="274">
        <f>AVERAGE(S88:S116)</f>
        <v>14.721404489082948</v>
      </c>
      <c r="T87" s="49"/>
    </row>
    <row r="88" spans="1:20" ht="16.5" customHeight="1" x14ac:dyDescent="0.25">
      <c r="A88" s="79">
        <v>1</v>
      </c>
      <c r="B88" s="72">
        <v>60010</v>
      </c>
      <c r="C88" s="82" t="s">
        <v>54</v>
      </c>
      <c r="D88" s="147">
        <v>59</v>
      </c>
      <c r="E88" s="54">
        <v>9</v>
      </c>
      <c r="F88" s="53">
        <f t="shared" ref="F88:F127" si="17">(D88-E88)/D88</f>
        <v>0.84745762711864403</v>
      </c>
      <c r="G88" s="157">
        <v>34</v>
      </c>
      <c r="H88" s="158">
        <v>59</v>
      </c>
      <c r="I88" s="159">
        <v>9</v>
      </c>
      <c r="J88" s="55">
        <f t="shared" si="12"/>
        <v>0.68</v>
      </c>
      <c r="K88" s="339">
        <v>38</v>
      </c>
      <c r="L88" s="54">
        <v>62</v>
      </c>
      <c r="M88" s="56">
        <f t="shared" si="13"/>
        <v>0.61290322580645162</v>
      </c>
      <c r="N88" s="154">
        <v>29</v>
      </c>
      <c r="O88" s="54">
        <v>62</v>
      </c>
      <c r="P88" s="53">
        <f t="shared" si="14"/>
        <v>0.46774193548387094</v>
      </c>
      <c r="Q88" s="313">
        <v>913</v>
      </c>
      <c r="R88" s="54">
        <v>62</v>
      </c>
      <c r="S88" s="294">
        <f t="shared" si="15"/>
        <v>14.725806451612904</v>
      </c>
      <c r="T88" s="45"/>
    </row>
    <row r="89" spans="1:20" ht="16.5" customHeight="1" x14ac:dyDescent="0.25">
      <c r="A89" s="79">
        <v>2</v>
      </c>
      <c r="B89" s="59">
        <v>60020</v>
      </c>
      <c r="C89" s="82" t="s">
        <v>55</v>
      </c>
      <c r="D89" s="148">
        <v>35</v>
      </c>
      <c r="E89" s="61">
        <v>5</v>
      </c>
      <c r="F89" s="53">
        <f t="shared" si="17"/>
        <v>0.8571428571428571</v>
      </c>
      <c r="G89" s="160">
        <v>20</v>
      </c>
      <c r="H89" s="161">
        <v>35</v>
      </c>
      <c r="I89" s="162">
        <v>5</v>
      </c>
      <c r="J89" s="62">
        <f t="shared" si="12"/>
        <v>0.66666666666666663</v>
      </c>
      <c r="K89" s="340">
        <v>20</v>
      </c>
      <c r="L89" s="61">
        <v>35</v>
      </c>
      <c r="M89" s="63">
        <f t="shared" si="13"/>
        <v>0.5714285714285714</v>
      </c>
      <c r="N89" s="155">
        <v>18.000000000000004</v>
      </c>
      <c r="O89" s="61">
        <v>35</v>
      </c>
      <c r="P89" s="198">
        <f t="shared" si="14"/>
        <v>0.51428571428571435</v>
      </c>
      <c r="Q89" s="207">
        <v>535</v>
      </c>
      <c r="R89" s="61">
        <v>35</v>
      </c>
      <c r="S89" s="295">
        <f t="shared" si="15"/>
        <v>15.285714285714286</v>
      </c>
      <c r="T89" s="45"/>
    </row>
    <row r="90" spans="1:20" ht="16.5" customHeight="1" x14ac:dyDescent="0.25">
      <c r="A90" s="79">
        <v>3</v>
      </c>
      <c r="B90" s="59">
        <v>60050</v>
      </c>
      <c r="C90" s="82" t="s">
        <v>57</v>
      </c>
      <c r="D90" s="148">
        <v>78</v>
      </c>
      <c r="E90" s="61">
        <v>2</v>
      </c>
      <c r="F90" s="53">
        <f t="shared" si="17"/>
        <v>0.97435897435897434</v>
      </c>
      <c r="G90" s="160">
        <v>55</v>
      </c>
      <c r="H90" s="161">
        <v>78</v>
      </c>
      <c r="I90" s="162">
        <v>2</v>
      </c>
      <c r="J90" s="62">
        <f t="shared" si="12"/>
        <v>0.72368421052631582</v>
      </c>
      <c r="K90" s="340">
        <v>55</v>
      </c>
      <c r="L90" s="61">
        <v>80</v>
      </c>
      <c r="M90" s="63">
        <f t="shared" si="13"/>
        <v>0.6875</v>
      </c>
      <c r="N90" s="155">
        <v>24</v>
      </c>
      <c r="O90" s="61">
        <v>80</v>
      </c>
      <c r="P90" s="198">
        <f t="shared" si="14"/>
        <v>0.3</v>
      </c>
      <c r="Q90" s="207">
        <v>1042</v>
      </c>
      <c r="R90" s="61">
        <v>80</v>
      </c>
      <c r="S90" s="295">
        <f t="shared" si="15"/>
        <v>13.025</v>
      </c>
      <c r="T90" s="45"/>
    </row>
    <row r="91" spans="1:20" ht="16.5" customHeight="1" x14ac:dyDescent="0.25">
      <c r="A91" s="79">
        <v>4</v>
      </c>
      <c r="B91" s="59">
        <v>60070</v>
      </c>
      <c r="C91" s="82" t="s">
        <v>45</v>
      </c>
      <c r="D91" s="148">
        <v>82</v>
      </c>
      <c r="E91" s="61">
        <v>4</v>
      </c>
      <c r="F91" s="53">
        <f t="shared" si="17"/>
        <v>0.95121951219512191</v>
      </c>
      <c r="G91" s="160">
        <v>60</v>
      </c>
      <c r="H91" s="161">
        <v>82</v>
      </c>
      <c r="I91" s="162">
        <v>4</v>
      </c>
      <c r="J91" s="62">
        <f t="shared" si="12"/>
        <v>0.76923076923076927</v>
      </c>
      <c r="K91" s="340">
        <v>61</v>
      </c>
      <c r="L91" s="61">
        <v>85</v>
      </c>
      <c r="M91" s="63">
        <f t="shared" si="13"/>
        <v>0.71764705882352942</v>
      </c>
      <c r="N91" s="155">
        <v>44.000000000000007</v>
      </c>
      <c r="O91" s="61">
        <v>85</v>
      </c>
      <c r="P91" s="198">
        <f t="shared" si="14"/>
        <v>0.51764705882352946</v>
      </c>
      <c r="Q91" s="207">
        <v>1135</v>
      </c>
      <c r="R91" s="61">
        <v>85</v>
      </c>
      <c r="S91" s="295">
        <f t="shared" si="15"/>
        <v>13.352941176470589</v>
      </c>
      <c r="T91" s="45"/>
    </row>
    <row r="92" spans="1:20" ht="16.5" customHeight="1" x14ac:dyDescent="0.25">
      <c r="A92" s="79">
        <v>5</v>
      </c>
      <c r="B92" s="59">
        <v>60180</v>
      </c>
      <c r="C92" s="82" t="s">
        <v>4</v>
      </c>
      <c r="D92" s="148">
        <v>71</v>
      </c>
      <c r="E92" s="61">
        <v>4</v>
      </c>
      <c r="F92" s="53">
        <f t="shared" si="17"/>
        <v>0.94366197183098588</v>
      </c>
      <c r="G92" s="160">
        <v>52</v>
      </c>
      <c r="H92" s="161">
        <v>71</v>
      </c>
      <c r="I92" s="162">
        <v>4</v>
      </c>
      <c r="J92" s="62">
        <f t="shared" si="12"/>
        <v>0.77611940298507465</v>
      </c>
      <c r="K92" s="340">
        <v>53</v>
      </c>
      <c r="L92" s="61">
        <v>75</v>
      </c>
      <c r="M92" s="63">
        <f t="shared" si="13"/>
        <v>0.70666666666666667</v>
      </c>
      <c r="N92" s="155">
        <v>30</v>
      </c>
      <c r="O92" s="61">
        <v>75</v>
      </c>
      <c r="P92" s="198">
        <f t="shared" si="14"/>
        <v>0.4</v>
      </c>
      <c r="Q92" s="207">
        <v>1307</v>
      </c>
      <c r="R92" s="61">
        <v>75</v>
      </c>
      <c r="S92" s="295">
        <f t="shared" si="15"/>
        <v>17.426666666666666</v>
      </c>
      <c r="T92" s="45"/>
    </row>
    <row r="93" spans="1:20" ht="16.5" customHeight="1" x14ac:dyDescent="0.25">
      <c r="A93" s="79">
        <v>6</v>
      </c>
      <c r="B93" s="59">
        <v>60220</v>
      </c>
      <c r="C93" s="82" t="s">
        <v>116</v>
      </c>
      <c r="D93" s="148">
        <v>58</v>
      </c>
      <c r="E93" s="61">
        <v>17</v>
      </c>
      <c r="F93" s="53">
        <f t="shared" si="17"/>
        <v>0.7068965517241379</v>
      </c>
      <c r="G93" s="160">
        <v>16</v>
      </c>
      <c r="H93" s="161">
        <v>58</v>
      </c>
      <c r="I93" s="162">
        <v>17</v>
      </c>
      <c r="J93" s="62">
        <f t="shared" si="12"/>
        <v>0.3902439024390244</v>
      </c>
      <c r="K93" s="340">
        <v>16</v>
      </c>
      <c r="L93" s="61">
        <v>54</v>
      </c>
      <c r="M93" s="63">
        <f t="shared" si="13"/>
        <v>0.29629629629629628</v>
      </c>
      <c r="N93" s="155">
        <v>27</v>
      </c>
      <c r="O93" s="61">
        <v>54</v>
      </c>
      <c r="P93" s="198">
        <f t="shared" si="14"/>
        <v>0.5</v>
      </c>
      <c r="Q93" s="207">
        <v>694</v>
      </c>
      <c r="R93" s="61">
        <v>54</v>
      </c>
      <c r="S93" s="295">
        <f t="shared" si="15"/>
        <v>12.851851851851851</v>
      </c>
      <c r="T93" s="45"/>
    </row>
    <row r="94" spans="1:20" ht="16.5" customHeight="1" x14ac:dyDescent="0.25">
      <c r="A94" s="79">
        <v>7</v>
      </c>
      <c r="B94" s="59">
        <v>60240</v>
      </c>
      <c r="C94" s="82" t="s">
        <v>46</v>
      </c>
      <c r="D94" s="153">
        <v>108</v>
      </c>
      <c r="E94" s="61">
        <v>15</v>
      </c>
      <c r="F94" s="53">
        <f t="shared" si="17"/>
        <v>0.86111111111111116</v>
      </c>
      <c r="G94" s="160">
        <v>52</v>
      </c>
      <c r="H94" s="161">
        <v>108</v>
      </c>
      <c r="I94" s="162">
        <v>15</v>
      </c>
      <c r="J94" s="62">
        <f t="shared" si="12"/>
        <v>0.55913978494623651</v>
      </c>
      <c r="K94" s="340">
        <v>54</v>
      </c>
      <c r="L94" s="61">
        <v>107</v>
      </c>
      <c r="M94" s="63">
        <f t="shared" si="13"/>
        <v>0.50467289719626163</v>
      </c>
      <c r="N94" s="155">
        <v>56.000000000000007</v>
      </c>
      <c r="O94" s="61">
        <v>107</v>
      </c>
      <c r="P94" s="198">
        <f t="shared" si="14"/>
        <v>0.52336448598130847</v>
      </c>
      <c r="Q94" s="207">
        <v>1636</v>
      </c>
      <c r="R94" s="61">
        <v>107</v>
      </c>
      <c r="S94" s="295">
        <f t="shared" si="15"/>
        <v>15.289719626168225</v>
      </c>
      <c r="T94" s="45"/>
    </row>
    <row r="95" spans="1:20" ht="16.5" customHeight="1" x14ac:dyDescent="0.25">
      <c r="A95" s="79">
        <v>8</v>
      </c>
      <c r="B95" s="59">
        <v>60560</v>
      </c>
      <c r="C95" s="82" t="s">
        <v>27</v>
      </c>
      <c r="D95" s="148">
        <v>48</v>
      </c>
      <c r="E95" s="61">
        <v>10</v>
      </c>
      <c r="F95" s="53">
        <f t="shared" si="17"/>
        <v>0.79166666666666663</v>
      </c>
      <c r="G95" s="160">
        <v>24</v>
      </c>
      <c r="H95" s="161">
        <v>48</v>
      </c>
      <c r="I95" s="162">
        <v>10</v>
      </c>
      <c r="J95" s="62">
        <f t="shared" si="12"/>
        <v>0.63157894736842102</v>
      </c>
      <c r="K95" s="340">
        <v>24</v>
      </c>
      <c r="L95" s="61">
        <v>44</v>
      </c>
      <c r="M95" s="63">
        <f t="shared" si="13"/>
        <v>0.54545454545454541</v>
      </c>
      <c r="N95" s="155">
        <v>18</v>
      </c>
      <c r="O95" s="61">
        <v>44</v>
      </c>
      <c r="P95" s="198">
        <f t="shared" si="14"/>
        <v>0.40909090909090912</v>
      </c>
      <c r="Q95" s="207">
        <v>500</v>
      </c>
      <c r="R95" s="61">
        <v>44</v>
      </c>
      <c r="S95" s="295">
        <f t="shared" si="15"/>
        <v>11.363636363636363</v>
      </c>
      <c r="T95" s="45"/>
    </row>
    <row r="96" spans="1:20" ht="16.5" customHeight="1" x14ac:dyDescent="0.25">
      <c r="A96" s="79">
        <v>9</v>
      </c>
      <c r="B96" s="59">
        <v>60660</v>
      </c>
      <c r="C96" s="82" t="s">
        <v>59</v>
      </c>
      <c r="D96" s="148">
        <v>25</v>
      </c>
      <c r="E96" s="61">
        <v>2</v>
      </c>
      <c r="F96" s="53">
        <f t="shared" si="17"/>
        <v>0.92</v>
      </c>
      <c r="G96" s="160">
        <v>13</v>
      </c>
      <c r="H96" s="161">
        <v>25</v>
      </c>
      <c r="I96" s="162">
        <v>2</v>
      </c>
      <c r="J96" s="62">
        <f t="shared" si="12"/>
        <v>0.56521739130434778</v>
      </c>
      <c r="K96" s="340">
        <v>14</v>
      </c>
      <c r="L96" s="61">
        <v>26</v>
      </c>
      <c r="M96" s="63">
        <f t="shared" si="13"/>
        <v>0.53846153846153844</v>
      </c>
      <c r="N96" s="155">
        <v>16</v>
      </c>
      <c r="O96" s="61">
        <v>26</v>
      </c>
      <c r="P96" s="198">
        <f t="shared" si="14"/>
        <v>0.61538461538461542</v>
      </c>
      <c r="Q96" s="207">
        <v>331</v>
      </c>
      <c r="R96" s="61">
        <v>26</v>
      </c>
      <c r="S96" s="295">
        <f t="shared" si="15"/>
        <v>12.73076923076923</v>
      </c>
      <c r="T96" s="45"/>
    </row>
    <row r="97" spans="1:20" ht="16.5" customHeight="1" x14ac:dyDescent="0.25">
      <c r="A97" s="79">
        <v>10</v>
      </c>
      <c r="B97" s="57">
        <v>60001</v>
      </c>
      <c r="C97" s="81" t="s">
        <v>60</v>
      </c>
      <c r="D97" s="147">
        <v>46</v>
      </c>
      <c r="E97" s="54">
        <v>3</v>
      </c>
      <c r="F97" s="53">
        <f t="shared" si="17"/>
        <v>0.93478260869565222</v>
      </c>
      <c r="G97" s="157">
        <v>28</v>
      </c>
      <c r="H97" s="158">
        <v>46</v>
      </c>
      <c r="I97" s="159">
        <v>3</v>
      </c>
      <c r="J97" s="62">
        <f t="shared" si="12"/>
        <v>0.65116279069767447</v>
      </c>
      <c r="K97" s="339">
        <v>30</v>
      </c>
      <c r="L97" s="54">
        <v>51</v>
      </c>
      <c r="M97" s="63">
        <f t="shared" si="13"/>
        <v>0.58823529411764708</v>
      </c>
      <c r="N97" s="154">
        <v>26</v>
      </c>
      <c r="O97" s="54">
        <v>51</v>
      </c>
      <c r="P97" s="198">
        <f t="shared" si="14"/>
        <v>0.50980392156862742</v>
      </c>
      <c r="Q97" s="313">
        <v>832</v>
      </c>
      <c r="R97" s="54">
        <v>51</v>
      </c>
      <c r="S97" s="295">
        <f t="shared" si="15"/>
        <v>16.313725490196077</v>
      </c>
      <c r="T97" s="45"/>
    </row>
    <row r="98" spans="1:20" ht="16.5" customHeight="1" x14ac:dyDescent="0.25">
      <c r="A98" s="79">
        <v>11</v>
      </c>
      <c r="B98" s="59">
        <v>60701</v>
      </c>
      <c r="C98" s="82" t="s">
        <v>61</v>
      </c>
      <c r="D98" s="148">
        <v>42</v>
      </c>
      <c r="E98" s="61">
        <v>7</v>
      </c>
      <c r="F98" s="53">
        <f t="shared" si="17"/>
        <v>0.83333333333333337</v>
      </c>
      <c r="G98" s="160">
        <v>15</v>
      </c>
      <c r="H98" s="161">
        <v>42</v>
      </c>
      <c r="I98" s="162">
        <v>7</v>
      </c>
      <c r="J98" s="62">
        <f t="shared" si="12"/>
        <v>0.42857142857142855</v>
      </c>
      <c r="K98" s="340">
        <v>18</v>
      </c>
      <c r="L98" s="61">
        <v>43</v>
      </c>
      <c r="M98" s="63">
        <f t="shared" si="13"/>
        <v>0.41860465116279072</v>
      </c>
      <c r="N98" s="155">
        <v>24</v>
      </c>
      <c r="O98" s="61">
        <v>43</v>
      </c>
      <c r="P98" s="198">
        <f t="shared" si="14"/>
        <v>0.55813953488372092</v>
      </c>
      <c r="Q98" s="207">
        <v>562</v>
      </c>
      <c r="R98" s="61">
        <v>43</v>
      </c>
      <c r="S98" s="295">
        <f t="shared" si="15"/>
        <v>13.069767441860465</v>
      </c>
      <c r="T98" s="45"/>
    </row>
    <row r="99" spans="1:20" ht="16.5" customHeight="1" x14ac:dyDescent="0.25">
      <c r="A99" s="79">
        <v>12</v>
      </c>
      <c r="B99" s="59">
        <v>60850</v>
      </c>
      <c r="C99" s="82" t="s">
        <v>62</v>
      </c>
      <c r="D99" s="148">
        <v>58</v>
      </c>
      <c r="E99" s="61">
        <v>8</v>
      </c>
      <c r="F99" s="53">
        <f t="shared" si="17"/>
        <v>0.86206896551724133</v>
      </c>
      <c r="G99" s="160">
        <v>47</v>
      </c>
      <c r="H99" s="161">
        <v>58</v>
      </c>
      <c r="I99" s="162">
        <v>8</v>
      </c>
      <c r="J99" s="62">
        <f t="shared" si="12"/>
        <v>0.94</v>
      </c>
      <c r="K99" s="340">
        <v>48</v>
      </c>
      <c r="L99" s="61">
        <v>57</v>
      </c>
      <c r="M99" s="63">
        <f t="shared" si="13"/>
        <v>0.84210526315789469</v>
      </c>
      <c r="N99" s="155">
        <v>20.000000000000004</v>
      </c>
      <c r="O99" s="61">
        <v>57</v>
      </c>
      <c r="P99" s="198">
        <f t="shared" si="14"/>
        <v>0.35087719298245618</v>
      </c>
      <c r="Q99" s="207">
        <v>941</v>
      </c>
      <c r="R99" s="61">
        <v>57</v>
      </c>
      <c r="S99" s="295">
        <f t="shared" si="15"/>
        <v>16.508771929824562</v>
      </c>
      <c r="T99" s="45"/>
    </row>
    <row r="100" spans="1:20" ht="16.5" customHeight="1" x14ac:dyDescent="0.25">
      <c r="A100" s="79">
        <v>13</v>
      </c>
      <c r="B100" s="59">
        <v>60910</v>
      </c>
      <c r="C100" s="82" t="s">
        <v>10</v>
      </c>
      <c r="D100" s="148">
        <v>56</v>
      </c>
      <c r="E100" s="61">
        <v>2</v>
      </c>
      <c r="F100" s="53">
        <f t="shared" si="17"/>
        <v>0.9642857142857143</v>
      </c>
      <c r="G100" s="160">
        <v>32</v>
      </c>
      <c r="H100" s="161">
        <v>56</v>
      </c>
      <c r="I100" s="162">
        <v>2</v>
      </c>
      <c r="J100" s="62">
        <f t="shared" si="12"/>
        <v>0.59259259259259256</v>
      </c>
      <c r="K100" s="340">
        <v>35</v>
      </c>
      <c r="L100" s="61">
        <v>58</v>
      </c>
      <c r="M100" s="63">
        <f t="shared" si="13"/>
        <v>0.60344827586206895</v>
      </c>
      <c r="N100" s="155">
        <v>25</v>
      </c>
      <c r="O100" s="61">
        <v>58</v>
      </c>
      <c r="P100" s="198">
        <f t="shared" si="14"/>
        <v>0.43103448275862066</v>
      </c>
      <c r="Q100" s="207">
        <v>861</v>
      </c>
      <c r="R100" s="61">
        <v>58</v>
      </c>
      <c r="S100" s="295">
        <f t="shared" si="15"/>
        <v>14.844827586206897</v>
      </c>
      <c r="T100" s="8"/>
    </row>
    <row r="101" spans="1:20" ht="16.5" customHeight="1" x14ac:dyDescent="0.25">
      <c r="A101" s="79">
        <v>14</v>
      </c>
      <c r="B101" s="59">
        <v>60980</v>
      </c>
      <c r="C101" s="82" t="s">
        <v>63</v>
      </c>
      <c r="D101" s="148">
        <v>57</v>
      </c>
      <c r="E101" s="61">
        <v>4</v>
      </c>
      <c r="F101" s="53">
        <f t="shared" si="17"/>
        <v>0.92982456140350878</v>
      </c>
      <c r="G101" s="160">
        <v>40</v>
      </c>
      <c r="H101" s="161">
        <v>57</v>
      </c>
      <c r="I101" s="162">
        <v>4</v>
      </c>
      <c r="J101" s="62">
        <f t="shared" si="12"/>
        <v>0.75471698113207553</v>
      </c>
      <c r="K101" s="340">
        <v>42</v>
      </c>
      <c r="L101" s="61">
        <v>62</v>
      </c>
      <c r="M101" s="63">
        <f t="shared" si="13"/>
        <v>0.67741935483870963</v>
      </c>
      <c r="N101" s="155">
        <v>28.000000000000004</v>
      </c>
      <c r="O101" s="61">
        <v>62</v>
      </c>
      <c r="P101" s="198">
        <f t="shared" si="14"/>
        <v>0.45161290322580649</v>
      </c>
      <c r="Q101" s="207">
        <v>782</v>
      </c>
      <c r="R101" s="61">
        <v>62</v>
      </c>
      <c r="S101" s="295">
        <f t="shared" si="15"/>
        <v>12.612903225806452</v>
      </c>
      <c r="T101" s="45"/>
    </row>
    <row r="102" spans="1:20" ht="16.5" customHeight="1" x14ac:dyDescent="0.25">
      <c r="A102" s="79">
        <v>15</v>
      </c>
      <c r="B102" s="59">
        <v>61080</v>
      </c>
      <c r="C102" s="82" t="s">
        <v>64</v>
      </c>
      <c r="D102" s="148">
        <v>59</v>
      </c>
      <c r="E102" s="61">
        <v>9</v>
      </c>
      <c r="F102" s="53">
        <f t="shared" si="17"/>
        <v>0.84745762711864403</v>
      </c>
      <c r="G102" s="160">
        <v>35</v>
      </c>
      <c r="H102" s="161">
        <v>59</v>
      </c>
      <c r="I102" s="162">
        <v>9</v>
      </c>
      <c r="J102" s="62">
        <f t="shared" si="12"/>
        <v>0.7</v>
      </c>
      <c r="K102" s="340">
        <v>37</v>
      </c>
      <c r="L102" s="61">
        <v>57</v>
      </c>
      <c r="M102" s="63">
        <f t="shared" si="13"/>
        <v>0.64912280701754388</v>
      </c>
      <c r="N102" s="155">
        <v>33</v>
      </c>
      <c r="O102" s="61">
        <v>57</v>
      </c>
      <c r="P102" s="198">
        <f t="shared" si="14"/>
        <v>0.57894736842105265</v>
      </c>
      <c r="Q102" s="207">
        <v>881</v>
      </c>
      <c r="R102" s="61">
        <v>57</v>
      </c>
      <c r="S102" s="295">
        <f t="shared" si="15"/>
        <v>15.456140350877194</v>
      </c>
      <c r="T102" s="45"/>
    </row>
    <row r="103" spans="1:20" ht="16.5" customHeight="1" x14ac:dyDescent="0.25">
      <c r="A103" s="79">
        <v>16</v>
      </c>
      <c r="B103" s="59">
        <v>61150</v>
      </c>
      <c r="C103" s="82" t="s">
        <v>65</v>
      </c>
      <c r="D103" s="148">
        <v>65</v>
      </c>
      <c r="E103" s="61">
        <v>16</v>
      </c>
      <c r="F103" s="53">
        <f t="shared" si="17"/>
        <v>0.75384615384615383</v>
      </c>
      <c r="G103" s="160">
        <v>35</v>
      </c>
      <c r="H103" s="161">
        <v>65</v>
      </c>
      <c r="I103" s="162">
        <v>16</v>
      </c>
      <c r="J103" s="62">
        <f t="shared" si="12"/>
        <v>0.7142857142857143</v>
      </c>
      <c r="K103" s="340">
        <v>38</v>
      </c>
      <c r="L103" s="61">
        <v>66</v>
      </c>
      <c r="M103" s="63">
        <f t="shared" si="13"/>
        <v>0.5757575757575758</v>
      </c>
      <c r="N103" s="155">
        <v>30</v>
      </c>
      <c r="O103" s="61">
        <v>66</v>
      </c>
      <c r="P103" s="198">
        <f t="shared" si="14"/>
        <v>0.45454545454545453</v>
      </c>
      <c r="Q103" s="207">
        <v>901</v>
      </c>
      <c r="R103" s="61">
        <v>66</v>
      </c>
      <c r="S103" s="295">
        <f t="shared" si="15"/>
        <v>13.651515151515152</v>
      </c>
      <c r="T103" s="45"/>
    </row>
    <row r="104" spans="1:20" ht="16.5" customHeight="1" x14ac:dyDescent="0.25">
      <c r="A104" s="79">
        <v>17</v>
      </c>
      <c r="B104" s="59">
        <v>61210</v>
      </c>
      <c r="C104" s="82" t="s">
        <v>66</v>
      </c>
      <c r="D104" s="148">
        <v>49</v>
      </c>
      <c r="E104" s="61">
        <v>4.9999999999999929</v>
      </c>
      <c r="F104" s="53">
        <f t="shared" si="17"/>
        <v>0.8979591836734695</v>
      </c>
      <c r="G104" s="160">
        <v>26</v>
      </c>
      <c r="H104" s="161">
        <v>49</v>
      </c>
      <c r="I104" s="162">
        <v>4.9999999999999929</v>
      </c>
      <c r="J104" s="62">
        <f t="shared" si="12"/>
        <v>0.59090909090909083</v>
      </c>
      <c r="K104" s="340">
        <v>27</v>
      </c>
      <c r="L104" s="61">
        <v>56</v>
      </c>
      <c r="M104" s="63">
        <f t="shared" si="13"/>
        <v>0.48214285714285715</v>
      </c>
      <c r="N104" s="155">
        <v>22</v>
      </c>
      <c r="O104" s="61">
        <v>56</v>
      </c>
      <c r="P104" s="198">
        <f t="shared" si="14"/>
        <v>0.39285714285714285</v>
      </c>
      <c r="Q104" s="207">
        <v>635</v>
      </c>
      <c r="R104" s="61">
        <v>56</v>
      </c>
      <c r="S104" s="295">
        <f t="shared" si="15"/>
        <v>11.339285714285714</v>
      </c>
      <c r="T104" s="45"/>
    </row>
    <row r="105" spans="1:20" ht="16.5" customHeight="1" x14ac:dyDescent="0.25">
      <c r="A105" s="79">
        <v>18</v>
      </c>
      <c r="B105" s="59">
        <v>61290</v>
      </c>
      <c r="C105" s="82" t="s">
        <v>67</v>
      </c>
      <c r="D105" s="148">
        <v>52</v>
      </c>
      <c r="E105" s="61">
        <v>9</v>
      </c>
      <c r="F105" s="53">
        <f t="shared" si="17"/>
        <v>0.82692307692307687</v>
      </c>
      <c r="G105" s="160">
        <v>34</v>
      </c>
      <c r="H105" s="161">
        <v>52</v>
      </c>
      <c r="I105" s="162">
        <v>9</v>
      </c>
      <c r="J105" s="62">
        <f t="shared" si="12"/>
        <v>0.79069767441860461</v>
      </c>
      <c r="K105" s="340">
        <v>36</v>
      </c>
      <c r="L105" s="61">
        <v>55</v>
      </c>
      <c r="M105" s="63">
        <f t="shared" si="13"/>
        <v>0.65454545454545454</v>
      </c>
      <c r="N105" s="155">
        <v>27.999999999999996</v>
      </c>
      <c r="O105" s="61">
        <v>55</v>
      </c>
      <c r="P105" s="198">
        <f t="shared" si="14"/>
        <v>0.50909090909090904</v>
      </c>
      <c r="Q105" s="207">
        <v>732</v>
      </c>
      <c r="R105" s="61">
        <v>55</v>
      </c>
      <c r="S105" s="295">
        <f t="shared" si="15"/>
        <v>13.309090909090909</v>
      </c>
      <c r="T105" s="45"/>
    </row>
    <row r="106" spans="1:20" ht="16.5" customHeight="1" x14ac:dyDescent="0.25">
      <c r="A106" s="79">
        <v>19</v>
      </c>
      <c r="B106" s="59">
        <v>61340</v>
      </c>
      <c r="C106" s="82" t="s">
        <v>68</v>
      </c>
      <c r="D106" s="148">
        <v>72</v>
      </c>
      <c r="E106" s="61">
        <v>9</v>
      </c>
      <c r="F106" s="53">
        <f t="shared" si="17"/>
        <v>0.875</v>
      </c>
      <c r="G106" s="160">
        <v>22</v>
      </c>
      <c r="H106" s="161">
        <v>72</v>
      </c>
      <c r="I106" s="162">
        <v>9</v>
      </c>
      <c r="J106" s="62">
        <f t="shared" si="12"/>
        <v>0.34920634920634919</v>
      </c>
      <c r="K106" s="340">
        <v>23</v>
      </c>
      <c r="L106" s="61">
        <v>69</v>
      </c>
      <c r="M106" s="63">
        <f t="shared" si="13"/>
        <v>0.33333333333333331</v>
      </c>
      <c r="N106" s="155">
        <v>28</v>
      </c>
      <c r="O106" s="61">
        <v>69</v>
      </c>
      <c r="P106" s="198">
        <f t="shared" si="14"/>
        <v>0.40579710144927539</v>
      </c>
      <c r="Q106" s="207">
        <v>1125</v>
      </c>
      <c r="R106" s="61">
        <v>69</v>
      </c>
      <c r="S106" s="295">
        <f t="shared" si="15"/>
        <v>16.304347826086957</v>
      </c>
      <c r="T106" s="45"/>
    </row>
    <row r="107" spans="1:20" ht="16.5" customHeight="1" x14ac:dyDescent="0.25">
      <c r="A107" s="79">
        <v>20</v>
      </c>
      <c r="B107" s="59">
        <v>61390</v>
      </c>
      <c r="C107" s="82" t="s">
        <v>69</v>
      </c>
      <c r="D107" s="148">
        <v>59</v>
      </c>
      <c r="E107" s="61">
        <v>15</v>
      </c>
      <c r="F107" s="53">
        <f t="shared" si="17"/>
        <v>0.74576271186440679</v>
      </c>
      <c r="G107" s="160">
        <v>24</v>
      </c>
      <c r="H107" s="161">
        <v>59</v>
      </c>
      <c r="I107" s="162">
        <v>15</v>
      </c>
      <c r="J107" s="62">
        <f t="shared" si="12"/>
        <v>0.54545454545454541</v>
      </c>
      <c r="K107" s="340">
        <v>27</v>
      </c>
      <c r="L107" s="61">
        <v>53</v>
      </c>
      <c r="M107" s="63">
        <f t="shared" si="13"/>
        <v>0.50943396226415094</v>
      </c>
      <c r="N107" s="155">
        <v>25</v>
      </c>
      <c r="O107" s="61">
        <v>53</v>
      </c>
      <c r="P107" s="198">
        <f t="shared" si="14"/>
        <v>0.47169811320754718</v>
      </c>
      <c r="Q107" s="207">
        <v>957</v>
      </c>
      <c r="R107" s="61">
        <v>53</v>
      </c>
      <c r="S107" s="295">
        <f t="shared" si="15"/>
        <v>18.056603773584907</v>
      </c>
      <c r="T107" s="45"/>
    </row>
    <row r="108" spans="1:20" ht="16.5" customHeight="1" x14ac:dyDescent="0.25">
      <c r="A108" s="79">
        <v>21</v>
      </c>
      <c r="B108" s="59">
        <v>61410</v>
      </c>
      <c r="C108" s="82" t="s">
        <v>70</v>
      </c>
      <c r="D108" s="148">
        <v>66</v>
      </c>
      <c r="E108" s="61">
        <v>4</v>
      </c>
      <c r="F108" s="53">
        <f t="shared" si="17"/>
        <v>0.93939393939393945</v>
      </c>
      <c r="G108" s="160">
        <v>41</v>
      </c>
      <c r="H108" s="161">
        <v>66</v>
      </c>
      <c r="I108" s="162">
        <v>4</v>
      </c>
      <c r="J108" s="62">
        <f t="shared" si="12"/>
        <v>0.66129032258064513</v>
      </c>
      <c r="K108" s="340">
        <v>44</v>
      </c>
      <c r="L108" s="61">
        <v>74</v>
      </c>
      <c r="M108" s="63">
        <f t="shared" si="13"/>
        <v>0.59459459459459463</v>
      </c>
      <c r="N108" s="155">
        <v>38.000000000000007</v>
      </c>
      <c r="O108" s="61">
        <v>74</v>
      </c>
      <c r="P108" s="198">
        <f t="shared" si="14"/>
        <v>0.5135135135135136</v>
      </c>
      <c r="Q108" s="207">
        <v>933</v>
      </c>
      <c r="R108" s="61">
        <v>74</v>
      </c>
      <c r="S108" s="295">
        <f t="shared" si="15"/>
        <v>12.608108108108109</v>
      </c>
      <c r="T108" s="45"/>
    </row>
    <row r="109" spans="1:20" ht="16.5" customHeight="1" x14ac:dyDescent="0.25">
      <c r="A109" s="79">
        <v>22</v>
      </c>
      <c r="B109" s="59">
        <v>61430</v>
      </c>
      <c r="C109" s="82" t="s">
        <v>113</v>
      </c>
      <c r="D109" s="148">
        <v>135</v>
      </c>
      <c r="E109" s="61">
        <v>4</v>
      </c>
      <c r="F109" s="53">
        <f t="shared" si="17"/>
        <v>0.97037037037037033</v>
      </c>
      <c r="G109" s="160">
        <v>111</v>
      </c>
      <c r="H109" s="161">
        <v>135</v>
      </c>
      <c r="I109" s="162">
        <v>4</v>
      </c>
      <c r="J109" s="62">
        <f t="shared" si="12"/>
        <v>0.84732824427480913</v>
      </c>
      <c r="K109" s="340">
        <v>113</v>
      </c>
      <c r="L109" s="61">
        <v>138</v>
      </c>
      <c r="M109" s="63">
        <f t="shared" si="13"/>
        <v>0.8188405797101449</v>
      </c>
      <c r="N109" s="155">
        <v>50</v>
      </c>
      <c r="O109" s="61">
        <v>138</v>
      </c>
      <c r="P109" s="198">
        <f t="shared" si="14"/>
        <v>0.36231884057971014</v>
      </c>
      <c r="Q109" s="207">
        <v>2310</v>
      </c>
      <c r="R109" s="61">
        <v>138</v>
      </c>
      <c r="S109" s="295">
        <f t="shared" si="15"/>
        <v>16.739130434782609</v>
      </c>
      <c r="T109" s="45"/>
    </row>
    <row r="110" spans="1:20" ht="16.5" customHeight="1" x14ac:dyDescent="0.25">
      <c r="A110" s="79">
        <v>23</v>
      </c>
      <c r="B110" s="59">
        <v>61440</v>
      </c>
      <c r="C110" s="82" t="s">
        <v>71</v>
      </c>
      <c r="D110" s="148">
        <v>102</v>
      </c>
      <c r="E110" s="61">
        <v>16</v>
      </c>
      <c r="F110" s="53">
        <f t="shared" si="17"/>
        <v>0.84313725490196079</v>
      </c>
      <c r="G110" s="160">
        <v>43</v>
      </c>
      <c r="H110" s="161">
        <v>102</v>
      </c>
      <c r="I110" s="162">
        <v>16</v>
      </c>
      <c r="J110" s="62">
        <f t="shared" si="12"/>
        <v>0.5</v>
      </c>
      <c r="K110" s="340">
        <v>52</v>
      </c>
      <c r="L110" s="61">
        <v>111</v>
      </c>
      <c r="M110" s="63">
        <f t="shared" si="13"/>
        <v>0.46846846846846846</v>
      </c>
      <c r="N110" s="155">
        <v>54</v>
      </c>
      <c r="O110" s="61">
        <v>111</v>
      </c>
      <c r="P110" s="198">
        <f t="shared" si="14"/>
        <v>0.48648648648648651</v>
      </c>
      <c r="Q110" s="207">
        <v>2187</v>
      </c>
      <c r="R110" s="61">
        <v>111</v>
      </c>
      <c r="S110" s="295">
        <f t="shared" si="15"/>
        <v>19.702702702702702</v>
      </c>
      <c r="T110" s="45"/>
    </row>
    <row r="111" spans="1:20" ht="16.5" customHeight="1" x14ac:dyDescent="0.25">
      <c r="A111" s="79">
        <v>24</v>
      </c>
      <c r="B111" s="59">
        <v>61450</v>
      </c>
      <c r="C111" s="82" t="s">
        <v>114</v>
      </c>
      <c r="D111" s="148">
        <v>90</v>
      </c>
      <c r="E111" s="61">
        <v>7.9999999999999858</v>
      </c>
      <c r="F111" s="53">
        <f t="shared" si="17"/>
        <v>0.91111111111111132</v>
      </c>
      <c r="G111" s="160">
        <v>63</v>
      </c>
      <c r="H111" s="161">
        <v>90</v>
      </c>
      <c r="I111" s="162">
        <v>7.9999999999999858</v>
      </c>
      <c r="J111" s="62">
        <f t="shared" si="12"/>
        <v>0.76829268292682917</v>
      </c>
      <c r="K111" s="340">
        <v>64</v>
      </c>
      <c r="L111" s="61">
        <v>91</v>
      </c>
      <c r="M111" s="63">
        <f t="shared" si="13"/>
        <v>0.70329670329670335</v>
      </c>
      <c r="N111" s="155">
        <v>34</v>
      </c>
      <c r="O111" s="61">
        <v>91</v>
      </c>
      <c r="P111" s="198">
        <f t="shared" si="14"/>
        <v>0.37362637362637363</v>
      </c>
      <c r="Q111" s="207">
        <v>1379</v>
      </c>
      <c r="R111" s="61">
        <v>91</v>
      </c>
      <c r="S111" s="295">
        <f t="shared" si="15"/>
        <v>15.153846153846153</v>
      </c>
      <c r="T111" s="45"/>
    </row>
    <row r="112" spans="1:20" ht="16.5" customHeight="1" x14ac:dyDescent="0.25">
      <c r="A112" s="79">
        <v>25</v>
      </c>
      <c r="B112" s="59">
        <v>61470</v>
      </c>
      <c r="C112" s="82" t="s">
        <v>72</v>
      </c>
      <c r="D112" s="148">
        <v>78</v>
      </c>
      <c r="E112" s="61">
        <v>8</v>
      </c>
      <c r="F112" s="53">
        <f t="shared" si="17"/>
        <v>0.89743589743589747</v>
      </c>
      <c r="G112" s="160">
        <v>46</v>
      </c>
      <c r="H112" s="161">
        <v>78</v>
      </c>
      <c r="I112" s="162">
        <v>8</v>
      </c>
      <c r="J112" s="62">
        <f t="shared" si="12"/>
        <v>0.65714285714285714</v>
      </c>
      <c r="K112" s="340">
        <v>49</v>
      </c>
      <c r="L112" s="61">
        <v>81</v>
      </c>
      <c r="M112" s="63">
        <f t="shared" si="13"/>
        <v>0.60493827160493829</v>
      </c>
      <c r="N112" s="155">
        <v>36</v>
      </c>
      <c r="O112" s="61">
        <v>81</v>
      </c>
      <c r="P112" s="198">
        <f t="shared" si="14"/>
        <v>0.44444444444444442</v>
      </c>
      <c r="Q112" s="207">
        <v>1106</v>
      </c>
      <c r="R112" s="61">
        <v>81</v>
      </c>
      <c r="S112" s="295">
        <f t="shared" si="15"/>
        <v>13.654320987654321</v>
      </c>
      <c r="T112" s="45"/>
    </row>
    <row r="113" spans="1:20" ht="16.5" customHeight="1" x14ac:dyDescent="0.25">
      <c r="A113" s="79">
        <v>26</v>
      </c>
      <c r="B113" s="59">
        <v>61490</v>
      </c>
      <c r="C113" s="82" t="s">
        <v>112</v>
      </c>
      <c r="D113" s="148">
        <v>130</v>
      </c>
      <c r="E113" s="61">
        <v>9</v>
      </c>
      <c r="F113" s="53">
        <f t="shared" si="17"/>
        <v>0.93076923076923079</v>
      </c>
      <c r="G113" s="160">
        <v>84</v>
      </c>
      <c r="H113" s="161">
        <v>130</v>
      </c>
      <c r="I113" s="162">
        <v>9</v>
      </c>
      <c r="J113" s="62">
        <f t="shared" si="12"/>
        <v>0.69421487603305787</v>
      </c>
      <c r="K113" s="340">
        <v>87</v>
      </c>
      <c r="L113" s="61">
        <v>140</v>
      </c>
      <c r="M113" s="63">
        <f t="shared" si="13"/>
        <v>0.62142857142857144</v>
      </c>
      <c r="N113" s="155">
        <v>61</v>
      </c>
      <c r="O113" s="61">
        <v>140</v>
      </c>
      <c r="P113" s="198">
        <f t="shared" si="14"/>
        <v>0.43571428571428572</v>
      </c>
      <c r="Q113" s="207">
        <v>2305</v>
      </c>
      <c r="R113" s="61">
        <v>140</v>
      </c>
      <c r="S113" s="295">
        <f t="shared" si="15"/>
        <v>16.464285714285715</v>
      </c>
      <c r="T113" s="45"/>
    </row>
    <row r="114" spans="1:20" ht="16.5" customHeight="1" x14ac:dyDescent="0.25">
      <c r="A114" s="79">
        <v>27</v>
      </c>
      <c r="B114" s="59">
        <v>61500</v>
      </c>
      <c r="C114" s="82" t="s">
        <v>115</v>
      </c>
      <c r="D114" s="148">
        <v>138</v>
      </c>
      <c r="E114" s="61">
        <v>11</v>
      </c>
      <c r="F114" s="53">
        <f t="shared" si="17"/>
        <v>0.92028985507246375</v>
      </c>
      <c r="G114" s="160">
        <v>77</v>
      </c>
      <c r="H114" s="161">
        <v>138</v>
      </c>
      <c r="I114" s="162">
        <v>11</v>
      </c>
      <c r="J114" s="62">
        <f t="shared" si="12"/>
        <v>0.60629921259842523</v>
      </c>
      <c r="K114" s="340">
        <v>83</v>
      </c>
      <c r="L114" s="61">
        <v>147</v>
      </c>
      <c r="M114" s="63">
        <f t="shared" si="13"/>
        <v>0.56462585034013602</v>
      </c>
      <c r="N114" s="155">
        <v>83.000000000000014</v>
      </c>
      <c r="O114" s="61">
        <v>147</v>
      </c>
      <c r="P114" s="198">
        <f t="shared" si="14"/>
        <v>0.56462585034013613</v>
      </c>
      <c r="Q114" s="207">
        <v>2425</v>
      </c>
      <c r="R114" s="61">
        <v>147</v>
      </c>
      <c r="S114" s="295">
        <f t="shared" si="15"/>
        <v>16.496598639455783</v>
      </c>
      <c r="T114" s="45"/>
    </row>
    <row r="115" spans="1:20" ht="16.5" customHeight="1" x14ac:dyDescent="0.25">
      <c r="A115" s="79">
        <v>28</v>
      </c>
      <c r="B115" s="59">
        <v>61510</v>
      </c>
      <c r="C115" s="82" t="s">
        <v>73</v>
      </c>
      <c r="D115" s="148">
        <v>149</v>
      </c>
      <c r="E115" s="61">
        <v>22</v>
      </c>
      <c r="F115" s="53">
        <f t="shared" si="17"/>
        <v>0.8523489932885906</v>
      </c>
      <c r="G115" s="160">
        <v>76</v>
      </c>
      <c r="H115" s="161">
        <v>149</v>
      </c>
      <c r="I115" s="162">
        <v>22</v>
      </c>
      <c r="J115" s="62">
        <f t="shared" si="12"/>
        <v>0.59842519685039375</v>
      </c>
      <c r="K115" s="340">
        <v>89</v>
      </c>
      <c r="L115" s="61">
        <v>169</v>
      </c>
      <c r="M115" s="63">
        <f t="shared" si="13"/>
        <v>0.52662721893491127</v>
      </c>
      <c r="N115" s="155">
        <v>97.000000000000014</v>
      </c>
      <c r="O115" s="61">
        <v>169</v>
      </c>
      <c r="P115" s="198">
        <f t="shared" si="14"/>
        <v>0.57396449704142016</v>
      </c>
      <c r="Q115" s="207">
        <v>2329</v>
      </c>
      <c r="R115" s="61">
        <v>169</v>
      </c>
      <c r="S115" s="295">
        <f t="shared" si="15"/>
        <v>13.781065088757396</v>
      </c>
      <c r="T115" s="45"/>
    </row>
    <row r="116" spans="1:20" ht="16.5" customHeight="1" thickBot="1" x14ac:dyDescent="0.3">
      <c r="A116" s="80">
        <v>29</v>
      </c>
      <c r="B116" s="65">
        <v>61520</v>
      </c>
      <c r="C116" s="10" t="s">
        <v>156</v>
      </c>
      <c r="D116" s="150">
        <v>109</v>
      </c>
      <c r="E116" s="67">
        <v>15</v>
      </c>
      <c r="F116" s="258">
        <f t="shared" si="17"/>
        <v>0.86238532110091748</v>
      </c>
      <c r="G116" s="163">
        <v>42</v>
      </c>
      <c r="H116" s="164">
        <v>109</v>
      </c>
      <c r="I116" s="165">
        <v>15</v>
      </c>
      <c r="J116" s="43">
        <f t="shared" si="12"/>
        <v>0.44680851063829785</v>
      </c>
      <c r="K116" s="341">
        <v>52</v>
      </c>
      <c r="L116" s="67">
        <v>126</v>
      </c>
      <c r="M116" s="44">
        <f t="shared" si="13"/>
        <v>0.41269841269841268</v>
      </c>
      <c r="N116" s="156">
        <v>82</v>
      </c>
      <c r="O116" s="67">
        <v>126</v>
      </c>
      <c r="P116" s="306">
        <f t="shared" si="14"/>
        <v>0.65079365079365081</v>
      </c>
      <c r="Q116" s="208">
        <v>1865</v>
      </c>
      <c r="R116" s="67">
        <v>126</v>
      </c>
      <c r="S116" s="296">
        <f t="shared" si="15"/>
        <v>14.801587301587302</v>
      </c>
      <c r="T116" s="45"/>
    </row>
    <row r="117" spans="1:20" ht="16.5" customHeight="1" thickBot="1" x14ac:dyDescent="0.3">
      <c r="A117" s="69"/>
      <c r="B117" s="404" t="s">
        <v>74</v>
      </c>
      <c r="C117" s="405"/>
      <c r="D117" s="260">
        <f>SUM(D118:D127)</f>
        <v>593</v>
      </c>
      <c r="E117" s="261">
        <f>SUM(E118:E127)</f>
        <v>81.999999999999986</v>
      </c>
      <c r="F117" s="270">
        <f>AVERAGE(F118:F127)</f>
        <v>0.85218550651892144</v>
      </c>
      <c r="G117" s="267">
        <f>SUM(G118:G127)</f>
        <v>337</v>
      </c>
      <c r="H117" s="268">
        <f>SUM(H118:H127)</f>
        <v>593</v>
      </c>
      <c r="I117" s="269">
        <f>SUM(I118:I127)</f>
        <v>81.999999999999986</v>
      </c>
      <c r="J117" s="301">
        <f>AVERAGE(J118:J127)</f>
        <v>0.69704274710852965</v>
      </c>
      <c r="K117" s="338">
        <f>SUM(K118:K127)</f>
        <v>354</v>
      </c>
      <c r="L117" s="261">
        <f>SUM(L118:L127)</f>
        <v>625</v>
      </c>
      <c r="M117" s="270">
        <f>AVERAGE(M118:M127)</f>
        <v>0.59264384288762184</v>
      </c>
      <c r="N117" s="272">
        <f>SUM(N118:N127)</f>
        <v>298.995</v>
      </c>
      <c r="O117" s="261">
        <f>SUM(O118:O127)</f>
        <v>625</v>
      </c>
      <c r="P117" s="301">
        <f>AVERAGE(P118:P127)</f>
        <v>0.44563208652629199</v>
      </c>
      <c r="Q117" s="309">
        <f>SUM(Q118:Q127)</f>
        <v>8699</v>
      </c>
      <c r="R117" s="261">
        <f>SUM(R118:R127)</f>
        <v>625</v>
      </c>
      <c r="S117" s="274">
        <f>AVERAGE(S118:S127)</f>
        <v>13.335630041438359</v>
      </c>
      <c r="T117" s="49"/>
    </row>
    <row r="118" spans="1:20" ht="16.5" customHeight="1" x14ac:dyDescent="0.25">
      <c r="A118" s="50">
        <v>1</v>
      </c>
      <c r="B118" s="51">
        <v>70020</v>
      </c>
      <c r="C118" s="209" t="s">
        <v>109</v>
      </c>
      <c r="D118" s="147">
        <v>73</v>
      </c>
      <c r="E118" s="54">
        <v>5.9999999999999858</v>
      </c>
      <c r="F118" s="53">
        <f t="shared" si="17"/>
        <v>0.91780821917808242</v>
      </c>
      <c r="G118" s="157">
        <v>65</v>
      </c>
      <c r="H118" s="158">
        <v>73</v>
      </c>
      <c r="I118" s="159">
        <v>5.9999999999999858</v>
      </c>
      <c r="J118" s="55">
        <f t="shared" si="12"/>
        <v>0.97014925373134309</v>
      </c>
      <c r="K118" s="339">
        <v>68</v>
      </c>
      <c r="L118" s="54">
        <v>72</v>
      </c>
      <c r="M118" s="56">
        <f t="shared" si="13"/>
        <v>0.94444444444444442</v>
      </c>
      <c r="N118" s="154">
        <v>29.999999999999996</v>
      </c>
      <c r="O118" s="54">
        <v>72</v>
      </c>
      <c r="P118" s="53">
        <f t="shared" si="14"/>
        <v>0.41666666666666663</v>
      </c>
      <c r="Q118" s="313">
        <v>1071</v>
      </c>
      <c r="R118" s="54">
        <v>72</v>
      </c>
      <c r="S118" s="294">
        <f t="shared" si="15"/>
        <v>14.875</v>
      </c>
      <c r="T118" s="45"/>
    </row>
    <row r="119" spans="1:20" ht="16.5" customHeight="1" x14ac:dyDescent="0.25">
      <c r="A119" s="50">
        <v>2</v>
      </c>
      <c r="B119" s="59">
        <v>70050</v>
      </c>
      <c r="C119" s="210" t="s">
        <v>157</v>
      </c>
      <c r="D119" s="148">
        <v>30</v>
      </c>
      <c r="E119" s="61">
        <v>2</v>
      </c>
      <c r="F119" s="53">
        <f t="shared" si="17"/>
        <v>0.93333333333333335</v>
      </c>
      <c r="G119" s="160">
        <v>17</v>
      </c>
      <c r="H119" s="161">
        <v>30</v>
      </c>
      <c r="I119" s="162">
        <v>2</v>
      </c>
      <c r="J119" s="62">
        <f t="shared" si="12"/>
        <v>0.6071428571428571</v>
      </c>
      <c r="K119" s="340">
        <v>18</v>
      </c>
      <c r="L119" s="61">
        <v>36</v>
      </c>
      <c r="M119" s="63">
        <f t="shared" si="13"/>
        <v>0.5</v>
      </c>
      <c r="N119" s="155">
        <v>12.000000000000002</v>
      </c>
      <c r="O119" s="61">
        <v>36</v>
      </c>
      <c r="P119" s="198">
        <f t="shared" si="14"/>
        <v>0.33333333333333337</v>
      </c>
      <c r="Q119" s="207">
        <v>349</v>
      </c>
      <c r="R119" s="61">
        <v>36</v>
      </c>
      <c r="S119" s="295">
        <f t="shared" si="15"/>
        <v>9.6944444444444446</v>
      </c>
      <c r="T119" s="45"/>
    </row>
    <row r="120" spans="1:20" ht="16.5" customHeight="1" x14ac:dyDescent="0.25">
      <c r="A120" s="50">
        <v>3</v>
      </c>
      <c r="B120" s="59">
        <v>70110</v>
      </c>
      <c r="C120" s="210" t="s">
        <v>111</v>
      </c>
      <c r="D120" s="148">
        <v>77</v>
      </c>
      <c r="E120" s="61">
        <v>7</v>
      </c>
      <c r="F120" s="53">
        <f t="shared" si="17"/>
        <v>0.90909090909090906</v>
      </c>
      <c r="G120" s="160">
        <v>59</v>
      </c>
      <c r="H120" s="161">
        <v>77</v>
      </c>
      <c r="I120" s="162">
        <v>7</v>
      </c>
      <c r="J120" s="62">
        <f t="shared" si="12"/>
        <v>0.84285714285714286</v>
      </c>
      <c r="K120" s="340">
        <v>60</v>
      </c>
      <c r="L120" s="61">
        <v>78</v>
      </c>
      <c r="M120" s="63">
        <f t="shared" si="13"/>
        <v>0.76923076923076927</v>
      </c>
      <c r="N120" s="155">
        <v>31.000000000000004</v>
      </c>
      <c r="O120" s="61">
        <v>78</v>
      </c>
      <c r="P120" s="198">
        <f t="shared" si="14"/>
        <v>0.39743589743589747</v>
      </c>
      <c r="Q120" s="207">
        <v>878</v>
      </c>
      <c r="R120" s="61">
        <v>78</v>
      </c>
      <c r="S120" s="295">
        <f t="shared" si="15"/>
        <v>11.256410256410257</v>
      </c>
      <c r="T120" s="45"/>
    </row>
    <row r="121" spans="1:20" ht="16.5" customHeight="1" x14ac:dyDescent="0.25">
      <c r="A121" s="58">
        <v>4</v>
      </c>
      <c r="B121" s="59">
        <v>70021</v>
      </c>
      <c r="C121" s="210" t="s">
        <v>110</v>
      </c>
      <c r="D121" s="148">
        <v>70</v>
      </c>
      <c r="E121" s="61">
        <v>13</v>
      </c>
      <c r="F121" s="53">
        <f t="shared" si="17"/>
        <v>0.81428571428571428</v>
      </c>
      <c r="G121" s="160">
        <v>38</v>
      </c>
      <c r="H121" s="161">
        <v>70</v>
      </c>
      <c r="I121" s="162">
        <v>13</v>
      </c>
      <c r="J121" s="62">
        <f t="shared" si="12"/>
        <v>0.66666666666666663</v>
      </c>
      <c r="K121" s="340">
        <v>39</v>
      </c>
      <c r="L121" s="61">
        <v>67</v>
      </c>
      <c r="M121" s="63">
        <f t="shared" si="13"/>
        <v>0.58208955223880599</v>
      </c>
      <c r="N121" s="155">
        <v>29.000000000000004</v>
      </c>
      <c r="O121" s="61">
        <v>67</v>
      </c>
      <c r="P121" s="198">
        <f t="shared" si="14"/>
        <v>0.43283582089552242</v>
      </c>
      <c r="Q121" s="207">
        <v>863</v>
      </c>
      <c r="R121" s="61">
        <v>67</v>
      </c>
      <c r="S121" s="295">
        <f t="shared" si="15"/>
        <v>12.880597014925373</v>
      </c>
      <c r="T121" s="45"/>
    </row>
    <row r="122" spans="1:20" ht="16.5" customHeight="1" x14ac:dyDescent="0.25">
      <c r="A122" s="58">
        <v>5</v>
      </c>
      <c r="B122" s="59">
        <v>70040</v>
      </c>
      <c r="C122" s="210" t="s">
        <v>56</v>
      </c>
      <c r="D122" s="148">
        <v>40</v>
      </c>
      <c r="E122" s="61">
        <v>5</v>
      </c>
      <c r="F122" s="53">
        <f t="shared" si="17"/>
        <v>0.875</v>
      </c>
      <c r="G122" s="160">
        <v>25</v>
      </c>
      <c r="H122" s="161">
        <v>40</v>
      </c>
      <c r="I122" s="162">
        <v>5</v>
      </c>
      <c r="J122" s="62">
        <f t="shared" si="12"/>
        <v>0.7142857142857143</v>
      </c>
      <c r="K122" s="340">
        <v>27</v>
      </c>
      <c r="L122" s="61">
        <v>44</v>
      </c>
      <c r="M122" s="63">
        <f t="shared" si="13"/>
        <v>0.61363636363636365</v>
      </c>
      <c r="N122" s="155">
        <v>12.000000000000002</v>
      </c>
      <c r="O122" s="61">
        <v>44</v>
      </c>
      <c r="P122" s="198">
        <f t="shared" si="14"/>
        <v>0.27272727272727276</v>
      </c>
      <c r="Q122" s="207">
        <v>518</v>
      </c>
      <c r="R122" s="61">
        <v>44</v>
      </c>
      <c r="S122" s="295">
        <f t="shared" si="15"/>
        <v>11.772727272727273</v>
      </c>
      <c r="T122" s="84"/>
    </row>
    <row r="123" spans="1:20" ht="16.5" customHeight="1" x14ac:dyDescent="0.25">
      <c r="A123" s="58">
        <v>6</v>
      </c>
      <c r="B123" s="59">
        <v>70100</v>
      </c>
      <c r="C123" s="210" t="s">
        <v>124</v>
      </c>
      <c r="D123" s="148">
        <v>72</v>
      </c>
      <c r="E123" s="61">
        <v>10</v>
      </c>
      <c r="F123" s="53">
        <f t="shared" si="17"/>
        <v>0.86111111111111116</v>
      </c>
      <c r="G123" s="160">
        <v>39</v>
      </c>
      <c r="H123" s="161">
        <v>72</v>
      </c>
      <c r="I123" s="162">
        <v>10</v>
      </c>
      <c r="J123" s="62">
        <f t="shared" si="12"/>
        <v>0.62903225806451613</v>
      </c>
      <c r="K123" s="340">
        <v>41</v>
      </c>
      <c r="L123" s="61">
        <v>68</v>
      </c>
      <c r="M123" s="63">
        <f t="shared" si="13"/>
        <v>0.6029411764705882</v>
      </c>
      <c r="N123" s="155">
        <v>40</v>
      </c>
      <c r="O123" s="61">
        <v>68</v>
      </c>
      <c r="P123" s="198">
        <f t="shared" si="14"/>
        <v>0.58823529411764708</v>
      </c>
      <c r="Q123" s="207">
        <v>999</v>
      </c>
      <c r="R123" s="61">
        <v>68</v>
      </c>
      <c r="S123" s="295">
        <f t="shared" si="15"/>
        <v>14.691176470588236</v>
      </c>
      <c r="T123" s="84"/>
    </row>
    <row r="124" spans="1:20" ht="16.5" customHeight="1" x14ac:dyDescent="0.25">
      <c r="A124" s="58">
        <v>7</v>
      </c>
      <c r="B124" s="59">
        <v>70140</v>
      </c>
      <c r="C124" s="210" t="s">
        <v>125</v>
      </c>
      <c r="D124" s="148">
        <v>32</v>
      </c>
      <c r="E124" s="61">
        <v>9</v>
      </c>
      <c r="F124" s="53">
        <f t="shared" si="17"/>
        <v>0.71875</v>
      </c>
      <c r="G124" s="160">
        <v>18</v>
      </c>
      <c r="H124" s="161">
        <v>32</v>
      </c>
      <c r="I124" s="162">
        <v>9</v>
      </c>
      <c r="J124" s="62">
        <f t="shared" si="12"/>
        <v>0.78260869565217395</v>
      </c>
      <c r="K124" s="340">
        <v>18</v>
      </c>
      <c r="L124" s="61">
        <v>33</v>
      </c>
      <c r="M124" s="63">
        <f t="shared" si="13"/>
        <v>0.54545454545454541</v>
      </c>
      <c r="N124" s="155">
        <v>14</v>
      </c>
      <c r="O124" s="61">
        <v>33</v>
      </c>
      <c r="P124" s="198">
        <f t="shared" si="14"/>
        <v>0.42424242424242425</v>
      </c>
      <c r="Q124" s="207">
        <v>446</v>
      </c>
      <c r="R124" s="61">
        <v>33</v>
      </c>
      <c r="S124" s="295">
        <f t="shared" si="15"/>
        <v>13.515151515151516</v>
      </c>
      <c r="T124" s="84"/>
    </row>
    <row r="125" spans="1:20" ht="16.5" customHeight="1" x14ac:dyDescent="0.25">
      <c r="A125" s="58">
        <v>8</v>
      </c>
      <c r="B125" s="59">
        <v>70270</v>
      </c>
      <c r="C125" s="210" t="s">
        <v>58</v>
      </c>
      <c r="D125" s="153">
        <v>49</v>
      </c>
      <c r="E125" s="61">
        <v>12</v>
      </c>
      <c r="F125" s="53">
        <f t="shared" si="17"/>
        <v>0.75510204081632648</v>
      </c>
      <c r="G125" s="160">
        <v>29</v>
      </c>
      <c r="H125" s="161">
        <v>49</v>
      </c>
      <c r="I125" s="162">
        <v>12</v>
      </c>
      <c r="J125" s="62">
        <f t="shared" si="12"/>
        <v>0.78378378378378377</v>
      </c>
      <c r="K125" s="340">
        <v>31</v>
      </c>
      <c r="L125" s="61">
        <v>55</v>
      </c>
      <c r="M125" s="63">
        <f t="shared" si="13"/>
        <v>0.5636363636363636</v>
      </c>
      <c r="N125" s="155">
        <v>28.999999999999996</v>
      </c>
      <c r="O125" s="61">
        <v>55</v>
      </c>
      <c r="P125" s="198">
        <f t="shared" si="14"/>
        <v>0.52727272727272723</v>
      </c>
      <c r="Q125" s="207">
        <v>712</v>
      </c>
      <c r="R125" s="61">
        <v>55</v>
      </c>
      <c r="S125" s="295">
        <f t="shared" si="15"/>
        <v>12.945454545454545</v>
      </c>
      <c r="T125" s="45"/>
    </row>
    <row r="126" spans="1:20" ht="16.5" customHeight="1" x14ac:dyDescent="0.25">
      <c r="A126" s="58">
        <v>9</v>
      </c>
      <c r="B126" s="59">
        <v>70510</v>
      </c>
      <c r="C126" s="219" t="s">
        <v>25</v>
      </c>
      <c r="D126" s="150">
        <v>33</v>
      </c>
      <c r="E126" s="67">
        <v>5</v>
      </c>
      <c r="F126" s="53">
        <f t="shared" si="17"/>
        <v>0.84848484848484851</v>
      </c>
      <c r="G126" s="163">
        <v>20</v>
      </c>
      <c r="H126" s="164">
        <v>33</v>
      </c>
      <c r="I126" s="165">
        <v>5</v>
      </c>
      <c r="J126" s="62">
        <f t="shared" si="12"/>
        <v>0.7142857142857143</v>
      </c>
      <c r="K126" s="341">
        <v>20</v>
      </c>
      <c r="L126" s="67">
        <v>35</v>
      </c>
      <c r="M126" s="63">
        <f t="shared" si="13"/>
        <v>0.5714285714285714</v>
      </c>
      <c r="N126" s="156">
        <v>15</v>
      </c>
      <c r="O126" s="67">
        <v>35</v>
      </c>
      <c r="P126" s="198">
        <f t="shared" si="14"/>
        <v>0.42857142857142855</v>
      </c>
      <c r="Q126" s="208">
        <v>509</v>
      </c>
      <c r="R126" s="67">
        <v>35</v>
      </c>
      <c r="S126" s="295">
        <f t="shared" si="15"/>
        <v>14.542857142857143</v>
      </c>
      <c r="T126" s="45"/>
    </row>
    <row r="127" spans="1:20" ht="16.5" customHeight="1" thickBot="1" x14ac:dyDescent="0.3">
      <c r="A127" s="58">
        <v>10</v>
      </c>
      <c r="B127" s="65">
        <v>10880</v>
      </c>
      <c r="C127" s="218" t="s">
        <v>75</v>
      </c>
      <c r="D127" s="291">
        <v>117</v>
      </c>
      <c r="E127" s="88">
        <v>13</v>
      </c>
      <c r="F127" s="284">
        <f t="shared" si="17"/>
        <v>0.88888888888888884</v>
      </c>
      <c r="G127" s="169">
        <v>27</v>
      </c>
      <c r="H127" s="170">
        <v>117</v>
      </c>
      <c r="I127" s="171">
        <v>13</v>
      </c>
      <c r="J127" s="303">
        <f t="shared" si="12"/>
        <v>0.25961538461538464</v>
      </c>
      <c r="K127" s="343">
        <v>32</v>
      </c>
      <c r="L127" s="88">
        <v>137</v>
      </c>
      <c r="M127" s="174">
        <f t="shared" si="13"/>
        <v>0.23357664233576642</v>
      </c>
      <c r="N127" s="292">
        <v>86.995000000000005</v>
      </c>
      <c r="O127" s="88">
        <v>137</v>
      </c>
      <c r="P127" s="307">
        <f t="shared" si="14"/>
        <v>0.63500000000000001</v>
      </c>
      <c r="Q127" s="314">
        <v>2354</v>
      </c>
      <c r="R127" s="88">
        <v>137</v>
      </c>
      <c r="S127" s="297">
        <f t="shared" si="15"/>
        <v>17.182481751824817</v>
      </c>
      <c r="T127" s="45"/>
    </row>
    <row r="128" spans="1:20" ht="15.6" customHeight="1" thickBot="1" x14ac:dyDescent="0.3">
      <c r="A128" s="89">
        <f>A6+A16+A30+A50+A70+A86+A116+A127</f>
        <v>115</v>
      </c>
      <c r="B128" s="407" t="s">
        <v>158</v>
      </c>
      <c r="C128" s="408"/>
      <c r="D128" s="277"/>
      <c r="E128" s="278"/>
      <c r="F128" s="279">
        <f>AVERAGE(F6,F8:F16,F18:F30,F32:F50,F52:F70,F72:F86,F88:F116,F118:F127)</f>
        <v>0.86246628167736805</v>
      </c>
      <c r="G128" s="277"/>
      <c r="H128" s="280"/>
      <c r="I128" s="281"/>
      <c r="J128" s="279">
        <f>AVERAGE(J6,J8:J16,J18:J30,J32:J50,J52:J70,J72:J86,J88:J116,J118:J127)</f>
        <v>0.66810607813734524</v>
      </c>
      <c r="K128" s="282"/>
      <c r="L128" s="283"/>
      <c r="M128" s="263">
        <f>AVERAGE(M6,M8:M16,M18:M30,M32:M50,M52:M70,M72:M86,M88:M116,M118:M127)</f>
        <v>0.59564726242798471</v>
      </c>
      <c r="N128" s="282"/>
      <c r="O128" s="283"/>
      <c r="P128" s="263">
        <f>AVERAGE(P6,P8:P16,P18:P30,P32:P50,P52:P70,P72:P86,P88:P116,P118:P127)</f>
        <v>0.47673151886449738</v>
      </c>
      <c r="Q128" s="284"/>
      <c r="R128" s="283"/>
      <c r="S128" s="265">
        <f>AVERAGE(S6,S8:S16,S18:S30,S32:S50,S52:S70,S72:S86,S88:S116,S118:S127)</f>
        <v>13.73006652610473</v>
      </c>
      <c r="T128" s="90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</sheetData>
  <mergeCells count="16">
    <mergeCell ref="B71:C71"/>
    <mergeCell ref="B87:C87"/>
    <mergeCell ref="B117:C117"/>
    <mergeCell ref="B128:C128"/>
    <mergeCell ref="B51:C51"/>
    <mergeCell ref="N3:P3"/>
    <mergeCell ref="Q3:S3"/>
    <mergeCell ref="T3:T4"/>
    <mergeCell ref="B17:C17"/>
    <mergeCell ref="B31:C31"/>
    <mergeCell ref="K3:M3"/>
    <mergeCell ref="A3:A4"/>
    <mergeCell ref="B3:B4"/>
    <mergeCell ref="C3:C4"/>
    <mergeCell ref="D3:F3"/>
    <mergeCell ref="G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 свод</vt:lpstr>
      <vt:lpstr>2017-2018 диаграммы</vt:lpstr>
      <vt:lpstr>2017-2018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2018-11-15T05:19:53Z</dcterms:modified>
</cp:coreProperties>
</file>