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5" windowWidth="20145" windowHeight="7890" tabRatio="644"/>
  </bookViews>
  <sheets>
    <sheet name="Русский-4 2018-2022" sheetId="6" r:id="rId1"/>
    <sheet name="Русский-4 2018 расклад" sheetId="5" r:id="rId2"/>
    <sheet name="Русский-4 2019 расклад" sheetId="4" r:id="rId3"/>
    <sheet name="Русский-4 2020 расклад" sheetId="3" r:id="rId4"/>
    <sheet name="Русский-4 2021 расклад" sheetId="2" r:id="rId5"/>
    <sheet name="Русский-4 2022 расклад" sheetId="7" r:id="rId6"/>
  </sheets>
  <calcPr calcId="144525"/>
</workbook>
</file>

<file path=xl/calcChain.xml><?xml version="1.0" encoding="utf-8"?>
<calcChain xmlns="http://schemas.openxmlformats.org/spreadsheetml/2006/main">
  <c r="AB9" i="6" l="1"/>
  <c r="AB10" i="6"/>
  <c r="AB11" i="6"/>
  <c r="AB12" i="6"/>
  <c r="AB13" i="6"/>
  <c r="AB14" i="6"/>
  <c r="AB15" i="6"/>
  <c r="AB16" i="6"/>
  <c r="AB17" i="6"/>
  <c r="AB18" i="6"/>
  <c r="AB19" i="6"/>
  <c r="AB20" i="6"/>
  <c r="AB21" i="6"/>
  <c r="AB22" i="6"/>
  <c r="AB23" i="6"/>
  <c r="AB24" i="6"/>
  <c r="AB25" i="6"/>
  <c r="AB26" i="6"/>
  <c r="AB27" i="6"/>
  <c r="AB28" i="6"/>
  <c r="AB29" i="6"/>
  <c r="AB30" i="6"/>
  <c r="AB31" i="6"/>
  <c r="AB32" i="6"/>
  <c r="AB33" i="6"/>
  <c r="AB34" i="6"/>
  <c r="AB35" i="6"/>
  <c r="AB36" i="6"/>
  <c r="AB37" i="6"/>
  <c r="AB38" i="6"/>
  <c r="AB39" i="6"/>
  <c r="AB40" i="6"/>
  <c r="AB41" i="6"/>
  <c r="AB42" i="6"/>
  <c r="AB43" i="6"/>
  <c r="AB44" i="6"/>
  <c r="AB45" i="6"/>
  <c r="AB46" i="6"/>
  <c r="AB47" i="6"/>
  <c r="AB48" i="6"/>
  <c r="AB49" i="6"/>
  <c r="AB50" i="6"/>
  <c r="AB51" i="6"/>
  <c r="AB52" i="6"/>
  <c r="AB53" i="6"/>
  <c r="AB54" i="6"/>
  <c r="AB55" i="6"/>
  <c r="AB56" i="6"/>
  <c r="AB57" i="6"/>
  <c r="AB58" i="6"/>
  <c r="AB59" i="6"/>
  <c r="AB60" i="6"/>
  <c r="AB61" i="6"/>
  <c r="AB62" i="6"/>
  <c r="AB63" i="6"/>
  <c r="AB64" i="6"/>
  <c r="AB65" i="6"/>
  <c r="AB66" i="6"/>
  <c r="AB67" i="6"/>
  <c r="AB68" i="6"/>
  <c r="AB69" i="6"/>
  <c r="AB70" i="6"/>
  <c r="AB71" i="6"/>
  <c r="AB72" i="6"/>
  <c r="AB73" i="6"/>
  <c r="AB74" i="6"/>
  <c r="AB75" i="6"/>
  <c r="AB76" i="6"/>
  <c r="AB77" i="6"/>
  <c r="AB78" i="6"/>
  <c r="AB79" i="6"/>
  <c r="AB80" i="6"/>
  <c r="AB81" i="6"/>
  <c r="AB82" i="6"/>
  <c r="AB83" i="6"/>
  <c r="AB84" i="6"/>
  <c r="AB85" i="6"/>
  <c r="AB86" i="6"/>
  <c r="AB87" i="6"/>
  <c r="AB88" i="6"/>
  <c r="AB89" i="6"/>
  <c r="AB90" i="6"/>
  <c r="AB91" i="6"/>
  <c r="AB92" i="6"/>
  <c r="AB93" i="6"/>
  <c r="AB94" i="6"/>
  <c r="AB95" i="6"/>
  <c r="AB96" i="6"/>
  <c r="AB97" i="6"/>
  <c r="AB98" i="6"/>
  <c r="AB99" i="6"/>
  <c r="AB100" i="6"/>
  <c r="AB101" i="6"/>
  <c r="AB102" i="6"/>
  <c r="AB103" i="6"/>
  <c r="AB104" i="6"/>
  <c r="AB105" i="6"/>
  <c r="AB106" i="6"/>
  <c r="AB107" i="6"/>
  <c r="AB108" i="6"/>
  <c r="AB109" i="6"/>
  <c r="AB110" i="6"/>
  <c r="AB111" i="6"/>
  <c r="AB112" i="6"/>
  <c r="AB113" i="6"/>
  <c r="AB114" i="6"/>
  <c r="AB115" i="6"/>
  <c r="AB116" i="6"/>
  <c r="AB117" i="6"/>
  <c r="AB118" i="6"/>
  <c r="AB119" i="6"/>
  <c r="AB120" i="6"/>
  <c r="AB121" i="6"/>
  <c r="AB122" i="6"/>
  <c r="AB123" i="6"/>
  <c r="AB7" i="6"/>
  <c r="W123" i="6" l="1"/>
  <c r="W121" i="6"/>
  <c r="W120" i="6"/>
  <c r="W119" i="6"/>
  <c r="W118" i="6"/>
  <c r="W117" i="6"/>
  <c r="W116" i="6"/>
  <c r="W115" i="6"/>
  <c r="W113" i="6"/>
  <c r="W112" i="6"/>
  <c r="W111" i="6"/>
  <c r="W110" i="6"/>
  <c r="W109" i="6"/>
  <c r="W108" i="6"/>
  <c r="W107" i="6"/>
  <c r="W106" i="6"/>
  <c r="W105" i="6"/>
  <c r="W104" i="6"/>
  <c r="W103" i="6"/>
  <c r="W102" i="6"/>
  <c r="W101" i="6"/>
  <c r="W100" i="6"/>
  <c r="W99" i="6"/>
  <c r="W98" i="6"/>
  <c r="W97" i="6"/>
  <c r="W96" i="6"/>
  <c r="W95" i="6"/>
  <c r="W94" i="6"/>
  <c r="W93" i="6"/>
  <c r="W92" i="6"/>
  <c r="W91" i="6"/>
  <c r="W90" i="6"/>
  <c r="W89" i="6"/>
  <c r="W88" i="6"/>
  <c r="W87" i="6"/>
  <c r="W86" i="6"/>
  <c r="W85" i="6"/>
  <c r="W84" i="6"/>
  <c r="W83" i="6"/>
  <c r="W82" i="6"/>
  <c r="W81" i="6"/>
  <c r="W80" i="6"/>
  <c r="W79" i="6"/>
  <c r="W78" i="6"/>
  <c r="W77" i="6"/>
  <c r="W76" i="6"/>
  <c r="W75" i="6"/>
  <c r="W74" i="6"/>
  <c r="W73" i="6"/>
  <c r="W72" i="6"/>
  <c r="W71" i="6"/>
  <c r="W70" i="6"/>
  <c r="W69" i="6"/>
  <c r="W68" i="6"/>
  <c r="W67" i="6"/>
  <c r="W66" i="6"/>
  <c r="W65" i="6"/>
  <c r="W64" i="6"/>
  <c r="W63" i="6"/>
  <c r="W62" i="6"/>
  <c r="W61" i="6"/>
  <c r="W60" i="6"/>
  <c r="W59" i="6"/>
  <c r="W58" i="6"/>
  <c r="W57" i="6"/>
  <c r="W56" i="6"/>
  <c r="W55" i="6"/>
  <c r="W54" i="6"/>
  <c r="W53" i="6"/>
  <c r="W52" i="6"/>
  <c r="W51" i="6"/>
  <c r="W50" i="6"/>
  <c r="W49" i="6"/>
  <c r="W48" i="6"/>
  <c r="W47" i="6"/>
  <c r="W46" i="6"/>
  <c r="W45" i="6"/>
  <c r="W44" i="6"/>
  <c r="W43" i="6"/>
  <c r="W42" i="6"/>
  <c r="W41" i="6"/>
  <c r="W40" i="6"/>
  <c r="W39" i="6"/>
  <c r="W38" i="6"/>
  <c r="W37" i="6"/>
  <c r="W36" i="6"/>
  <c r="W35" i="6"/>
  <c r="W34" i="6"/>
  <c r="W33" i="6"/>
  <c r="W32" i="6"/>
  <c r="W31" i="6"/>
  <c r="W30" i="6"/>
  <c r="W29" i="6"/>
  <c r="W28" i="6"/>
  <c r="W27" i="6"/>
  <c r="W26" i="6"/>
  <c r="W25" i="6"/>
  <c r="W24" i="6"/>
  <c r="W23" i="6"/>
  <c r="W22" i="6"/>
  <c r="W21" i="6"/>
  <c r="W20" i="6"/>
  <c r="W19" i="6"/>
  <c r="W18" i="6"/>
  <c r="W17" i="6"/>
  <c r="W16" i="6"/>
  <c r="W15" i="6"/>
  <c r="W14" i="6"/>
  <c r="W13" i="6"/>
  <c r="W12" i="6"/>
  <c r="W11" i="6"/>
  <c r="W10" i="6"/>
  <c r="W9" i="6"/>
  <c r="R123" i="6"/>
  <c r="R121" i="6"/>
  <c r="R120" i="6"/>
  <c r="R119" i="6"/>
  <c r="R118" i="6"/>
  <c r="R117" i="6"/>
  <c r="R116" i="6"/>
  <c r="R115" i="6"/>
  <c r="R113" i="6"/>
  <c r="R112" i="6"/>
  <c r="R111" i="6"/>
  <c r="R110" i="6"/>
  <c r="R109" i="6"/>
  <c r="R108" i="6"/>
  <c r="R107" i="6"/>
  <c r="R106" i="6"/>
  <c r="R105" i="6"/>
  <c r="R104" i="6"/>
  <c r="R103" i="6"/>
  <c r="R102" i="6"/>
  <c r="R101" i="6"/>
  <c r="R100" i="6"/>
  <c r="R99" i="6"/>
  <c r="R98" i="6"/>
  <c r="R97" i="6"/>
  <c r="R96" i="6"/>
  <c r="R95" i="6"/>
  <c r="R94" i="6"/>
  <c r="R93" i="6"/>
  <c r="R92" i="6"/>
  <c r="R91" i="6"/>
  <c r="R90" i="6"/>
  <c r="R89" i="6"/>
  <c r="R88" i="6"/>
  <c r="R87" i="6"/>
  <c r="R86" i="6"/>
  <c r="R85" i="6"/>
  <c r="R84" i="6"/>
  <c r="R83" i="6"/>
  <c r="R82" i="6"/>
  <c r="R81" i="6"/>
  <c r="R80" i="6"/>
  <c r="R79" i="6"/>
  <c r="R78" i="6"/>
  <c r="R77" i="6"/>
  <c r="R76" i="6"/>
  <c r="R75" i="6"/>
  <c r="R74" i="6"/>
  <c r="R73" i="6"/>
  <c r="R72" i="6"/>
  <c r="R71" i="6"/>
  <c r="R70" i="6"/>
  <c r="R69" i="6"/>
  <c r="R68" i="6"/>
  <c r="R67" i="6"/>
  <c r="R66" i="6"/>
  <c r="R65" i="6"/>
  <c r="R64" i="6"/>
  <c r="R63" i="6"/>
  <c r="R62" i="6"/>
  <c r="R61" i="6"/>
  <c r="R60" i="6"/>
  <c r="R59" i="6"/>
  <c r="R58" i="6"/>
  <c r="R57" i="6"/>
  <c r="R56" i="6"/>
  <c r="R55" i="6"/>
  <c r="R54" i="6"/>
  <c r="R53" i="6"/>
  <c r="R52" i="6"/>
  <c r="R51" i="6"/>
  <c r="R50" i="6"/>
  <c r="R49" i="6"/>
  <c r="R48" i="6"/>
  <c r="R47" i="6"/>
  <c r="R46" i="6"/>
  <c r="R45" i="6"/>
  <c r="R44" i="6"/>
  <c r="R43" i="6"/>
  <c r="R42" i="6"/>
  <c r="R41" i="6"/>
  <c r="R40" i="6"/>
  <c r="R39" i="6"/>
  <c r="R38" i="6"/>
  <c r="R37" i="6"/>
  <c r="R36" i="6"/>
  <c r="R35" i="6"/>
  <c r="R34" i="6"/>
  <c r="R33" i="6"/>
  <c r="R32" i="6"/>
  <c r="R31" i="6"/>
  <c r="R30" i="6"/>
  <c r="R29" i="6"/>
  <c r="R28" i="6"/>
  <c r="R27" i="6"/>
  <c r="R26" i="6"/>
  <c r="R25" i="6"/>
  <c r="R24" i="6"/>
  <c r="R23" i="6"/>
  <c r="R22" i="6"/>
  <c r="R21" i="6"/>
  <c r="R20" i="6"/>
  <c r="R19" i="6"/>
  <c r="R18" i="6"/>
  <c r="R17" i="6"/>
  <c r="R16" i="6"/>
  <c r="R15" i="6"/>
  <c r="R14" i="6"/>
  <c r="R13" i="6"/>
  <c r="R12" i="6"/>
  <c r="R11" i="6"/>
  <c r="R10" i="6"/>
  <c r="R9" i="6"/>
  <c r="M123" i="6"/>
  <c r="M121" i="6"/>
  <c r="M120" i="6"/>
  <c r="M119" i="6"/>
  <c r="M118" i="6"/>
  <c r="M117" i="6"/>
  <c r="M116" i="6"/>
  <c r="M115" i="6"/>
  <c r="M113" i="6"/>
  <c r="M112" i="6"/>
  <c r="M111" i="6"/>
  <c r="M110" i="6"/>
  <c r="M109" i="6"/>
  <c r="M108" i="6"/>
  <c r="M107" i="6"/>
  <c r="M106" i="6"/>
  <c r="M105" i="6"/>
  <c r="M104" i="6"/>
  <c r="M103" i="6"/>
  <c r="M102" i="6"/>
  <c r="M101" i="6"/>
  <c r="M100" i="6"/>
  <c r="M99" i="6"/>
  <c r="M98" i="6"/>
  <c r="M97" i="6"/>
  <c r="M96" i="6"/>
  <c r="M95" i="6"/>
  <c r="M94" i="6"/>
  <c r="M93" i="6"/>
  <c r="M92" i="6"/>
  <c r="M91" i="6"/>
  <c r="M90" i="6"/>
  <c r="M89" i="6"/>
  <c r="M88" i="6"/>
  <c r="M87" i="6"/>
  <c r="M86" i="6"/>
  <c r="M85" i="6"/>
  <c r="M84" i="6"/>
  <c r="M83" i="6"/>
  <c r="M82" i="6"/>
  <c r="M81" i="6"/>
  <c r="M80" i="6"/>
  <c r="M79" i="6"/>
  <c r="M78" i="6"/>
  <c r="M77" i="6"/>
  <c r="M76" i="6"/>
  <c r="M75" i="6"/>
  <c r="M74" i="6"/>
  <c r="M73" i="6"/>
  <c r="M72" i="6"/>
  <c r="M71" i="6"/>
  <c r="M70" i="6"/>
  <c r="M69" i="6"/>
  <c r="M68" i="6"/>
  <c r="M67" i="6"/>
  <c r="M66" i="6"/>
  <c r="M65" i="6"/>
  <c r="M64" i="6"/>
  <c r="M63" i="6"/>
  <c r="M62" i="6"/>
  <c r="M61" i="6"/>
  <c r="M60" i="6"/>
  <c r="M59" i="6"/>
  <c r="M58" i="6"/>
  <c r="M57" i="6"/>
  <c r="M56" i="6"/>
  <c r="M55" i="6"/>
  <c r="M54" i="6"/>
  <c r="M53" i="6"/>
  <c r="M52" i="6"/>
  <c r="M51" i="6"/>
  <c r="M50" i="6"/>
  <c r="M49" i="6"/>
  <c r="M48" i="6"/>
  <c r="M47" i="6"/>
  <c r="M46" i="6"/>
  <c r="M45" i="6"/>
  <c r="M44" i="6"/>
  <c r="M43" i="6"/>
  <c r="M42" i="6"/>
  <c r="M41" i="6"/>
  <c r="M40" i="6"/>
  <c r="M39" i="6"/>
  <c r="M38" i="6"/>
  <c r="M37" i="6"/>
  <c r="M36" i="6"/>
  <c r="M35" i="6"/>
  <c r="M34" i="6"/>
  <c r="M33" i="6"/>
  <c r="M32" i="6"/>
  <c r="M31" i="6"/>
  <c r="M30" i="6"/>
  <c r="M29" i="6"/>
  <c r="M28" i="6"/>
  <c r="M27" i="6"/>
  <c r="M26" i="6"/>
  <c r="M25" i="6"/>
  <c r="M24" i="6"/>
  <c r="M23" i="6"/>
  <c r="M22" i="6"/>
  <c r="M21" i="6"/>
  <c r="M20" i="6"/>
  <c r="M19" i="6"/>
  <c r="M18" i="6"/>
  <c r="M17" i="6"/>
  <c r="M16" i="6"/>
  <c r="M15" i="6"/>
  <c r="M14" i="6"/>
  <c r="M13" i="6"/>
  <c r="M12" i="6"/>
  <c r="M11" i="6"/>
  <c r="M10" i="6"/>
  <c r="M9" i="6"/>
  <c r="H123" i="6"/>
  <c r="H121" i="6"/>
  <c r="H120" i="6"/>
  <c r="H119" i="6"/>
  <c r="H118" i="6"/>
  <c r="H117" i="6"/>
  <c r="H116" i="6"/>
  <c r="H115" i="6"/>
  <c r="H113" i="6"/>
  <c r="H112" i="6"/>
  <c r="H111" i="6"/>
  <c r="H110" i="6"/>
  <c r="H109" i="6"/>
  <c r="H108" i="6"/>
  <c r="H107" i="6"/>
  <c r="H106" i="6"/>
  <c r="H105" i="6"/>
  <c r="H104" i="6"/>
  <c r="H103" i="6"/>
  <c r="H102" i="6"/>
  <c r="H101" i="6"/>
  <c r="H100" i="6"/>
  <c r="H99" i="6"/>
  <c r="H98" i="6"/>
  <c r="H97" i="6"/>
  <c r="H96" i="6"/>
  <c r="H95" i="6"/>
  <c r="H94" i="6"/>
  <c r="H93" i="6"/>
  <c r="H92" i="6"/>
  <c r="H91" i="6"/>
  <c r="H90" i="6"/>
  <c r="H89" i="6"/>
  <c r="H88" i="6"/>
  <c r="H87" i="6"/>
  <c r="H86" i="6"/>
  <c r="H85" i="6"/>
  <c r="H84" i="6"/>
  <c r="H83" i="6"/>
  <c r="H82" i="6"/>
  <c r="H81" i="6"/>
  <c r="H80" i="6"/>
  <c r="H79" i="6"/>
  <c r="H78" i="6"/>
  <c r="H77" i="6"/>
  <c r="H76" i="6"/>
  <c r="H75" i="6"/>
  <c r="H74" i="6"/>
  <c r="H73" i="6"/>
  <c r="H72" i="6"/>
  <c r="H71" i="6"/>
  <c r="H70" i="6"/>
  <c r="H69" i="6"/>
  <c r="H68" i="6"/>
  <c r="H67" i="6"/>
  <c r="H66" i="6"/>
  <c r="H65" i="6"/>
  <c r="H64" i="6"/>
  <c r="H63" i="6"/>
  <c r="H62" i="6"/>
  <c r="H61" i="6"/>
  <c r="H60" i="6"/>
  <c r="H59" i="6"/>
  <c r="H58" i="6"/>
  <c r="H57" i="6"/>
  <c r="H56" i="6"/>
  <c r="H55" i="6"/>
  <c r="H54" i="6"/>
  <c r="H53" i="6"/>
  <c r="H52" i="6"/>
  <c r="H51" i="6"/>
  <c r="H50" i="6"/>
  <c r="H49" i="6"/>
  <c r="H48" i="6"/>
  <c r="H47" i="6"/>
  <c r="H46" i="6"/>
  <c r="H45" i="6"/>
  <c r="H44" i="6"/>
  <c r="H43" i="6"/>
  <c r="H42" i="6"/>
  <c r="H41" i="6"/>
  <c r="H40" i="6"/>
  <c r="H39" i="6"/>
  <c r="H38" i="6"/>
  <c r="H37" i="6"/>
  <c r="H36" i="6"/>
  <c r="H35" i="6"/>
  <c r="H34" i="6"/>
  <c r="H33" i="6"/>
  <c r="H32" i="6"/>
  <c r="H31" i="6"/>
  <c r="H30" i="6"/>
  <c r="H29" i="6"/>
  <c r="H28" i="6"/>
  <c r="H27" i="6"/>
  <c r="H26" i="6"/>
  <c r="H25" i="6"/>
  <c r="H24" i="6"/>
  <c r="H23" i="6"/>
  <c r="H22" i="6"/>
  <c r="H21" i="6"/>
  <c r="H20" i="6"/>
  <c r="H19" i="6"/>
  <c r="H18" i="6"/>
  <c r="H17" i="6"/>
  <c r="H9" i="6"/>
  <c r="H10" i="6"/>
  <c r="H11" i="6"/>
  <c r="H12" i="6"/>
  <c r="H13" i="6"/>
  <c r="H14" i="6"/>
  <c r="H15" i="6"/>
  <c r="H16" i="6"/>
  <c r="G8" i="6"/>
  <c r="R7" i="6"/>
  <c r="H7" i="6"/>
  <c r="M126" i="2"/>
  <c r="N7" i="7"/>
  <c r="W7" i="6" s="1"/>
  <c r="N17" i="7"/>
  <c r="N30" i="7"/>
  <c r="N48" i="7"/>
  <c r="N68" i="7"/>
  <c r="N83" i="7"/>
  <c r="N9" i="7"/>
  <c r="N10" i="7"/>
  <c r="N11" i="7"/>
  <c r="N12" i="7"/>
  <c r="N13" i="7"/>
  <c r="N14" i="7"/>
  <c r="N15" i="7"/>
  <c r="N16" i="7"/>
  <c r="N18" i="7"/>
  <c r="N19" i="7"/>
  <c r="N20" i="7"/>
  <c r="N21" i="7"/>
  <c r="N22" i="7"/>
  <c r="N23" i="7"/>
  <c r="N24" i="7"/>
  <c r="N25" i="7"/>
  <c r="N26" i="7"/>
  <c r="N27" i="7"/>
  <c r="N28" i="7"/>
  <c r="N29" i="7"/>
  <c r="N31" i="7"/>
  <c r="N32" i="7"/>
  <c r="N33" i="7"/>
  <c r="N34" i="7"/>
  <c r="N35" i="7"/>
  <c r="N36" i="7"/>
  <c r="N37" i="7"/>
  <c r="N38" i="7"/>
  <c r="N39" i="7"/>
  <c r="N40" i="7"/>
  <c r="N41" i="7"/>
  <c r="N42" i="7"/>
  <c r="N43" i="7"/>
  <c r="N44" i="7"/>
  <c r="N45" i="7"/>
  <c r="N46" i="7"/>
  <c r="N47" i="7"/>
  <c r="N49" i="7"/>
  <c r="N50" i="7"/>
  <c r="N51" i="7"/>
  <c r="N52" i="7"/>
  <c r="N53" i="7"/>
  <c r="N54" i="7"/>
  <c r="N55" i="7"/>
  <c r="N56" i="7"/>
  <c r="N57" i="7"/>
  <c r="N58" i="7"/>
  <c r="N59" i="7"/>
  <c r="N60" i="7"/>
  <c r="N61" i="7"/>
  <c r="N62" i="7"/>
  <c r="N63" i="7"/>
  <c r="N64" i="7"/>
  <c r="N65" i="7"/>
  <c r="N66" i="7"/>
  <c r="N67" i="7"/>
  <c r="N69" i="7"/>
  <c r="N70" i="7"/>
  <c r="N71" i="7"/>
  <c r="N72" i="7"/>
  <c r="N73" i="7"/>
  <c r="N74" i="7"/>
  <c r="N75" i="7"/>
  <c r="N76" i="7"/>
  <c r="N77" i="7"/>
  <c r="N78" i="7"/>
  <c r="N79" i="7"/>
  <c r="N80" i="7"/>
  <c r="N81" i="7"/>
  <c r="N82" i="7"/>
  <c r="N84" i="7"/>
  <c r="N85" i="7"/>
  <c r="N86" i="7"/>
  <c r="N87" i="7"/>
  <c r="N88" i="7"/>
  <c r="N89" i="7"/>
  <c r="N90" i="7"/>
  <c r="N91" i="7"/>
  <c r="N92" i="7"/>
  <c r="N93" i="7"/>
  <c r="N94" i="7"/>
  <c r="N95" i="7"/>
  <c r="N96" i="7"/>
  <c r="N97" i="7"/>
  <c r="N98" i="7"/>
  <c r="N99" i="7"/>
  <c r="N100" i="7"/>
  <c r="N101" i="7"/>
  <c r="N102" i="7"/>
  <c r="N103" i="7"/>
  <c r="N104" i="7"/>
  <c r="N105" i="7"/>
  <c r="N106" i="7"/>
  <c r="N107" i="7"/>
  <c r="N108" i="7"/>
  <c r="N109" i="7"/>
  <c r="N110" i="7"/>
  <c r="N111" i="7"/>
  <c r="N112" i="7"/>
  <c r="N113" i="7"/>
  <c r="N115" i="7"/>
  <c r="N116" i="7"/>
  <c r="N117" i="7"/>
  <c r="N118" i="7"/>
  <c r="N119" i="7"/>
  <c r="N120" i="7"/>
  <c r="N121" i="7"/>
  <c r="N123" i="7"/>
  <c r="L6" i="2"/>
  <c r="L83" i="7"/>
  <c r="L68" i="7"/>
  <c r="L48" i="7"/>
  <c r="L30" i="7"/>
  <c r="L17" i="7"/>
  <c r="L7" i="7"/>
  <c r="M7" i="6" s="1"/>
  <c r="L9" i="7"/>
  <c r="L10" i="7"/>
  <c r="L11" i="7"/>
  <c r="L12" i="7"/>
  <c r="L13" i="7"/>
  <c r="L14" i="7"/>
  <c r="L15" i="7"/>
  <c r="L16" i="7"/>
  <c r="L18" i="7"/>
  <c r="L19" i="7"/>
  <c r="L20" i="7"/>
  <c r="L21" i="7"/>
  <c r="L22" i="7"/>
  <c r="L23" i="7"/>
  <c r="L24" i="7"/>
  <c r="L25" i="7"/>
  <c r="L26" i="7"/>
  <c r="L27" i="7"/>
  <c r="L28" i="7"/>
  <c r="L29" i="7"/>
  <c r="L31" i="7"/>
  <c r="L32" i="7"/>
  <c r="L33" i="7"/>
  <c r="L34" i="7"/>
  <c r="L35" i="7"/>
  <c r="L36" i="7"/>
  <c r="L37" i="7"/>
  <c r="L38" i="7"/>
  <c r="L39" i="7"/>
  <c r="L40" i="7"/>
  <c r="L41" i="7"/>
  <c r="L42" i="7"/>
  <c r="L43" i="7"/>
  <c r="L44" i="7"/>
  <c r="L45" i="7"/>
  <c r="L46" i="7"/>
  <c r="L47" i="7"/>
  <c r="L49" i="7"/>
  <c r="L50" i="7"/>
  <c r="L51" i="7"/>
  <c r="L52" i="7"/>
  <c r="L53" i="7"/>
  <c r="L54" i="7"/>
  <c r="L55" i="7"/>
  <c r="L56" i="7"/>
  <c r="L57" i="7"/>
  <c r="L58" i="7"/>
  <c r="L59" i="7"/>
  <c r="L60" i="7"/>
  <c r="L61" i="7"/>
  <c r="L62" i="7"/>
  <c r="L63" i="7"/>
  <c r="L64" i="7"/>
  <c r="L65" i="7"/>
  <c r="L66" i="7"/>
  <c r="L67" i="7"/>
  <c r="L69" i="7"/>
  <c r="L70" i="7"/>
  <c r="L71" i="7"/>
  <c r="L72" i="7"/>
  <c r="L73" i="7"/>
  <c r="L74" i="7"/>
  <c r="L75" i="7"/>
  <c r="L76" i="7"/>
  <c r="L77" i="7"/>
  <c r="L78" i="7"/>
  <c r="L79" i="7"/>
  <c r="L80" i="7"/>
  <c r="L81" i="7"/>
  <c r="L82" i="7"/>
  <c r="L84" i="7"/>
  <c r="L85" i="7"/>
  <c r="L86" i="7"/>
  <c r="L87" i="7"/>
  <c r="L88" i="7"/>
  <c r="L89" i="7"/>
  <c r="L90" i="7"/>
  <c r="L91" i="7"/>
  <c r="L92" i="7"/>
  <c r="L93" i="7"/>
  <c r="L94" i="7"/>
  <c r="L95" i="7"/>
  <c r="L96" i="7"/>
  <c r="L97" i="7"/>
  <c r="L98" i="7"/>
  <c r="L99" i="7"/>
  <c r="L100" i="7"/>
  <c r="L101" i="7"/>
  <c r="L102" i="7"/>
  <c r="L103" i="7"/>
  <c r="L104" i="7"/>
  <c r="L105" i="7"/>
  <c r="L106" i="7"/>
  <c r="L107" i="7"/>
  <c r="L108" i="7"/>
  <c r="L109" i="7"/>
  <c r="L110" i="7"/>
  <c r="L111" i="7"/>
  <c r="L112" i="7"/>
  <c r="L113" i="7"/>
  <c r="L115" i="7"/>
  <c r="L116" i="7"/>
  <c r="L117" i="7"/>
  <c r="L118" i="7"/>
  <c r="L119" i="7"/>
  <c r="L120" i="7"/>
  <c r="L121" i="7"/>
  <c r="L123" i="7"/>
  <c r="O7" i="7"/>
  <c r="O9" i="7"/>
  <c r="O10" i="7"/>
  <c r="O11" i="7"/>
  <c r="O12" i="7"/>
  <c r="O13" i="7"/>
  <c r="O14" i="7"/>
  <c r="O15" i="7"/>
  <c r="O16" i="7"/>
  <c r="O17" i="7"/>
  <c r="O18" i="7"/>
  <c r="O19" i="7"/>
  <c r="O20" i="7"/>
  <c r="O21" i="7"/>
  <c r="O22" i="7"/>
  <c r="O23" i="7"/>
  <c r="O24" i="7"/>
  <c r="O25" i="7"/>
  <c r="O26" i="7"/>
  <c r="O27" i="7"/>
  <c r="O28" i="7"/>
  <c r="O29" i="7"/>
  <c r="O30" i="7"/>
  <c r="O31" i="7"/>
  <c r="O32" i="7"/>
  <c r="O33" i="7"/>
  <c r="O34" i="7"/>
  <c r="O35" i="7"/>
  <c r="O36" i="7"/>
  <c r="O37" i="7"/>
  <c r="O38" i="7"/>
  <c r="O39" i="7"/>
  <c r="O40" i="7"/>
  <c r="O41" i="7"/>
  <c r="O42" i="7"/>
  <c r="O43" i="7"/>
  <c r="O44" i="7"/>
  <c r="O45" i="7"/>
  <c r="O46" i="7"/>
  <c r="O47" i="7"/>
  <c r="O48" i="7"/>
  <c r="O49" i="7"/>
  <c r="O50" i="7"/>
  <c r="O51" i="7"/>
  <c r="O52" i="7"/>
  <c r="O53" i="7"/>
  <c r="O54" i="7"/>
  <c r="O55" i="7"/>
  <c r="O56" i="7"/>
  <c r="O57" i="7"/>
  <c r="O58" i="7"/>
  <c r="O59" i="7"/>
  <c r="O60" i="7"/>
  <c r="O61" i="7"/>
  <c r="O62" i="7"/>
  <c r="O63" i="7"/>
  <c r="O64" i="7"/>
  <c r="O65" i="7"/>
  <c r="O66" i="7"/>
  <c r="O67" i="7"/>
  <c r="O68" i="7"/>
  <c r="O69" i="7"/>
  <c r="O70" i="7"/>
  <c r="O71" i="7"/>
  <c r="O72" i="7"/>
  <c r="O73" i="7"/>
  <c r="O74" i="7"/>
  <c r="O75" i="7"/>
  <c r="O76" i="7"/>
  <c r="O77" i="7"/>
  <c r="O78" i="7"/>
  <c r="O79" i="7"/>
  <c r="O80" i="7"/>
  <c r="O81" i="7"/>
  <c r="O82" i="7"/>
  <c r="O83" i="7"/>
  <c r="O84" i="7"/>
  <c r="O85" i="7"/>
  <c r="O86" i="7"/>
  <c r="O87" i="7"/>
  <c r="O88" i="7"/>
  <c r="O89" i="7"/>
  <c r="O90" i="7"/>
  <c r="O91" i="7"/>
  <c r="O92" i="7"/>
  <c r="O93" i="7"/>
  <c r="O94" i="7"/>
  <c r="O95" i="7"/>
  <c r="O96" i="7"/>
  <c r="O97" i="7"/>
  <c r="O98" i="7"/>
  <c r="O99" i="7"/>
  <c r="O100" i="7"/>
  <c r="O101" i="7"/>
  <c r="O102" i="7"/>
  <c r="O103" i="7"/>
  <c r="O104" i="7"/>
  <c r="O105" i="7"/>
  <c r="O106" i="7"/>
  <c r="O107" i="7"/>
  <c r="O108" i="7"/>
  <c r="O109" i="7"/>
  <c r="O110" i="7"/>
  <c r="O111" i="7"/>
  <c r="O112" i="7"/>
  <c r="O113" i="7"/>
  <c r="O115" i="7"/>
  <c r="O116" i="7"/>
  <c r="O117" i="7"/>
  <c r="O118" i="7"/>
  <c r="O119" i="7"/>
  <c r="O120" i="7"/>
  <c r="O121" i="7"/>
  <c r="O122" i="7"/>
  <c r="O123" i="7"/>
  <c r="O6" i="7"/>
  <c r="AB6" i="6" s="1"/>
  <c r="M17" i="7"/>
  <c r="M18" i="7"/>
  <c r="M19" i="7"/>
  <c r="M20" i="7"/>
  <c r="M21" i="7"/>
  <c r="M22" i="7"/>
  <c r="M23" i="7"/>
  <c r="M24" i="7"/>
  <c r="M25" i="7"/>
  <c r="M26" i="7"/>
  <c r="M27" i="7"/>
  <c r="M28" i="7"/>
  <c r="M29" i="7"/>
  <c r="M30" i="7"/>
  <c r="M31" i="7"/>
  <c r="M32" i="7"/>
  <c r="M33" i="7"/>
  <c r="M34" i="7"/>
  <c r="M35" i="7"/>
  <c r="M36" i="7"/>
  <c r="M37" i="7"/>
  <c r="M38" i="7"/>
  <c r="M39" i="7"/>
  <c r="M40" i="7"/>
  <c r="M41" i="7"/>
  <c r="M42" i="7"/>
  <c r="M43" i="7"/>
  <c r="M44" i="7"/>
  <c r="M45" i="7"/>
  <c r="M46" i="7"/>
  <c r="M47" i="7"/>
  <c r="M48" i="7"/>
  <c r="M49" i="7"/>
  <c r="M50" i="7"/>
  <c r="M51" i="7"/>
  <c r="M52" i="7"/>
  <c r="M53" i="7"/>
  <c r="M54" i="7"/>
  <c r="M55" i="7"/>
  <c r="M56" i="7"/>
  <c r="M57" i="7"/>
  <c r="M58" i="7"/>
  <c r="M59" i="7"/>
  <c r="M60" i="7"/>
  <c r="M61" i="7"/>
  <c r="M62" i="7"/>
  <c r="M63" i="7"/>
  <c r="M64" i="7"/>
  <c r="M65" i="7"/>
  <c r="M66" i="7"/>
  <c r="M67" i="7"/>
  <c r="M68" i="7"/>
  <c r="M69" i="7"/>
  <c r="M70" i="7"/>
  <c r="M71" i="7"/>
  <c r="M72" i="7"/>
  <c r="M73" i="7"/>
  <c r="M74" i="7"/>
  <c r="M75" i="7"/>
  <c r="M76" i="7"/>
  <c r="M77" i="7"/>
  <c r="M78" i="7"/>
  <c r="M79" i="7"/>
  <c r="M80" i="7"/>
  <c r="M81" i="7"/>
  <c r="M82" i="7"/>
  <c r="M83" i="7"/>
  <c r="M84" i="7"/>
  <c r="M85" i="7"/>
  <c r="M86" i="7"/>
  <c r="M87" i="7"/>
  <c r="M88" i="7"/>
  <c r="M89" i="7"/>
  <c r="M90" i="7"/>
  <c r="M91" i="7"/>
  <c r="M92" i="7"/>
  <c r="M93" i="7"/>
  <c r="M94" i="7"/>
  <c r="M95" i="7"/>
  <c r="M96" i="7"/>
  <c r="M97" i="7"/>
  <c r="M98" i="7"/>
  <c r="M99" i="7"/>
  <c r="M100" i="7"/>
  <c r="M101" i="7"/>
  <c r="M102" i="7"/>
  <c r="M103" i="7"/>
  <c r="M104" i="7"/>
  <c r="M105" i="7"/>
  <c r="M106" i="7"/>
  <c r="M107" i="7"/>
  <c r="M108" i="7"/>
  <c r="M109" i="7"/>
  <c r="M110" i="7"/>
  <c r="M111" i="7"/>
  <c r="M112" i="7"/>
  <c r="M113" i="7"/>
  <c r="M115" i="7"/>
  <c r="M116" i="7"/>
  <c r="M117" i="7"/>
  <c r="M118" i="7"/>
  <c r="M119" i="7"/>
  <c r="M120" i="7"/>
  <c r="M121" i="7"/>
  <c r="M122" i="7"/>
  <c r="R122" i="6" s="1"/>
  <c r="M123" i="7"/>
  <c r="M6" i="7"/>
  <c r="R6" i="6" s="1"/>
  <c r="M7" i="7"/>
  <c r="M9" i="7"/>
  <c r="M10" i="7"/>
  <c r="M11" i="7"/>
  <c r="M12" i="7"/>
  <c r="M13" i="7"/>
  <c r="M14" i="7"/>
  <c r="M15" i="7"/>
  <c r="M16" i="7"/>
  <c r="K18" i="7"/>
  <c r="K19" i="7"/>
  <c r="K20" i="7"/>
  <c r="K21" i="7"/>
  <c r="K22" i="7"/>
  <c r="K23" i="7"/>
  <c r="K24" i="7"/>
  <c r="K25" i="7"/>
  <c r="K26" i="7"/>
  <c r="K27" i="7"/>
  <c r="K28" i="7"/>
  <c r="K29" i="7"/>
  <c r="K30" i="7"/>
  <c r="K31" i="7"/>
  <c r="K32" i="7"/>
  <c r="K33" i="7"/>
  <c r="K34" i="7"/>
  <c r="K35" i="7"/>
  <c r="K36" i="7"/>
  <c r="K37" i="7"/>
  <c r="K38" i="7"/>
  <c r="K39" i="7"/>
  <c r="K40" i="7"/>
  <c r="K41" i="7"/>
  <c r="K42" i="7"/>
  <c r="K43" i="7"/>
  <c r="K44" i="7"/>
  <c r="K45" i="7"/>
  <c r="K46" i="7"/>
  <c r="K47" i="7"/>
  <c r="K48" i="7"/>
  <c r="K49" i="7"/>
  <c r="K50" i="7"/>
  <c r="K51" i="7"/>
  <c r="K52" i="7"/>
  <c r="K53" i="7"/>
  <c r="K54" i="7"/>
  <c r="K55" i="7"/>
  <c r="K56" i="7"/>
  <c r="K57" i="7"/>
  <c r="K58" i="7"/>
  <c r="K59" i="7"/>
  <c r="K60" i="7"/>
  <c r="K61" i="7"/>
  <c r="K62" i="7"/>
  <c r="K63" i="7"/>
  <c r="K64" i="7"/>
  <c r="K65" i="7"/>
  <c r="K66" i="7"/>
  <c r="K67" i="7"/>
  <c r="K68" i="7"/>
  <c r="K69" i="7"/>
  <c r="K70" i="7"/>
  <c r="K71" i="7"/>
  <c r="K72" i="7"/>
  <c r="K73" i="7"/>
  <c r="K74" i="7"/>
  <c r="K75" i="7"/>
  <c r="K76" i="7"/>
  <c r="K77" i="7"/>
  <c r="K78" i="7"/>
  <c r="K79" i="7"/>
  <c r="K80" i="7"/>
  <c r="K81" i="7"/>
  <c r="K82" i="7"/>
  <c r="K83" i="7"/>
  <c r="K84" i="7"/>
  <c r="K85" i="7"/>
  <c r="K86" i="7"/>
  <c r="K87" i="7"/>
  <c r="K88" i="7"/>
  <c r="K89" i="7"/>
  <c r="K90" i="7"/>
  <c r="K91" i="7"/>
  <c r="K92" i="7"/>
  <c r="K93" i="7"/>
  <c r="K94" i="7"/>
  <c r="K95" i="7"/>
  <c r="K96" i="7"/>
  <c r="K97" i="7"/>
  <c r="K98" i="7"/>
  <c r="K99" i="7"/>
  <c r="K100" i="7"/>
  <c r="K101" i="7"/>
  <c r="K102" i="7"/>
  <c r="K103" i="7"/>
  <c r="K104" i="7"/>
  <c r="K105" i="7"/>
  <c r="K106" i="7"/>
  <c r="K107" i="7"/>
  <c r="K108" i="7"/>
  <c r="K109" i="7"/>
  <c r="K110" i="7"/>
  <c r="K111" i="7"/>
  <c r="K112" i="7"/>
  <c r="K113" i="7"/>
  <c r="K115" i="7"/>
  <c r="K116" i="7"/>
  <c r="K117" i="7"/>
  <c r="K118" i="7"/>
  <c r="K119" i="7"/>
  <c r="K120" i="7"/>
  <c r="K121" i="7"/>
  <c r="K122" i="7"/>
  <c r="H122" i="6" s="1"/>
  <c r="K123" i="7"/>
  <c r="K7" i="7"/>
  <c r="K9" i="7"/>
  <c r="K10" i="7"/>
  <c r="K11" i="7"/>
  <c r="K12" i="7"/>
  <c r="K13" i="7"/>
  <c r="K14" i="7"/>
  <c r="K15" i="7"/>
  <c r="K16" i="7"/>
  <c r="K17" i="7"/>
  <c r="N122" i="7" l="1"/>
  <c r="O124" i="7"/>
  <c r="L122" i="7"/>
  <c r="M124" i="7"/>
  <c r="A6" i="4"/>
  <c r="M122" i="6" l="1"/>
  <c r="L114" i="7"/>
  <c r="W122" i="6"/>
  <c r="N114" i="7"/>
  <c r="A6" i="3"/>
  <c r="I123" i="7"/>
  <c r="I122" i="7"/>
  <c r="I121" i="7"/>
  <c r="I120" i="7"/>
  <c r="I119" i="7"/>
  <c r="I118" i="7"/>
  <c r="I117" i="7"/>
  <c r="I116" i="7"/>
  <c r="I115" i="7"/>
  <c r="I114" i="7"/>
  <c r="H114" i="7"/>
  <c r="G114" i="7"/>
  <c r="M114" i="7" s="1"/>
  <c r="R114" i="6" s="1"/>
  <c r="F114" i="7"/>
  <c r="E114" i="7"/>
  <c r="O114" i="7" s="1"/>
  <c r="D114" i="7"/>
  <c r="K114" i="7" s="1"/>
  <c r="H114" i="6" s="1"/>
  <c r="I113" i="7"/>
  <c r="I112" i="7"/>
  <c r="I111" i="7"/>
  <c r="I110" i="7"/>
  <c r="I109" i="7"/>
  <c r="I108" i="7"/>
  <c r="I107" i="7"/>
  <c r="I106" i="7"/>
  <c r="I105" i="7"/>
  <c r="I104" i="7"/>
  <c r="I103" i="7"/>
  <c r="I102" i="7"/>
  <c r="I101" i="7"/>
  <c r="I100" i="7"/>
  <c r="I99" i="7"/>
  <c r="I98" i="7"/>
  <c r="I97" i="7"/>
  <c r="I96" i="7"/>
  <c r="I95" i="7"/>
  <c r="I94" i="7"/>
  <c r="I93" i="7"/>
  <c r="I92" i="7"/>
  <c r="I91" i="7"/>
  <c r="I90" i="7"/>
  <c r="I89" i="7"/>
  <c r="I88" i="7"/>
  <c r="I87" i="7"/>
  <c r="I86" i="7"/>
  <c r="I85" i="7"/>
  <c r="I84" i="7"/>
  <c r="I83" i="7"/>
  <c r="H83" i="7"/>
  <c r="G83" i="7"/>
  <c r="F83" i="7"/>
  <c r="E83" i="7"/>
  <c r="D83" i="7"/>
  <c r="I82" i="7"/>
  <c r="I81" i="7"/>
  <c r="I80" i="7"/>
  <c r="I79" i="7"/>
  <c r="I78" i="7"/>
  <c r="I77" i="7"/>
  <c r="I76" i="7"/>
  <c r="I75" i="7"/>
  <c r="I74" i="7"/>
  <c r="I73" i="7"/>
  <c r="I72" i="7"/>
  <c r="I71" i="7"/>
  <c r="I70" i="7"/>
  <c r="I69" i="7"/>
  <c r="I68" i="7"/>
  <c r="D68" i="7"/>
  <c r="I67" i="7"/>
  <c r="I66" i="7"/>
  <c r="I65" i="7"/>
  <c r="I64" i="7"/>
  <c r="I63" i="7"/>
  <c r="I62" i="7"/>
  <c r="I61" i="7"/>
  <c r="I60" i="7"/>
  <c r="I59" i="7"/>
  <c r="I58" i="7"/>
  <c r="I57" i="7"/>
  <c r="I56" i="7"/>
  <c r="I55" i="7"/>
  <c r="I54" i="7"/>
  <c r="I53" i="7"/>
  <c r="I52" i="7"/>
  <c r="I51" i="7"/>
  <c r="I50" i="7"/>
  <c r="I49" i="7"/>
  <c r="I48" i="7"/>
  <c r="D48" i="7"/>
  <c r="I47" i="7"/>
  <c r="I46" i="7"/>
  <c r="I45" i="7"/>
  <c r="I44" i="7"/>
  <c r="I43" i="7"/>
  <c r="I42" i="7"/>
  <c r="I41" i="7"/>
  <c r="I40" i="7"/>
  <c r="I39" i="7"/>
  <c r="I38" i="7"/>
  <c r="I37" i="7"/>
  <c r="I36" i="7"/>
  <c r="I35" i="7"/>
  <c r="I34" i="7"/>
  <c r="I33" i="7"/>
  <c r="I32" i="7"/>
  <c r="I31" i="7"/>
  <c r="I30" i="7"/>
  <c r="D30" i="7"/>
  <c r="I29" i="7"/>
  <c r="I28" i="7"/>
  <c r="I27" i="7"/>
  <c r="I26" i="7"/>
  <c r="I25" i="7"/>
  <c r="I24" i="7"/>
  <c r="I23" i="7"/>
  <c r="I22" i="7"/>
  <c r="I21" i="7"/>
  <c r="I20" i="7"/>
  <c r="I19" i="7"/>
  <c r="I18" i="7"/>
  <c r="I17" i="7"/>
  <c r="H17" i="7"/>
  <c r="G17" i="7"/>
  <c r="F17" i="7"/>
  <c r="E17" i="7"/>
  <c r="D17" i="7"/>
  <c r="I16" i="7"/>
  <c r="I15" i="7"/>
  <c r="I14" i="7"/>
  <c r="I13" i="7"/>
  <c r="I12" i="7"/>
  <c r="I11" i="7"/>
  <c r="I10" i="7"/>
  <c r="I9" i="7"/>
  <c r="I124" i="7" s="1"/>
  <c r="I7" i="7"/>
  <c r="H7" i="7"/>
  <c r="G7" i="7"/>
  <c r="F7" i="7"/>
  <c r="E7" i="7"/>
  <c r="D7" i="7"/>
  <c r="D6" i="7"/>
  <c r="K6" i="7" s="1"/>
  <c r="H6" i="6" s="1"/>
  <c r="A6" i="7"/>
  <c r="A6" i="6"/>
  <c r="W114" i="6" l="1"/>
  <c r="N6" i="7"/>
  <c r="W6" i="6" s="1"/>
  <c r="M114" i="6"/>
  <c r="L6" i="7"/>
  <c r="M6" i="6" s="1"/>
  <c r="A6" i="2"/>
  <c r="M116" i="5"/>
  <c r="A6" i="5" l="1"/>
  <c r="M126" i="5"/>
  <c r="D120" i="6"/>
  <c r="E120" i="6"/>
  <c r="F120" i="6"/>
  <c r="G120" i="6"/>
  <c r="I120" i="6"/>
  <c r="J120" i="6"/>
  <c r="K120" i="6"/>
  <c r="L120" i="6"/>
  <c r="N120" i="6"/>
  <c r="O120" i="6"/>
  <c r="P120" i="6"/>
  <c r="Q120" i="6"/>
  <c r="S120" i="6"/>
  <c r="T120" i="6"/>
  <c r="U120" i="6"/>
  <c r="X120" i="6"/>
  <c r="Y120" i="6"/>
  <c r="Z120" i="6"/>
  <c r="D121" i="6"/>
  <c r="E121" i="6"/>
  <c r="F121" i="6"/>
  <c r="G121" i="6"/>
  <c r="I121" i="6"/>
  <c r="J121" i="6"/>
  <c r="K121" i="6"/>
  <c r="L121" i="6"/>
  <c r="N121" i="6"/>
  <c r="O121" i="6"/>
  <c r="P121" i="6"/>
  <c r="Q121" i="6"/>
  <c r="S121" i="6"/>
  <c r="T121" i="6"/>
  <c r="U121" i="6"/>
  <c r="V121" i="6"/>
  <c r="X121" i="6"/>
  <c r="Y121" i="6"/>
  <c r="Z121" i="6"/>
  <c r="AA121" i="6"/>
  <c r="D122" i="6"/>
  <c r="E122" i="6"/>
  <c r="F122" i="6"/>
  <c r="G122" i="6"/>
  <c r="I122" i="6"/>
  <c r="J122" i="6"/>
  <c r="K122" i="6"/>
  <c r="L122" i="6"/>
  <c r="N122" i="6"/>
  <c r="O122" i="6"/>
  <c r="P122" i="6"/>
  <c r="Q122" i="6"/>
  <c r="S122" i="6"/>
  <c r="T122" i="6"/>
  <c r="U122" i="6"/>
  <c r="V122" i="6"/>
  <c r="X122" i="6"/>
  <c r="Y122" i="6"/>
  <c r="Z122" i="6"/>
  <c r="AA122" i="6"/>
  <c r="F123" i="6"/>
  <c r="G123" i="6"/>
  <c r="K123" i="6"/>
  <c r="L123" i="6"/>
  <c r="P123" i="6"/>
  <c r="Q123" i="6"/>
  <c r="U123" i="6"/>
  <c r="V123" i="6"/>
  <c r="Z123" i="6"/>
  <c r="AA123" i="6"/>
  <c r="Y9" i="6" l="1"/>
  <c r="Z9" i="6"/>
  <c r="AA9" i="6"/>
  <c r="Y10" i="6"/>
  <c r="AA10" i="6"/>
  <c r="Z11" i="6"/>
  <c r="Z12" i="6"/>
  <c r="Z13" i="6"/>
  <c r="AA13" i="6"/>
  <c r="Y14" i="6"/>
  <c r="Z14" i="6"/>
  <c r="AA14" i="6"/>
  <c r="Y15" i="6"/>
  <c r="AA15" i="6"/>
  <c r="Y16" i="6"/>
  <c r="Z16" i="6"/>
  <c r="AA16" i="6"/>
  <c r="Z18" i="6"/>
  <c r="AA18" i="6"/>
  <c r="Z19" i="6"/>
  <c r="AA19" i="6"/>
  <c r="Y20" i="6"/>
  <c r="Z20" i="6"/>
  <c r="Z21" i="6"/>
  <c r="AA21" i="6"/>
  <c r="Y22" i="6"/>
  <c r="Z22" i="6"/>
  <c r="Y23" i="6"/>
  <c r="Z23" i="6"/>
  <c r="AA23" i="6"/>
  <c r="Y24" i="6"/>
  <c r="Z24" i="6"/>
  <c r="AA24" i="6"/>
  <c r="Z25" i="6"/>
  <c r="AA25" i="6"/>
  <c r="Y26" i="6"/>
  <c r="Z26" i="6"/>
  <c r="AA26" i="6"/>
  <c r="Z27" i="6"/>
  <c r="AA27" i="6"/>
  <c r="Z28" i="6"/>
  <c r="AA28" i="6"/>
  <c r="Y29" i="6"/>
  <c r="Z29" i="6"/>
  <c r="AA29" i="6"/>
  <c r="Z31" i="6"/>
  <c r="AA31" i="6"/>
  <c r="Y32" i="6"/>
  <c r="Z32" i="6"/>
  <c r="AA32" i="6"/>
  <c r="Y33" i="6"/>
  <c r="Z33" i="6"/>
  <c r="AA33" i="6"/>
  <c r="Y34" i="6"/>
  <c r="Z34" i="6"/>
  <c r="AA34" i="6"/>
  <c r="Y35" i="6"/>
  <c r="Z35" i="6"/>
  <c r="AA35" i="6"/>
  <c r="Y36" i="6"/>
  <c r="Z36" i="6"/>
  <c r="AA36" i="6"/>
  <c r="Y37" i="6"/>
  <c r="Z37" i="6"/>
  <c r="AA37" i="6"/>
  <c r="Z38" i="6"/>
  <c r="AA38" i="6"/>
  <c r="Y39" i="6"/>
  <c r="Z39" i="6"/>
  <c r="AA39" i="6"/>
  <c r="Y40" i="6"/>
  <c r="Z40" i="6"/>
  <c r="AA40" i="6"/>
  <c r="Y41" i="6"/>
  <c r="Z41" i="6"/>
  <c r="AA41" i="6"/>
  <c r="Y42" i="6"/>
  <c r="Z42" i="6"/>
  <c r="AA42" i="6"/>
  <c r="Y43" i="6"/>
  <c r="Z43" i="6"/>
  <c r="AA43" i="6"/>
  <c r="Z44" i="6"/>
  <c r="AA44" i="6"/>
  <c r="Y45" i="6"/>
  <c r="Z45" i="6"/>
  <c r="AA45" i="6"/>
  <c r="Z46" i="6"/>
  <c r="AA46" i="6"/>
  <c r="Y47" i="6"/>
  <c r="Z47" i="6"/>
  <c r="AA47" i="6"/>
  <c r="Z49" i="6"/>
  <c r="AA49" i="6"/>
  <c r="Z50" i="6"/>
  <c r="AA50" i="6"/>
  <c r="Z51" i="6"/>
  <c r="Y52" i="6"/>
  <c r="Z52" i="6"/>
  <c r="AA52" i="6"/>
  <c r="Z53" i="6"/>
  <c r="Y54" i="6"/>
  <c r="Z54" i="6"/>
  <c r="AA54" i="6"/>
  <c r="Y55" i="6"/>
  <c r="Z55" i="6"/>
  <c r="AA55" i="6"/>
  <c r="Y56" i="6"/>
  <c r="Z56" i="6"/>
  <c r="AA56" i="6"/>
  <c r="Y57" i="6"/>
  <c r="Z57" i="6"/>
  <c r="AA57" i="6"/>
  <c r="Y58" i="6"/>
  <c r="Y59" i="6"/>
  <c r="Z59" i="6"/>
  <c r="AA59" i="6"/>
  <c r="Y60" i="6"/>
  <c r="Z60" i="6"/>
  <c r="Y61" i="6"/>
  <c r="Z61" i="6"/>
  <c r="AA61" i="6"/>
  <c r="Y62" i="6"/>
  <c r="Z62" i="6"/>
  <c r="AA62" i="6"/>
  <c r="Z63" i="6"/>
  <c r="AA63" i="6"/>
  <c r="Y64" i="6"/>
  <c r="Z64" i="6"/>
  <c r="Z65" i="6"/>
  <c r="AA65" i="6"/>
  <c r="Y66" i="6"/>
  <c r="Z66" i="6"/>
  <c r="AA66" i="6"/>
  <c r="Z67" i="6"/>
  <c r="AA67" i="6"/>
  <c r="Z70" i="6"/>
  <c r="AA70" i="6"/>
  <c r="Z71" i="6"/>
  <c r="Y72" i="6"/>
  <c r="Z72" i="6"/>
  <c r="AA72" i="6"/>
  <c r="Y73" i="6"/>
  <c r="Z73" i="6"/>
  <c r="AA73" i="6"/>
  <c r="Y74" i="6"/>
  <c r="Z74" i="6"/>
  <c r="Y76" i="6"/>
  <c r="Z76" i="6"/>
  <c r="Y77" i="6"/>
  <c r="Z77" i="6"/>
  <c r="AA77" i="6"/>
  <c r="Z78" i="6"/>
  <c r="Y79" i="6"/>
  <c r="Z79" i="6"/>
  <c r="AA79" i="6"/>
  <c r="Y80" i="6"/>
  <c r="Z80" i="6"/>
  <c r="Y81" i="6"/>
  <c r="Z81" i="6"/>
  <c r="AA81" i="6"/>
  <c r="AA82" i="6"/>
  <c r="Y84" i="6"/>
  <c r="Z84" i="6"/>
  <c r="AA84" i="6"/>
  <c r="Y85" i="6"/>
  <c r="Z85" i="6"/>
  <c r="AA85" i="6"/>
  <c r="Y86" i="6"/>
  <c r="Z86" i="6"/>
  <c r="AA86" i="6"/>
  <c r="Y87" i="6"/>
  <c r="Z87" i="6"/>
  <c r="AA87" i="6"/>
  <c r="Y88" i="6"/>
  <c r="Z88" i="6"/>
  <c r="AA88" i="6"/>
  <c r="Y89" i="6"/>
  <c r="Z89" i="6"/>
  <c r="AA89" i="6"/>
  <c r="Z90" i="6"/>
  <c r="AA90" i="6"/>
  <c r="Y91" i="6"/>
  <c r="Z91" i="6"/>
  <c r="AA91" i="6"/>
  <c r="Y92" i="6"/>
  <c r="Z92" i="6"/>
  <c r="AA92" i="6"/>
  <c r="Y93" i="6"/>
  <c r="Z93" i="6"/>
  <c r="AA93" i="6"/>
  <c r="Y94" i="6"/>
  <c r="Z94" i="6"/>
  <c r="AA94" i="6"/>
  <c r="Y95" i="6"/>
  <c r="Z95" i="6"/>
  <c r="AA95" i="6"/>
  <c r="Y96" i="6"/>
  <c r="Z96" i="6"/>
  <c r="AA96" i="6"/>
  <c r="Z97" i="6"/>
  <c r="AA97" i="6"/>
  <c r="Y98" i="6"/>
  <c r="Z98" i="6"/>
  <c r="AA98" i="6"/>
  <c r="Y99" i="6"/>
  <c r="Z99" i="6"/>
  <c r="AA99" i="6"/>
  <c r="Z100" i="6"/>
  <c r="AA100" i="6"/>
  <c r="Y101" i="6"/>
  <c r="Z101" i="6"/>
  <c r="AA101" i="6"/>
  <c r="Z102" i="6"/>
  <c r="AA102" i="6"/>
  <c r="Y103" i="6"/>
  <c r="Z103" i="6"/>
  <c r="AA103" i="6"/>
  <c r="Y104" i="6"/>
  <c r="Z104" i="6"/>
  <c r="AA104" i="6"/>
  <c r="Y105" i="6"/>
  <c r="Z105" i="6"/>
  <c r="AA105" i="6"/>
  <c r="Y106" i="6"/>
  <c r="Z106" i="6"/>
  <c r="AA106" i="6"/>
  <c r="Y107" i="6"/>
  <c r="Z107" i="6"/>
  <c r="AA107" i="6"/>
  <c r="Y108" i="6"/>
  <c r="Z108" i="6"/>
  <c r="AA108" i="6"/>
  <c r="AA109" i="6"/>
  <c r="Y110" i="6"/>
  <c r="Z110" i="6"/>
  <c r="AA110" i="6"/>
  <c r="Y111" i="6"/>
  <c r="Z111" i="6"/>
  <c r="AA111" i="6"/>
  <c r="Z112" i="6"/>
  <c r="AA112" i="6"/>
  <c r="Z113" i="6"/>
  <c r="AA113" i="6"/>
  <c r="Z116" i="6"/>
  <c r="AA116" i="6"/>
  <c r="Z117" i="6"/>
  <c r="AA117" i="6"/>
  <c r="Z118" i="6"/>
  <c r="AA118" i="6"/>
  <c r="Z119" i="6"/>
  <c r="E25" i="6"/>
  <c r="F25" i="6"/>
  <c r="G25" i="6"/>
  <c r="J25" i="6"/>
  <c r="K25" i="6"/>
  <c r="L25" i="6"/>
  <c r="O25" i="6"/>
  <c r="P25" i="6"/>
  <c r="Q25" i="6"/>
  <c r="U25" i="6"/>
  <c r="V25" i="6"/>
  <c r="E26" i="6"/>
  <c r="F26" i="6"/>
  <c r="G26" i="6"/>
  <c r="J26" i="6"/>
  <c r="K26" i="6"/>
  <c r="L26" i="6"/>
  <c r="O26" i="6"/>
  <c r="P26" i="6"/>
  <c r="Q26" i="6"/>
  <c r="T26" i="6"/>
  <c r="U26" i="6"/>
  <c r="V26" i="6"/>
  <c r="E27" i="6"/>
  <c r="F27" i="6"/>
  <c r="G27" i="6"/>
  <c r="J27" i="6"/>
  <c r="K27" i="6"/>
  <c r="L27" i="6"/>
  <c r="O27" i="6"/>
  <c r="P27" i="6"/>
  <c r="Q27" i="6"/>
  <c r="U27" i="6"/>
  <c r="V27" i="6"/>
  <c r="E28" i="6"/>
  <c r="F28" i="6"/>
  <c r="G28" i="6"/>
  <c r="J28" i="6"/>
  <c r="K28" i="6"/>
  <c r="L28" i="6"/>
  <c r="O28" i="6"/>
  <c r="P28" i="6"/>
  <c r="Q28" i="6"/>
  <c r="U28" i="6"/>
  <c r="V28" i="6"/>
  <c r="E29" i="6"/>
  <c r="F29" i="6"/>
  <c r="G29" i="6"/>
  <c r="J29" i="6"/>
  <c r="K29" i="6"/>
  <c r="L29" i="6"/>
  <c r="O29" i="6"/>
  <c r="P29" i="6"/>
  <c r="Q29" i="6"/>
  <c r="T29" i="6"/>
  <c r="U29" i="6"/>
  <c r="V29" i="6"/>
  <c r="E30" i="6"/>
  <c r="F30" i="6"/>
  <c r="G30" i="6"/>
  <c r="J30" i="6"/>
  <c r="K30" i="6"/>
  <c r="L30" i="6"/>
  <c r="U30" i="6"/>
  <c r="V30" i="6"/>
  <c r="E31" i="6"/>
  <c r="F31" i="6"/>
  <c r="G31" i="6"/>
  <c r="J31" i="6"/>
  <c r="K31" i="6"/>
  <c r="L31" i="6"/>
  <c r="O31" i="6"/>
  <c r="P31" i="6"/>
  <c r="Q31" i="6"/>
  <c r="U31" i="6"/>
  <c r="V31" i="6"/>
  <c r="E32" i="6"/>
  <c r="F32" i="6"/>
  <c r="G32" i="6"/>
  <c r="J32" i="6"/>
  <c r="K32" i="6"/>
  <c r="L32" i="6"/>
  <c r="O32" i="6"/>
  <c r="P32" i="6"/>
  <c r="Q32" i="6"/>
  <c r="T32" i="6"/>
  <c r="U32" i="6"/>
  <c r="V32" i="6"/>
  <c r="E33" i="6"/>
  <c r="F33" i="6"/>
  <c r="G33" i="6"/>
  <c r="J33" i="6"/>
  <c r="K33" i="6"/>
  <c r="L33" i="6"/>
  <c r="O33" i="6"/>
  <c r="P33" i="6"/>
  <c r="Q33" i="6"/>
  <c r="T33" i="6"/>
  <c r="U33" i="6"/>
  <c r="V33" i="6"/>
  <c r="E34" i="6"/>
  <c r="F34" i="6"/>
  <c r="G34" i="6"/>
  <c r="J34" i="6"/>
  <c r="K34" i="6"/>
  <c r="L34" i="6"/>
  <c r="O34" i="6"/>
  <c r="P34" i="6"/>
  <c r="Q34" i="6"/>
  <c r="T34" i="6"/>
  <c r="U34" i="6"/>
  <c r="V34" i="6"/>
  <c r="E35" i="6"/>
  <c r="F35" i="6"/>
  <c r="G35" i="6"/>
  <c r="J35" i="6"/>
  <c r="K35" i="6"/>
  <c r="L35" i="6"/>
  <c r="O35" i="6"/>
  <c r="P35" i="6"/>
  <c r="Q35" i="6"/>
  <c r="T35" i="6"/>
  <c r="U35" i="6"/>
  <c r="V35" i="6"/>
  <c r="E36" i="6"/>
  <c r="F36" i="6"/>
  <c r="G36" i="6"/>
  <c r="J36" i="6"/>
  <c r="K36" i="6"/>
  <c r="L36" i="6"/>
  <c r="O36" i="6"/>
  <c r="P36" i="6"/>
  <c r="Q36" i="6"/>
  <c r="T36" i="6"/>
  <c r="U36" i="6"/>
  <c r="V36" i="6"/>
  <c r="E37" i="6"/>
  <c r="F37" i="6"/>
  <c r="G37" i="6"/>
  <c r="J37" i="6"/>
  <c r="K37" i="6"/>
  <c r="L37" i="6"/>
  <c r="O37" i="6"/>
  <c r="P37" i="6"/>
  <c r="Q37" i="6"/>
  <c r="T37" i="6"/>
  <c r="U37" i="6"/>
  <c r="V37" i="6"/>
  <c r="E38" i="6"/>
  <c r="F38" i="6"/>
  <c r="G38" i="6"/>
  <c r="J38" i="6"/>
  <c r="K38" i="6"/>
  <c r="L38" i="6"/>
  <c r="O38" i="6"/>
  <c r="P38" i="6"/>
  <c r="Q38" i="6"/>
  <c r="U38" i="6"/>
  <c r="V38" i="6"/>
  <c r="E39" i="6"/>
  <c r="F39" i="6"/>
  <c r="G39" i="6"/>
  <c r="J39" i="6"/>
  <c r="K39" i="6"/>
  <c r="L39" i="6"/>
  <c r="O39" i="6"/>
  <c r="P39" i="6"/>
  <c r="Q39" i="6"/>
  <c r="T39" i="6"/>
  <c r="U39" i="6"/>
  <c r="V39" i="6"/>
  <c r="E40" i="6"/>
  <c r="F40" i="6"/>
  <c r="G40" i="6"/>
  <c r="J40" i="6"/>
  <c r="K40" i="6"/>
  <c r="L40" i="6"/>
  <c r="O40" i="6"/>
  <c r="P40" i="6"/>
  <c r="Q40" i="6"/>
  <c r="T40" i="6"/>
  <c r="U40" i="6"/>
  <c r="V40" i="6"/>
  <c r="E41" i="6"/>
  <c r="F41" i="6"/>
  <c r="G41" i="6"/>
  <c r="J41" i="6"/>
  <c r="K41" i="6"/>
  <c r="L41" i="6"/>
  <c r="O41" i="6"/>
  <c r="P41" i="6"/>
  <c r="Q41" i="6"/>
  <c r="T41" i="6"/>
  <c r="U41" i="6"/>
  <c r="V41" i="6"/>
  <c r="E42" i="6"/>
  <c r="F42" i="6"/>
  <c r="G42" i="6"/>
  <c r="J42" i="6"/>
  <c r="K42" i="6"/>
  <c r="L42" i="6"/>
  <c r="O42" i="6"/>
  <c r="P42" i="6"/>
  <c r="Q42" i="6"/>
  <c r="T42" i="6"/>
  <c r="U42" i="6"/>
  <c r="V42" i="6"/>
  <c r="E43" i="6"/>
  <c r="F43" i="6"/>
  <c r="G43" i="6"/>
  <c r="J43" i="6"/>
  <c r="K43" i="6"/>
  <c r="L43" i="6"/>
  <c r="O43" i="6"/>
  <c r="P43" i="6"/>
  <c r="Q43" i="6"/>
  <c r="T43" i="6"/>
  <c r="U43" i="6"/>
  <c r="V43" i="6"/>
  <c r="E44" i="6"/>
  <c r="F44" i="6"/>
  <c r="G44" i="6"/>
  <c r="J44" i="6"/>
  <c r="K44" i="6"/>
  <c r="L44" i="6"/>
  <c r="O44" i="6"/>
  <c r="P44" i="6"/>
  <c r="Q44" i="6"/>
  <c r="U44" i="6"/>
  <c r="V44" i="6"/>
  <c r="E45" i="6"/>
  <c r="F45" i="6"/>
  <c r="G45" i="6"/>
  <c r="J45" i="6"/>
  <c r="K45" i="6"/>
  <c r="L45" i="6"/>
  <c r="O45" i="6"/>
  <c r="P45" i="6"/>
  <c r="Q45" i="6"/>
  <c r="T45" i="6"/>
  <c r="U45" i="6"/>
  <c r="V45" i="6"/>
  <c r="E46" i="6"/>
  <c r="F46" i="6"/>
  <c r="G46" i="6"/>
  <c r="J46" i="6"/>
  <c r="K46" i="6"/>
  <c r="L46" i="6"/>
  <c r="O46" i="6"/>
  <c r="P46" i="6"/>
  <c r="Q46" i="6"/>
  <c r="U46" i="6"/>
  <c r="V46" i="6"/>
  <c r="E47" i="6"/>
  <c r="F47" i="6"/>
  <c r="G47" i="6"/>
  <c r="J47" i="6"/>
  <c r="K47" i="6"/>
  <c r="L47" i="6"/>
  <c r="O47" i="6"/>
  <c r="P47" i="6"/>
  <c r="Q47" i="6"/>
  <c r="T47" i="6"/>
  <c r="U47" i="6"/>
  <c r="V47" i="6"/>
  <c r="E48" i="6"/>
  <c r="F48" i="6"/>
  <c r="G48" i="6"/>
  <c r="J48" i="6"/>
  <c r="K48" i="6"/>
  <c r="L48" i="6"/>
  <c r="E49" i="6"/>
  <c r="F49" i="6"/>
  <c r="G49" i="6"/>
  <c r="J49" i="6"/>
  <c r="K49" i="6"/>
  <c r="L49" i="6"/>
  <c r="O49" i="6"/>
  <c r="P49" i="6"/>
  <c r="Q49" i="6"/>
  <c r="U49" i="6"/>
  <c r="V49" i="6"/>
  <c r="E50" i="6"/>
  <c r="F50" i="6"/>
  <c r="G50" i="6"/>
  <c r="J50" i="6"/>
  <c r="K50" i="6"/>
  <c r="L50" i="6"/>
  <c r="O50" i="6"/>
  <c r="P50" i="6"/>
  <c r="Q50" i="6"/>
  <c r="U50" i="6"/>
  <c r="V50" i="6"/>
  <c r="E51" i="6"/>
  <c r="F51" i="6"/>
  <c r="G51" i="6"/>
  <c r="J51" i="6"/>
  <c r="K51" i="6"/>
  <c r="L51" i="6"/>
  <c r="O51" i="6"/>
  <c r="P51" i="6"/>
  <c r="Q51" i="6"/>
  <c r="U51" i="6"/>
  <c r="E52" i="6"/>
  <c r="F52" i="6"/>
  <c r="G52" i="6"/>
  <c r="J52" i="6"/>
  <c r="K52" i="6"/>
  <c r="L52" i="6"/>
  <c r="O52" i="6"/>
  <c r="P52" i="6"/>
  <c r="Q52" i="6"/>
  <c r="T52" i="6"/>
  <c r="U52" i="6"/>
  <c r="V52" i="6"/>
  <c r="E53" i="6"/>
  <c r="F53" i="6"/>
  <c r="G53" i="6"/>
  <c r="J53" i="6"/>
  <c r="K53" i="6"/>
  <c r="L53" i="6"/>
  <c r="O53" i="6"/>
  <c r="P53" i="6"/>
  <c r="Q53" i="6"/>
  <c r="U53" i="6"/>
  <c r="E54" i="6"/>
  <c r="F54" i="6"/>
  <c r="G54" i="6"/>
  <c r="J54" i="6"/>
  <c r="K54" i="6"/>
  <c r="L54" i="6"/>
  <c r="O54" i="6"/>
  <c r="P54" i="6"/>
  <c r="Q54" i="6"/>
  <c r="T54" i="6"/>
  <c r="U54" i="6"/>
  <c r="V54" i="6"/>
  <c r="E55" i="6"/>
  <c r="F55" i="6"/>
  <c r="G55" i="6"/>
  <c r="J55" i="6"/>
  <c r="K55" i="6"/>
  <c r="L55" i="6"/>
  <c r="O55" i="6"/>
  <c r="P55" i="6"/>
  <c r="Q55" i="6"/>
  <c r="T55" i="6"/>
  <c r="U55" i="6"/>
  <c r="V55" i="6"/>
  <c r="E56" i="6"/>
  <c r="F56" i="6"/>
  <c r="G56" i="6"/>
  <c r="J56" i="6"/>
  <c r="K56" i="6"/>
  <c r="L56" i="6"/>
  <c r="O56" i="6"/>
  <c r="P56" i="6"/>
  <c r="Q56" i="6"/>
  <c r="T56" i="6"/>
  <c r="U56" i="6"/>
  <c r="V56" i="6"/>
  <c r="E57" i="6"/>
  <c r="F57" i="6"/>
  <c r="G57" i="6"/>
  <c r="J57" i="6"/>
  <c r="K57" i="6"/>
  <c r="L57" i="6"/>
  <c r="O57" i="6"/>
  <c r="P57" i="6"/>
  <c r="Q57" i="6"/>
  <c r="T57" i="6"/>
  <c r="U57" i="6"/>
  <c r="V57" i="6"/>
  <c r="E58" i="6"/>
  <c r="F58" i="6"/>
  <c r="G58" i="6"/>
  <c r="J58" i="6"/>
  <c r="K58" i="6"/>
  <c r="L58" i="6"/>
  <c r="O58" i="6"/>
  <c r="P58" i="6"/>
  <c r="Q58" i="6"/>
  <c r="T58" i="6"/>
  <c r="E59" i="6"/>
  <c r="F59" i="6"/>
  <c r="G59" i="6"/>
  <c r="J59" i="6"/>
  <c r="K59" i="6"/>
  <c r="L59" i="6"/>
  <c r="O59" i="6"/>
  <c r="P59" i="6"/>
  <c r="Q59" i="6"/>
  <c r="T59" i="6"/>
  <c r="U59" i="6"/>
  <c r="V59" i="6"/>
  <c r="E60" i="6"/>
  <c r="F60" i="6"/>
  <c r="G60" i="6"/>
  <c r="J60" i="6"/>
  <c r="K60" i="6"/>
  <c r="L60" i="6"/>
  <c r="O60" i="6"/>
  <c r="P60" i="6"/>
  <c r="Q60" i="6"/>
  <c r="T60" i="6"/>
  <c r="U60" i="6"/>
  <c r="E61" i="6"/>
  <c r="F61" i="6"/>
  <c r="G61" i="6"/>
  <c r="J61" i="6"/>
  <c r="K61" i="6"/>
  <c r="L61" i="6"/>
  <c r="O61" i="6"/>
  <c r="P61" i="6"/>
  <c r="Q61" i="6"/>
  <c r="T61" i="6"/>
  <c r="U61" i="6"/>
  <c r="V61" i="6"/>
  <c r="E62" i="6"/>
  <c r="F62" i="6"/>
  <c r="G62" i="6"/>
  <c r="J62" i="6"/>
  <c r="K62" i="6"/>
  <c r="L62" i="6"/>
  <c r="O62" i="6"/>
  <c r="P62" i="6"/>
  <c r="Q62" i="6"/>
  <c r="T62" i="6"/>
  <c r="U62" i="6"/>
  <c r="V62" i="6"/>
  <c r="E63" i="6"/>
  <c r="F63" i="6"/>
  <c r="G63" i="6"/>
  <c r="J63" i="6"/>
  <c r="K63" i="6"/>
  <c r="L63" i="6"/>
  <c r="O63" i="6"/>
  <c r="P63" i="6"/>
  <c r="Q63" i="6"/>
  <c r="U63" i="6"/>
  <c r="V63" i="6"/>
  <c r="E64" i="6"/>
  <c r="F64" i="6"/>
  <c r="G64" i="6"/>
  <c r="J64" i="6"/>
  <c r="K64" i="6"/>
  <c r="L64" i="6"/>
  <c r="O64" i="6"/>
  <c r="P64" i="6"/>
  <c r="Q64" i="6"/>
  <c r="T64" i="6"/>
  <c r="U64" i="6"/>
  <c r="E65" i="6"/>
  <c r="F65" i="6"/>
  <c r="G65" i="6"/>
  <c r="J65" i="6"/>
  <c r="K65" i="6"/>
  <c r="L65" i="6"/>
  <c r="O65" i="6"/>
  <c r="P65" i="6"/>
  <c r="Q65" i="6"/>
  <c r="U65" i="6"/>
  <c r="V65" i="6"/>
  <c r="E66" i="6"/>
  <c r="F66" i="6"/>
  <c r="G66" i="6"/>
  <c r="J66" i="6"/>
  <c r="K66" i="6"/>
  <c r="L66" i="6"/>
  <c r="O66" i="6"/>
  <c r="P66" i="6"/>
  <c r="Q66" i="6"/>
  <c r="T66" i="6"/>
  <c r="U66" i="6"/>
  <c r="V66" i="6"/>
  <c r="E67" i="6"/>
  <c r="F67" i="6"/>
  <c r="G67" i="6"/>
  <c r="J67" i="6"/>
  <c r="K67" i="6"/>
  <c r="L67" i="6"/>
  <c r="O67" i="6"/>
  <c r="P67" i="6"/>
  <c r="Q67" i="6"/>
  <c r="U67" i="6"/>
  <c r="V67" i="6"/>
  <c r="E68" i="6"/>
  <c r="F68" i="6"/>
  <c r="G68" i="6"/>
  <c r="J68" i="6"/>
  <c r="K68" i="6"/>
  <c r="L68" i="6"/>
  <c r="E69" i="6"/>
  <c r="F69" i="6"/>
  <c r="G69" i="6"/>
  <c r="J69" i="6"/>
  <c r="K69" i="6"/>
  <c r="L69" i="6"/>
  <c r="O69" i="6"/>
  <c r="P69" i="6"/>
  <c r="Q69" i="6"/>
  <c r="E70" i="6"/>
  <c r="F70" i="6"/>
  <c r="G70" i="6"/>
  <c r="J70" i="6"/>
  <c r="K70" i="6"/>
  <c r="L70" i="6"/>
  <c r="O70" i="6"/>
  <c r="P70" i="6"/>
  <c r="Q70" i="6"/>
  <c r="U70" i="6"/>
  <c r="V70" i="6"/>
  <c r="E71" i="6"/>
  <c r="F71" i="6"/>
  <c r="G71" i="6"/>
  <c r="J71" i="6"/>
  <c r="K71" i="6"/>
  <c r="L71" i="6"/>
  <c r="O71" i="6"/>
  <c r="P71" i="6"/>
  <c r="Q71" i="6"/>
  <c r="U71" i="6"/>
  <c r="E72" i="6"/>
  <c r="F72" i="6"/>
  <c r="G72" i="6"/>
  <c r="J72" i="6"/>
  <c r="K72" i="6"/>
  <c r="L72" i="6"/>
  <c r="O72" i="6"/>
  <c r="P72" i="6"/>
  <c r="Q72" i="6"/>
  <c r="T72" i="6"/>
  <c r="U72" i="6"/>
  <c r="V72" i="6"/>
  <c r="E73" i="6"/>
  <c r="F73" i="6"/>
  <c r="G73" i="6"/>
  <c r="J73" i="6"/>
  <c r="K73" i="6"/>
  <c r="L73" i="6"/>
  <c r="O73" i="6"/>
  <c r="P73" i="6"/>
  <c r="Q73" i="6"/>
  <c r="T73" i="6"/>
  <c r="U73" i="6"/>
  <c r="V73" i="6"/>
  <c r="E74" i="6"/>
  <c r="F74" i="6"/>
  <c r="G74" i="6"/>
  <c r="J74" i="6"/>
  <c r="K74" i="6"/>
  <c r="L74" i="6"/>
  <c r="O74" i="6"/>
  <c r="P74" i="6"/>
  <c r="Q74" i="6"/>
  <c r="T74" i="6"/>
  <c r="U74" i="6"/>
  <c r="E75" i="6"/>
  <c r="F75" i="6"/>
  <c r="G75" i="6"/>
  <c r="J75" i="6"/>
  <c r="K75" i="6"/>
  <c r="L75" i="6"/>
  <c r="O75" i="6"/>
  <c r="P75" i="6"/>
  <c r="Q75" i="6"/>
  <c r="E76" i="6"/>
  <c r="F76" i="6"/>
  <c r="G76" i="6"/>
  <c r="J76" i="6"/>
  <c r="K76" i="6"/>
  <c r="L76" i="6"/>
  <c r="O76" i="6"/>
  <c r="P76" i="6"/>
  <c r="Q76" i="6"/>
  <c r="T76" i="6"/>
  <c r="U76" i="6"/>
  <c r="E77" i="6"/>
  <c r="F77" i="6"/>
  <c r="G77" i="6"/>
  <c r="J77" i="6"/>
  <c r="K77" i="6"/>
  <c r="L77" i="6"/>
  <c r="O77" i="6"/>
  <c r="P77" i="6"/>
  <c r="Q77" i="6"/>
  <c r="T77" i="6"/>
  <c r="U77" i="6"/>
  <c r="V77" i="6"/>
  <c r="E78" i="6"/>
  <c r="F78" i="6"/>
  <c r="G78" i="6"/>
  <c r="J78" i="6"/>
  <c r="K78" i="6"/>
  <c r="L78" i="6"/>
  <c r="O78" i="6"/>
  <c r="P78" i="6"/>
  <c r="Q78" i="6"/>
  <c r="U78" i="6"/>
  <c r="E79" i="6"/>
  <c r="F79" i="6"/>
  <c r="G79" i="6"/>
  <c r="J79" i="6"/>
  <c r="K79" i="6"/>
  <c r="L79" i="6"/>
  <c r="O79" i="6"/>
  <c r="P79" i="6"/>
  <c r="Q79" i="6"/>
  <c r="T79" i="6"/>
  <c r="U79" i="6"/>
  <c r="V79" i="6"/>
  <c r="E80" i="6"/>
  <c r="F80" i="6"/>
  <c r="G80" i="6"/>
  <c r="J80" i="6"/>
  <c r="K80" i="6"/>
  <c r="L80" i="6"/>
  <c r="O80" i="6"/>
  <c r="P80" i="6"/>
  <c r="Q80" i="6"/>
  <c r="T80" i="6"/>
  <c r="U80" i="6"/>
  <c r="E81" i="6"/>
  <c r="F81" i="6"/>
  <c r="G81" i="6"/>
  <c r="J81" i="6"/>
  <c r="K81" i="6"/>
  <c r="L81" i="6"/>
  <c r="O81" i="6"/>
  <c r="P81" i="6"/>
  <c r="Q81" i="6"/>
  <c r="T81" i="6"/>
  <c r="U81" i="6"/>
  <c r="V81" i="6"/>
  <c r="G82" i="6"/>
  <c r="L82" i="6"/>
  <c r="Q82" i="6"/>
  <c r="V82" i="6"/>
  <c r="G83" i="6"/>
  <c r="L83" i="6"/>
  <c r="V83" i="6"/>
  <c r="E84" i="6"/>
  <c r="F84" i="6"/>
  <c r="G84" i="6"/>
  <c r="J84" i="6"/>
  <c r="K84" i="6"/>
  <c r="L84" i="6"/>
  <c r="O84" i="6"/>
  <c r="P84" i="6"/>
  <c r="Q84" i="6"/>
  <c r="T84" i="6"/>
  <c r="U84" i="6"/>
  <c r="V84" i="6"/>
  <c r="E85" i="6"/>
  <c r="F85" i="6"/>
  <c r="G85" i="6"/>
  <c r="J85" i="6"/>
  <c r="K85" i="6"/>
  <c r="L85" i="6"/>
  <c r="O85" i="6"/>
  <c r="P85" i="6"/>
  <c r="Q85" i="6"/>
  <c r="T85" i="6"/>
  <c r="U85" i="6"/>
  <c r="V85" i="6"/>
  <c r="E86" i="6"/>
  <c r="F86" i="6"/>
  <c r="G86" i="6"/>
  <c r="J86" i="6"/>
  <c r="K86" i="6"/>
  <c r="L86" i="6"/>
  <c r="O86" i="6"/>
  <c r="P86" i="6"/>
  <c r="Q86" i="6"/>
  <c r="T86" i="6"/>
  <c r="U86" i="6"/>
  <c r="V86" i="6"/>
  <c r="E87" i="6"/>
  <c r="F87" i="6"/>
  <c r="G87" i="6"/>
  <c r="J87" i="6"/>
  <c r="K87" i="6"/>
  <c r="L87" i="6"/>
  <c r="O87" i="6"/>
  <c r="P87" i="6"/>
  <c r="Q87" i="6"/>
  <c r="T87" i="6"/>
  <c r="U87" i="6"/>
  <c r="V87" i="6"/>
  <c r="E88" i="6"/>
  <c r="F88" i="6"/>
  <c r="G88" i="6"/>
  <c r="J88" i="6"/>
  <c r="K88" i="6"/>
  <c r="L88" i="6"/>
  <c r="O88" i="6"/>
  <c r="P88" i="6"/>
  <c r="Q88" i="6"/>
  <c r="T88" i="6"/>
  <c r="U88" i="6"/>
  <c r="V88" i="6"/>
  <c r="E89" i="6"/>
  <c r="F89" i="6"/>
  <c r="G89" i="6"/>
  <c r="J89" i="6"/>
  <c r="K89" i="6"/>
  <c r="L89" i="6"/>
  <c r="O89" i="6"/>
  <c r="P89" i="6"/>
  <c r="Q89" i="6"/>
  <c r="T89" i="6"/>
  <c r="U89" i="6"/>
  <c r="V89" i="6"/>
  <c r="E90" i="6"/>
  <c r="F90" i="6"/>
  <c r="G90" i="6"/>
  <c r="J90" i="6"/>
  <c r="K90" i="6"/>
  <c r="L90" i="6"/>
  <c r="O90" i="6"/>
  <c r="P90" i="6"/>
  <c r="Q90" i="6"/>
  <c r="U90" i="6"/>
  <c r="V90" i="6"/>
  <c r="E91" i="6"/>
  <c r="F91" i="6"/>
  <c r="G91" i="6"/>
  <c r="J91" i="6"/>
  <c r="K91" i="6"/>
  <c r="L91" i="6"/>
  <c r="O91" i="6"/>
  <c r="P91" i="6"/>
  <c r="Q91" i="6"/>
  <c r="T91" i="6"/>
  <c r="U91" i="6"/>
  <c r="V91" i="6"/>
  <c r="E92" i="6"/>
  <c r="F92" i="6"/>
  <c r="G92" i="6"/>
  <c r="J92" i="6"/>
  <c r="K92" i="6"/>
  <c r="L92" i="6"/>
  <c r="O92" i="6"/>
  <c r="P92" i="6"/>
  <c r="Q92" i="6"/>
  <c r="T92" i="6"/>
  <c r="U92" i="6"/>
  <c r="V92" i="6"/>
  <c r="E93" i="6"/>
  <c r="F93" i="6"/>
  <c r="G93" i="6"/>
  <c r="J93" i="6"/>
  <c r="K93" i="6"/>
  <c r="L93" i="6"/>
  <c r="O93" i="6"/>
  <c r="P93" i="6"/>
  <c r="Q93" i="6"/>
  <c r="T93" i="6"/>
  <c r="U93" i="6"/>
  <c r="V93" i="6"/>
  <c r="E94" i="6"/>
  <c r="F94" i="6"/>
  <c r="G94" i="6"/>
  <c r="J94" i="6"/>
  <c r="K94" i="6"/>
  <c r="L94" i="6"/>
  <c r="O94" i="6"/>
  <c r="P94" i="6"/>
  <c r="Q94" i="6"/>
  <c r="T94" i="6"/>
  <c r="U94" i="6"/>
  <c r="V94" i="6"/>
  <c r="E95" i="6"/>
  <c r="F95" i="6"/>
  <c r="G95" i="6"/>
  <c r="J95" i="6"/>
  <c r="K95" i="6"/>
  <c r="L95" i="6"/>
  <c r="O95" i="6"/>
  <c r="P95" i="6"/>
  <c r="Q95" i="6"/>
  <c r="T95" i="6"/>
  <c r="U95" i="6"/>
  <c r="V95" i="6"/>
  <c r="E96" i="6"/>
  <c r="F96" i="6"/>
  <c r="G96" i="6"/>
  <c r="J96" i="6"/>
  <c r="K96" i="6"/>
  <c r="L96" i="6"/>
  <c r="O96" i="6"/>
  <c r="P96" i="6"/>
  <c r="Q96" i="6"/>
  <c r="T96" i="6"/>
  <c r="U96" i="6"/>
  <c r="V96" i="6"/>
  <c r="E97" i="6"/>
  <c r="F97" i="6"/>
  <c r="G97" i="6"/>
  <c r="J97" i="6"/>
  <c r="K97" i="6"/>
  <c r="L97" i="6"/>
  <c r="O97" i="6"/>
  <c r="P97" i="6"/>
  <c r="Q97" i="6"/>
  <c r="U97" i="6"/>
  <c r="V97" i="6"/>
  <c r="E98" i="6"/>
  <c r="F98" i="6"/>
  <c r="G98" i="6"/>
  <c r="J98" i="6"/>
  <c r="K98" i="6"/>
  <c r="L98" i="6"/>
  <c r="O98" i="6"/>
  <c r="P98" i="6"/>
  <c r="Q98" i="6"/>
  <c r="T98" i="6"/>
  <c r="U98" i="6"/>
  <c r="V98" i="6"/>
  <c r="E99" i="6"/>
  <c r="F99" i="6"/>
  <c r="G99" i="6"/>
  <c r="J99" i="6"/>
  <c r="K99" i="6"/>
  <c r="L99" i="6"/>
  <c r="O99" i="6"/>
  <c r="P99" i="6"/>
  <c r="Q99" i="6"/>
  <c r="T99" i="6"/>
  <c r="U99" i="6"/>
  <c r="V99" i="6"/>
  <c r="E100" i="6"/>
  <c r="F100" i="6"/>
  <c r="G100" i="6"/>
  <c r="J100" i="6"/>
  <c r="K100" i="6"/>
  <c r="L100" i="6"/>
  <c r="O100" i="6"/>
  <c r="P100" i="6"/>
  <c r="Q100" i="6"/>
  <c r="U100" i="6"/>
  <c r="V100" i="6"/>
  <c r="E101" i="6"/>
  <c r="F101" i="6"/>
  <c r="G101" i="6"/>
  <c r="J101" i="6"/>
  <c r="K101" i="6"/>
  <c r="L101" i="6"/>
  <c r="O101" i="6"/>
  <c r="P101" i="6"/>
  <c r="Q101" i="6"/>
  <c r="T101" i="6"/>
  <c r="U101" i="6"/>
  <c r="V101" i="6"/>
  <c r="E102" i="6"/>
  <c r="F102" i="6"/>
  <c r="G102" i="6"/>
  <c r="J102" i="6"/>
  <c r="K102" i="6"/>
  <c r="L102" i="6"/>
  <c r="O102" i="6"/>
  <c r="P102" i="6"/>
  <c r="Q102" i="6"/>
  <c r="U102" i="6"/>
  <c r="V102" i="6"/>
  <c r="E103" i="6"/>
  <c r="F103" i="6"/>
  <c r="G103" i="6"/>
  <c r="J103" i="6"/>
  <c r="K103" i="6"/>
  <c r="L103" i="6"/>
  <c r="O103" i="6"/>
  <c r="P103" i="6"/>
  <c r="Q103" i="6"/>
  <c r="T103" i="6"/>
  <c r="U103" i="6"/>
  <c r="V103" i="6"/>
  <c r="E104" i="6"/>
  <c r="F104" i="6"/>
  <c r="G104" i="6"/>
  <c r="J104" i="6"/>
  <c r="K104" i="6"/>
  <c r="L104" i="6"/>
  <c r="O104" i="6"/>
  <c r="P104" i="6"/>
  <c r="Q104" i="6"/>
  <c r="T104" i="6"/>
  <c r="U104" i="6"/>
  <c r="V104" i="6"/>
  <c r="E105" i="6"/>
  <c r="F105" i="6"/>
  <c r="G105" i="6"/>
  <c r="J105" i="6"/>
  <c r="K105" i="6"/>
  <c r="L105" i="6"/>
  <c r="O105" i="6"/>
  <c r="P105" i="6"/>
  <c r="Q105" i="6"/>
  <c r="T105" i="6"/>
  <c r="U105" i="6"/>
  <c r="V105" i="6"/>
  <c r="E106" i="6"/>
  <c r="F106" i="6"/>
  <c r="G106" i="6"/>
  <c r="J106" i="6"/>
  <c r="K106" i="6"/>
  <c r="L106" i="6"/>
  <c r="O106" i="6"/>
  <c r="P106" i="6"/>
  <c r="Q106" i="6"/>
  <c r="T106" i="6"/>
  <c r="U106" i="6"/>
  <c r="V106" i="6"/>
  <c r="E107" i="6"/>
  <c r="F107" i="6"/>
  <c r="G107" i="6"/>
  <c r="J107" i="6"/>
  <c r="K107" i="6"/>
  <c r="L107" i="6"/>
  <c r="O107" i="6"/>
  <c r="P107" i="6"/>
  <c r="Q107" i="6"/>
  <c r="T107" i="6"/>
  <c r="U107" i="6"/>
  <c r="V107" i="6"/>
  <c r="E108" i="6"/>
  <c r="F108" i="6"/>
  <c r="G108" i="6"/>
  <c r="J108" i="6"/>
  <c r="K108" i="6"/>
  <c r="L108" i="6"/>
  <c r="O108" i="6"/>
  <c r="P108" i="6"/>
  <c r="Q108" i="6"/>
  <c r="T108" i="6"/>
  <c r="U108" i="6"/>
  <c r="V108" i="6"/>
  <c r="E109" i="6"/>
  <c r="G109" i="6"/>
  <c r="J109" i="6"/>
  <c r="L109" i="6"/>
  <c r="O109" i="6"/>
  <c r="Q109" i="6"/>
  <c r="V109" i="6"/>
  <c r="E110" i="6"/>
  <c r="F110" i="6"/>
  <c r="G110" i="6"/>
  <c r="J110" i="6"/>
  <c r="K110" i="6"/>
  <c r="L110" i="6"/>
  <c r="O110" i="6"/>
  <c r="P110" i="6"/>
  <c r="Q110" i="6"/>
  <c r="T110" i="6"/>
  <c r="U110" i="6"/>
  <c r="V110" i="6"/>
  <c r="E111" i="6"/>
  <c r="F111" i="6"/>
  <c r="G111" i="6"/>
  <c r="J111" i="6"/>
  <c r="K111" i="6"/>
  <c r="L111" i="6"/>
  <c r="O111" i="6"/>
  <c r="P111" i="6"/>
  <c r="Q111" i="6"/>
  <c r="T111" i="6"/>
  <c r="U111" i="6"/>
  <c r="V111" i="6"/>
  <c r="F112" i="6"/>
  <c r="G112" i="6"/>
  <c r="K112" i="6"/>
  <c r="L112" i="6"/>
  <c r="P112" i="6"/>
  <c r="Q112" i="6"/>
  <c r="U112" i="6"/>
  <c r="V112" i="6"/>
  <c r="F113" i="6"/>
  <c r="G113" i="6"/>
  <c r="K113" i="6"/>
  <c r="L113" i="6"/>
  <c r="P113" i="6"/>
  <c r="Q113" i="6"/>
  <c r="U113" i="6"/>
  <c r="V113" i="6"/>
  <c r="F114" i="6"/>
  <c r="G114" i="6"/>
  <c r="K114" i="6"/>
  <c r="L114" i="6"/>
  <c r="E115" i="6"/>
  <c r="F115" i="6"/>
  <c r="G115" i="6"/>
  <c r="J115" i="6"/>
  <c r="K115" i="6"/>
  <c r="L115" i="6"/>
  <c r="O115" i="6"/>
  <c r="P115" i="6"/>
  <c r="Q115" i="6"/>
  <c r="E116" i="6"/>
  <c r="F116" i="6"/>
  <c r="G116" i="6"/>
  <c r="J116" i="6"/>
  <c r="K116" i="6"/>
  <c r="L116" i="6"/>
  <c r="O116" i="6"/>
  <c r="P116" i="6"/>
  <c r="Q116" i="6"/>
  <c r="U116" i="6"/>
  <c r="V116" i="6"/>
  <c r="E117" i="6"/>
  <c r="F117" i="6"/>
  <c r="G117" i="6"/>
  <c r="J117" i="6"/>
  <c r="K117" i="6"/>
  <c r="L117" i="6"/>
  <c r="O117" i="6"/>
  <c r="P117" i="6"/>
  <c r="Q117" i="6"/>
  <c r="U117" i="6"/>
  <c r="V117" i="6"/>
  <c r="E118" i="6"/>
  <c r="F118" i="6"/>
  <c r="G118" i="6"/>
  <c r="J118" i="6"/>
  <c r="K118" i="6"/>
  <c r="L118" i="6"/>
  <c r="O118" i="6"/>
  <c r="P118" i="6"/>
  <c r="Q118" i="6"/>
  <c r="U118" i="6"/>
  <c r="V118" i="6"/>
  <c r="E119" i="6"/>
  <c r="F119" i="6"/>
  <c r="G119" i="6"/>
  <c r="J119" i="6"/>
  <c r="K119" i="6"/>
  <c r="L119" i="6"/>
  <c r="O119" i="6"/>
  <c r="P119" i="6"/>
  <c r="Q119" i="6"/>
  <c r="U119" i="6"/>
  <c r="G20" i="6"/>
  <c r="L20" i="6"/>
  <c r="Q20" i="6"/>
  <c r="G21" i="6"/>
  <c r="L21" i="6"/>
  <c r="Q21" i="6"/>
  <c r="V21" i="6"/>
  <c r="G22" i="6"/>
  <c r="L22" i="6"/>
  <c r="Q22" i="6"/>
  <c r="G23" i="6"/>
  <c r="L23" i="6"/>
  <c r="Q23" i="6"/>
  <c r="V23" i="6"/>
  <c r="G24" i="6"/>
  <c r="L24" i="6"/>
  <c r="Q24" i="6"/>
  <c r="V24" i="6"/>
  <c r="G7" i="6"/>
  <c r="L7" i="6"/>
  <c r="L8" i="6"/>
  <c r="Q8" i="6"/>
  <c r="G9" i="6"/>
  <c r="L9" i="6"/>
  <c r="Q9" i="6"/>
  <c r="V9" i="6"/>
  <c r="G10" i="6"/>
  <c r="L10" i="6"/>
  <c r="Q10" i="6"/>
  <c r="V10" i="6"/>
  <c r="G11" i="6"/>
  <c r="L11" i="6"/>
  <c r="Q11" i="6"/>
  <c r="G12" i="6"/>
  <c r="L12" i="6"/>
  <c r="Q12" i="6"/>
  <c r="G13" i="6"/>
  <c r="L13" i="6"/>
  <c r="Q13" i="6"/>
  <c r="V13" i="6"/>
  <c r="G14" i="6"/>
  <c r="L14" i="6"/>
  <c r="Q14" i="6"/>
  <c r="V14" i="6"/>
  <c r="G15" i="6"/>
  <c r="L15" i="6"/>
  <c r="Q15" i="6"/>
  <c r="V15" i="6"/>
  <c r="G16" i="6"/>
  <c r="L16" i="6"/>
  <c r="Q16" i="6"/>
  <c r="V16" i="6"/>
  <c r="G17" i="6"/>
  <c r="L17" i="6"/>
  <c r="G18" i="6"/>
  <c r="L18" i="6"/>
  <c r="Q18" i="6"/>
  <c r="V18" i="6"/>
  <c r="G19" i="6"/>
  <c r="L19" i="6"/>
  <c r="Q19" i="6"/>
  <c r="V19" i="6"/>
  <c r="L6" i="6"/>
  <c r="G6" i="6"/>
  <c r="O124" i="5" l="1"/>
  <c r="M124" i="5"/>
  <c r="K124" i="5"/>
  <c r="I124" i="5"/>
  <c r="O123" i="5"/>
  <c r="M123" i="5"/>
  <c r="K123" i="5"/>
  <c r="I123" i="5"/>
  <c r="O122" i="5"/>
  <c r="M122" i="5"/>
  <c r="K122" i="5"/>
  <c r="I122" i="5"/>
  <c r="O121" i="5"/>
  <c r="X119" i="6" s="1"/>
  <c r="M121" i="5"/>
  <c r="N119" i="6" s="1"/>
  <c r="K121" i="5"/>
  <c r="D119" i="6" s="1"/>
  <c r="I121" i="5"/>
  <c r="O120" i="5"/>
  <c r="X118" i="6" s="1"/>
  <c r="M120" i="5"/>
  <c r="N118" i="6" s="1"/>
  <c r="K120" i="5"/>
  <c r="D118" i="6" s="1"/>
  <c r="I120" i="5"/>
  <c r="O119" i="5"/>
  <c r="X117" i="6" s="1"/>
  <c r="M119" i="5"/>
  <c r="N117" i="6" s="1"/>
  <c r="K119" i="5"/>
  <c r="D117" i="6" s="1"/>
  <c r="I119" i="5"/>
  <c r="O118" i="5"/>
  <c r="X116" i="6" s="1"/>
  <c r="M118" i="5"/>
  <c r="N116" i="6" s="1"/>
  <c r="K118" i="5"/>
  <c r="D116" i="6" s="1"/>
  <c r="I118" i="5"/>
  <c r="O117" i="5"/>
  <c r="X115" i="6" s="1"/>
  <c r="M117" i="5"/>
  <c r="N115" i="6" s="1"/>
  <c r="K117" i="5"/>
  <c r="D115" i="6" s="1"/>
  <c r="I117" i="5"/>
  <c r="O116" i="5"/>
  <c r="X114" i="6" s="1"/>
  <c r="D116" i="5"/>
  <c r="K116" i="5" s="1"/>
  <c r="D114" i="6" s="1"/>
  <c r="O113" i="5"/>
  <c r="X111" i="6" s="1"/>
  <c r="M113" i="5"/>
  <c r="N111" i="6" s="1"/>
  <c r="K113" i="5"/>
  <c r="D111" i="6" s="1"/>
  <c r="I113" i="5"/>
  <c r="O112" i="5"/>
  <c r="X110" i="6" s="1"/>
  <c r="M112" i="5"/>
  <c r="N110" i="6" s="1"/>
  <c r="K112" i="5"/>
  <c r="D110" i="6" s="1"/>
  <c r="I112" i="5"/>
  <c r="O111" i="5"/>
  <c r="X109" i="6" s="1"/>
  <c r="M111" i="5"/>
  <c r="N109" i="6" s="1"/>
  <c r="K111" i="5"/>
  <c r="D109" i="6" s="1"/>
  <c r="I111" i="5"/>
  <c r="O110" i="5"/>
  <c r="X108" i="6" s="1"/>
  <c r="M110" i="5"/>
  <c r="N108" i="6" s="1"/>
  <c r="K110" i="5"/>
  <c r="D108" i="6" s="1"/>
  <c r="I110" i="5"/>
  <c r="O109" i="5"/>
  <c r="X107" i="6" s="1"/>
  <c r="M109" i="5"/>
  <c r="N107" i="6" s="1"/>
  <c r="K109" i="5"/>
  <c r="D107" i="6" s="1"/>
  <c r="I109" i="5"/>
  <c r="O108" i="5"/>
  <c r="X106" i="6" s="1"/>
  <c r="M108" i="5"/>
  <c r="N106" i="6" s="1"/>
  <c r="K108" i="5"/>
  <c r="D106" i="6" s="1"/>
  <c r="I108" i="5"/>
  <c r="O107" i="5"/>
  <c r="X105" i="6" s="1"/>
  <c r="M107" i="5"/>
  <c r="N105" i="6" s="1"/>
  <c r="K107" i="5"/>
  <c r="D105" i="6" s="1"/>
  <c r="I107" i="5"/>
  <c r="O106" i="5"/>
  <c r="X104" i="6" s="1"/>
  <c r="M106" i="5"/>
  <c r="N104" i="6" s="1"/>
  <c r="K106" i="5"/>
  <c r="D104" i="6" s="1"/>
  <c r="I106" i="5"/>
  <c r="O105" i="5"/>
  <c r="X103" i="6" s="1"/>
  <c r="M105" i="5"/>
  <c r="N103" i="6" s="1"/>
  <c r="K105" i="5"/>
  <c r="D103" i="6" s="1"/>
  <c r="I105" i="5"/>
  <c r="O104" i="5"/>
  <c r="X102" i="6" s="1"/>
  <c r="M104" i="5"/>
  <c r="N102" i="6" s="1"/>
  <c r="K104" i="5"/>
  <c r="D102" i="6" s="1"/>
  <c r="I104" i="5"/>
  <c r="O103" i="5"/>
  <c r="X101" i="6" s="1"/>
  <c r="M103" i="5"/>
  <c r="N101" i="6" s="1"/>
  <c r="K103" i="5"/>
  <c r="D101" i="6" s="1"/>
  <c r="I103" i="5"/>
  <c r="O102" i="5"/>
  <c r="X100" i="6" s="1"/>
  <c r="M102" i="5"/>
  <c r="N100" i="6" s="1"/>
  <c r="K102" i="5"/>
  <c r="D100" i="6" s="1"/>
  <c r="I102" i="5"/>
  <c r="O101" i="5"/>
  <c r="X99" i="6" s="1"/>
  <c r="M101" i="5"/>
  <c r="N99" i="6" s="1"/>
  <c r="K101" i="5"/>
  <c r="D99" i="6" s="1"/>
  <c r="I101" i="5"/>
  <c r="O100" i="5"/>
  <c r="X98" i="6" s="1"/>
  <c r="M100" i="5"/>
  <c r="N98" i="6" s="1"/>
  <c r="K100" i="5"/>
  <c r="D98" i="6" s="1"/>
  <c r="I100" i="5"/>
  <c r="O99" i="5"/>
  <c r="X97" i="6" s="1"/>
  <c r="M99" i="5"/>
  <c r="N97" i="6" s="1"/>
  <c r="K99" i="5"/>
  <c r="D97" i="6" s="1"/>
  <c r="I99" i="5"/>
  <c r="O98" i="5"/>
  <c r="X96" i="6" s="1"/>
  <c r="M98" i="5"/>
  <c r="N96" i="6" s="1"/>
  <c r="K98" i="5"/>
  <c r="D96" i="6" s="1"/>
  <c r="I98" i="5"/>
  <c r="O97" i="5"/>
  <c r="X95" i="6" s="1"/>
  <c r="M97" i="5"/>
  <c r="N95" i="6" s="1"/>
  <c r="K97" i="5"/>
  <c r="D95" i="6" s="1"/>
  <c r="I97" i="5"/>
  <c r="O96" i="5"/>
  <c r="X94" i="6" s="1"/>
  <c r="M96" i="5"/>
  <c r="N94" i="6" s="1"/>
  <c r="K96" i="5"/>
  <c r="D94" i="6" s="1"/>
  <c r="I96" i="5"/>
  <c r="O95" i="5"/>
  <c r="X93" i="6" s="1"/>
  <c r="M95" i="5"/>
  <c r="N93" i="6" s="1"/>
  <c r="K95" i="5"/>
  <c r="D93" i="6" s="1"/>
  <c r="I95" i="5"/>
  <c r="O94" i="5"/>
  <c r="M94" i="5"/>
  <c r="K94" i="5"/>
  <c r="I94" i="5"/>
  <c r="O93" i="5"/>
  <c r="X92" i="6" s="1"/>
  <c r="M93" i="5"/>
  <c r="N92" i="6" s="1"/>
  <c r="K93" i="5"/>
  <c r="D92" i="6" s="1"/>
  <c r="I93" i="5"/>
  <c r="O92" i="5"/>
  <c r="X91" i="6" s="1"/>
  <c r="M92" i="5"/>
  <c r="N91" i="6" s="1"/>
  <c r="K92" i="5"/>
  <c r="D91" i="6" s="1"/>
  <c r="I92" i="5"/>
  <c r="O91" i="5"/>
  <c r="X90" i="6" s="1"/>
  <c r="M91" i="5"/>
  <c r="N90" i="6" s="1"/>
  <c r="K91" i="5"/>
  <c r="D90" i="6" s="1"/>
  <c r="I91" i="5"/>
  <c r="O90" i="5"/>
  <c r="X89" i="6" s="1"/>
  <c r="M90" i="5"/>
  <c r="N89" i="6" s="1"/>
  <c r="K90" i="5"/>
  <c r="D89" i="6" s="1"/>
  <c r="I90" i="5"/>
  <c r="O89" i="5"/>
  <c r="X88" i="6" s="1"/>
  <c r="M89" i="5"/>
  <c r="N88" i="6" s="1"/>
  <c r="K89" i="5"/>
  <c r="D88" i="6" s="1"/>
  <c r="I89" i="5"/>
  <c r="O88" i="5"/>
  <c r="X87" i="6" s="1"/>
  <c r="M88" i="5"/>
  <c r="N87" i="6" s="1"/>
  <c r="K88" i="5"/>
  <c r="D87" i="6" s="1"/>
  <c r="I88" i="5"/>
  <c r="O87" i="5"/>
  <c r="X86" i="6" s="1"/>
  <c r="M87" i="5"/>
  <c r="N86" i="6" s="1"/>
  <c r="K87" i="5"/>
  <c r="D86" i="6" s="1"/>
  <c r="I87" i="5"/>
  <c r="O86" i="5"/>
  <c r="X85" i="6" s="1"/>
  <c r="M86" i="5"/>
  <c r="N85" i="6" s="1"/>
  <c r="K86" i="5"/>
  <c r="D85" i="6" s="1"/>
  <c r="I86" i="5"/>
  <c r="O85" i="5"/>
  <c r="X84" i="6" s="1"/>
  <c r="M85" i="5"/>
  <c r="N84" i="6" s="1"/>
  <c r="K85" i="5"/>
  <c r="D84" i="6" s="1"/>
  <c r="I85" i="5"/>
  <c r="I84" i="5" s="1"/>
  <c r="O84" i="5"/>
  <c r="X83" i="6" s="1"/>
  <c r="D84" i="5"/>
  <c r="K84" i="5" s="1"/>
  <c r="D83" i="6" s="1"/>
  <c r="O82" i="5"/>
  <c r="X81" i="6" s="1"/>
  <c r="M82" i="5"/>
  <c r="N81" i="6" s="1"/>
  <c r="K82" i="5"/>
  <c r="D81" i="6" s="1"/>
  <c r="I82" i="5"/>
  <c r="O81" i="5"/>
  <c r="X80" i="6" s="1"/>
  <c r="M81" i="5"/>
  <c r="N80" i="6" s="1"/>
  <c r="K81" i="5"/>
  <c r="D80" i="6" s="1"/>
  <c r="I81" i="5"/>
  <c r="O80" i="5"/>
  <c r="X79" i="6" s="1"/>
  <c r="M80" i="5"/>
  <c r="N79" i="6" s="1"/>
  <c r="K80" i="5"/>
  <c r="D79" i="6" s="1"/>
  <c r="I80" i="5"/>
  <c r="O79" i="5"/>
  <c r="X78" i="6" s="1"/>
  <c r="M79" i="5"/>
  <c r="N78" i="6" s="1"/>
  <c r="K79" i="5"/>
  <c r="D78" i="6" s="1"/>
  <c r="I79" i="5"/>
  <c r="O78" i="5"/>
  <c r="X77" i="6" s="1"/>
  <c r="M78" i="5"/>
  <c r="N77" i="6" s="1"/>
  <c r="K78" i="5"/>
  <c r="D77" i="6" s="1"/>
  <c r="I78" i="5"/>
  <c r="O77" i="5"/>
  <c r="X76" i="6" s="1"/>
  <c r="M77" i="5"/>
  <c r="N76" i="6" s="1"/>
  <c r="K77" i="5"/>
  <c r="D76" i="6" s="1"/>
  <c r="I77" i="5"/>
  <c r="O76" i="5"/>
  <c r="X75" i="6" s="1"/>
  <c r="M76" i="5"/>
  <c r="N75" i="6" s="1"/>
  <c r="K76" i="5"/>
  <c r="D75" i="6" s="1"/>
  <c r="I76" i="5"/>
  <c r="O75" i="5"/>
  <c r="X74" i="6" s="1"/>
  <c r="M75" i="5"/>
  <c r="N74" i="6" s="1"/>
  <c r="K75" i="5"/>
  <c r="D74" i="6" s="1"/>
  <c r="I75" i="5"/>
  <c r="O74" i="5"/>
  <c r="X73" i="6" s="1"/>
  <c r="M74" i="5"/>
  <c r="N73" i="6" s="1"/>
  <c r="K74" i="5"/>
  <c r="D73" i="6" s="1"/>
  <c r="I74" i="5"/>
  <c r="O73" i="5"/>
  <c r="X72" i="6" s="1"/>
  <c r="M73" i="5"/>
  <c r="N72" i="6" s="1"/>
  <c r="K73" i="5"/>
  <c r="D72" i="6" s="1"/>
  <c r="I73" i="5"/>
  <c r="O72" i="5"/>
  <c r="X71" i="6" s="1"/>
  <c r="M72" i="5"/>
  <c r="N71" i="6" s="1"/>
  <c r="K72" i="5"/>
  <c r="D71" i="6" s="1"/>
  <c r="I72" i="5"/>
  <c r="O71" i="5"/>
  <c r="X70" i="6" s="1"/>
  <c r="M71" i="5"/>
  <c r="N70" i="6" s="1"/>
  <c r="K71" i="5"/>
  <c r="D70" i="6" s="1"/>
  <c r="I71" i="5"/>
  <c r="O70" i="5"/>
  <c r="X69" i="6" s="1"/>
  <c r="M70" i="5"/>
  <c r="N69" i="6" s="1"/>
  <c r="K70" i="5"/>
  <c r="D69" i="6" s="1"/>
  <c r="I70" i="5"/>
  <c r="I69" i="5" s="1"/>
  <c r="O69" i="5"/>
  <c r="X68" i="6" s="1"/>
  <c r="D69" i="5"/>
  <c r="K69" i="5" s="1"/>
  <c r="D68" i="6" s="1"/>
  <c r="O68" i="5"/>
  <c r="X67" i="6" s="1"/>
  <c r="M68" i="5"/>
  <c r="N67" i="6" s="1"/>
  <c r="K68" i="5"/>
  <c r="D67" i="6" s="1"/>
  <c r="I68" i="5"/>
  <c r="O67" i="5"/>
  <c r="X66" i="6" s="1"/>
  <c r="M67" i="5"/>
  <c r="N66" i="6" s="1"/>
  <c r="K67" i="5"/>
  <c r="D66" i="6" s="1"/>
  <c r="I67" i="5"/>
  <c r="O66" i="5"/>
  <c r="X65" i="6" s="1"/>
  <c r="M66" i="5"/>
  <c r="N65" i="6" s="1"/>
  <c r="K66" i="5"/>
  <c r="D65" i="6" s="1"/>
  <c r="I66" i="5"/>
  <c r="O65" i="5"/>
  <c r="X64" i="6" s="1"/>
  <c r="M65" i="5"/>
  <c r="N64" i="6" s="1"/>
  <c r="K65" i="5"/>
  <c r="D64" i="6" s="1"/>
  <c r="I65" i="5"/>
  <c r="O64" i="5"/>
  <c r="X63" i="6" s="1"/>
  <c r="M64" i="5"/>
  <c r="N63" i="6" s="1"/>
  <c r="K64" i="5"/>
  <c r="D63" i="6" s="1"/>
  <c r="I64" i="5"/>
  <c r="O63" i="5"/>
  <c r="X62" i="6" s="1"/>
  <c r="M63" i="5"/>
  <c r="N62" i="6" s="1"/>
  <c r="K63" i="5"/>
  <c r="D62" i="6" s="1"/>
  <c r="I63" i="5"/>
  <c r="O62" i="5"/>
  <c r="X61" i="6" s="1"/>
  <c r="M62" i="5"/>
  <c r="N61" i="6" s="1"/>
  <c r="K62" i="5"/>
  <c r="D61" i="6" s="1"/>
  <c r="I62" i="5"/>
  <c r="O61" i="5"/>
  <c r="X60" i="6" s="1"/>
  <c r="M61" i="5"/>
  <c r="N60" i="6" s="1"/>
  <c r="K61" i="5"/>
  <c r="D60" i="6" s="1"/>
  <c r="I61" i="5"/>
  <c r="O60" i="5"/>
  <c r="X59" i="6" s="1"/>
  <c r="M60" i="5"/>
  <c r="N59" i="6" s="1"/>
  <c r="K60" i="5"/>
  <c r="D59" i="6" s="1"/>
  <c r="I60" i="5"/>
  <c r="O59" i="5"/>
  <c r="X58" i="6" s="1"/>
  <c r="M59" i="5"/>
  <c r="N58" i="6" s="1"/>
  <c r="K59" i="5"/>
  <c r="D58" i="6" s="1"/>
  <c r="I59" i="5"/>
  <c r="O58" i="5"/>
  <c r="X57" i="6" s="1"/>
  <c r="M58" i="5"/>
  <c r="N57" i="6" s="1"/>
  <c r="K58" i="5"/>
  <c r="D57" i="6" s="1"/>
  <c r="I58" i="5"/>
  <c r="O57" i="5"/>
  <c r="X56" i="6" s="1"/>
  <c r="M57" i="5"/>
  <c r="N56" i="6" s="1"/>
  <c r="K57" i="5"/>
  <c r="D56" i="6" s="1"/>
  <c r="I57" i="5"/>
  <c r="O56" i="5"/>
  <c r="X55" i="6" s="1"/>
  <c r="M56" i="5"/>
  <c r="N55" i="6" s="1"/>
  <c r="K56" i="5"/>
  <c r="D55" i="6" s="1"/>
  <c r="I56" i="5"/>
  <c r="O55" i="5"/>
  <c r="X54" i="6" s="1"/>
  <c r="M55" i="5"/>
  <c r="N54" i="6" s="1"/>
  <c r="K55" i="5"/>
  <c r="D54" i="6" s="1"/>
  <c r="I55" i="5"/>
  <c r="O54" i="5"/>
  <c r="X53" i="6" s="1"/>
  <c r="M54" i="5"/>
  <c r="N53" i="6" s="1"/>
  <c r="K54" i="5"/>
  <c r="D53" i="6" s="1"/>
  <c r="I54" i="5"/>
  <c r="O53" i="5"/>
  <c r="X52" i="6" s="1"/>
  <c r="M53" i="5"/>
  <c r="N52" i="6" s="1"/>
  <c r="K53" i="5"/>
  <c r="D52" i="6" s="1"/>
  <c r="I53" i="5"/>
  <c r="O52" i="5"/>
  <c r="X51" i="6" s="1"/>
  <c r="M52" i="5"/>
  <c r="N51" i="6" s="1"/>
  <c r="K52" i="5"/>
  <c r="D51" i="6" s="1"/>
  <c r="I52" i="5"/>
  <c r="O51" i="5"/>
  <c r="X50" i="6" s="1"/>
  <c r="M51" i="5"/>
  <c r="N50" i="6" s="1"/>
  <c r="K51" i="5"/>
  <c r="D50" i="6" s="1"/>
  <c r="I51" i="5"/>
  <c r="O50" i="5"/>
  <c r="X49" i="6" s="1"/>
  <c r="M50" i="5"/>
  <c r="N49" i="6" s="1"/>
  <c r="K50" i="5"/>
  <c r="D49" i="6" s="1"/>
  <c r="I50" i="5"/>
  <c r="O49" i="5"/>
  <c r="X48" i="6" s="1"/>
  <c r="D49" i="5"/>
  <c r="K49" i="5" s="1"/>
  <c r="D48" i="6" s="1"/>
  <c r="O48" i="5"/>
  <c r="X47" i="6" s="1"/>
  <c r="M48" i="5"/>
  <c r="N47" i="6" s="1"/>
  <c r="K48" i="5"/>
  <c r="D47" i="6" s="1"/>
  <c r="I48" i="5"/>
  <c r="O47" i="5"/>
  <c r="X46" i="6" s="1"/>
  <c r="M47" i="5"/>
  <c r="N46" i="6" s="1"/>
  <c r="K47" i="5"/>
  <c r="D46" i="6" s="1"/>
  <c r="I47" i="5"/>
  <c r="O46" i="5"/>
  <c r="X45" i="6" s="1"/>
  <c r="M46" i="5"/>
  <c r="N45" i="6" s="1"/>
  <c r="K46" i="5"/>
  <c r="D45" i="6" s="1"/>
  <c r="I46" i="5"/>
  <c r="O45" i="5"/>
  <c r="X44" i="6" s="1"/>
  <c r="M45" i="5"/>
  <c r="N44" i="6" s="1"/>
  <c r="K45" i="5"/>
  <c r="D44" i="6" s="1"/>
  <c r="I45" i="5"/>
  <c r="O44" i="5"/>
  <c r="X43" i="6" s="1"/>
  <c r="M44" i="5"/>
  <c r="N43" i="6" s="1"/>
  <c r="K44" i="5"/>
  <c r="D43" i="6" s="1"/>
  <c r="I44" i="5"/>
  <c r="O43" i="5"/>
  <c r="X42" i="6" s="1"/>
  <c r="M43" i="5"/>
  <c r="N42" i="6" s="1"/>
  <c r="K43" i="5"/>
  <c r="D42" i="6" s="1"/>
  <c r="I43" i="5"/>
  <c r="O42" i="5"/>
  <c r="X41" i="6" s="1"/>
  <c r="M42" i="5"/>
  <c r="N41" i="6" s="1"/>
  <c r="K42" i="5"/>
  <c r="D41" i="6" s="1"/>
  <c r="I42" i="5"/>
  <c r="O41" i="5"/>
  <c r="X40" i="6" s="1"/>
  <c r="M41" i="5"/>
  <c r="N40" i="6" s="1"/>
  <c r="K41" i="5"/>
  <c r="D40" i="6" s="1"/>
  <c r="I41" i="5"/>
  <c r="O40" i="5"/>
  <c r="X39" i="6" s="1"/>
  <c r="M40" i="5"/>
  <c r="N39" i="6" s="1"/>
  <c r="K40" i="5"/>
  <c r="D39" i="6" s="1"/>
  <c r="I40" i="5"/>
  <c r="O39" i="5"/>
  <c r="X38" i="6" s="1"/>
  <c r="M39" i="5"/>
  <c r="N38" i="6" s="1"/>
  <c r="K39" i="5"/>
  <c r="D38" i="6" s="1"/>
  <c r="I39" i="5"/>
  <c r="O38" i="5"/>
  <c r="X37" i="6" s="1"/>
  <c r="M38" i="5"/>
  <c r="N37" i="6" s="1"/>
  <c r="K38" i="5"/>
  <c r="D37" i="6" s="1"/>
  <c r="I38" i="5"/>
  <c r="O37" i="5"/>
  <c r="X36" i="6" s="1"/>
  <c r="M37" i="5"/>
  <c r="N36" i="6" s="1"/>
  <c r="K37" i="5"/>
  <c r="D36" i="6" s="1"/>
  <c r="I37" i="5"/>
  <c r="O36" i="5"/>
  <c r="X35" i="6" s="1"/>
  <c r="M36" i="5"/>
  <c r="N35" i="6" s="1"/>
  <c r="K36" i="5"/>
  <c r="D35" i="6" s="1"/>
  <c r="I36" i="5"/>
  <c r="O35" i="5"/>
  <c r="X34" i="6" s="1"/>
  <c r="M35" i="5"/>
  <c r="N34" i="6" s="1"/>
  <c r="K35" i="5"/>
  <c r="D34" i="6" s="1"/>
  <c r="I35" i="5"/>
  <c r="O34" i="5"/>
  <c r="X33" i="6" s="1"/>
  <c r="M34" i="5"/>
  <c r="N33" i="6" s="1"/>
  <c r="K34" i="5"/>
  <c r="D33" i="6" s="1"/>
  <c r="I34" i="5"/>
  <c r="O33" i="5"/>
  <c r="X32" i="6" s="1"/>
  <c r="M33" i="5"/>
  <c r="N32" i="6" s="1"/>
  <c r="K33" i="5"/>
  <c r="D32" i="6" s="1"/>
  <c r="I33" i="5"/>
  <c r="O32" i="5"/>
  <c r="X31" i="6" s="1"/>
  <c r="M32" i="5"/>
  <c r="N31" i="6" s="1"/>
  <c r="K32" i="5"/>
  <c r="D31" i="6" s="1"/>
  <c r="I32" i="5"/>
  <c r="I31" i="5" s="1"/>
  <c r="O31" i="5"/>
  <c r="X30" i="6" s="1"/>
  <c r="D31" i="5"/>
  <c r="K31" i="5" s="1"/>
  <c r="D30" i="6" s="1"/>
  <c r="O30" i="5"/>
  <c r="X29" i="6" s="1"/>
  <c r="M30" i="5"/>
  <c r="N29" i="6" s="1"/>
  <c r="K30" i="5"/>
  <c r="D29" i="6" s="1"/>
  <c r="I30" i="5"/>
  <c r="O29" i="5"/>
  <c r="X28" i="6" s="1"/>
  <c r="M29" i="5"/>
  <c r="N28" i="6" s="1"/>
  <c r="K29" i="5"/>
  <c r="D28" i="6" s="1"/>
  <c r="I29" i="5"/>
  <c r="O28" i="5"/>
  <c r="X27" i="6" s="1"/>
  <c r="M28" i="5"/>
  <c r="N27" i="6" s="1"/>
  <c r="K28" i="5"/>
  <c r="D27" i="6" s="1"/>
  <c r="I28" i="5"/>
  <c r="O27" i="5"/>
  <c r="X26" i="6" s="1"/>
  <c r="M27" i="5"/>
  <c r="N26" i="6" s="1"/>
  <c r="K27" i="5"/>
  <c r="D26" i="6" s="1"/>
  <c r="I27" i="5"/>
  <c r="O26" i="5"/>
  <c r="X25" i="6" s="1"/>
  <c r="M26" i="5"/>
  <c r="N25" i="6" s="1"/>
  <c r="K26" i="5"/>
  <c r="D25" i="6" s="1"/>
  <c r="I26" i="5"/>
  <c r="O25" i="5"/>
  <c r="X24" i="6" s="1"/>
  <c r="M25" i="5"/>
  <c r="N24" i="6" s="1"/>
  <c r="K25" i="5"/>
  <c r="D24" i="6" s="1"/>
  <c r="I25" i="5"/>
  <c r="O24" i="5"/>
  <c r="X23" i="6" s="1"/>
  <c r="M24" i="5"/>
  <c r="N23" i="6" s="1"/>
  <c r="K24" i="5"/>
  <c r="D23" i="6" s="1"/>
  <c r="I24" i="5"/>
  <c r="O23" i="5"/>
  <c r="X22" i="6" s="1"/>
  <c r="M23" i="5"/>
  <c r="N22" i="6" s="1"/>
  <c r="K23" i="5"/>
  <c r="D22" i="6" s="1"/>
  <c r="I23" i="5"/>
  <c r="O22" i="5"/>
  <c r="X21" i="6" s="1"/>
  <c r="M22" i="5"/>
  <c r="N21" i="6" s="1"/>
  <c r="K22" i="5"/>
  <c r="D21" i="6" s="1"/>
  <c r="I22" i="5"/>
  <c r="O21" i="5"/>
  <c r="X20" i="6" s="1"/>
  <c r="M21" i="5"/>
  <c r="N20" i="6" s="1"/>
  <c r="K21" i="5"/>
  <c r="D20" i="6" s="1"/>
  <c r="I21" i="5"/>
  <c r="O20" i="5"/>
  <c r="X19" i="6" s="1"/>
  <c r="M20" i="5"/>
  <c r="N19" i="6" s="1"/>
  <c r="K20" i="5"/>
  <c r="D19" i="6" s="1"/>
  <c r="I20" i="5"/>
  <c r="O19" i="5"/>
  <c r="X18" i="6" s="1"/>
  <c r="M19" i="5"/>
  <c r="N18" i="6" s="1"/>
  <c r="K19" i="5"/>
  <c r="D18" i="6" s="1"/>
  <c r="I19" i="5"/>
  <c r="I18" i="5" s="1"/>
  <c r="O18" i="5"/>
  <c r="X17" i="6" s="1"/>
  <c r="D18" i="5"/>
  <c r="K18" i="5" s="1"/>
  <c r="D17" i="6" s="1"/>
  <c r="O17" i="5"/>
  <c r="X16" i="6" s="1"/>
  <c r="M17" i="5"/>
  <c r="N16" i="6" s="1"/>
  <c r="K17" i="5"/>
  <c r="D16" i="6" s="1"/>
  <c r="I17" i="5"/>
  <c r="O16" i="5"/>
  <c r="X15" i="6" s="1"/>
  <c r="M16" i="5"/>
  <c r="N15" i="6" s="1"/>
  <c r="K16" i="5"/>
  <c r="D15" i="6" s="1"/>
  <c r="I16" i="5"/>
  <c r="O15" i="5"/>
  <c r="X14" i="6" s="1"/>
  <c r="M15" i="5"/>
  <c r="N14" i="6" s="1"/>
  <c r="K15" i="5"/>
  <c r="D14" i="6" s="1"/>
  <c r="I15" i="5"/>
  <c r="O14" i="5"/>
  <c r="X13" i="6" s="1"/>
  <c r="M14" i="5"/>
  <c r="N13" i="6" s="1"/>
  <c r="K14" i="5"/>
  <c r="D13" i="6" s="1"/>
  <c r="I14" i="5"/>
  <c r="O13" i="5"/>
  <c r="X12" i="6" s="1"/>
  <c r="M13" i="5"/>
  <c r="N12" i="6" s="1"/>
  <c r="K13" i="5"/>
  <c r="D12" i="6" s="1"/>
  <c r="I13" i="5"/>
  <c r="O12" i="5"/>
  <c r="X11" i="6" s="1"/>
  <c r="M12" i="5"/>
  <c r="N11" i="6" s="1"/>
  <c r="K12" i="5"/>
  <c r="D11" i="6" s="1"/>
  <c r="I12" i="5"/>
  <c r="O11" i="5"/>
  <c r="X10" i="6" s="1"/>
  <c r="M11" i="5"/>
  <c r="N10" i="6" s="1"/>
  <c r="K11" i="5"/>
  <c r="D10" i="6" s="1"/>
  <c r="I11" i="5"/>
  <c r="O10" i="5"/>
  <c r="X9" i="6" s="1"/>
  <c r="M10" i="5"/>
  <c r="N9" i="6" s="1"/>
  <c r="K10" i="5"/>
  <c r="D9" i="6" s="1"/>
  <c r="I10" i="5"/>
  <c r="O9" i="5"/>
  <c r="M9" i="5"/>
  <c r="N8" i="6" s="1"/>
  <c r="K9" i="5"/>
  <c r="D8" i="6" s="1"/>
  <c r="I9" i="5"/>
  <c r="I8" i="5" s="1"/>
  <c r="O8" i="5"/>
  <c r="X7" i="6" s="1"/>
  <c r="D8" i="5"/>
  <c r="O7" i="5"/>
  <c r="M7" i="5"/>
  <c r="K7" i="5"/>
  <c r="I7" i="5"/>
  <c r="O6" i="5"/>
  <c r="X6" i="6" s="1"/>
  <c r="O9" i="4"/>
  <c r="M9" i="4"/>
  <c r="K9" i="4"/>
  <c r="E8" i="6" s="1"/>
  <c r="O11" i="4"/>
  <c r="M11" i="4"/>
  <c r="K11" i="4"/>
  <c r="E10" i="6" s="1"/>
  <c r="O111" i="4"/>
  <c r="Y109" i="6" s="1"/>
  <c r="M111" i="4"/>
  <c r="K111" i="4"/>
  <c r="O6" i="4"/>
  <c r="Y6" i="6" s="1"/>
  <c r="O124" i="4"/>
  <c r="M124" i="4"/>
  <c r="K124" i="4"/>
  <c r="I124" i="4"/>
  <c r="O123" i="4"/>
  <c r="M123" i="4"/>
  <c r="K123" i="4"/>
  <c r="I123" i="4"/>
  <c r="O122" i="4"/>
  <c r="M122" i="4"/>
  <c r="K122" i="4"/>
  <c r="I122" i="4"/>
  <c r="O121" i="4"/>
  <c r="Y119" i="6" s="1"/>
  <c r="M121" i="4"/>
  <c r="K121" i="4"/>
  <c r="I121" i="4"/>
  <c r="O120" i="4"/>
  <c r="Y118" i="6" s="1"/>
  <c r="M120" i="4"/>
  <c r="K120" i="4"/>
  <c r="I120" i="4"/>
  <c r="O119" i="4"/>
  <c r="Y117" i="6" s="1"/>
  <c r="M119" i="4"/>
  <c r="K119" i="4"/>
  <c r="I119" i="4"/>
  <c r="O118" i="4"/>
  <c r="Y116" i="6" s="1"/>
  <c r="M118" i="4"/>
  <c r="K118" i="4"/>
  <c r="I118" i="4"/>
  <c r="O117" i="4"/>
  <c r="Y115" i="6" s="1"/>
  <c r="M117" i="4"/>
  <c r="K117" i="4"/>
  <c r="I117" i="4"/>
  <c r="I116" i="4" s="1"/>
  <c r="O116" i="4"/>
  <c r="Y114" i="6" s="1"/>
  <c r="D116" i="4"/>
  <c r="K116" i="4" s="1"/>
  <c r="E114" i="6" s="1"/>
  <c r="O113" i="4"/>
  <c r="M113" i="4"/>
  <c r="K113" i="4"/>
  <c r="I113" i="4"/>
  <c r="O112" i="4"/>
  <c r="M112" i="4"/>
  <c r="K112" i="4"/>
  <c r="I112" i="4"/>
  <c r="I111" i="4"/>
  <c r="O110" i="4"/>
  <c r="M110" i="4"/>
  <c r="K110" i="4"/>
  <c r="I110" i="4"/>
  <c r="O109" i="4"/>
  <c r="M109" i="4"/>
  <c r="K109" i="4"/>
  <c r="I109" i="4"/>
  <c r="O108" i="4"/>
  <c r="M108" i="4"/>
  <c r="K108" i="4"/>
  <c r="I108" i="4"/>
  <c r="O107" i="4"/>
  <c r="M107" i="4"/>
  <c r="K107" i="4"/>
  <c r="I107" i="4"/>
  <c r="O106" i="4"/>
  <c r="M106" i="4"/>
  <c r="K106" i="4"/>
  <c r="I106" i="4"/>
  <c r="O105" i="4"/>
  <c r="M105" i="4"/>
  <c r="K105" i="4"/>
  <c r="I105" i="4"/>
  <c r="O104" i="4"/>
  <c r="Y102" i="6" s="1"/>
  <c r="M104" i="4"/>
  <c r="K104" i="4"/>
  <c r="I104" i="4"/>
  <c r="O103" i="4"/>
  <c r="M103" i="4"/>
  <c r="K103" i="4"/>
  <c r="I103" i="4"/>
  <c r="O102" i="4"/>
  <c r="Y100" i="6" s="1"/>
  <c r="M102" i="4"/>
  <c r="K102" i="4"/>
  <c r="I102" i="4"/>
  <c r="O101" i="4"/>
  <c r="M101" i="4"/>
  <c r="K101" i="4"/>
  <c r="I101" i="4"/>
  <c r="O100" i="4"/>
  <c r="M100" i="4"/>
  <c r="K100" i="4"/>
  <c r="I100" i="4"/>
  <c r="O99" i="4"/>
  <c r="Y97" i="6" s="1"/>
  <c r="M99" i="4"/>
  <c r="K99" i="4"/>
  <c r="I99" i="4"/>
  <c r="O98" i="4"/>
  <c r="M98" i="4"/>
  <c r="K98" i="4"/>
  <c r="I98" i="4"/>
  <c r="O97" i="4"/>
  <c r="M97" i="4"/>
  <c r="K97" i="4"/>
  <c r="I97" i="4"/>
  <c r="O96" i="4"/>
  <c r="M96" i="4"/>
  <c r="K96" i="4"/>
  <c r="I96" i="4"/>
  <c r="O95" i="4"/>
  <c r="M95" i="4"/>
  <c r="K95" i="4"/>
  <c r="I95" i="4"/>
  <c r="O94" i="4"/>
  <c r="M94" i="4"/>
  <c r="K94" i="4"/>
  <c r="I94" i="4"/>
  <c r="O93" i="4"/>
  <c r="M93" i="4"/>
  <c r="K93" i="4"/>
  <c r="I93" i="4"/>
  <c r="O92" i="4"/>
  <c r="M92" i="4"/>
  <c r="K92" i="4"/>
  <c r="I92" i="4"/>
  <c r="O91" i="4"/>
  <c r="Y90" i="6" s="1"/>
  <c r="M91" i="4"/>
  <c r="K91" i="4"/>
  <c r="I91" i="4"/>
  <c r="O90" i="4"/>
  <c r="M90" i="4"/>
  <c r="K90" i="4"/>
  <c r="I90" i="4"/>
  <c r="O89" i="4"/>
  <c r="M89" i="4"/>
  <c r="K89" i="4"/>
  <c r="I89" i="4"/>
  <c r="O88" i="4"/>
  <c r="M88" i="4"/>
  <c r="K88" i="4"/>
  <c r="I88" i="4"/>
  <c r="O87" i="4"/>
  <c r="M87" i="4"/>
  <c r="K87" i="4"/>
  <c r="I87" i="4"/>
  <c r="O86" i="4"/>
  <c r="M86" i="4"/>
  <c r="K86" i="4"/>
  <c r="I86" i="4"/>
  <c r="O85" i="4"/>
  <c r="M85" i="4"/>
  <c r="K85" i="4"/>
  <c r="I85" i="4"/>
  <c r="O84" i="4"/>
  <c r="Y83" i="6" s="1"/>
  <c r="D84" i="4"/>
  <c r="K84" i="4" s="1"/>
  <c r="E83" i="6" s="1"/>
  <c r="O82" i="4"/>
  <c r="M82" i="4"/>
  <c r="K82" i="4"/>
  <c r="I82" i="4"/>
  <c r="O81" i="4"/>
  <c r="M81" i="4"/>
  <c r="K81" i="4"/>
  <c r="I81" i="4"/>
  <c r="O80" i="4"/>
  <c r="M80" i="4"/>
  <c r="K80" i="4"/>
  <c r="I80" i="4"/>
  <c r="O79" i="4"/>
  <c r="Y78" i="6" s="1"/>
  <c r="M79" i="4"/>
  <c r="K79" i="4"/>
  <c r="I79" i="4"/>
  <c r="O78" i="4"/>
  <c r="M78" i="4"/>
  <c r="K78" i="4"/>
  <c r="I78" i="4"/>
  <c r="O77" i="4"/>
  <c r="M77" i="4"/>
  <c r="K77" i="4"/>
  <c r="I77" i="4"/>
  <c r="O76" i="4"/>
  <c r="Y75" i="6" s="1"/>
  <c r="M76" i="4"/>
  <c r="K76" i="4"/>
  <c r="I76" i="4"/>
  <c r="O75" i="4"/>
  <c r="M75" i="4"/>
  <c r="K75" i="4"/>
  <c r="I75" i="4"/>
  <c r="O74" i="4"/>
  <c r="M74" i="4"/>
  <c r="K74" i="4"/>
  <c r="I74" i="4"/>
  <c r="O73" i="4"/>
  <c r="M73" i="4"/>
  <c r="K73" i="4"/>
  <c r="I73" i="4"/>
  <c r="O72" i="4"/>
  <c r="Y71" i="6" s="1"/>
  <c r="M72" i="4"/>
  <c r="K72" i="4"/>
  <c r="I72" i="4"/>
  <c r="O71" i="4"/>
  <c r="Y70" i="6" s="1"/>
  <c r="M71" i="4"/>
  <c r="K71" i="4"/>
  <c r="I71" i="4"/>
  <c r="O70" i="4"/>
  <c r="Y69" i="6" s="1"/>
  <c r="M70" i="4"/>
  <c r="K70" i="4"/>
  <c r="I70" i="4"/>
  <c r="O69" i="4"/>
  <c r="Y68" i="6" s="1"/>
  <c r="D69" i="4"/>
  <c r="K69" i="4" s="1"/>
  <c r="O68" i="4"/>
  <c r="Y67" i="6" s="1"/>
  <c r="M68" i="4"/>
  <c r="K68" i="4"/>
  <c r="I68" i="4"/>
  <c r="O67" i="4"/>
  <c r="M67" i="4"/>
  <c r="K67" i="4"/>
  <c r="I67" i="4"/>
  <c r="O66" i="4"/>
  <c r="Y65" i="6" s="1"/>
  <c r="M66" i="4"/>
  <c r="K66" i="4"/>
  <c r="I66" i="4"/>
  <c r="O65" i="4"/>
  <c r="M65" i="4"/>
  <c r="K65" i="4"/>
  <c r="I65" i="4"/>
  <c r="O64" i="4"/>
  <c r="Y63" i="6" s="1"/>
  <c r="M64" i="4"/>
  <c r="K64" i="4"/>
  <c r="I64" i="4"/>
  <c r="O63" i="4"/>
  <c r="M63" i="4"/>
  <c r="K63" i="4"/>
  <c r="I63" i="4"/>
  <c r="O62" i="4"/>
  <c r="M62" i="4"/>
  <c r="K62" i="4"/>
  <c r="I62" i="4"/>
  <c r="O61" i="4"/>
  <c r="M61" i="4"/>
  <c r="K61" i="4"/>
  <c r="I61" i="4"/>
  <c r="O60" i="4"/>
  <c r="M60" i="4"/>
  <c r="K60" i="4"/>
  <c r="I60" i="4"/>
  <c r="O59" i="4"/>
  <c r="M59" i="4"/>
  <c r="K59" i="4"/>
  <c r="I59" i="4"/>
  <c r="O58" i="4"/>
  <c r="M58" i="4"/>
  <c r="K58" i="4"/>
  <c r="I58" i="4"/>
  <c r="O57" i="4"/>
  <c r="M57" i="4"/>
  <c r="K57" i="4"/>
  <c r="I57" i="4"/>
  <c r="O56" i="4"/>
  <c r="M56" i="4"/>
  <c r="K56" i="4"/>
  <c r="I56" i="4"/>
  <c r="O55" i="4"/>
  <c r="M55" i="4"/>
  <c r="K55" i="4"/>
  <c r="I55" i="4"/>
  <c r="O54" i="4"/>
  <c r="Y53" i="6" s="1"/>
  <c r="M54" i="4"/>
  <c r="K54" i="4"/>
  <c r="I54" i="4"/>
  <c r="O53" i="4"/>
  <c r="M53" i="4"/>
  <c r="K53" i="4"/>
  <c r="I53" i="4"/>
  <c r="O52" i="4"/>
  <c r="Y51" i="6" s="1"/>
  <c r="M52" i="4"/>
  <c r="K52" i="4"/>
  <c r="I52" i="4"/>
  <c r="O51" i="4"/>
  <c r="Y50" i="6" s="1"/>
  <c r="M51" i="4"/>
  <c r="K51" i="4"/>
  <c r="I51" i="4"/>
  <c r="O50" i="4"/>
  <c r="Y49" i="6" s="1"/>
  <c r="M50" i="4"/>
  <c r="K50" i="4"/>
  <c r="I50" i="4"/>
  <c r="I49" i="4" s="1"/>
  <c r="O49" i="4"/>
  <c r="Y48" i="6" s="1"/>
  <c r="D49" i="4"/>
  <c r="K49" i="4" s="1"/>
  <c r="O48" i="4"/>
  <c r="M48" i="4"/>
  <c r="K48" i="4"/>
  <c r="I48" i="4"/>
  <c r="O47" i="4"/>
  <c r="Y46" i="6" s="1"/>
  <c r="M47" i="4"/>
  <c r="K47" i="4"/>
  <c r="I47" i="4"/>
  <c r="O46" i="4"/>
  <c r="M46" i="4"/>
  <c r="K46" i="4"/>
  <c r="I46" i="4"/>
  <c r="O45" i="4"/>
  <c r="Y44" i="6" s="1"/>
  <c r="M45" i="4"/>
  <c r="K45" i="4"/>
  <c r="I45" i="4"/>
  <c r="O44" i="4"/>
  <c r="M44" i="4"/>
  <c r="K44" i="4"/>
  <c r="I44" i="4"/>
  <c r="O43" i="4"/>
  <c r="M43" i="4"/>
  <c r="K43" i="4"/>
  <c r="I43" i="4"/>
  <c r="O42" i="4"/>
  <c r="M42" i="4"/>
  <c r="K42" i="4"/>
  <c r="I42" i="4"/>
  <c r="O41" i="4"/>
  <c r="M41" i="4"/>
  <c r="K41" i="4"/>
  <c r="I41" i="4"/>
  <c r="O40" i="4"/>
  <c r="M40" i="4"/>
  <c r="K40" i="4"/>
  <c r="I40" i="4"/>
  <c r="O39" i="4"/>
  <c r="Y38" i="6" s="1"/>
  <c r="M39" i="4"/>
  <c r="K39" i="4"/>
  <c r="I39" i="4"/>
  <c r="O38" i="4"/>
  <c r="M38" i="4"/>
  <c r="K38" i="4"/>
  <c r="I38" i="4"/>
  <c r="O37" i="4"/>
  <c r="M37" i="4"/>
  <c r="K37" i="4"/>
  <c r="I37" i="4"/>
  <c r="O36" i="4"/>
  <c r="M36" i="4"/>
  <c r="K36" i="4"/>
  <c r="I36" i="4"/>
  <c r="O35" i="4"/>
  <c r="M35" i="4"/>
  <c r="K35" i="4"/>
  <c r="I35" i="4"/>
  <c r="O34" i="4"/>
  <c r="M34" i="4"/>
  <c r="K34" i="4"/>
  <c r="I34" i="4"/>
  <c r="O33" i="4"/>
  <c r="M33" i="4"/>
  <c r="K33" i="4"/>
  <c r="I33" i="4"/>
  <c r="O32" i="4"/>
  <c r="Y31" i="6" s="1"/>
  <c r="M32" i="4"/>
  <c r="K32" i="4"/>
  <c r="I32" i="4"/>
  <c r="O31" i="4"/>
  <c r="Y30" i="6" s="1"/>
  <c r="D31" i="4"/>
  <c r="K31" i="4" s="1"/>
  <c r="O30" i="4"/>
  <c r="M30" i="4"/>
  <c r="K30" i="4"/>
  <c r="I30" i="4"/>
  <c r="O29" i="4"/>
  <c r="Y28" i="6" s="1"/>
  <c r="M29" i="4"/>
  <c r="K29" i="4"/>
  <c r="I29" i="4"/>
  <c r="O28" i="4"/>
  <c r="Y27" i="6" s="1"/>
  <c r="M28" i="4"/>
  <c r="K28" i="4"/>
  <c r="I28" i="4"/>
  <c r="O27" i="4"/>
  <c r="M27" i="4"/>
  <c r="K27" i="4"/>
  <c r="I27" i="4"/>
  <c r="O26" i="4"/>
  <c r="Y25" i="6" s="1"/>
  <c r="M26" i="4"/>
  <c r="K26" i="4"/>
  <c r="I26" i="4"/>
  <c r="O25" i="4"/>
  <c r="M25" i="4"/>
  <c r="O24" i="6" s="1"/>
  <c r="K25" i="4"/>
  <c r="E24" i="6" s="1"/>
  <c r="I25" i="4"/>
  <c r="O24" i="4"/>
  <c r="M24" i="4"/>
  <c r="O23" i="6" s="1"/>
  <c r="K24" i="4"/>
  <c r="E23" i="6" s="1"/>
  <c r="I24" i="4"/>
  <c r="O23" i="4"/>
  <c r="M23" i="4"/>
  <c r="O22" i="6" s="1"/>
  <c r="K23" i="4"/>
  <c r="E22" i="6" s="1"/>
  <c r="I23" i="4"/>
  <c r="O22" i="4"/>
  <c r="Y21" i="6" s="1"/>
  <c r="M22" i="4"/>
  <c r="O21" i="6" s="1"/>
  <c r="K22" i="4"/>
  <c r="E21" i="6" s="1"/>
  <c r="I22" i="4"/>
  <c r="O21" i="4"/>
  <c r="M21" i="4"/>
  <c r="O20" i="6" s="1"/>
  <c r="K21" i="4"/>
  <c r="E20" i="6" s="1"/>
  <c r="I21" i="4"/>
  <c r="O20" i="4"/>
  <c r="Y19" i="6" s="1"/>
  <c r="M20" i="4"/>
  <c r="O19" i="6" s="1"/>
  <c r="K20" i="4"/>
  <c r="E19" i="6" s="1"/>
  <c r="I20" i="4"/>
  <c r="O19" i="4"/>
  <c r="Y18" i="6" s="1"/>
  <c r="M19" i="4"/>
  <c r="O18" i="6" s="1"/>
  <c r="K19" i="4"/>
  <c r="E18" i="6" s="1"/>
  <c r="I19" i="4"/>
  <c r="O18" i="4"/>
  <c r="Y17" i="6" s="1"/>
  <c r="D18" i="4"/>
  <c r="K18" i="4" s="1"/>
  <c r="E17" i="6" s="1"/>
  <c r="O17" i="4"/>
  <c r="M17" i="4"/>
  <c r="O16" i="6" s="1"/>
  <c r="K17" i="4"/>
  <c r="E16" i="6" s="1"/>
  <c r="I17" i="4"/>
  <c r="O16" i="4"/>
  <c r="M16" i="4"/>
  <c r="O15" i="6" s="1"/>
  <c r="K16" i="4"/>
  <c r="E15" i="6" s="1"/>
  <c r="I16" i="4"/>
  <c r="O15" i="4"/>
  <c r="M15" i="4"/>
  <c r="O14" i="6" s="1"/>
  <c r="K15" i="4"/>
  <c r="E14" i="6" s="1"/>
  <c r="I15" i="4"/>
  <c r="O14" i="4"/>
  <c r="Y13" i="6" s="1"/>
  <c r="M14" i="4"/>
  <c r="O13" i="6" s="1"/>
  <c r="K14" i="4"/>
  <c r="E13" i="6" s="1"/>
  <c r="I14" i="4"/>
  <c r="O13" i="4"/>
  <c r="Y12" i="6" s="1"/>
  <c r="M13" i="4"/>
  <c r="O12" i="6" s="1"/>
  <c r="K13" i="4"/>
  <c r="E12" i="6" s="1"/>
  <c r="I13" i="4"/>
  <c r="O12" i="4"/>
  <c r="Y11" i="6" s="1"/>
  <c r="M12" i="4"/>
  <c r="O11" i="6" s="1"/>
  <c r="K12" i="4"/>
  <c r="E11" i="6" s="1"/>
  <c r="I12" i="4"/>
  <c r="I11" i="4"/>
  <c r="O10" i="4"/>
  <c r="M10" i="4"/>
  <c r="O9" i="6" s="1"/>
  <c r="K10" i="4"/>
  <c r="E9" i="6" s="1"/>
  <c r="I10" i="4"/>
  <c r="I9" i="4"/>
  <c r="O8" i="4"/>
  <c r="Y7" i="6" s="1"/>
  <c r="D8" i="4"/>
  <c r="K8" i="4" s="1"/>
  <c r="E7" i="6" s="1"/>
  <c r="O7" i="4"/>
  <c r="M7" i="4"/>
  <c r="K7" i="4"/>
  <c r="I7" i="4"/>
  <c r="O126" i="4" l="1"/>
  <c r="I18" i="4"/>
  <c r="Y8" i="6"/>
  <c r="X8" i="6"/>
  <c r="O126" i="5"/>
  <c r="L124" i="5"/>
  <c r="N52" i="5"/>
  <c r="S51" i="6" s="1"/>
  <c r="N113" i="5"/>
  <c r="S111" i="6" s="1"/>
  <c r="L50" i="5"/>
  <c r="I49" i="6" s="1"/>
  <c r="L51" i="5"/>
  <c r="I50" i="6" s="1"/>
  <c r="L52" i="5"/>
  <c r="I51" i="6" s="1"/>
  <c r="L53" i="5"/>
  <c r="I52" i="6" s="1"/>
  <c r="L54" i="5"/>
  <c r="I53" i="6" s="1"/>
  <c r="L55" i="5"/>
  <c r="I54" i="6" s="1"/>
  <c r="L56" i="5"/>
  <c r="I55" i="6" s="1"/>
  <c r="L57" i="5"/>
  <c r="I56" i="6" s="1"/>
  <c r="L58" i="5"/>
  <c r="I57" i="6" s="1"/>
  <c r="L59" i="5"/>
  <c r="I58" i="6" s="1"/>
  <c r="L60" i="5"/>
  <c r="I59" i="6" s="1"/>
  <c r="L61" i="5"/>
  <c r="I60" i="6" s="1"/>
  <c r="L62" i="5"/>
  <c r="I61" i="6" s="1"/>
  <c r="L63" i="5"/>
  <c r="I62" i="6" s="1"/>
  <c r="L64" i="5"/>
  <c r="I63" i="6" s="1"/>
  <c r="L65" i="5"/>
  <c r="I64" i="6" s="1"/>
  <c r="L66" i="5"/>
  <c r="I65" i="6" s="1"/>
  <c r="L67" i="5"/>
  <c r="I66" i="6" s="1"/>
  <c r="L68" i="5"/>
  <c r="I67" i="6" s="1"/>
  <c r="M69" i="5"/>
  <c r="N68" i="6" s="1"/>
  <c r="L85" i="5"/>
  <c r="I84" i="6" s="1"/>
  <c r="L86" i="5"/>
  <c r="I85" i="6" s="1"/>
  <c r="L87" i="5"/>
  <c r="I86" i="6" s="1"/>
  <c r="L88" i="5"/>
  <c r="I87" i="6" s="1"/>
  <c r="L89" i="5"/>
  <c r="I88" i="6" s="1"/>
  <c r="L90" i="5"/>
  <c r="I89" i="6" s="1"/>
  <c r="L91" i="5"/>
  <c r="I90" i="6" s="1"/>
  <c r="L92" i="5"/>
  <c r="I91" i="6" s="1"/>
  <c r="L93" i="5"/>
  <c r="I92" i="6" s="1"/>
  <c r="L94" i="5"/>
  <c r="L95" i="5"/>
  <c r="I93" i="6" s="1"/>
  <c r="L96" i="5"/>
  <c r="I94" i="6" s="1"/>
  <c r="L97" i="5"/>
  <c r="I95" i="6" s="1"/>
  <c r="L98" i="5"/>
  <c r="I96" i="6" s="1"/>
  <c r="L99" i="5"/>
  <c r="I97" i="6" s="1"/>
  <c r="L100" i="5"/>
  <c r="I98" i="6" s="1"/>
  <c r="L101" i="5"/>
  <c r="I99" i="6" s="1"/>
  <c r="L102" i="5"/>
  <c r="I100" i="6" s="1"/>
  <c r="L103" i="5"/>
  <c r="I101" i="6" s="1"/>
  <c r="L104" i="5"/>
  <c r="I102" i="6" s="1"/>
  <c r="L105" i="5"/>
  <c r="I103" i="6" s="1"/>
  <c r="L106" i="5"/>
  <c r="I104" i="6" s="1"/>
  <c r="L11" i="4"/>
  <c r="J10" i="6" s="1"/>
  <c r="O10" i="6"/>
  <c r="I31" i="4"/>
  <c r="I69" i="4"/>
  <c r="N11" i="4"/>
  <c r="T10" i="6" s="1"/>
  <c r="L9" i="4"/>
  <c r="J8" i="6" s="1"/>
  <c r="O8" i="6"/>
  <c r="N111" i="4"/>
  <c r="T109" i="6" s="1"/>
  <c r="M49" i="4"/>
  <c r="O48" i="6" s="1"/>
  <c r="I84" i="4"/>
  <c r="L111" i="4"/>
  <c r="N9" i="4"/>
  <c r="T8" i="6" s="1"/>
  <c r="L32" i="5"/>
  <c r="I31" i="6" s="1"/>
  <c r="L33" i="5"/>
  <c r="I32" i="6" s="1"/>
  <c r="L34" i="5"/>
  <c r="I33" i="6" s="1"/>
  <c r="L35" i="5"/>
  <c r="I34" i="6" s="1"/>
  <c r="L36" i="5"/>
  <c r="I35" i="6" s="1"/>
  <c r="L37" i="5"/>
  <c r="I36" i="6" s="1"/>
  <c r="L38" i="5"/>
  <c r="I37" i="6" s="1"/>
  <c r="L39" i="5"/>
  <c r="I38" i="6" s="1"/>
  <c r="L40" i="5"/>
  <c r="I39" i="6" s="1"/>
  <c r="L41" i="5"/>
  <c r="I40" i="6" s="1"/>
  <c r="L42" i="5"/>
  <c r="I41" i="6" s="1"/>
  <c r="L43" i="5"/>
  <c r="I42" i="6" s="1"/>
  <c r="N50" i="5"/>
  <c r="S49" i="6" s="1"/>
  <c r="N51" i="5"/>
  <c r="S50" i="6" s="1"/>
  <c r="N114" i="6"/>
  <c r="N124" i="5"/>
  <c r="L7" i="5"/>
  <c r="M8" i="5"/>
  <c r="N7" i="6" s="1"/>
  <c r="I49" i="5"/>
  <c r="N53" i="5"/>
  <c r="S52" i="6" s="1"/>
  <c r="N54" i="5"/>
  <c r="S53" i="6" s="1"/>
  <c r="N55" i="5"/>
  <c r="S54" i="6" s="1"/>
  <c r="N56" i="5"/>
  <c r="S55" i="6" s="1"/>
  <c r="N57" i="5"/>
  <c r="S56" i="6" s="1"/>
  <c r="N58" i="5"/>
  <c r="S57" i="6" s="1"/>
  <c r="N59" i="5"/>
  <c r="S58" i="6" s="1"/>
  <c r="N60" i="5"/>
  <c r="S59" i="6" s="1"/>
  <c r="N61" i="5"/>
  <c r="S60" i="6" s="1"/>
  <c r="N62" i="5"/>
  <c r="S61" i="6" s="1"/>
  <c r="N63" i="5"/>
  <c r="S62" i="6" s="1"/>
  <c r="N64" i="5"/>
  <c r="S63" i="6" s="1"/>
  <c r="N65" i="5"/>
  <c r="S64" i="6" s="1"/>
  <c r="N66" i="5"/>
  <c r="S65" i="6" s="1"/>
  <c r="N67" i="5"/>
  <c r="S66" i="6" s="1"/>
  <c r="N7" i="5"/>
  <c r="I116" i="5"/>
  <c r="L44" i="5"/>
  <c r="I43" i="6" s="1"/>
  <c r="L45" i="5"/>
  <c r="I44" i="6" s="1"/>
  <c r="L46" i="5"/>
  <c r="I45" i="6" s="1"/>
  <c r="L107" i="5"/>
  <c r="I105" i="6" s="1"/>
  <c r="L108" i="5"/>
  <c r="I106" i="6" s="1"/>
  <c r="L109" i="5"/>
  <c r="I107" i="6" s="1"/>
  <c r="L110" i="5"/>
  <c r="I108" i="6" s="1"/>
  <c r="L19" i="5"/>
  <c r="I18" i="6" s="1"/>
  <c r="L20" i="5"/>
  <c r="I19" i="6" s="1"/>
  <c r="L21" i="5"/>
  <c r="I20" i="6" s="1"/>
  <c r="L22" i="5"/>
  <c r="I21" i="6" s="1"/>
  <c r="L23" i="5"/>
  <c r="I22" i="6" s="1"/>
  <c r="L24" i="5"/>
  <c r="I23" i="6" s="1"/>
  <c r="L25" i="5"/>
  <c r="I24" i="6" s="1"/>
  <c r="L26" i="5"/>
  <c r="I25" i="6" s="1"/>
  <c r="L27" i="5"/>
  <c r="I26" i="6" s="1"/>
  <c r="L28" i="5"/>
  <c r="I27" i="6" s="1"/>
  <c r="L29" i="5"/>
  <c r="I28" i="6" s="1"/>
  <c r="N68" i="5"/>
  <c r="S67" i="6" s="1"/>
  <c r="L111" i="5"/>
  <c r="I109" i="6" s="1"/>
  <c r="L112" i="5"/>
  <c r="I110" i="6" s="1"/>
  <c r="M84" i="5"/>
  <c r="N83" i="6" s="1"/>
  <c r="N85" i="5"/>
  <c r="S84" i="6" s="1"/>
  <c r="N86" i="5"/>
  <c r="S85" i="6" s="1"/>
  <c r="N87" i="5"/>
  <c r="S86" i="6" s="1"/>
  <c r="N88" i="5"/>
  <c r="S87" i="6" s="1"/>
  <c r="N89" i="5"/>
  <c r="S88" i="6" s="1"/>
  <c r="N90" i="5"/>
  <c r="S89" i="6" s="1"/>
  <c r="N91" i="5"/>
  <c r="S90" i="6" s="1"/>
  <c r="N92" i="5"/>
  <c r="S91" i="6" s="1"/>
  <c r="N93" i="5"/>
  <c r="S92" i="6" s="1"/>
  <c r="N94" i="5"/>
  <c r="N95" i="5"/>
  <c r="S93" i="6" s="1"/>
  <c r="N96" i="5"/>
  <c r="S94" i="6" s="1"/>
  <c r="N97" i="5"/>
  <c r="S95" i="6" s="1"/>
  <c r="N98" i="5"/>
  <c r="S96" i="6" s="1"/>
  <c r="N99" i="5"/>
  <c r="S97" i="6" s="1"/>
  <c r="N100" i="5"/>
  <c r="S98" i="6" s="1"/>
  <c r="N101" i="5"/>
  <c r="S99" i="6" s="1"/>
  <c r="N102" i="5"/>
  <c r="S100" i="6" s="1"/>
  <c r="N103" i="5"/>
  <c r="S101" i="6" s="1"/>
  <c r="N104" i="5"/>
  <c r="S102" i="6" s="1"/>
  <c r="N105" i="5"/>
  <c r="S103" i="6" s="1"/>
  <c r="N106" i="5"/>
  <c r="S104" i="6" s="1"/>
  <c r="N107" i="5"/>
  <c r="S105" i="6" s="1"/>
  <c r="N108" i="5"/>
  <c r="S106" i="6" s="1"/>
  <c r="N109" i="5"/>
  <c r="S107" i="6" s="1"/>
  <c r="N110" i="5"/>
  <c r="S108" i="6" s="1"/>
  <c r="N111" i="5"/>
  <c r="S109" i="6" s="1"/>
  <c r="N112" i="5"/>
  <c r="S110" i="6" s="1"/>
  <c r="L48" i="5"/>
  <c r="I47" i="6" s="1"/>
  <c r="L47" i="5"/>
  <c r="I46" i="6" s="1"/>
  <c r="D6" i="5"/>
  <c r="K6" i="5" s="1"/>
  <c r="D6" i="6" s="1"/>
  <c r="M18" i="5"/>
  <c r="N17" i="6" s="1"/>
  <c r="N19" i="5"/>
  <c r="S18" i="6" s="1"/>
  <c r="N20" i="5"/>
  <c r="S19" i="6" s="1"/>
  <c r="N21" i="5"/>
  <c r="S20" i="6" s="1"/>
  <c r="N22" i="5"/>
  <c r="S21" i="6" s="1"/>
  <c r="N23" i="5"/>
  <c r="S22" i="6" s="1"/>
  <c r="N24" i="5"/>
  <c r="S23" i="6" s="1"/>
  <c r="N25" i="5"/>
  <c r="S24" i="6" s="1"/>
  <c r="N26" i="5"/>
  <c r="S25" i="6" s="1"/>
  <c r="N27" i="5"/>
  <c r="S26" i="6" s="1"/>
  <c r="N28" i="5"/>
  <c r="S27" i="6" s="1"/>
  <c r="N29" i="5"/>
  <c r="S28" i="6" s="1"/>
  <c r="N30" i="5"/>
  <c r="S29" i="6" s="1"/>
  <c r="L30" i="5"/>
  <c r="I29" i="6" s="1"/>
  <c r="L117" i="5"/>
  <c r="I115" i="6" s="1"/>
  <c r="L118" i="5"/>
  <c r="I116" i="6" s="1"/>
  <c r="L119" i="5"/>
  <c r="I117" i="6" s="1"/>
  <c r="L120" i="5"/>
  <c r="I118" i="6" s="1"/>
  <c r="L121" i="5"/>
  <c r="I119" i="6" s="1"/>
  <c r="L122" i="5"/>
  <c r="L123" i="5"/>
  <c r="N117" i="5"/>
  <c r="S115" i="6" s="1"/>
  <c r="N118" i="5"/>
  <c r="S116" i="6" s="1"/>
  <c r="N119" i="5"/>
  <c r="S117" i="6" s="1"/>
  <c r="N120" i="5"/>
  <c r="S118" i="6" s="1"/>
  <c r="N121" i="5"/>
  <c r="S119" i="6" s="1"/>
  <c r="N122" i="5"/>
  <c r="N123" i="5"/>
  <c r="L70" i="5"/>
  <c r="I69" i="6" s="1"/>
  <c r="L71" i="5"/>
  <c r="I70" i="6" s="1"/>
  <c r="L72" i="5"/>
  <c r="I71" i="6" s="1"/>
  <c r="L73" i="5"/>
  <c r="I72" i="6" s="1"/>
  <c r="L74" i="5"/>
  <c r="I73" i="6" s="1"/>
  <c r="L75" i="5"/>
  <c r="I74" i="6" s="1"/>
  <c r="L76" i="5"/>
  <c r="I75" i="6" s="1"/>
  <c r="L77" i="5"/>
  <c r="I76" i="6" s="1"/>
  <c r="L78" i="5"/>
  <c r="I77" i="6" s="1"/>
  <c r="L79" i="5"/>
  <c r="I78" i="6" s="1"/>
  <c r="L80" i="5"/>
  <c r="I79" i="6" s="1"/>
  <c r="L81" i="5"/>
  <c r="I80" i="6" s="1"/>
  <c r="L82" i="5"/>
  <c r="I81" i="6" s="1"/>
  <c r="N70" i="5"/>
  <c r="S69" i="6" s="1"/>
  <c r="N71" i="5"/>
  <c r="S70" i="6" s="1"/>
  <c r="N72" i="5"/>
  <c r="S71" i="6" s="1"/>
  <c r="N73" i="5"/>
  <c r="S72" i="6" s="1"/>
  <c r="N74" i="5"/>
  <c r="S73" i="6" s="1"/>
  <c r="N75" i="5"/>
  <c r="S74" i="6" s="1"/>
  <c r="N76" i="5"/>
  <c r="S75" i="6" s="1"/>
  <c r="N77" i="5"/>
  <c r="S76" i="6" s="1"/>
  <c r="N78" i="5"/>
  <c r="S77" i="6" s="1"/>
  <c r="N79" i="5"/>
  <c r="S78" i="6" s="1"/>
  <c r="N80" i="5"/>
  <c r="S79" i="6" s="1"/>
  <c r="N81" i="5"/>
  <c r="S80" i="6" s="1"/>
  <c r="N82" i="5"/>
  <c r="S81" i="6" s="1"/>
  <c r="M49" i="5"/>
  <c r="N48" i="6" s="1"/>
  <c r="M6" i="5"/>
  <c r="N6" i="6" s="1"/>
  <c r="I126" i="5"/>
  <c r="M31" i="5"/>
  <c r="N30" i="6" s="1"/>
  <c r="N32" i="5"/>
  <c r="S31" i="6" s="1"/>
  <c r="N33" i="5"/>
  <c r="S32" i="6" s="1"/>
  <c r="N34" i="5"/>
  <c r="S33" i="6" s="1"/>
  <c r="N35" i="5"/>
  <c r="S34" i="6" s="1"/>
  <c r="N36" i="5"/>
  <c r="S35" i="6" s="1"/>
  <c r="L9" i="5"/>
  <c r="I8" i="6" s="1"/>
  <c r="L10" i="5"/>
  <c r="I9" i="6" s="1"/>
  <c r="L11" i="5"/>
  <c r="I10" i="6" s="1"/>
  <c r="L12" i="5"/>
  <c r="I11" i="6" s="1"/>
  <c r="L13" i="5"/>
  <c r="I12" i="6" s="1"/>
  <c r="L14" i="5"/>
  <c r="I13" i="6" s="1"/>
  <c r="L15" i="5"/>
  <c r="I14" i="6" s="1"/>
  <c r="L16" i="5"/>
  <c r="I15" i="6" s="1"/>
  <c r="L17" i="5"/>
  <c r="I16" i="6" s="1"/>
  <c r="N9" i="5"/>
  <c r="S8" i="6" s="1"/>
  <c r="N10" i="5"/>
  <c r="S9" i="6" s="1"/>
  <c r="N11" i="5"/>
  <c r="S10" i="6" s="1"/>
  <c r="N12" i="5"/>
  <c r="S11" i="6" s="1"/>
  <c r="N13" i="5"/>
  <c r="S12" i="6" s="1"/>
  <c r="N14" i="5"/>
  <c r="S13" i="6" s="1"/>
  <c r="N15" i="5"/>
  <c r="S14" i="6" s="1"/>
  <c r="N16" i="5"/>
  <c r="S15" i="6" s="1"/>
  <c r="N17" i="5"/>
  <c r="S16" i="6" s="1"/>
  <c r="I6" i="5"/>
  <c r="K8" i="5"/>
  <c r="D7" i="6" s="1"/>
  <c r="N37" i="5"/>
  <c r="S36" i="6" s="1"/>
  <c r="N38" i="5"/>
  <c r="S37" i="6" s="1"/>
  <c r="N39" i="5"/>
  <c r="S38" i="6" s="1"/>
  <c r="N40" i="5"/>
  <c r="S39" i="6" s="1"/>
  <c r="N41" i="5"/>
  <c r="S40" i="6" s="1"/>
  <c r="N42" i="5"/>
  <c r="S41" i="6" s="1"/>
  <c r="N43" i="5"/>
  <c r="S42" i="6" s="1"/>
  <c r="N44" i="5"/>
  <c r="S43" i="6" s="1"/>
  <c r="N45" i="5"/>
  <c r="S44" i="6" s="1"/>
  <c r="N46" i="5"/>
  <c r="S45" i="6" s="1"/>
  <c r="N47" i="5"/>
  <c r="S46" i="6" s="1"/>
  <c r="N48" i="5"/>
  <c r="S47" i="6" s="1"/>
  <c r="L113" i="5"/>
  <c r="I111" i="6" s="1"/>
  <c r="L85" i="4"/>
  <c r="L86" i="4"/>
  <c r="L87" i="4"/>
  <c r="L88" i="4"/>
  <c r="L89" i="4"/>
  <c r="L90" i="4"/>
  <c r="L91" i="4"/>
  <c r="L92" i="4"/>
  <c r="L93" i="4"/>
  <c r="L94" i="4"/>
  <c r="L95" i="4"/>
  <c r="L96" i="4"/>
  <c r="L97" i="4"/>
  <c r="L98" i="4"/>
  <c r="L99" i="4"/>
  <c r="L100" i="4"/>
  <c r="L101" i="4"/>
  <c r="L102" i="4"/>
  <c r="L103" i="4"/>
  <c r="L104" i="4"/>
  <c r="L105" i="4"/>
  <c r="L117" i="4"/>
  <c r="L118" i="4"/>
  <c r="L119" i="4"/>
  <c r="L120" i="4"/>
  <c r="L121" i="4"/>
  <c r="L122" i="4"/>
  <c r="L123" i="4"/>
  <c r="L124" i="4"/>
  <c r="N85" i="4"/>
  <c r="N86" i="4"/>
  <c r="N87" i="4"/>
  <c r="N88" i="4"/>
  <c r="N89" i="4"/>
  <c r="N90" i="4"/>
  <c r="N91" i="4"/>
  <c r="T90" i="6" s="1"/>
  <c r="N92" i="4"/>
  <c r="N93" i="4"/>
  <c r="N94" i="4"/>
  <c r="N95" i="4"/>
  <c r="N96" i="4"/>
  <c r="N97" i="4"/>
  <c r="N98" i="4"/>
  <c r="N99" i="4"/>
  <c r="T97" i="6" s="1"/>
  <c r="N100" i="4"/>
  <c r="N101" i="4"/>
  <c r="N102" i="4"/>
  <c r="T100" i="6" s="1"/>
  <c r="N103" i="4"/>
  <c r="N104" i="4"/>
  <c r="T102" i="6" s="1"/>
  <c r="N105" i="4"/>
  <c r="N106" i="4"/>
  <c r="N107" i="4"/>
  <c r="N108" i="4"/>
  <c r="N109" i="4"/>
  <c r="N110" i="4"/>
  <c r="N112" i="4"/>
  <c r="N113" i="4"/>
  <c r="L106" i="4"/>
  <c r="L107" i="4"/>
  <c r="L108" i="4"/>
  <c r="L109" i="4"/>
  <c r="L110" i="4"/>
  <c r="L112" i="4"/>
  <c r="L113" i="4"/>
  <c r="L71" i="4"/>
  <c r="L72" i="4"/>
  <c r="L73" i="4"/>
  <c r="L74" i="4"/>
  <c r="L75" i="4"/>
  <c r="L76" i="4"/>
  <c r="L77" i="4"/>
  <c r="L78" i="4"/>
  <c r="L79" i="4"/>
  <c r="L80" i="4"/>
  <c r="L81" i="4"/>
  <c r="L82" i="4"/>
  <c r="L10" i="4"/>
  <c r="J9" i="6" s="1"/>
  <c r="L19" i="4"/>
  <c r="J18" i="6" s="1"/>
  <c r="L20" i="4"/>
  <c r="J19" i="6" s="1"/>
  <c r="L21" i="4"/>
  <c r="J20" i="6" s="1"/>
  <c r="L22" i="4"/>
  <c r="J21" i="6" s="1"/>
  <c r="L23" i="4"/>
  <c r="J22" i="6" s="1"/>
  <c r="L24" i="4"/>
  <c r="J23" i="6" s="1"/>
  <c r="L25" i="4"/>
  <c r="J24" i="6" s="1"/>
  <c r="L26" i="4"/>
  <c r="L27" i="4"/>
  <c r="L28" i="4"/>
  <c r="L29" i="4"/>
  <c r="I8" i="4"/>
  <c r="N10" i="4"/>
  <c r="T9" i="6" s="1"/>
  <c r="L50" i="4"/>
  <c r="L51" i="4"/>
  <c r="L52" i="4"/>
  <c r="L53" i="4"/>
  <c r="L54" i="4"/>
  <c r="L55" i="4"/>
  <c r="L56" i="4"/>
  <c r="L57" i="4"/>
  <c r="L58" i="4"/>
  <c r="L59" i="4"/>
  <c r="L60" i="4"/>
  <c r="L61" i="4"/>
  <c r="L62" i="4"/>
  <c r="L63" i="4"/>
  <c r="L64" i="4"/>
  <c r="L65" i="4"/>
  <c r="L66" i="4"/>
  <c r="L67" i="4"/>
  <c r="L68" i="4"/>
  <c r="L70" i="4"/>
  <c r="L30" i="4"/>
  <c r="N19" i="4"/>
  <c r="T18" i="6" s="1"/>
  <c r="N20" i="4"/>
  <c r="T19" i="6" s="1"/>
  <c r="N21" i="4"/>
  <c r="T20" i="6" s="1"/>
  <c r="N22" i="4"/>
  <c r="T21" i="6" s="1"/>
  <c r="N23" i="4"/>
  <c r="T22" i="6" s="1"/>
  <c r="N24" i="4"/>
  <c r="T23" i="6" s="1"/>
  <c r="N25" i="4"/>
  <c r="T24" i="6" s="1"/>
  <c r="N26" i="4"/>
  <c r="T25" i="6" s="1"/>
  <c r="N27" i="4"/>
  <c r="N28" i="4"/>
  <c r="T27" i="6" s="1"/>
  <c r="N29" i="4"/>
  <c r="T28" i="6" s="1"/>
  <c r="N30" i="4"/>
  <c r="N50" i="4"/>
  <c r="T49" i="6" s="1"/>
  <c r="N51" i="4"/>
  <c r="T50" i="6" s="1"/>
  <c r="N52" i="4"/>
  <c r="T51" i="6" s="1"/>
  <c r="N53" i="4"/>
  <c r="N54" i="4"/>
  <c r="T53" i="6" s="1"/>
  <c r="N55" i="4"/>
  <c r="N56" i="4"/>
  <c r="N57" i="4"/>
  <c r="N58" i="4"/>
  <c r="N59" i="4"/>
  <c r="N60" i="4"/>
  <c r="N61" i="4"/>
  <c r="N62" i="4"/>
  <c r="N63" i="4"/>
  <c r="N64" i="4"/>
  <c r="T63" i="6" s="1"/>
  <c r="N65" i="4"/>
  <c r="N66" i="4"/>
  <c r="T65" i="6" s="1"/>
  <c r="N67" i="4"/>
  <c r="N68" i="4"/>
  <c r="T67" i="6" s="1"/>
  <c r="I6" i="4"/>
  <c r="M6" i="4"/>
  <c r="O6" i="6" s="1"/>
  <c r="M116" i="4"/>
  <c r="O114" i="6" s="1"/>
  <c r="N117" i="4"/>
  <c r="T115" i="6" s="1"/>
  <c r="N118" i="4"/>
  <c r="T116" i="6" s="1"/>
  <c r="N119" i="4"/>
  <c r="T117" i="6" s="1"/>
  <c r="N120" i="4"/>
  <c r="T118" i="6" s="1"/>
  <c r="N121" i="4"/>
  <c r="T119" i="6" s="1"/>
  <c r="N122" i="4"/>
  <c r="N123" i="4"/>
  <c r="N124" i="4"/>
  <c r="M84" i="4"/>
  <c r="O83" i="6" s="1"/>
  <c r="M69" i="4"/>
  <c r="O68" i="6" s="1"/>
  <c r="N70" i="4"/>
  <c r="T69" i="6" s="1"/>
  <c r="N71" i="4"/>
  <c r="T70" i="6" s="1"/>
  <c r="N72" i="4"/>
  <c r="T71" i="6" s="1"/>
  <c r="N73" i="4"/>
  <c r="N74" i="4"/>
  <c r="N75" i="4"/>
  <c r="N76" i="4"/>
  <c r="T75" i="6" s="1"/>
  <c r="N77" i="4"/>
  <c r="N78" i="4"/>
  <c r="N79" i="4"/>
  <c r="T78" i="6" s="1"/>
  <c r="N80" i="4"/>
  <c r="N81" i="4"/>
  <c r="N82" i="4"/>
  <c r="L32" i="4"/>
  <c r="L33" i="4"/>
  <c r="L34" i="4"/>
  <c r="L35" i="4"/>
  <c r="L36" i="4"/>
  <c r="L37" i="4"/>
  <c r="L38" i="4"/>
  <c r="L39" i="4"/>
  <c r="L40" i="4"/>
  <c r="L41" i="4"/>
  <c r="L42" i="4"/>
  <c r="L43" i="4"/>
  <c r="L44" i="4"/>
  <c r="L45" i="4"/>
  <c r="L46" i="4"/>
  <c r="L47" i="4"/>
  <c r="L48" i="4"/>
  <c r="M31" i="4"/>
  <c r="O30" i="6" s="1"/>
  <c r="N32" i="4"/>
  <c r="T31" i="6" s="1"/>
  <c r="N33" i="4"/>
  <c r="N34" i="4"/>
  <c r="M18" i="4"/>
  <c r="M8" i="4"/>
  <c r="O7" i="6" s="1"/>
  <c r="L12" i="4"/>
  <c r="J11" i="6" s="1"/>
  <c r="L13" i="4"/>
  <c r="J12" i="6" s="1"/>
  <c r="L14" i="4"/>
  <c r="J13" i="6" s="1"/>
  <c r="L15" i="4"/>
  <c r="J14" i="6" s="1"/>
  <c r="L16" i="4"/>
  <c r="J15" i="6" s="1"/>
  <c r="L17" i="4"/>
  <c r="J16" i="6" s="1"/>
  <c r="N12" i="4"/>
  <c r="T11" i="6" s="1"/>
  <c r="N13" i="4"/>
  <c r="T12" i="6" s="1"/>
  <c r="N14" i="4"/>
  <c r="T13" i="6" s="1"/>
  <c r="N15" i="4"/>
  <c r="T14" i="6" s="1"/>
  <c r="N16" i="4"/>
  <c r="T15" i="6" s="1"/>
  <c r="N17" i="4"/>
  <c r="T16" i="6" s="1"/>
  <c r="N7" i="4"/>
  <c r="D6" i="4"/>
  <c r="K6" i="4" s="1"/>
  <c r="E6" i="6" s="1"/>
  <c r="I126" i="4"/>
  <c r="L7" i="4"/>
  <c r="N35" i="4"/>
  <c r="N36" i="4"/>
  <c r="N37" i="4"/>
  <c r="N38" i="4"/>
  <c r="N39" i="4"/>
  <c r="T38" i="6" s="1"/>
  <c r="N40" i="4"/>
  <c r="N41" i="4"/>
  <c r="N42" i="4"/>
  <c r="N43" i="4"/>
  <c r="N44" i="4"/>
  <c r="N45" i="4"/>
  <c r="T44" i="6" s="1"/>
  <c r="N46" i="4"/>
  <c r="N47" i="4"/>
  <c r="T46" i="6" s="1"/>
  <c r="N48" i="4"/>
  <c r="O17" i="6" l="1"/>
  <c r="M126" i="4"/>
  <c r="L18" i="5"/>
  <c r="I17" i="6" s="1"/>
  <c r="L69" i="4"/>
  <c r="N49" i="5"/>
  <c r="S48" i="6" s="1"/>
  <c r="L49" i="5"/>
  <c r="I48" i="6" s="1"/>
  <c r="L84" i="5"/>
  <c r="I83" i="6" s="1"/>
  <c r="N84" i="5"/>
  <c r="S83" i="6" s="1"/>
  <c r="N116" i="5"/>
  <c r="S114" i="6" s="1"/>
  <c r="L31" i="5"/>
  <c r="I30" i="6" s="1"/>
  <c r="N18" i="5"/>
  <c r="S17" i="6" s="1"/>
  <c r="L116" i="5"/>
  <c r="I114" i="6" s="1"/>
  <c r="L69" i="5"/>
  <c r="I68" i="6" s="1"/>
  <c r="N69" i="5"/>
  <c r="S68" i="6" s="1"/>
  <c r="N31" i="5"/>
  <c r="S30" i="6" s="1"/>
  <c r="L8" i="5"/>
  <c r="I7" i="6" s="1"/>
  <c r="N8" i="5"/>
  <c r="S7" i="6" s="1"/>
  <c r="L84" i="4"/>
  <c r="J83" i="6" s="1"/>
  <c r="L116" i="4"/>
  <c r="J114" i="6" s="1"/>
  <c r="L18" i="4"/>
  <c r="J17" i="6" s="1"/>
  <c r="N84" i="4"/>
  <c r="T83" i="6" s="1"/>
  <c r="L49" i="4"/>
  <c r="N18" i="4"/>
  <c r="T17" i="6" s="1"/>
  <c r="N49" i="4"/>
  <c r="T48" i="6" s="1"/>
  <c r="N116" i="4"/>
  <c r="T114" i="6" s="1"/>
  <c r="N69" i="4"/>
  <c r="T68" i="6" s="1"/>
  <c r="L31" i="4"/>
  <c r="N31" i="4"/>
  <c r="T30" i="6" s="1"/>
  <c r="N8" i="4"/>
  <c r="T7" i="6" s="1"/>
  <c r="L8" i="4"/>
  <c r="J7" i="6" s="1"/>
  <c r="N6" i="5" l="1"/>
  <c r="S6" i="6" s="1"/>
  <c r="L6" i="5"/>
  <c r="I6" i="6" s="1"/>
  <c r="N6" i="4"/>
  <c r="T6" i="6" s="1"/>
  <c r="L6" i="4"/>
  <c r="J6" i="6" s="1"/>
  <c r="I7" i="3" l="1"/>
  <c r="D8" i="3"/>
  <c r="O8" i="3"/>
  <c r="Z7" i="6" s="1"/>
  <c r="M8" i="3"/>
  <c r="P7" i="6" s="1"/>
  <c r="I9" i="3"/>
  <c r="I10" i="3"/>
  <c r="I12" i="3"/>
  <c r="I13" i="3"/>
  <c r="I14" i="3"/>
  <c r="I15" i="3"/>
  <c r="I16" i="3"/>
  <c r="I17" i="3"/>
  <c r="D18" i="3"/>
  <c r="M18" i="3"/>
  <c r="P17" i="6" s="1"/>
  <c r="I19" i="3"/>
  <c r="I20" i="3"/>
  <c r="I21" i="3"/>
  <c r="I22" i="3"/>
  <c r="I23" i="3"/>
  <c r="I24" i="3"/>
  <c r="I25" i="3"/>
  <c r="I26" i="3"/>
  <c r="I27" i="3"/>
  <c r="I28" i="3"/>
  <c r="I29" i="3"/>
  <c r="I30" i="3"/>
  <c r="D31" i="3"/>
  <c r="K31" i="3" s="1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D49" i="3"/>
  <c r="K49" i="3" s="1"/>
  <c r="M49" i="3"/>
  <c r="P48" i="6" s="1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I63" i="3"/>
  <c r="I64" i="3"/>
  <c r="I65" i="3"/>
  <c r="I66" i="3"/>
  <c r="I67" i="3"/>
  <c r="I68" i="3"/>
  <c r="D69" i="3"/>
  <c r="K69" i="3" s="1"/>
  <c r="O69" i="3"/>
  <c r="Z68" i="6" s="1"/>
  <c r="I70" i="3"/>
  <c r="I71" i="3"/>
  <c r="I72" i="3"/>
  <c r="I73" i="3"/>
  <c r="I74" i="3"/>
  <c r="I75" i="3"/>
  <c r="I76" i="3"/>
  <c r="I77" i="3"/>
  <c r="I78" i="3"/>
  <c r="I79" i="3"/>
  <c r="I80" i="3"/>
  <c r="I81" i="3"/>
  <c r="I82" i="3"/>
  <c r="D84" i="3"/>
  <c r="K84" i="3" s="1"/>
  <c r="F83" i="6" s="1"/>
  <c r="I85" i="3"/>
  <c r="I86" i="3"/>
  <c r="I87" i="3"/>
  <c r="I88" i="3"/>
  <c r="I89" i="3"/>
  <c r="I90" i="3"/>
  <c r="I91" i="3"/>
  <c r="I92" i="3"/>
  <c r="I93" i="3"/>
  <c r="I94" i="3"/>
  <c r="I95" i="3"/>
  <c r="I96" i="3"/>
  <c r="I97" i="3"/>
  <c r="I98" i="3"/>
  <c r="I99" i="3"/>
  <c r="I100" i="3"/>
  <c r="I101" i="3"/>
  <c r="I102" i="3"/>
  <c r="I103" i="3"/>
  <c r="I104" i="3"/>
  <c r="I105" i="3"/>
  <c r="I106" i="3"/>
  <c r="I107" i="3"/>
  <c r="I108" i="3"/>
  <c r="I109" i="3"/>
  <c r="I110" i="3"/>
  <c r="I112" i="3"/>
  <c r="I113" i="3"/>
  <c r="I114" i="3"/>
  <c r="I115" i="3"/>
  <c r="D116" i="3"/>
  <c r="I117" i="3"/>
  <c r="I118" i="3"/>
  <c r="I119" i="3"/>
  <c r="I120" i="3"/>
  <c r="I121" i="3"/>
  <c r="I122" i="3"/>
  <c r="I123" i="3"/>
  <c r="I124" i="3"/>
  <c r="I125" i="3"/>
  <c r="O125" i="3"/>
  <c r="M125" i="3"/>
  <c r="K125" i="3"/>
  <c r="O124" i="3"/>
  <c r="M124" i="3"/>
  <c r="K124" i="3"/>
  <c r="O123" i="3"/>
  <c r="M123" i="3"/>
  <c r="K123" i="3"/>
  <c r="O122" i="3"/>
  <c r="M122" i="3"/>
  <c r="K122" i="3"/>
  <c r="O121" i="3"/>
  <c r="M121" i="3"/>
  <c r="K121" i="3"/>
  <c r="O120" i="3"/>
  <c r="M120" i="3"/>
  <c r="K120" i="3"/>
  <c r="O119" i="3"/>
  <c r="M119" i="3"/>
  <c r="K119" i="3"/>
  <c r="O118" i="3"/>
  <c r="M118" i="3"/>
  <c r="K118" i="3"/>
  <c r="O117" i="3"/>
  <c r="Z115" i="6" s="1"/>
  <c r="M117" i="3"/>
  <c r="K117" i="3"/>
  <c r="O116" i="3"/>
  <c r="Z114" i="6" s="1"/>
  <c r="K116" i="3"/>
  <c r="O115" i="3"/>
  <c r="M115" i="3"/>
  <c r="K115" i="3"/>
  <c r="O114" i="3"/>
  <c r="M114" i="3"/>
  <c r="K114" i="3"/>
  <c r="O113" i="3"/>
  <c r="M113" i="3"/>
  <c r="K113" i="3"/>
  <c r="O112" i="3"/>
  <c r="M112" i="3"/>
  <c r="K112" i="3"/>
  <c r="O110" i="3"/>
  <c r="M110" i="3"/>
  <c r="K110" i="3"/>
  <c r="O109" i="3"/>
  <c r="M109" i="3"/>
  <c r="K109" i="3"/>
  <c r="O108" i="3"/>
  <c r="M108" i="3"/>
  <c r="K108" i="3"/>
  <c r="O107" i="3"/>
  <c r="M107" i="3"/>
  <c r="K107" i="3"/>
  <c r="O106" i="3"/>
  <c r="M106" i="3"/>
  <c r="K106" i="3"/>
  <c r="O105" i="3"/>
  <c r="M105" i="3"/>
  <c r="K105" i="3"/>
  <c r="O104" i="3"/>
  <c r="M104" i="3"/>
  <c r="K104" i="3"/>
  <c r="O103" i="3"/>
  <c r="M103" i="3"/>
  <c r="K103" i="3"/>
  <c r="O102" i="3"/>
  <c r="M102" i="3"/>
  <c r="K102" i="3"/>
  <c r="O101" i="3"/>
  <c r="M101" i="3"/>
  <c r="L101" i="3" s="1"/>
  <c r="K101" i="3"/>
  <c r="O100" i="3"/>
  <c r="M100" i="3"/>
  <c r="K100" i="3"/>
  <c r="O99" i="3"/>
  <c r="M99" i="3"/>
  <c r="L99" i="3" s="1"/>
  <c r="K99" i="3"/>
  <c r="O98" i="3"/>
  <c r="M98" i="3"/>
  <c r="K98" i="3"/>
  <c r="O97" i="3"/>
  <c r="M97" i="3"/>
  <c r="K97" i="3"/>
  <c r="O96" i="3"/>
  <c r="M96" i="3"/>
  <c r="K96" i="3"/>
  <c r="O95" i="3"/>
  <c r="M95" i="3"/>
  <c r="K95" i="3"/>
  <c r="O94" i="3"/>
  <c r="M94" i="3"/>
  <c r="K94" i="3"/>
  <c r="O93" i="3"/>
  <c r="M93" i="3"/>
  <c r="K93" i="3"/>
  <c r="O92" i="3"/>
  <c r="N92" i="3" s="1"/>
  <c r="M92" i="3"/>
  <c r="L92" i="3"/>
  <c r="K92" i="3"/>
  <c r="O91" i="3"/>
  <c r="M91" i="3"/>
  <c r="K91" i="3"/>
  <c r="O90" i="3"/>
  <c r="M90" i="3"/>
  <c r="L90" i="3" s="1"/>
  <c r="K90" i="3"/>
  <c r="O89" i="3"/>
  <c r="M89" i="3"/>
  <c r="K89" i="3"/>
  <c r="O88" i="3"/>
  <c r="M88" i="3"/>
  <c r="K88" i="3"/>
  <c r="O87" i="3"/>
  <c r="M87" i="3"/>
  <c r="K87" i="3"/>
  <c r="O86" i="3"/>
  <c r="M86" i="3"/>
  <c r="K86" i="3"/>
  <c r="O85" i="3"/>
  <c r="M85" i="3"/>
  <c r="K85" i="3"/>
  <c r="O84" i="3"/>
  <c r="Z83" i="6" s="1"/>
  <c r="M84" i="3"/>
  <c r="P83" i="6" s="1"/>
  <c r="O82" i="3"/>
  <c r="M82" i="3"/>
  <c r="K82" i="3"/>
  <c r="O81" i="3"/>
  <c r="M81" i="3"/>
  <c r="K81" i="3"/>
  <c r="O80" i="3"/>
  <c r="M80" i="3"/>
  <c r="L80" i="3" s="1"/>
  <c r="K80" i="3"/>
  <c r="O79" i="3"/>
  <c r="M79" i="3"/>
  <c r="K79" i="3"/>
  <c r="O78" i="3"/>
  <c r="M78" i="3"/>
  <c r="L78" i="3" s="1"/>
  <c r="K78" i="3"/>
  <c r="O77" i="3"/>
  <c r="M77" i="3"/>
  <c r="K77" i="3"/>
  <c r="O76" i="3"/>
  <c r="Z75" i="6" s="1"/>
  <c r="M76" i="3"/>
  <c r="K76" i="3"/>
  <c r="O75" i="3"/>
  <c r="M75" i="3"/>
  <c r="K75" i="3"/>
  <c r="O74" i="3"/>
  <c r="M74" i="3"/>
  <c r="L74" i="3" s="1"/>
  <c r="K74" i="3"/>
  <c r="O73" i="3"/>
  <c r="M73" i="3"/>
  <c r="K73" i="3"/>
  <c r="O72" i="3"/>
  <c r="M72" i="3"/>
  <c r="K72" i="3"/>
  <c r="O71" i="3"/>
  <c r="M71" i="3"/>
  <c r="K71" i="3"/>
  <c r="O70" i="3"/>
  <c r="Z69" i="6" s="1"/>
  <c r="M70" i="3"/>
  <c r="K70" i="3"/>
  <c r="O68" i="3"/>
  <c r="N68" i="3" s="1"/>
  <c r="M68" i="3"/>
  <c r="L68" i="3"/>
  <c r="K68" i="3"/>
  <c r="O67" i="3"/>
  <c r="M67" i="3"/>
  <c r="K67" i="3"/>
  <c r="O66" i="3"/>
  <c r="M66" i="3"/>
  <c r="L66" i="3" s="1"/>
  <c r="K66" i="3"/>
  <c r="O65" i="3"/>
  <c r="M65" i="3"/>
  <c r="K65" i="3"/>
  <c r="O64" i="3"/>
  <c r="M64" i="3"/>
  <c r="L64" i="3" s="1"/>
  <c r="K64" i="3"/>
  <c r="O63" i="3"/>
  <c r="M63" i="3"/>
  <c r="K63" i="3"/>
  <c r="O62" i="3"/>
  <c r="M62" i="3"/>
  <c r="K62" i="3"/>
  <c r="O61" i="3"/>
  <c r="M61" i="3"/>
  <c r="K61" i="3"/>
  <c r="O60" i="3"/>
  <c r="M60" i="3"/>
  <c r="L60" i="3" s="1"/>
  <c r="K60" i="3"/>
  <c r="O59" i="3"/>
  <c r="Z58" i="6" s="1"/>
  <c r="M59" i="3"/>
  <c r="K59" i="3"/>
  <c r="O58" i="3"/>
  <c r="M58" i="3"/>
  <c r="K58" i="3"/>
  <c r="O57" i="3"/>
  <c r="M57" i="3"/>
  <c r="K57" i="3"/>
  <c r="O56" i="3"/>
  <c r="M56" i="3"/>
  <c r="K56" i="3"/>
  <c r="O55" i="3"/>
  <c r="M55" i="3"/>
  <c r="K55" i="3"/>
  <c r="O54" i="3"/>
  <c r="M54" i="3"/>
  <c r="K54" i="3"/>
  <c r="O53" i="3"/>
  <c r="M53" i="3"/>
  <c r="K53" i="3"/>
  <c r="O52" i="3"/>
  <c r="M52" i="3"/>
  <c r="K52" i="3"/>
  <c r="O51" i="3"/>
  <c r="M51" i="3"/>
  <c r="K51" i="3"/>
  <c r="O50" i="3"/>
  <c r="M50" i="3"/>
  <c r="K50" i="3"/>
  <c r="O49" i="3"/>
  <c r="Z48" i="6" s="1"/>
  <c r="O48" i="3"/>
  <c r="M48" i="3"/>
  <c r="K48" i="3"/>
  <c r="O47" i="3"/>
  <c r="M47" i="3"/>
  <c r="K47" i="3"/>
  <c r="O46" i="3"/>
  <c r="M46" i="3"/>
  <c r="K46" i="3"/>
  <c r="O45" i="3"/>
  <c r="M45" i="3"/>
  <c r="K45" i="3"/>
  <c r="O44" i="3"/>
  <c r="M44" i="3"/>
  <c r="K44" i="3"/>
  <c r="O43" i="3"/>
  <c r="M43" i="3"/>
  <c r="K43" i="3"/>
  <c r="O42" i="3"/>
  <c r="N42" i="3" s="1"/>
  <c r="M42" i="3"/>
  <c r="L42" i="3"/>
  <c r="K42" i="3"/>
  <c r="O41" i="3"/>
  <c r="M41" i="3"/>
  <c r="K41" i="3"/>
  <c r="O40" i="3"/>
  <c r="M40" i="3"/>
  <c r="L40" i="3" s="1"/>
  <c r="K40" i="3"/>
  <c r="O39" i="3"/>
  <c r="M39" i="3"/>
  <c r="K39" i="3"/>
  <c r="O38" i="3"/>
  <c r="M38" i="3"/>
  <c r="L38" i="3" s="1"/>
  <c r="K38" i="3"/>
  <c r="O37" i="3"/>
  <c r="M37" i="3"/>
  <c r="K37" i="3"/>
  <c r="O36" i="3"/>
  <c r="M36" i="3"/>
  <c r="L36" i="3" s="1"/>
  <c r="K36" i="3"/>
  <c r="O35" i="3"/>
  <c r="M35" i="3"/>
  <c r="K35" i="3"/>
  <c r="O34" i="3"/>
  <c r="M34" i="3"/>
  <c r="L34" i="3" s="1"/>
  <c r="K34" i="3"/>
  <c r="O33" i="3"/>
  <c r="M33" i="3"/>
  <c r="K33" i="3"/>
  <c r="O32" i="3"/>
  <c r="M32" i="3"/>
  <c r="K32" i="3"/>
  <c r="O31" i="3"/>
  <c r="Z30" i="6" s="1"/>
  <c r="M31" i="3"/>
  <c r="P30" i="6" s="1"/>
  <c r="O30" i="3"/>
  <c r="M30" i="3"/>
  <c r="K30" i="3"/>
  <c r="O29" i="3"/>
  <c r="M29" i="3"/>
  <c r="K29" i="3"/>
  <c r="O28" i="3"/>
  <c r="M28" i="3"/>
  <c r="K28" i="3"/>
  <c r="O27" i="3"/>
  <c r="M27" i="3"/>
  <c r="K27" i="3"/>
  <c r="O26" i="3"/>
  <c r="M26" i="3"/>
  <c r="K26" i="3"/>
  <c r="O25" i="3"/>
  <c r="M25" i="3"/>
  <c r="K25" i="3"/>
  <c r="F24" i="6" s="1"/>
  <c r="O24" i="3"/>
  <c r="M24" i="3"/>
  <c r="P23" i="6" s="1"/>
  <c r="K24" i="3"/>
  <c r="F23" i="6" s="1"/>
  <c r="O23" i="3"/>
  <c r="M23" i="3"/>
  <c r="P22" i="6" s="1"/>
  <c r="K23" i="3"/>
  <c r="F22" i="6" s="1"/>
  <c r="O22" i="3"/>
  <c r="M22" i="3"/>
  <c r="P21" i="6" s="1"/>
  <c r="K22" i="3"/>
  <c r="F21" i="6" s="1"/>
  <c r="O21" i="3"/>
  <c r="M21" i="3"/>
  <c r="P20" i="6" s="1"/>
  <c r="K21" i="3"/>
  <c r="F20" i="6" s="1"/>
  <c r="O20" i="3"/>
  <c r="M20" i="3"/>
  <c r="P19" i="6" s="1"/>
  <c r="K20" i="3"/>
  <c r="F19" i="6" s="1"/>
  <c r="O19" i="3"/>
  <c r="M19" i="3"/>
  <c r="P18" i="6" s="1"/>
  <c r="K19" i="3"/>
  <c r="F18" i="6" s="1"/>
  <c r="O18" i="3"/>
  <c r="Z17" i="6" s="1"/>
  <c r="K18" i="3"/>
  <c r="F17" i="6" s="1"/>
  <c r="O17" i="3"/>
  <c r="M17" i="3"/>
  <c r="P16" i="6" s="1"/>
  <c r="K17" i="3"/>
  <c r="F16" i="6" s="1"/>
  <c r="O16" i="3"/>
  <c r="Z15" i="6" s="1"/>
  <c r="M16" i="3"/>
  <c r="P15" i="6" s="1"/>
  <c r="K16" i="3"/>
  <c r="F15" i="6" s="1"/>
  <c r="O15" i="3"/>
  <c r="M15" i="3"/>
  <c r="P14" i="6" s="1"/>
  <c r="K15" i="3"/>
  <c r="F14" i="6" s="1"/>
  <c r="O14" i="3"/>
  <c r="M14" i="3"/>
  <c r="P13" i="6" s="1"/>
  <c r="K14" i="3"/>
  <c r="F13" i="6" s="1"/>
  <c r="O13" i="3"/>
  <c r="M13" i="3"/>
  <c r="P12" i="6" s="1"/>
  <c r="K13" i="3"/>
  <c r="F12" i="6" s="1"/>
  <c r="O12" i="3"/>
  <c r="M12" i="3"/>
  <c r="P11" i="6" s="1"/>
  <c r="K12" i="3"/>
  <c r="F11" i="6" s="1"/>
  <c r="K11" i="3"/>
  <c r="F10" i="6" s="1"/>
  <c r="O10" i="3"/>
  <c r="M10" i="3"/>
  <c r="P9" i="6" s="1"/>
  <c r="K10" i="3"/>
  <c r="F9" i="6" s="1"/>
  <c r="K8" i="3"/>
  <c r="F7" i="6" s="1"/>
  <c r="O7" i="3"/>
  <c r="O126" i="3" s="1"/>
  <c r="M7" i="3"/>
  <c r="K7" i="3"/>
  <c r="O6" i="3"/>
  <c r="Z6" i="6" s="1"/>
  <c r="M6" i="3"/>
  <c r="P6" i="6" s="1"/>
  <c r="M126" i="3" l="1"/>
  <c r="L28" i="3"/>
  <c r="L56" i="3"/>
  <c r="L58" i="3"/>
  <c r="N60" i="3"/>
  <c r="L70" i="3"/>
  <c r="L72" i="3"/>
  <c r="N74" i="3"/>
  <c r="L96" i="3"/>
  <c r="N13" i="3"/>
  <c r="U12" i="6" s="1"/>
  <c r="N15" i="3"/>
  <c r="U14" i="6" s="1"/>
  <c r="N17" i="3"/>
  <c r="U16" i="6" s="1"/>
  <c r="N59" i="3"/>
  <c r="U58" i="6" s="1"/>
  <c r="I126" i="3"/>
  <c r="L25" i="3"/>
  <c r="K24" i="6" s="1"/>
  <c r="P24" i="6"/>
  <c r="L54" i="3"/>
  <c r="N55" i="3"/>
  <c r="N56" i="3"/>
  <c r="L62" i="3"/>
  <c r="N63" i="3"/>
  <c r="N64" i="3"/>
  <c r="L76" i="3"/>
  <c r="N78" i="3"/>
  <c r="L94" i="3"/>
  <c r="N96" i="3"/>
  <c r="L97" i="3"/>
  <c r="N99" i="3"/>
  <c r="L108" i="3"/>
  <c r="M116" i="3"/>
  <c r="P114" i="6" s="1"/>
  <c r="N19" i="3"/>
  <c r="U18" i="6" s="1"/>
  <c r="N23" i="3"/>
  <c r="U22" i="6" s="1"/>
  <c r="N35" i="3"/>
  <c r="N46" i="3"/>
  <c r="N48" i="3"/>
  <c r="N52" i="3"/>
  <c r="N71" i="3"/>
  <c r="N73" i="3"/>
  <c r="N77" i="3"/>
  <c r="N82" i="3"/>
  <c r="N86" i="3"/>
  <c r="N88" i="3"/>
  <c r="N91" i="3"/>
  <c r="N95" i="3"/>
  <c r="N98" i="3"/>
  <c r="N102" i="3"/>
  <c r="N104" i="3"/>
  <c r="N106" i="3"/>
  <c r="N109" i="3"/>
  <c r="N113" i="3"/>
  <c r="N115" i="3"/>
  <c r="N117" i="3"/>
  <c r="U115" i="6" s="1"/>
  <c r="N119" i="3"/>
  <c r="N121" i="3"/>
  <c r="N123" i="3"/>
  <c r="N125" i="3"/>
  <c r="N21" i="3"/>
  <c r="U20" i="6" s="1"/>
  <c r="N26" i="3"/>
  <c r="N29" i="3"/>
  <c r="N33" i="3"/>
  <c r="N37" i="3"/>
  <c r="N39" i="3"/>
  <c r="N41" i="3"/>
  <c r="N44" i="3"/>
  <c r="N50" i="3"/>
  <c r="N67" i="3"/>
  <c r="N10" i="3"/>
  <c r="U9" i="6" s="1"/>
  <c r="L13" i="3"/>
  <c r="K12" i="6" s="1"/>
  <c r="N14" i="3"/>
  <c r="U13" i="6" s="1"/>
  <c r="N16" i="3"/>
  <c r="U15" i="6" s="1"/>
  <c r="L19" i="3"/>
  <c r="K18" i="6" s="1"/>
  <c r="N20" i="3"/>
  <c r="U19" i="6" s="1"/>
  <c r="L21" i="3"/>
  <c r="K20" i="6" s="1"/>
  <c r="N22" i="3"/>
  <c r="U21" i="6" s="1"/>
  <c r="N24" i="3"/>
  <c r="U23" i="6" s="1"/>
  <c r="N25" i="3"/>
  <c r="U24" i="6" s="1"/>
  <c r="L26" i="3"/>
  <c r="N27" i="3"/>
  <c r="N28" i="3"/>
  <c r="N30" i="3"/>
  <c r="N32" i="3"/>
  <c r="N34" i="3"/>
  <c r="N36" i="3"/>
  <c r="N38" i="3"/>
  <c r="N40" i="3"/>
  <c r="N43" i="3"/>
  <c r="N45" i="3"/>
  <c r="N47" i="3"/>
  <c r="L50" i="3"/>
  <c r="N51" i="3"/>
  <c r="L52" i="3"/>
  <c r="N53" i="3"/>
  <c r="N54" i="3"/>
  <c r="N57" i="3"/>
  <c r="N58" i="3"/>
  <c r="N61" i="3"/>
  <c r="N62" i="3"/>
  <c r="N65" i="3"/>
  <c r="N66" i="3"/>
  <c r="N70" i="3"/>
  <c r="U69" i="6" s="1"/>
  <c r="N72" i="3"/>
  <c r="N75" i="3"/>
  <c r="N76" i="3"/>
  <c r="U75" i="6" s="1"/>
  <c r="N79" i="3"/>
  <c r="N80" i="3"/>
  <c r="N81" i="3"/>
  <c r="N85" i="3"/>
  <c r="L86" i="3"/>
  <c r="N87" i="3"/>
  <c r="L88" i="3"/>
  <c r="N89" i="3"/>
  <c r="N90" i="3"/>
  <c r="N93" i="3"/>
  <c r="N94" i="3"/>
  <c r="N97" i="3"/>
  <c r="N100" i="3"/>
  <c r="N101" i="3"/>
  <c r="L102" i="3"/>
  <c r="N103" i="3"/>
  <c r="L104" i="3"/>
  <c r="N105" i="3"/>
  <c r="L106" i="3"/>
  <c r="N107" i="3"/>
  <c r="N108" i="3"/>
  <c r="L109" i="3"/>
  <c r="N110" i="3"/>
  <c r="N112" i="3"/>
  <c r="N114" i="3"/>
  <c r="L115" i="3"/>
  <c r="N118" i="3"/>
  <c r="N120" i="3"/>
  <c r="L121" i="3"/>
  <c r="N122" i="3"/>
  <c r="L123" i="3"/>
  <c r="N124" i="3"/>
  <c r="L125" i="3"/>
  <c r="M69" i="3"/>
  <c r="P68" i="6" s="1"/>
  <c r="L122" i="3"/>
  <c r="L124" i="3"/>
  <c r="I116" i="3"/>
  <c r="D6" i="3"/>
  <c r="K6" i="3" s="1"/>
  <c r="F6" i="6" s="1"/>
  <c r="L114" i="3"/>
  <c r="I84" i="3"/>
  <c r="I69" i="3"/>
  <c r="I49" i="3"/>
  <c r="I31" i="3"/>
  <c r="I18" i="3"/>
  <c r="N12" i="3"/>
  <c r="U11" i="6" s="1"/>
  <c r="L12" i="3"/>
  <c r="K11" i="6" s="1"/>
  <c r="L14" i="3"/>
  <c r="K13" i="6" s="1"/>
  <c r="I8" i="3"/>
  <c r="L7" i="3"/>
  <c r="L10" i="3"/>
  <c r="K9" i="6" s="1"/>
  <c r="L15" i="3"/>
  <c r="K14" i="6" s="1"/>
  <c r="L20" i="3"/>
  <c r="K19" i="6" s="1"/>
  <c r="L41" i="3"/>
  <c r="L43" i="3"/>
  <c r="L45" i="3"/>
  <c r="L47" i="3"/>
  <c r="L53" i="3"/>
  <c r="L55" i="3"/>
  <c r="L57" i="3"/>
  <c r="L59" i="3"/>
  <c r="L61" i="3"/>
  <c r="L63" i="3"/>
  <c r="L65" i="3"/>
  <c r="L67" i="3"/>
  <c r="L75" i="3"/>
  <c r="L77" i="3"/>
  <c r="L79" i="3"/>
  <c r="L82" i="3"/>
  <c r="L85" i="3"/>
  <c r="L89" i="3"/>
  <c r="L91" i="3"/>
  <c r="L93" i="3"/>
  <c r="L95" i="3"/>
  <c r="L100" i="3"/>
  <c r="L107" i="3"/>
  <c r="L110" i="3"/>
  <c r="L112" i="3"/>
  <c r="L118" i="3"/>
  <c r="L120" i="3"/>
  <c r="N7" i="3"/>
  <c r="L16" i="3"/>
  <c r="K15" i="6" s="1"/>
  <c r="L17" i="3"/>
  <c r="K16" i="6" s="1"/>
  <c r="L27" i="3"/>
  <c r="L29" i="3"/>
  <c r="L35" i="3"/>
  <c r="L37" i="3"/>
  <c r="L39" i="3"/>
  <c r="L44" i="3"/>
  <c r="L46" i="3"/>
  <c r="L48" i="3"/>
  <c r="L51" i="3"/>
  <c r="L71" i="3"/>
  <c r="L73" i="3"/>
  <c r="L81" i="3"/>
  <c r="L87" i="3"/>
  <c r="L98" i="3"/>
  <c r="L103" i="3"/>
  <c r="L105" i="3"/>
  <c r="L113" i="3"/>
  <c r="L117" i="3"/>
  <c r="L119" i="3"/>
  <c r="L22" i="3"/>
  <c r="K21" i="6" s="1"/>
  <c r="L23" i="3"/>
  <c r="K22" i="6" s="1"/>
  <c r="L24" i="3"/>
  <c r="K23" i="6" s="1"/>
  <c r="L30" i="3"/>
  <c r="L32" i="3"/>
  <c r="L33" i="3"/>
  <c r="O125" i="2"/>
  <c r="M125" i="2"/>
  <c r="L125" i="2" s="1"/>
  <c r="K125" i="2"/>
  <c r="O124" i="2"/>
  <c r="M124" i="2"/>
  <c r="K124" i="2"/>
  <c r="O123" i="2"/>
  <c r="M123" i="2"/>
  <c r="L123" i="2" s="1"/>
  <c r="K123" i="2"/>
  <c r="O122" i="2"/>
  <c r="AA120" i="6" s="1"/>
  <c r="M122" i="2"/>
  <c r="L122" i="2" s="1"/>
  <c r="K122" i="2"/>
  <c r="O121" i="2"/>
  <c r="M121" i="2"/>
  <c r="L121" i="2"/>
  <c r="K121" i="2"/>
  <c r="O120" i="2"/>
  <c r="N120" i="2" s="1"/>
  <c r="M120" i="2"/>
  <c r="L120" i="2"/>
  <c r="K120" i="2"/>
  <c r="O119" i="2"/>
  <c r="M119" i="2"/>
  <c r="K119" i="2"/>
  <c r="O118" i="2"/>
  <c r="M118" i="2"/>
  <c r="L118" i="2" s="1"/>
  <c r="K118" i="2"/>
  <c r="O117" i="2"/>
  <c r="AA115" i="6" s="1"/>
  <c r="M117" i="2"/>
  <c r="L117" i="2" s="1"/>
  <c r="K117" i="2"/>
  <c r="O115" i="2"/>
  <c r="M115" i="2"/>
  <c r="L115" i="2" s="1"/>
  <c r="K115" i="2"/>
  <c r="O114" i="2"/>
  <c r="N114" i="2" s="1"/>
  <c r="M114" i="2"/>
  <c r="L114" i="2"/>
  <c r="K114" i="2"/>
  <c r="O113" i="2"/>
  <c r="N113" i="2" s="1"/>
  <c r="M113" i="2"/>
  <c r="L113" i="2"/>
  <c r="K113" i="2"/>
  <c r="O112" i="2"/>
  <c r="N112" i="2" s="1"/>
  <c r="M112" i="2"/>
  <c r="L112" i="2"/>
  <c r="K112" i="2"/>
  <c r="O111" i="2"/>
  <c r="M111" i="2"/>
  <c r="K111" i="2"/>
  <c r="O110" i="2"/>
  <c r="M110" i="2"/>
  <c r="L110" i="2" s="1"/>
  <c r="K110" i="2"/>
  <c r="O109" i="2"/>
  <c r="M109" i="2"/>
  <c r="L109" i="2" s="1"/>
  <c r="K109" i="2"/>
  <c r="O108" i="2"/>
  <c r="M108" i="2"/>
  <c r="L108" i="2" s="1"/>
  <c r="K108" i="2"/>
  <c r="O107" i="2"/>
  <c r="M107" i="2"/>
  <c r="L107" i="2" s="1"/>
  <c r="K107" i="2"/>
  <c r="O106" i="2"/>
  <c r="M106" i="2"/>
  <c r="K106" i="2"/>
  <c r="O105" i="2"/>
  <c r="M105" i="2"/>
  <c r="L105" i="2" s="1"/>
  <c r="K105" i="2"/>
  <c r="O104" i="2"/>
  <c r="M104" i="2"/>
  <c r="L104" i="2" s="1"/>
  <c r="K104" i="2"/>
  <c r="O103" i="2"/>
  <c r="N103" i="2" s="1"/>
  <c r="M103" i="2"/>
  <c r="L103" i="2"/>
  <c r="K103" i="2"/>
  <c r="O102" i="2"/>
  <c r="M102" i="2"/>
  <c r="K102" i="2"/>
  <c r="O101" i="2"/>
  <c r="M101" i="2"/>
  <c r="L101" i="2" s="1"/>
  <c r="K101" i="2"/>
  <c r="O100" i="2"/>
  <c r="N100" i="2" s="1"/>
  <c r="M100" i="2"/>
  <c r="L100" i="2"/>
  <c r="K100" i="2"/>
  <c r="O99" i="2"/>
  <c r="M99" i="2"/>
  <c r="K99" i="2"/>
  <c r="O98" i="2"/>
  <c r="M98" i="2"/>
  <c r="L98" i="2" s="1"/>
  <c r="K98" i="2"/>
  <c r="O97" i="2"/>
  <c r="N97" i="2" s="1"/>
  <c r="M97" i="2"/>
  <c r="L97" i="2"/>
  <c r="K97" i="2"/>
  <c r="O96" i="2"/>
  <c r="N96" i="2" s="1"/>
  <c r="M96" i="2"/>
  <c r="L96" i="2"/>
  <c r="K96" i="2"/>
  <c r="O95" i="2"/>
  <c r="M95" i="2"/>
  <c r="K95" i="2"/>
  <c r="O94" i="2"/>
  <c r="M94" i="2"/>
  <c r="L94" i="2" s="1"/>
  <c r="K94" i="2"/>
  <c r="O93" i="2"/>
  <c r="M93" i="2"/>
  <c r="L93" i="2" s="1"/>
  <c r="K93" i="2"/>
  <c r="O92" i="2"/>
  <c r="N92" i="2" s="1"/>
  <c r="M92" i="2"/>
  <c r="L92" i="2"/>
  <c r="K92" i="2"/>
  <c r="O91" i="2"/>
  <c r="M91" i="2"/>
  <c r="K91" i="2"/>
  <c r="O90" i="2"/>
  <c r="M90" i="2"/>
  <c r="L90" i="2" s="1"/>
  <c r="K90" i="2"/>
  <c r="O89" i="2"/>
  <c r="M89" i="2"/>
  <c r="L89" i="2" s="1"/>
  <c r="K89" i="2"/>
  <c r="O88" i="2"/>
  <c r="M88" i="2"/>
  <c r="K88" i="2"/>
  <c r="O87" i="2"/>
  <c r="M87" i="2"/>
  <c r="L87" i="2" s="1"/>
  <c r="K87" i="2"/>
  <c r="O86" i="2"/>
  <c r="M86" i="2"/>
  <c r="L86" i="2" s="1"/>
  <c r="K86" i="2"/>
  <c r="O85" i="2"/>
  <c r="M85" i="2"/>
  <c r="L85" i="2" s="1"/>
  <c r="K85" i="2"/>
  <c r="O83" i="2"/>
  <c r="M83" i="2"/>
  <c r="K83" i="2"/>
  <c r="O82" i="2"/>
  <c r="M82" i="2"/>
  <c r="L82" i="2" s="1"/>
  <c r="K82" i="2"/>
  <c r="O81" i="2"/>
  <c r="AA80" i="6" s="1"/>
  <c r="M81" i="2"/>
  <c r="L81" i="2" s="1"/>
  <c r="K81" i="2"/>
  <c r="O80" i="2"/>
  <c r="M80" i="2"/>
  <c r="L80" i="2" s="1"/>
  <c r="K80" i="2"/>
  <c r="O79" i="2"/>
  <c r="M79" i="2"/>
  <c r="L79" i="2"/>
  <c r="K79" i="2"/>
  <c r="O78" i="2"/>
  <c r="M78" i="2"/>
  <c r="K78" i="2"/>
  <c r="O77" i="2"/>
  <c r="AA76" i="6" s="1"/>
  <c r="M77" i="2"/>
  <c r="L77" i="2" s="1"/>
  <c r="K77" i="2"/>
  <c r="O76" i="2"/>
  <c r="AA75" i="6" s="1"/>
  <c r="M76" i="2"/>
  <c r="L76" i="2" s="1"/>
  <c r="K76" i="2"/>
  <c r="O75" i="2"/>
  <c r="M75" i="2"/>
  <c r="L75" i="2"/>
  <c r="K75" i="2"/>
  <c r="O74" i="2"/>
  <c r="M74" i="2"/>
  <c r="K74" i="2"/>
  <c r="O73" i="2"/>
  <c r="M73" i="2"/>
  <c r="L73" i="2" s="1"/>
  <c r="K73" i="2"/>
  <c r="O72" i="2"/>
  <c r="M72" i="2"/>
  <c r="L72" i="2"/>
  <c r="K72" i="2"/>
  <c r="O71" i="2"/>
  <c r="M71" i="2"/>
  <c r="K71" i="2"/>
  <c r="O70" i="2"/>
  <c r="AA69" i="6" s="1"/>
  <c r="M70" i="2"/>
  <c r="L70" i="2" s="1"/>
  <c r="K70" i="2"/>
  <c r="O68" i="2"/>
  <c r="N68" i="2" s="1"/>
  <c r="M68" i="2"/>
  <c r="L68" i="2"/>
  <c r="K68" i="2"/>
  <c r="O67" i="2"/>
  <c r="M67" i="2"/>
  <c r="K67" i="2"/>
  <c r="O66" i="2"/>
  <c r="M66" i="2"/>
  <c r="L66" i="2" s="1"/>
  <c r="K66" i="2"/>
  <c r="O65" i="2"/>
  <c r="AA64" i="6" s="1"/>
  <c r="M65" i="2"/>
  <c r="L65" i="2" s="1"/>
  <c r="K65" i="2"/>
  <c r="O64" i="2"/>
  <c r="N64" i="2" s="1"/>
  <c r="M64" i="2"/>
  <c r="L64" i="2"/>
  <c r="K64" i="2"/>
  <c r="O63" i="2"/>
  <c r="M63" i="2"/>
  <c r="K63" i="2"/>
  <c r="O62" i="2"/>
  <c r="M62" i="2"/>
  <c r="L62" i="2" s="1"/>
  <c r="K62" i="2"/>
  <c r="O61" i="2"/>
  <c r="AA60" i="6" s="1"/>
  <c r="M61" i="2"/>
  <c r="L61" i="2" s="1"/>
  <c r="K61" i="2"/>
  <c r="O60" i="2"/>
  <c r="N60" i="2" s="1"/>
  <c r="M60" i="2"/>
  <c r="L60" i="2"/>
  <c r="K60" i="2"/>
  <c r="O59" i="2"/>
  <c r="AA58" i="6" s="1"/>
  <c r="M59" i="2"/>
  <c r="K59" i="2"/>
  <c r="O58" i="2"/>
  <c r="M58" i="2"/>
  <c r="L58" i="2" s="1"/>
  <c r="K58" i="2"/>
  <c r="O57" i="2"/>
  <c r="M57" i="2"/>
  <c r="L57" i="2" s="1"/>
  <c r="K57" i="2"/>
  <c r="O56" i="2"/>
  <c r="N56" i="2" s="1"/>
  <c r="M56" i="2"/>
  <c r="L56" i="2"/>
  <c r="K56" i="2"/>
  <c r="O55" i="2"/>
  <c r="M55" i="2"/>
  <c r="K55" i="2"/>
  <c r="O54" i="2"/>
  <c r="AA53" i="6" s="1"/>
  <c r="M54" i="2"/>
  <c r="L54" i="2" s="1"/>
  <c r="K54" i="2"/>
  <c r="O53" i="2"/>
  <c r="M53" i="2"/>
  <c r="L53" i="2" s="1"/>
  <c r="K53" i="2"/>
  <c r="O52" i="2"/>
  <c r="AA51" i="6" s="1"/>
  <c r="M52" i="2"/>
  <c r="K52" i="2"/>
  <c r="O51" i="2"/>
  <c r="M51" i="2"/>
  <c r="L51" i="2" s="1"/>
  <c r="K51" i="2"/>
  <c r="O50" i="2"/>
  <c r="M50" i="2"/>
  <c r="L50" i="2" s="1"/>
  <c r="K50" i="2"/>
  <c r="O48" i="2"/>
  <c r="N48" i="2" s="1"/>
  <c r="M48" i="2"/>
  <c r="L48" i="2"/>
  <c r="K48" i="2"/>
  <c r="O47" i="2"/>
  <c r="M47" i="2"/>
  <c r="K47" i="2"/>
  <c r="O46" i="2"/>
  <c r="M46" i="2"/>
  <c r="L46" i="2" s="1"/>
  <c r="K46" i="2"/>
  <c r="O45" i="2"/>
  <c r="M45" i="2"/>
  <c r="L45" i="2" s="1"/>
  <c r="K45" i="2"/>
  <c r="O44" i="2"/>
  <c r="N44" i="2" s="1"/>
  <c r="M44" i="2"/>
  <c r="L44" i="2"/>
  <c r="K44" i="2"/>
  <c r="O43" i="2"/>
  <c r="N43" i="2" s="1"/>
  <c r="M43" i="2"/>
  <c r="L43" i="2"/>
  <c r="K43" i="2"/>
  <c r="O42" i="2"/>
  <c r="M42" i="2"/>
  <c r="K42" i="2"/>
  <c r="O41" i="2"/>
  <c r="M41" i="2"/>
  <c r="L41" i="2" s="1"/>
  <c r="K41" i="2"/>
  <c r="O40" i="2"/>
  <c r="M40" i="2"/>
  <c r="L40" i="2" s="1"/>
  <c r="K40" i="2"/>
  <c r="O39" i="2"/>
  <c r="M39" i="2"/>
  <c r="L39" i="2" s="1"/>
  <c r="K39" i="2"/>
  <c r="O38" i="2"/>
  <c r="N38" i="2" s="1"/>
  <c r="M38" i="2"/>
  <c r="L38" i="2"/>
  <c r="K38" i="2"/>
  <c r="O37" i="2"/>
  <c r="M37" i="2"/>
  <c r="K37" i="2"/>
  <c r="O36" i="2"/>
  <c r="M36" i="2"/>
  <c r="L36" i="2" s="1"/>
  <c r="K36" i="2"/>
  <c r="O35" i="2"/>
  <c r="M35" i="2"/>
  <c r="L35" i="2" s="1"/>
  <c r="K35" i="2"/>
  <c r="O34" i="2"/>
  <c r="M34" i="2"/>
  <c r="K34" i="2"/>
  <c r="O33" i="2"/>
  <c r="M33" i="2"/>
  <c r="L33" i="2" s="1"/>
  <c r="K33" i="2"/>
  <c r="O32" i="2"/>
  <c r="N32" i="2" s="1"/>
  <c r="M32" i="2"/>
  <c r="L32" i="2"/>
  <c r="K32" i="2"/>
  <c r="O30" i="2"/>
  <c r="M30" i="2"/>
  <c r="L30" i="2" s="1"/>
  <c r="K30" i="2"/>
  <c r="O29" i="2"/>
  <c r="M29" i="2"/>
  <c r="K29" i="2"/>
  <c r="O28" i="2"/>
  <c r="M28" i="2"/>
  <c r="L28" i="2" s="1"/>
  <c r="K28" i="2"/>
  <c r="O27" i="2"/>
  <c r="M27" i="2"/>
  <c r="L27" i="2" s="1"/>
  <c r="K27" i="2"/>
  <c r="O26" i="2"/>
  <c r="M26" i="2"/>
  <c r="K26" i="2"/>
  <c r="O25" i="2"/>
  <c r="M25" i="2"/>
  <c r="L25" i="2" s="1"/>
  <c r="K25" i="2"/>
  <c r="O24" i="2"/>
  <c r="M24" i="2"/>
  <c r="K24" i="2"/>
  <c r="O23" i="2"/>
  <c r="AA22" i="6" s="1"/>
  <c r="M23" i="2"/>
  <c r="L23" i="2" s="1"/>
  <c r="K23" i="2"/>
  <c r="O22" i="2"/>
  <c r="M22" i="2"/>
  <c r="L22" i="2" s="1"/>
  <c r="K22" i="2"/>
  <c r="O21" i="2"/>
  <c r="AA20" i="6" s="1"/>
  <c r="M21" i="2"/>
  <c r="L21" i="2"/>
  <c r="K21" i="2"/>
  <c r="O20" i="2"/>
  <c r="N20" i="2" s="1"/>
  <c r="M20" i="2"/>
  <c r="L20" i="2"/>
  <c r="K20" i="2"/>
  <c r="O19" i="2"/>
  <c r="N19" i="2" s="1"/>
  <c r="M19" i="2"/>
  <c r="L19" i="2"/>
  <c r="K19" i="2"/>
  <c r="O17" i="2"/>
  <c r="M17" i="2"/>
  <c r="L17" i="2" s="1"/>
  <c r="K17" i="2"/>
  <c r="O16" i="2"/>
  <c r="M16" i="2"/>
  <c r="L16" i="2" s="1"/>
  <c r="K16" i="2"/>
  <c r="O15" i="2"/>
  <c r="M15" i="2"/>
  <c r="K15" i="2"/>
  <c r="O14" i="2"/>
  <c r="M14" i="2"/>
  <c r="L14" i="2" s="1"/>
  <c r="K14" i="2"/>
  <c r="O13" i="2"/>
  <c r="AA12" i="6" s="1"/>
  <c r="M13" i="2"/>
  <c r="L13" i="2" s="1"/>
  <c r="K13" i="2"/>
  <c r="O12" i="2"/>
  <c r="M12" i="2"/>
  <c r="L12" i="2"/>
  <c r="K12" i="2"/>
  <c r="O11" i="2"/>
  <c r="N11" i="2" s="1"/>
  <c r="M11" i="2"/>
  <c r="L11" i="2"/>
  <c r="K11" i="2"/>
  <c r="O10" i="2"/>
  <c r="N10" i="2" s="1"/>
  <c r="M10" i="2"/>
  <c r="L10" i="2"/>
  <c r="K10" i="2"/>
  <c r="O9" i="2"/>
  <c r="M9" i="2"/>
  <c r="K9" i="2"/>
  <c r="O7" i="2"/>
  <c r="M7" i="2"/>
  <c r="K7" i="2"/>
  <c r="O6" i="2"/>
  <c r="AA6" i="6" s="1"/>
  <c r="M6" i="2"/>
  <c r="Q6" i="6" s="1"/>
  <c r="N121" i="2" l="1"/>
  <c r="V119" i="6" s="1"/>
  <c r="AA119" i="6"/>
  <c r="N79" i="2"/>
  <c r="V78" i="6" s="1"/>
  <c r="AA78" i="6"/>
  <c r="N75" i="2"/>
  <c r="V74" i="6" s="1"/>
  <c r="AA74" i="6"/>
  <c r="N72" i="2"/>
  <c r="V71" i="6" s="1"/>
  <c r="AA71" i="6"/>
  <c r="N12" i="2"/>
  <c r="V11" i="6" s="1"/>
  <c r="AA11" i="6"/>
  <c r="N9" i="2"/>
  <c r="V8" i="6" s="1"/>
  <c r="AA8" i="6"/>
  <c r="O126" i="2"/>
  <c r="L69" i="3"/>
  <c r="N7" i="2"/>
  <c r="L7" i="2"/>
  <c r="L9" i="2"/>
  <c r="N13" i="2"/>
  <c r="V12" i="6" s="1"/>
  <c r="N14" i="2"/>
  <c r="L15" i="2"/>
  <c r="N16" i="2"/>
  <c r="N17" i="2"/>
  <c r="N22" i="2"/>
  <c r="N23" i="2"/>
  <c r="V22" i="6" s="1"/>
  <c r="L24" i="2"/>
  <c r="N25" i="2"/>
  <c r="L26" i="2"/>
  <c r="N27" i="2"/>
  <c r="N28" i="2"/>
  <c r="L29" i="2"/>
  <c r="N30" i="2"/>
  <c r="N33" i="2"/>
  <c r="L34" i="2"/>
  <c r="N35" i="2"/>
  <c r="N36" i="2"/>
  <c r="L37" i="2"/>
  <c r="N39" i="2"/>
  <c r="N40" i="2"/>
  <c r="N41" i="2"/>
  <c r="L42" i="2"/>
  <c r="N45" i="2"/>
  <c r="N46" i="2"/>
  <c r="L47" i="2"/>
  <c r="N50" i="2"/>
  <c r="N51" i="2"/>
  <c r="N15" i="2"/>
  <c r="N8" i="2" s="1"/>
  <c r="V7" i="6" s="1"/>
  <c r="L18" i="2"/>
  <c r="N21" i="2"/>
  <c r="V20" i="6" s="1"/>
  <c r="N24" i="2"/>
  <c r="N26" i="2"/>
  <c r="N29" i="2"/>
  <c r="L31" i="2"/>
  <c r="N34" i="2"/>
  <c r="N37" i="2"/>
  <c r="N31" i="2" s="1"/>
  <c r="N42" i="2"/>
  <c r="N47" i="2"/>
  <c r="N52" i="2"/>
  <c r="V51" i="6" s="1"/>
  <c r="L52" i="2"/>
  <c r="L49" i="2" s="1"/>
  <c r="N53" i="2"/>
  <c r="N54" i="2"/>
  <c r="V53" i="6" s="1"/>
  <c r="L55" i="2"/>
  <c r="N57" i="2"/>
  <c r="N58" i="2"/>
  <c r="L59" i="2"/>
  <c r="N61" i="2"/>
  <c r="V60" i="6" s="1"/>
  <c r="N62" i="2"/>
  <c r="L63" i="2"/>
  <c r="N65" i="2"/>
  <c r="V64" i="6" s="1"/>
  <c r="N66" i="2"/>
  <c r="L67" i="2"/>
  <c r="N70" i="2"/>
  <c r="V69" i="6" s="1"/>
  <c r="L71" i="2"/>
  <c r="L69" i="2" s="1"/>
  <c r="N73" i="2"/>
  <c r="L74" i="2"/>
  <c r="N76" i="2"/>
  <c r="V75" i="6" s="1"/>
  <c r="N77" i="2"/>
  <c r="V76" i="6" s="1"/>
  <c r="L78" i="2"/>
  <c r="N80" i="2"/>
  <c r="N81" i="2"/>
  <c r="V80" i="6" s="1"/>
  <c r="N82" i="2"/>
  <c r="L83" i="2"/>
  <c r="N85" i="2"/>
  <c r="N86" i="2"/>
  <c r="N87" i="2"/>
  <c r="L88" i="2"/>
  <c r="L84" i="2" s="1"/>
  <c r="N89" i="2"/>
  <c r="N90" i="2"/>
  <c r="L91" i="2"/>
  <c r="N93" i="2"/>
  <c r="N94" i="2"/>
  <c r="L95" i="2"/>
  <c r="N98" i="2"/>
  <c r="L99" i="2"/>
  <c r="N101" i="2"/>
  <c r="L102" i="2"/>
  <c r="N104" i="2"/>
  <c r="N105" i="2"/>
  <c r="L106" i="2"/>
  <c r="N107" i="2"/>
  <c r="N108" i="2"/>
  <c r="N109" i="2"/>
  <c r="N110" i="2"/>
  <c r="L111" i="2"/>
  <c r="N115" i="2"/>
  <c r="N117" i="2"/>
  <c r="V115" i="6" s="1"/>
  <c r="N118" i="2"/>
  <c r="L119" i="2"/>
  <c r="N122" i="2"/>
  <c r="V120" i="6" s="1"/>
  <c r="N123" i="2"/>
  <c r="L124" i="2"/>
  <c r="N125" i="2"/>
  <c r="L31" i="3"/>
  <c r="L116" i="3"/>
  <c r="N69" i="3"/>
  <c r="U68" i="6" s="1"/>
  <c r="N49" i="3"/>
  <c r="U48" i="6" s="1"/>
  <c r="N116" i="3"/>
  <c r="U114" i="6" s="1"/>
  <c r="N55" i="2"/>
  <c r="N59" i="2"/>
  <c r="V58" i="6" s="1"/>
  <c r="N63" i="2"/>
  <c r="N67" i="2"/>
  <c r="N71" i="2"/>
  <c r="N74" i="2"/>
  <c r="N78" i="2"/>
  <c r="N83" i="2"/>
  <c r="N88" i="2"/>
  <c r="N91" i="2"/>
  <c r="N95" i="2"/>
  <c r="N99" i="2"/>
  <c r="N102" i="2"/>
  <c r="N106" i="2"/>
  <c r="N111" i="2"/>
  <c r="L116" i="2"/>
  <c r="N119" i="2"/>
  <c r="N124" i="2"/>
  <c r="L84" i="3"/>
  <c r="K83" i="6" s="1"/>
  <c r="L8" i="3"/>
  <c r="N84" i="3"/>
  <c r="U83" i="6" s="1"/>
  <c r="L49" i="3"/>
  <c r="N31" i="3"/>
  <c r="L18" i="3"/>
  <c r="K17" i="6" s="1"/>
  <c r="N8" i="3"/>
  <c r="N18" i="3"/>
  <c r="U17" i="6" s="1"/>
  <c r="D84" i="2"/>
  <c r="K84" i="2" s="1"/>
  <c r="D69" i="2"/>
  <c r="K69" i="2" s="1"/>
  <c r="D49" i="2"/>
  <c r="K49" i="2" s="1"/>
  <c r="D31" i="2"/>
  <c r="K31" i="2" s="1"/>
  <c r="D18" i="2"/>
  <c r="K18" i="2" s="1"/>
  <c r="D8" i="2"/>
  <c r="K8" i="2" s="1"/>
  <c r="D116" i="2"/>
  <c r="K116" i="2" s="1"/>
  <c r="N18" i="2" l="1"/>
  <c r="V17" i="6" s="1"/>
  <c r="L6" i="3"/>
  <c r="K6" i="6" s="1"/>
  <c r="K7" i="6"/>
  <c r="N6" i="3"/>
  <c r="U6" i="6" s="1"/>
  <c r="U7" i="6"/>
  <c r="D6" i="2"/>
  <c r="K6" i="2" s="1"/>
  <c r="N84" i="2"/>
  <c r="L8" i="2"/>
  <c r="N116" i="2"/>
  <c r="V114" i="6" s="1"/>
  <c r="N69" i="2"/>
  <c r="V68" i="6" s="1"/>
  <c r="N49" i="2"/>
  <c r="V48" i="6" s="1"/>
  <c r="I82" i="2"/>
  <c r="N6" i="2" l="1"/>
  <c r="V6" i="6" s="1"/>
  <c r="I111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106" i="2"/>
  <c r="I107" i="2"/>
  <c r="I108" i="2"/>
  <c r="I109" i="2"/>
  <c r="I110" i="2"/>
  <c r="I112" i="2"/>
  <c r="I113" i="2"/>
  <c r="I114" i="2"/>
  <c r="I115" i="2"/>
  <c r="M116" i="2" l="1"/>
  <c r="Q114" i="6" s="1"/>
  <c r="O116" i="2"/>
  <c r="AA114" i="6" s="1"/>
  <c r="M84" i="2"/>
  <c r="Q83" i="6" s="1"/>
  <c r="O84" i="2"/>
  <c r="AA83" i="6" s="1"/>
  <c r="M69" i="2"/>
  <c r="Q68" i="6" s="1"/>
  <c r="O69" i="2"/>
  <c r="AA68" i="6" s="1"/>
  <c r="M49" i="2"/>
  <c r="Q48" i="6" s="1"/>
  <c r="O49" i="2"/>
  <c r="AA48" i="6" s="1"/>
  <c r="M31" i="2"/>
  <c r="Q30" i="6" s="1"/>
  <c r="O31" i="2"/>
  <c r="AA30" i="6" s="1"/>
  <c r="M18" i="2"/>
  <c r="Q17" i="6" s="1"/>
  <c r="O18" i="2"/>
  <c r="AA17" i="6" s="1"/>
  <c r="M8" i="2"/>
  <c r="Q7" i="6" s="1"/>
  <c r="O8" i="2"/>
  <c r="AA7" i="6" s="1"/>
  <c r="I124" i="2" l="1"/>
  <c r="I125" i="2" l="1"/>
  <c r="I123" i="2"/>
  <c r="I122" i="2"/>
  <c r="I121" i="2"/>
  <c r="I120" i="2"/>
  <c r="I119" i="2"/>
  <c r="I118" i="2"/>
  <c r="I117" i="2"/>
  <c r="I83" i="2"/>
  <c r="I81" i="2"/>
  <c r="I80" i="2"/>
  <c r="I79" i="2"/>
  <c r="I78" i="2"/>
  <c r="I77" i="2"/>
  <c r="I76" i="2"/>
  <c r="I75" i="2"/>
  <c r="I74" i="2"/>
  <c r="I73" i="2"/>
  <c r="I72" i="2"/>
  <c r="I71" i="2"/>
  <c r="I70" i="2"/>
  <c r="I68" i="2"/>
  <c r="I67" i="2"/>
  <c r="I66" i="2"/>
  <c r="I65" i="2"/>
  <c r="I64" i="2"/>
  <c r="I63" i="2"/>
  <c r="I62" i="2"/>
  <c r="I61" i="2"/>
  <c r="I60" i="2"/>
  <c r="I59" i="2"/>
  <c r="I58" i="2"/>
  <c r="I57" i="2"/>
  <c r="I56" i="2"/>
  <c r="I55" i="2"/>
  <c r="I54" i="2"/>
  <c r="I53" i="2"/>
  <c r="I52" i="2"/>
  <c r="I51" i="2"/>
  <c r="I50" i="2"/>
  <c r="I48" i="2"/>
  <c r="I47" i="2"/>
  <c r="I46" i="2"/>
  <c r="I45" i="2"/>
  <c r="I44" i="2"/>
  <c r="I43" i="2"/>
  <c r="I42" i="2"/>
  <c r="I41" i="2"/>
  <c r="I40" i="2"/>
  <c r="I39" i="2"/>
  <c r="I38" i="2"/>
  <c r="I37" i="2"/>
  <c r="I36" i="2"/>
  <c r="I35" i="2"/>
  <c r="I34" i="2"/>
  <c r="I33" i="2"/>
  <c r="I32" i="2"/>
  <c r="I30" i="2"/>
  <c r="I29" i="2"/>
  <c r="I28" i="2"/>
  <c r="I27" i="2"/>
  <c r="I26" i="2"/>
  <c r="I25" i="2"/>
  <c r="I24" i="2"/>
  <c r="I23" i="2"/>
  <c r="I22" i="2"/>
  <c r="I21" i="2"/>
  <c r="I20" i="2"/>
  <c r="I19" i="2"/>
  <c r="I17" i="2"/>
  <c r="I16" i="2"/>
  <c r="I15" i="2"/>
  <c r="I14" i="2"/>
  <c r="I13" i="2"/>
  <c r="I12" i="2"/>
  <c r="I11" i="2"/>
  <c r="I10" i="2"/>
  <c r="I9" i="2"/>
  <c r="I7" i="2"/>
  <c r="I126" i="2" l="1"/>
  <c r="I116" i="2" l="1"/>
  <c r="I84" i="2"/>
  <c r="I69" i="2"/>
  <c r="I49" i="2"/>
  <c r="I31" i="2"/>
  <c r="I18" i="2"/>
  <c r="I8" i="2" l="1"/>
</calcChain>
</file>

<file path=xl/sharedStrings.xml><?xml version="1.0" encoding="utf-8"?>
<sst xmlns="http://schemas.openxmlformats.org/spreadsheetml/2006/main" count="956" uniqueCount="189">
  <si>
    <t>№</t>
  </si>
  <si>
    <t>Код ОУ по КИАСУО</t>
  </si>
  <si>
    <t>Наименование ОУ (кратко)</t>
  </si>
  <si>
    <t>Человек</t>
  </si>
  <si>
    <t>распределение баллов в %</t>
  </si>
  <si>
    <t>МБОУ Лицей № 28</t>
  </si>
  <si>
    <t>МБОУ Гимназия № 8</t>
  </si>
  <si>
    <t>МБОУ Прогимназия  № 131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</si>
  <si>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</si>
  <si>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</si>
  <si>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</si>
  <si>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</si>
  <si>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</si>
  <si>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</si>
  <si>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</si>
  <si>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</si>
  <si>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</si>
  <si>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</si>
  <si>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</si>
  <si>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</si>
  <si>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</si>
  <si>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</si>
  <si>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</si>
  <si>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</si>
  <si>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</si>
  <si>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</si>
  <si>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</si>
  <si>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</si>
  <si>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</si>
  <si>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</si>
  <si>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</si>
  <si>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</si>
  <si>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</si>
  <si>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</si>
  <si>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</si>
  <si>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</si>
  <si>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</si>
  <si>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</si>
  <si>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</si>
  <si>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</si>
  <si>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Лицей № 1</t>
  </si>
  <si>
    <t>МБОУ СШ № 3</t>
  </si>
  <si>
    <t>МБОУ Лицей № 8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</si>
  <si>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</si>
  <si>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</si>
  <si>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</si>
  <si>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</si>
  <si>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</si>
  <si>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</si>
  <si>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</si>
  <si>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</si>
  <si>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</si>
  <si>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</si>
  <si>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</si>
  <si>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</si>
  <si>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Лицей № 9 "Лидер"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</si>
  <si>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</si>
  <si>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</si>
  <si>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</si>
  <si>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</si>
  <si>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</si>
  <si>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</si>
  <si>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</si>
  <si>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</si>
  <si>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</si>
  <si>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</si>
  <si>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</si>
  <si>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</si>
  <si>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</si>
  <si>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</si>
  <si>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</si>
  <si>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</si>
  <si>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</si>
  <si>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</si>
  <si>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</si>
  <si>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</si>
  <si>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</si>
  <si>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</si>
  <si>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</si>
  <si>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</si>
  <si>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</si>
  <si>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</si>
  <si>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</si>
  <si>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</si>
  <si>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</si>
  <si>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</si>
  <si>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</si>
  <si>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</si>
  <si>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</si>
  <si>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</si>
  <si>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</si>
  <si>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</si>
  <si>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</si>
  <si>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</si>
  <si>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</si>
  <si>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</si>
  <si>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</si>
  <si>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РУССКИЙ ЯЗЫК, 4 класс</t>
  </si>
  <si>
    <t>Расчётное среднее значение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</si>
  <si>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</si>
  <si>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</si>
  <si>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</si>
  <si>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</si>
  <si>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</si>
  <si>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</si>
  <si>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МБОУ СШ № 154</t>
  </si>
  <si>
    <t>ЦЕНТРАЛЬНЫЙ РАЙОН</t>
  </si>
  <si>
    <t>МАОУ СШ № 145</t>
  </si>
  <si>
    <t>МАОУ СШ № 143</t>
  </si>
  <si>
    <t>МАОУ СШ № 149</t>
  </si>
  <si>
    <t>МАОУ СШ № 150</t>
  </si>
  <si>
    <t>МАОУ СШ № 152</t>
  </si>
  <si>
    <t>средний балл принят</t>
  </si>
  <si>
    <t>МАОУ СШ "Комплекс Покровский"</t>
  </si>
  <si>
    <t>МБОУ СШ № 156</t>
  </si>
  <si>
    <t>МАОУ СШ № 155</t>
  </si>
  <si>
    <t xml:space="preserve">МБОУ СШ № 86 </t>
  </si>
  <si>
    <t>МАОУ Лицей № 6 «Перспектива»</t>
  </si>
  <si>
    <t xml:space="preserve">МАОУ Гимназия № 11 </t>
  </si>
  <si>
    <t>МАОУ «КУГ № 1 – Универс»</t>
  </si>
  <si>
    <t xml:space="preserve">МБОУ Школа-интернат № 1 </t>
  </si>
  <si>
    <t xml:space="preserve">МБОУ СШ № 72 </t>
  </si>
  <si>
    <t xml:space="preserve">МБОУ СШ № 1 </t>
  </si>
  <si>
    <t>МБОУ СШ № 157</t>
  </si>
  <si>
    <t xml:space="preserve">МБОУ СШ № 10 </t>
  </si>
  <si>
    <t>МБОУ Гимназия № 3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</si>
  <si>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</si>
  <si>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</si>
  <si>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</si>
  <si>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</si>
  <si>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</si>
  <si>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</si>
  <si>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Код КИАСУО</t>
  </si>
  <si>
    <t>-</t>
  </si>
  <si>
    <t>отлично - с 90% по 100% сдали на "4"+"5" и нет сдавших на "2"</t>
  </si>
  <si>
    <t>Сумма (чел.)/Среднее значение по городу (%)</t>
  </si>
  <si>
    <t>хорошо - сдали на "4"+"5" со среднего значения по городу до 90%</t>
  </si>
  <si>
    <t>критично - сдали на "4"+"5" меньше 50% и сдавших на "2" 10% и более или 10 чел. и более</t>
  </si>
  <si>
    <t>допустимо - сдали на "4"+"5" с 50% до среднего значения по городу и сдавших на "2" не более 10% или не более 10 чел.</t>
  </si>
  <si>
    <t>МАОУ Гимназия № 8</t>
  </si>
  <si>
    <t>МАОУ Лицей № 28</t>
  </si>
  <si>
    <t>МАОУ СШ  № 12</t>
  </si>
  <si>
    <t>МАОУ СШ № 19</t>
  </si>
  <si>
    <t>МАОУ Лицей № 6 "Перспектива"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</si>
  <si>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</si>
  <si>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</si>
  <si>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</si>
  <si>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</si>
  <si>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</si>
  <si>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</si>
  <si>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</si>
  <si>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</si>
  <si>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</si>
  <si>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</si>
  <si>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</si>
  <si>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Школа-интернат № 1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</si>
  <si>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</si>
  <si>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</si>
  <si>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</si>
  <si>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</si>
  <si>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</si>
  <si>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</si>
  <si>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</si>
  <si>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</si>
  <si>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</si>
  <si>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158 "Грани"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</si>
  <si>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</si>
  <si>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</si>
  <si>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</si>
  <si>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</si>
  <si>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</si>
  <si>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</si>
  <si>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</si>
  <si>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</si>
  <si>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</si>
  <si>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</si>
  <si>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</si>
  <si>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</si>
  <si>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</si>
  <si>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</si>
  <si>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</si>
  <si>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 xml:space="preserve">МАОУ СШ № 152 </t>
  </si>
  <si>
    <t>МАОУ СШ № 154</t>
  </si>
  <si>
    <t>МАОУ СШ № 156</t>
  </si>
  <si>
    <t>МАОУ СШ № 157</t>
  </si>
  <si>
    <t xml:space="preserve">МБОУ СОШ № 10 </t>
  </si>
  <si>
    <t>МАОУ СШ "Комплекс "Покровский"</t>
  </si>
  <si>
    <t>МБОУ СШ № 155</t>
  </si>
  <si>
    <t>Сдали на "4+5",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</si>
</sst>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FFFF66"/>
        <bgColor indexed="64"/>
      </patternFill>
    </fill>
  </fills>
  <borders count="8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9">
    <xf numFmtId="0" fontId="0" fillId="0" borderId="0"/>
    <xf numFmtId="0" fontId="8" fillId="0" borderId="0"/>
    <xf numFmtId="164" fontId="9" fillId="0" borderId="0" applyBorder="0" applyProtection="0"/>
    <xf numFmtId="0" fontId="8" fillId="0" borderId="0"/>
    <xf numFmtId="0" fontId="9" fillId="0" borderId="0"/>
    <xf numFmtId="0" fontId="10" fillId="0" borderId="0"/>
    <xf numFmtId="0" fontId="1" fillId="0" borderId="0"/>
    <xf numFmtId="0" fontId="14" fillId="0" borderId="0"/>
    <xf numFmtId="0" fontId="9" fillId="0" borderId="0"/>
  </cellStyleXfs>
  <cellXfs count="577">
    <xf numFmtId="0" fontId="0" fillId="0" borderId="0" xfId="0"/>
    <xf numFmtId="0" fontId="0" fillId="0" borderId="0" xfId="0" applyAlignment="1"/>
    <xf numFmtId="0" fontId="0" fillId="0" borderId="0" xfId="0" applyFill="1"/>
    <xf numFmtId="0" fontId="0" fillId="0" borderId="0" xfId="0" applyFont="1" applyAlignment="1"/>
    <xf numFmtId="0" fontId="0" fillId="0" borderId="0" xfId="0" applyFont="1" applyFill="1" applyAlignment="1"/>
    <xf numFmtId="0" fontId="3" fillId="3" borderId="0" xfId="0" applyFont="1" applyFill="1"/>
    <xf numFmtId="0" fontId="5" fillId="2" borderId="12" xfId="0" applyFont="1" applyFill="1" applyBorder="1" applyAlignment="1">
      <alignment wrapText="1"/>
    </xf>
    <xf numFmtId="2" fontId="0" fillId="0" borderId="0" xfId="0" applyNumberFormat="1" applyFont="1" applyAlignment="1"/>
    <xf numFmtId="0" fontId="5" fillId="2" borderId="17" xfId="0" applyFont="1" applyFill="1" applyBorder="1" applyAlignment="1">
      <alignment wrapText="1"/>
    </xf>
    <xf numFmtId="0" fontId="5" fillId="2" borderId="19" xfId="0" applyFont="1" applyFill="1" applyBorder="1" applyAlignment="1">
      <alignment wrapText="1"/>
    </xf>
    <xf numFmtId="0" fontId="5" fillId="2" borderId="22" xfId="0" applyFont="1" applyFill="1" applyBorder="1" applyAlignment="1">
      <alignment wrapText="1"/>
    </xf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7" fillId="2" borderId="0" xfId="0" applyNumberFormat="1" applyFont="1" applyFill="1" applyBorder="1" applyAlignment="1">
      <alignment horizontal="right" wrapText="1"/>
    </xf>
    <xf numFmtId="2" fontId="7" fillId="2" borderId="0" xfId="0" applyNumberFormat="1" applyFont="1" applyFill="1" applyBorder="1" applyAlignment="1">
      <alignment horizontal="center" wrapText="1"/>
    </xf>
    <xf numFmtId="0" fontId="11" fillId="0" borderId="0" xfId="0" applyFont="1" applyBorder="1" applyAlignment="1"/>
    <xf numFmtId="2" fontId="2" fillId="0" borderId="0" xfId="0" applyNumberFormat="1" applyFont="1"/>
    <xf numFmtId="0" fontId="4" fillId="0" borderId="24" xfId="0" applyFont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5" borderId="0" xfId="0" applyFont="1" applyFill="1"/>
    <xf numFmtId="0" fontId="5" fillId="4" borderId="0" xfId="0" applyFont="1" applyFill="1" applyBorder="1" applyAlignment="1">
      <alignment wrapText="1"/>
    </xf>
    <xf numFmtId="0" fontId="4" fillId="0" borderId="34" xfId="0" applyFont="1" applyBorder="1" applyAlignment="1">
      <alignment horizontal="center" vertical="center"/>
    </xf>
    <xf numFmtId="0" fontId="2" fillId="0" borderId="28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5" fillId="0" borderId="34" xfId="0" applyFont="1" applyBorder="1" applyAlignment="1">
      <alignment horizontal="right" vertical="center"/>
    </xf>
    <xf numFmtId="0" fontId="4" fillId="2" borderId="34" xfId="0" applyFont="1" applyFill="1" applyBorder="1" applyAlignment="1">
      <alignment horizontal="left" vertical="center" wrapText="1"/>
    </xf>
    <xf numFmtId="0" fontId="4" fillId="2" borderId="35" xfId="0" applyFont="1" applyFill="1" applyBorder="1" applyAlignment="1">
      <alignment horizontal="left" vertical="center" wrapText="1"/>
    </xf>
    <xf numFmtId="2" fontId="4" fillId="2" borderId="35" xfId="0" applyNumberFormat="1" applyFont="1" applyFill="1" applyBorder="1" applyAlignment="1">
      <alignment horizontal="left" vertical="center" wrapText="1"/>
    </xf>
    <xf numFmtId="2" fontId="4" fillId="2" borderId="36" xfId="0" applyNumberFormat="1" applyFont="1" applyFill="1" applyBorder="1" applyAlignment="1">
      <alignment horizontal="left" vertical="center" wrapText="1"/>
    </xf>
    <xf numFmtId="0" fontId="2" fillId="0" borderId="28" xfId="0" applyFont="1" applyFill="1" applyBorder="1" applyAlignment="1">
      <alignment horizontal="left" vertical="center"/>
    </xf>
    <xf numFmtId="2" fontId="6" fillId="0" borderId="10" xfId="0" applyNumberFormat="1" applyFont="1" applyBorder="1" applyAlignment="1">
      <alignment vertical="top" wrapText="1"/>
    </xf>
    <xf numFmtId="2" fontId="5" fillId="2" borderId="16" xfId="0" applyNumberFormat="1" applyFont="1" applyFill="1" applyBorder="1" applyAlignment="1">
      <alignment horizontal="right" wrapText="1"/>
    </xf>
    <xf numFmtId="2" fontId="5" fillId="2" borderId="18" xfId="0" applyNumberFormat="1" applyFont="1" applyFill="1" applyBorder="1" applyAlignment="1">
      <alignment horizontal="right" wrapText="1"/>
    </xf>
    <xf numFmtId="0" fontId="7" fillId="0" borderId="35" xfId="0" applyFont="1" applyBorder="1" applyAlignment="1">
      <alignment horizontal="center" vertical="center"/>
    </xf>
    <xf numFmtId="2" fontId="5" fillId="0" borderId="36" xfId="0" applyNumberFormat="1" applyFont="1" applyBorder="1" applyAlignment="1">
      <alignment horizontal="right" vertical="center" wrapText="1"/>
    </xf>
    <xf numFmtId="0" fontId="7" fillId="0" borderId="36" xfId="0" applyFont="1" applyBorder="1" applyAlignment="1">
      <alignment horizontal="center" vertical="center"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0" fillId="0" borderId="11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28" xfId="0" applyFont="1" applyFill="1" applyBorder="1" applyAlignment="1">
      <alignment wrapText="1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4" borderId="39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0" fontId="5" fillId="0" borderId="37" xfId="0" applyFont="1" applyFill="1" applyBorder="1" applyAlignment="1">
      <alignment wrapText="1"/>
    </xf>
    <xf numFmtId="0" fontId="1" fillId="0" borderId="35" xfId="6" applyFont="1" applyBorder="1" applyAlignment="1">
      <alignment horizontal="center"/>
    </xf>
    <xf numFmtId="0" fontId="0" fillId="0" borderId="35" xfId="6" applyFont="1" applyBorder="1" applyAlignment="1">
      <alignment horizontal="center"/>
    </xf>
    <xf numFmtId="0" fontId="5" fillId="2" borderId="3" xfId="0" applyFont="1" applyFill="1" applyBorder="1" applyAlignment="1">
      <alignment horizontal="right" wrapText="1"/>
    </xf>
    <xf numFmtId="2" fontId="4" fillId="0" borderId="36" xfId="0" applyNumberFormat="1" applyFont="1" applyBorder="1" applyAlignment="1">
      <alignment horizontal="left" vertical="center" wrapText="1"/>
    </xf>
    <xf numFmtId="2" fontId="4" fillId="0" borderId="35" xfId="0" applyNumberFormat="1" applyFont="1" applyBorder="1" applyAlignment="1">
      <alignment horizontal="left" vertical="center"/>
    </xf>
    <xf numFmtId="2" fontId="0" fillId="0" borderId="0" xfId="0" applyNumberFormat="1"/>
    <xf numFmtId="2" fontId="12" fillId="0" borderId="0" xfId="0" applyNumberFormat="1" applyFont="1" applyAlignment="1"/>
    <xf numFmtId="2" fontId="5" fillId="2" borderId="20" xfId="0" applyNumberFormat="1" applyFont="1" applyFill="1" applyBorder="1" applyAlignment="1">
      <alignment horizontal="right" wrapText="1"/>
    </xf>
    <xf numFmtId="2" fontId="5" fillId="2" borderId="23" xfId="0" applyNumberFormat="1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center" wrapText="1"/>
    </xf>
    <xf numFmtId="0" fontId="5" fillId="2" borderId="29" xfId="0" applyFont="1" applyFill="1" applyBorder="1" applyAlignment="1">
      <alignment wrapText="1"/>
    </xf>
    <xf numFmtId="2" fontId="5" fillId="2" borderId="33" xfId="0" applyNumberFormat="1" applyFont="1" applyFill="1" applyBorder="1" applyAlignment="1">
      <alignment horizontal="right" wrapText="1"/>
    </xf>
    <xf numFmtId="0" fontId="5" fillId="2" borderId="7" xfId="0" applyFont="1" applyFill="1" applyBorder="1" applyAlignment="1">
      <alignment wrapText="1"/>
    </xf>
    <xf numFmtId="2" fontId="5" fillId="2" borderId="42" xfId="0" applyNumberFormat="1" applyFont="1" applyFill="1" applyBorder="1" applyAlignment="1">
      <alignment horizontal="right" wrapText="1"/>
    </xf>
    <xf numFmtId="2" fontId="4" fillId="2" borderId="41" xfId="0" applyNumberFormat="1" applyFont="1" applyFill="1" applyBorder="1" applyAlignment="1">
      <alignment horizontal="left" vertical="center" wrapText="1"/>
    </xf>
    <xf numFmtId="2" fontId="4" fillId="2" borderId="30" xfId="0" applyNumberFormat="1" applyFont="1" applyFill="1" applyBorder="1" applyAlignment="1">
      <alignment horizontal="left" vertical="center" wrapText="1"/>
    </xf>
    <xf numFmtId="2" fontId="4" fillId="2" borderId="40" xfId="0" applyNumberFormat="1" applyFont="1" applyFill="1" applyBorder="1" applyAlignment="1">
      <alignment horizontal="left" vertical="center"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2" fontId="0" fillId="0" borderId="47" xfId="0" applyNumberFormat="1" applyBorder="1"/>
    <xf numFmtId="0" fontId="5" fillId="6" borderId="4" xfId="0" applyFont="1" applyFill="1" applyBorder="1" applyAlignment="1">
      <alignment wrapText="1"/>
    </xf>
    <xf numFmtId="0" fontId="5" fillId="6" borderId="27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1" fillId="0" borderId="3" xfId="6" applyFont="1" applyBorder="1" applyAlignment="1">
      <alignment horizontal="center"/>
    </xf>
    <xf numFmtId="0" fontId="0" fillId="0" borderId="51" xfId="0" applyBorder="1"/>
    <xf numFmtId="2" fontId="0" fillId="0" borderId="52" xfId="0" applyNumberFormat="1" applyBorder="1"/>
    <xf numFmtId="2" fontId="13" fillId="0" borderId="53" xfId="0" applyNumberFormat="1" applyFont="1" applyBorder="1" applyAlignment="1">
      <alignment horizontal="center"/>
    </xf>
    <xf numFmtId="0" fontId="0" fillId="0" borderId="56" xfId="0" applyBorder="1"/>
    <xf numFmtId="2" fontId="0" fillId="0" borderId="57" xfId="0" applyNumberFormat="1" applyBorder="1"/>
    <xf numFmtId="2" fontId="0" fillId="0" borderId="58" xfId="0" applyNumberFormat="1" applyBorder="1"/>
    <xf numFmtId="0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 applyAlignment="1">
      <alignment horizontal="right" vertical="center"/>
    </xf>
    <xf numFmtId="2" fontId="0" fillId="2" borderId="6" xfId="0" applyNumberFormat="1" applyFill="1" applyBorder="1" applyAlignment="1">
      <alignment horizontal="right" vertical="center"/>
    </xf>
    <xf numFmtId="0" fontId="0" fillId="0" borderId="48" xfId="0" applyBorder="1" applyAlignment="1">
      <alignment horizontal="right"/>
    </xf>
    <xf numFmtId="2" fontId="0" fillId="0" borderId="43" xfId="0" applyNumberFormat="1" applyBorder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3" fontId="0" fillId="0" borderId="29" xfId="0" applyNumberFormat="1" applyBorder="1"/>
    <xf numFmtId="3" fontId="0" fillId="0" borderId="32" xfId="0" applyNumberFormat="1" applyBorder="1"/>
    <xf numFmtId="2" fontId="0" fillId="0" borderId="32" xfId="0" applyNumberFormat="1" applyBorder="1"/>
    <xf numFmtId="2" fontId="0" fillId="0" borderId="33" xfId="0" applyNumberFormat="1" applyBorder="1"/>
    <xf numFmtId="3" fontId="0" fillId="0" borderId="22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3" xfId="0" applyNumberFormat="1" applyBorder="1"/>
    <xf numFmtId="3" fontId="0" fillId="0" borderId="17" xfId="0" applyNumberFormat="1" applyBorder="1"/>
    <xf numFmtId="3" fontId="0" fillId="0" borderId="6" xfId="0" applyNumberFormat="1" applyBorder="1"/>
    <xf numFmtId="2" fontId="0" fillId="0" borderId="6" xfId="0" applyNumberFormat="1" applyBorder="1"/>
    <xf numFmtId="2" fontId="0" fillId="0" borderId="18" xfId="0" applyNumberFormat="1" applyBorder="1"/>
    <xf numFmtId="3" fontId="0" fillId="0" borderId="19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0" xfId="0" applyNumberFormat="1" applyBorder="1"/>
    <xf numFmtId="2" fontId="0" fillId="7" borderId="18" xfId="0" applyNumberFormat="1" applyFill="1" applyBorder="1"/>
    <xf numFmtId="3" fontId="0" fillId="0" borderId="14" xfId="0" applyNumberFormat="1" applyBorder="1"/>
    <xf numFmtId="3" fontId="0" fillId="0" borderId="9" xfId="0" applyNumberFormat="1" applyBorder="1"/>
    <xf numFmtId="2" fontId="0" fillId="0" borderId="9" xfId="0" applyNumberFormat="1" applyBorder="1"/>
    <xf numFmtId="2" fontId="0" fillId="0" borderId="21" xfId="0" applyNumberFormat="1" applyBorder="1"/>
    <xf numFmtId="3" fontId="2" fillId="0" borderId="34" xfId="0" applyNumberFormat="1" applyFont="1" applyBorder="1"/>
    <xf numFmtId="3" fontId="2" fillId="0" borderId="35" xfId="0" applyNumberFormat="1" applyFont="1" applyBorder="1"/>
    <xf numFmtId="2" fontId="2" fillId="0" borderId="35" xfId="0" applyNumberFormat="1" applyFont="1" applyBorder="1"/>
    <xf numFmtId="2" fontId="2" fillId="0" borderId="36" xfId="0" applyNumberFormat="1" applyFont="1" applyBorder="1"/>
    <xf numFmtId="3" fontId="0" fillId="2" borderId="6" xfId="0" applyNumberFormat="1" applyFill="1" applyBorder="1"/>
    <xf numFmtId="3" fontId="0" fillId="2" borderId="10" xfId="0" applyNumberFormat="1" applyFill="1" applyBorder="1"/>
    <xf numFmtId="2" fontId="0" fillId="0" borderId="43" xfId="0" applyNumberFormat="1" applyBorder="1"/>
    <xf numFmtId="0" fontId="0" fillId="0" borderId="48" xfId="0" applyBorder="1"/>
    <xf numFmtId="2" fontId="5" fillId="2" borderId="3" xfId="0" applyNumberFormat="1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2" fontId="0" fillId="0" borderId="47" xfId="0" applyNumberFormat="1" applyBorder="1"/>
    <xf numFmtId="0" fontId="0" fillId="0" borderId="48" xfId="0" applyBorder="1"/>
    <xf numFmtId="0" fontId="0" fillId="0" borderId="49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0" fillId="0" borderId="50" xfId="0" applyBorder="1"/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2" fontId="0" fillId="0" borderId="47" xfId="0" applyNumberFormat="1" applyBorder="1"/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0" fontId="0" fillId="0" borderId="48" xfId="0" applyBorder="1"/>
    <xf numFmtId="0" fontId="0" fillId="0" borderId="50" xfId="0" applyBorder="1"/>
    <xf numFmtId="0" fontId="5" fillId="4" borderId="0" xfId="0" applyFont="1" applyFill="1" applyBorder="1" applyAlignment="1">
      <alignment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2" fontId="0" fillId="0" borderId="47" xfId="0" applyNumberFormat="1" applyBorder="1"/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1" fillId="0" borderId="6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5" fillId="6" borderId="4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8" xfId="0" applyBorder="1"/>
    <xf numFmtId="0" fontId="0" fillId="0" borderId="49" xfId="0" applyBorder="1"/>
    <xf numFmtId="0" fontId="1" fillId="0" borderId="3" xfId="6" applyFont="1" applyBorder="1" applyAlignment="1">
      <alignment horizontal="center"/>
    </xf>
    <xf numFmtId="0" fontId="0" fillId="0" borderId="51" xfId="0" applyBorder="1"/>
    <xf numFmtId="2" fontId="0" fillId="0" borderId="52" xfId="0" applyNumberFormat="1" applyBorder="1"/>
    <xf numFmtId="0" fontId="7" fillId="0" borderId="36" xfId="0" applyFont="1" applyBorder="1" applyAlignment="1">
      <alignment horizontal="center" vertical="center" wrapText="1"/>
    </xf>
    <xf numFmtId="0" fontId="3" fillId="8" borderId="0" xfId="0" applyFont="1" applyFill="1"/>
    <xf numFmtId="3" fontId="0" fillId="2" borderId="9" xfId="0" applyNumberFormat="1" applyFill="1" applyBorder="1"/>
    <xf numFmtId="0" fontId="3" fillId="9" borderId="0" xfId="0" applyFont="1" applyFill="1"/>
    <xf numFmtId="0" fontId="11" fillId="0" borderId="0" xfId="0" applyFont="1" applyBorder="1" applyAlignment="1">
      <alignment horizontal="center"/>
    </xf>
    <xf numFmtId="0" fontId="5" fillId="0" borderId="35" xfId="0" applyFont="1" applyBorder="1" applyAlignment="1">
      <alignment horizontal="right" vertical="center"/>
    </xf>
    <xf numFmtId="2" fontId="5" fillId="0" borderId="35" xfId="0" applyNumberFormat="1" applyFont="1" applyBorder="1" applyAlignment="1">
      <alignment horizontal="right" vertical="center"/>
    </xf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5" fillId="2" borderId="9" xfId="0" applyFont="1" applyFill="1" applyBorder="1" applyAlignment="1">
      <alignment horizontal="right" wrapText="1"/>
    </xf>
    <xf numFmtId="2" fontId="5" fillId="2" borderId="9" xfId="0" applyNumberFormat="1" applyFont="1" applyFill="1" applyBorder="1" applyAlignment="1">
      <alignment horizontal="right" wrapText="1"/>
    </xf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2" fontId="5" fillId="2" borderId="11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5" fillId="2" borderId="11" xfId="0" applyFont="1" applyFill="1" applyBorder="1" applyAlignment="1">
      <alignment horizontal="right" wrapText="1"/>
    </xf>
    <xf numFmtId="0" fontId="5" fillId="2" borderId="17" xfId="0" applyFont="1" applyFill="1" applyBorder="1" applyAlignment="1">
      <alignment wrapText="1"/>
    </xf>
    <xf numFmtId="0" fontId="5" fillId="2" borderId="17" xfId="0" applyFont="1" applyFill="1" applyBorder="1" applyAlignment="1">
      <alignment wrapText="1"/>
    </xf>
    <xf numFmtId="0" fontId="5" fillId="2" borderId="19" xfId="0" applyFont="1" applyFill="1" applyBorder="1" applyAlignment="1">
      <alignment wrapText="1"/>
    </xf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2" fontId="5" fillId="2" borderId="11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5" fillId="2" borderId="11" xfId="0" applyFont="1" applyFill="1" applyBorder="1" applyAlignment="1">
      <alignment horizontal="right" wrapText="1"/>
    </xf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2" fontId="5" fillId="2" borderId="11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5" fillId="2" borderId="11" xfId="0" applyFont="1" applyFill="1" applyBorder="1" applyAlignment="1">
      <alignment horizontal="right" wrapText="1"/>
    </xf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2" fontId="5" fillId="2" borderId="11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5" fillId="2" borderId="11" xfId="0" applyFont="1" applyFill="1" applyBorder="1" applyAlignment="1">
      <alignment horizontal="right" wrapText="1"/>
    </xf>
    <xf numFmtId="0" fontId="5" fillId="2" borderId="19" xfId="0" applyFont="1" applyFill="1" applyBorder="1" applyAlignment="1">
      <alignment wrapText="1"/>
    </xf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0" xfId="0" applyFont="1"/>
    <xf numFmtId="0" fontId="0" fillId="0" borderId="0" xfId="0" applyFont="1" applyAlignment="1"/>
    <xf numFmtId="0" fontId="0" fillId="0" borderId="0" xfId="0" applyFont="1" applyFill="1" applyAlignment="1"/>
    <xf numFmtId="0" fontId="3" fillId="3" borderId="0" xfId="0" applyFont="1" applyFill="1"/>
    <xf numFmtId="2" fontId="0" fillId="0" borderId="0" xfId="0" applyNumberFormat="1" applyFont="1" applyAlignment="1"/>
    <xf numFmtId="0" fontId="5" fillId="2" borderId="17" xfId="0" applyFont="1" applyFill="1" applyBorder="1" applyAlignment="1">
      <alignment wrapText="1"/>
    </xf>
    <xf numFmtId="0" fontId="5" fillId="2" borderId="22" xfId="0" applyFont="1" applyFill="1" applyBorder="1" applyAlignment="1">
      <alignment wrapText="1"/>
    </xf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7" fillId="2" borderId="0" xfId="0" applyNumberFormat="1" applyFont="1" applyFill="1" applyBorder="1" applyAlignment="1">
      <alignment horizontal="right" wrapText="1"/>
    </xf>
    <xf numFmtId="2" fontId="7" fillId="2" borderId="0" xfId="0" applyNumberFormat="1" applyFont="1" applyFill="1" applyBorder="1" applyAlignment="1">
      <alignment horizontal="center" wrapText="1"/>
    </xf>
    <xf numFmtId="0" fontId="11" fillId="0" borderId="0" xfId="0" applyFont="1" applyBorder="1" applyAlignment="1"/>
    <xf numFmtId="2" fontId="2" fillId="0" borderId="0" xfId="0" applyNumberFormat="1" applyFont="1"/>
    <xf numFmtId="0" fontId="4" fillId="0" borderId="24" xfId="0" applyFont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5" borderId="0" xfId="0" applyFont="1" applyFill="1"/>
    <xf numFmtId="0" fontId="4" fillId="0" borderId="34" xfId="0" applyFont="1" applyBorder="1" applyAlignment="1">
      <alignment horizontal="center" vertical="center"/>
    </xf>
    <xf numFmtId="2" fontId="5" fillId="2" borderId="6" xfId="0" applyNumberFormat="1" applyFont="1" applyFill="1" applyBorder="1" applyAlignment="1">
      <alignment horizontal="right" wrapText="1"/>
    </xf>
    <xf numFmtId="0" fontId="2" fillId="0" borderId="28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5" fillId="0" borderId="34" xfId="0" applyFont="1" applyBorder="1" applyAlignment="1">
      <alignment horizontal="right" vertical="center"/>
    </xf>
    <xf numFmtId="0" fontId="4" fillId="2" borderId="34" xfId="0" applyFont="1" applyFill="1" applyBorder="1" applyAlignment="1">
      <alignment horizontal="left" vertical="center" wrapText="1"/>
    </xf>
    <xf numFmtId="0" fontId="4" fillId="2" borderId="35" xfId="0" applyFont="1" applyFill="1" applyBorder="1" applyAlignment="1">
      <alignment horizontal="left" vertical="center" wrapText="1"/>
    </xf>
    <xf numFmtId="2" fontId="4" fillId="2" borderId="35" xfId="0" applyNumberFormat="1" applyFont="1" applyFill="1" applyBorder="1" applyAlignment="1">
      <alignment horizontal="left" vertical="center" wrapText="1"/>
    </xf>
    <xf numFmtId="2" fontId="4" fillId="2" borderId="36" xfId="0" applyNumberFormat="1" applyFont="1" applyFill="1" applyBorder="1" applyAlignment="1">
      <alignment horizontal="left" vertical="center" wrapText="1"/>
    </xf>
    <xf numFmtId="0" fontId="2" fillId="0" borderId="28" xfId="0" applyFont="1" applyFill="1" applyBorder="1" applyAlignment="1">
      <alignment horizontal="left" vertical="center"/>
    </xf>
    <xf numFmtId="2" fontId="6" fillId="0" borderId="10" xfId="0" applyNumberFormat="1" applyFont="1" applyBorder="1" applyAlignment="1">
      <alignment vertical="top" wrapText="1"/>
    </xf>
    <xf numFmtId="2" fontId="5" fillId="2" borderId="16" xfId="0" applyNumberFormat="1" applyFont="1" applyFill="1" applyBorder="1" applyAlignment="1">
      <alignment horizontal="right" wrapText="1"/>
    </xf>
    <xf numFmtId="2" fontId="5" fillId="2" borderId="18" xfId="0" applyNumberFormat="1" applyFont="1" applyFill="1" applyBorder="1" applyAlignment="1">
      <alignment horizontal="right" wrapText="1"/>
    </xf>
    <xf numFmtId="0" fontId="7" fillId="0" borderId="35" xfId="0" applyFont="1" applyBorder="1" applyAlignment="1">
      <alignment horizontal="center" vertical="center"/>
    </xf>
    <xf numFmtId="2" fontId="5" fillId="0" borderId="36" xfId="0" applyNumberFormat="1" applyFont="1" applyBorder="1" applyAlignment="1">
      <alignment horizontal="right" vertical="center"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0" fillId="0" borderId="11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28" xfId="0" applyFont="1" applyFill="1" applyBorder="1" applyAlignment="1">
      <alignment wrapText="1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4" borderId="39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0" fontId="5" fillId="0" borderId="37" xfId="0" applyFont="1" applyFill="1" applyBorder="1" applyAlignment="1">
      <alignment wrapText="1"/>
    </xf>
    <xf numFmtId="0" fontId="1" fillId="0" borderId="35" xfId="6" applyFont="1" applyBorder="1" applyAlignment="1">
      <alignment horizontal="center"/>
    </xf>
    <xf numFmtId="0" fontId="0" fillId="0" borderId="35" xfId="6" applyFont="1" applyBorder="1" applyAlignment="1">
      <alignment horizontal="center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2" fontId="4" fillId="0" borderId="36" xfId="0" applyNumberFormat="1" applyFont="1" applyBorder="1" applyAlignment="1">
      <alignment horizontal="left" vertical="center" wrapText="1"/>
    </xf>
    <xf numFmtId="2" fontId="4" fillId="0" borderId="35" xfId="0" applyNumberFormat="1" applyFont="1" applyBorder="1" applyAlignment="1">
      <alignment horizontal="left" vertical="center"/>
    </xf>
    <xf numFmtId="2" fontId="0" fillId="0" borderId="0" xfId="0" applyNumberFormat="1"/>
    <xf numFmtId="2" fontId="12" fillId="0" borderId="0" xfId="0" applyNumberFormat="1" applyFont="1" applyAlignment="1"/>
    <xf numFmtId="2" fontId="5" fillId="2" borderId="20" xfId="0" applyNumberFormat="1" applyFont="1" applyFill="1" applyBorder="1" applyAlignment="1">
      <alignment horizontal="right" wrapText="1"/>
    </xf>
    <xf numFmtId="2" fontId="7" fillId="0" borderId="36" xfId="0" applyNumberFormat="1" applyFont="1" applyBorder="1" applyAlignment="1">
      <alignment horizontal="center" vertical="center" wrapText="1"/>
    </xf>
    <xf numFmtId="2" fontId="5" fillId="2" borderId="23" xfId="0" applyNumberFormat="1" applyFont="1" applyFill="1" applyBorder="1" applyAlignment="1">
      <alignment horizontal="right" wrapText="1"/>
    </xf>
    <xf numFmtId="0" fontId="3" fillId="8" borderId="0" xfId="0" applyFont="1" applyFill="1"/>
    <xf numFmtId="0" fontId="3" fillId="9" borderId="0" xfId="0" applyFont="1" applyFill="1"/>
    <xf numFmtId="0" fontId="5" fillId="0" borderId="35" xfId="0" applyFont="1" applyBorder="1" applyAlignment="1">
      <alignment horizontal="right" vertical="center"/>
    </xf>
    <xf numFmtId="2" fontId="5" fillId="0" borderId="35" xfId="0" applyNumberFormat="1" applyFont="1" applyBorder="1" applyAlignment="1">
      <alignment horizontal="right" vertical="center"/>
    </xf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5" fillId="2" borderId="9" xfId="0" applyFont="1" applyFill="1" applyBorder="1" applyAlignment="1">
      <alignment horizontal="right" wrapText="1"/>
    </xf>
    <xf numFmtId="2" fontId="5" fillId="2" borderId="9" xfId="0" applyNumberFormat="1" applyFont="1" applyFill="1" applyBorder="1" applyAlignment="1">
      <alignment horizontal="right" wrapText="1"/>
    </xf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2" fontId="5" fillId="2" borderId="11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5" fillId="2" borderId="11" xfId="0" applyFont="1" applyFill="1" applyBorder="1" applyAlignment="1">
      <alignment horizontal="right" wrapText="1"/>
    </xf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2" fontId="5" fillId="2" borderId="11" xfId="0" applyNumberFormat="1" applyFont="1" applyFill="1" applyBorder="1" applyAlignment="1">
      <alignment horizontal="right" wrapText="1"/>
    </xf>
    <xf numFmtId="0" fontId="5" fillId="2" borderId="11" xfId="0" applyFont="1" applyFill="1" applyBorder="1" applyAlignment="1">
      <alignment horizontal="right" wrapText="1"/>
    </xf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2" fontId="5" fillId="2" borderId="11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5" fillId="2" borderId="11" xfId="0" applyFont="1" applyFill="1" applyBorder="1" applyAlignment="1">
      <alignment horizontal="right" wrapText="1"/>
    </xf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0" fillId="0" borderId="0" xfId="0" applyAlignment="1"/>
    <xf numFmtId="2" fontId="0" fillId="0" borderId="0" xfId="0" applyNumberFormat="1" applyFont="1" applyAlignment="1"/>
    <xf numFmtId="2" fontId="5" fillId="2" borderId="10" xfId="0" applyNumberFormat="1" applyFont="1" applyFill="1" applyBorder="1" applyAlignment="1">
      <alignment horizontal="right" wrapText="1"/>
    </xf>
    <xf numFmtId="2" fontId="5" fillId="2" borderId="6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5" fillId="2" borderId="12" xfId="0" applyFont="1" applyFill="1" applyBorder="1" applyAlignment="1">
      <alignment wrapText="1"/>
    </xf>
    <xf numFmtId="0" fontId="5" fillId="2" borderId="17" xfId="0" applyFont="1" applyFill="1" applyBorder="1" applyAlignment="1">
      <alignment wrapText="1"/>
    </xf>
    <xf numFmtId="0" fontId="5" fillId="2" borderId="14" xfId="0" applyFont="1" applyFill="1" applyBorder="1" applyAlignment="1">
      <alignment wrapText="1"/>
    </xf>
    <xf numFmtId="0" fontId="5" fillId="2" borderId="22" xfId="0" applyFont="1" applyFill="1" applyBorder="1" applyAlignment="1">
      <alignment wrapText="1"/>
    </xf>
    <xf numFmtId="0" fontId="1" fillId="0" borderId="10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2" fontId="5" fillId="2" borderId="6" xfId="0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2" fillId="0" borderId="5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3" fillId="0" borderId="0" xfId="0" applyFont="1" applyFill="1"/>
    <xf numFmtId="3" fontId="5" fillId="0" borderId="6" xfId="0" applyNumberFormat="1" applyFont="1" applyBorder="1" applyAlignment="1">
      <alignment horizontal="center" vertical="center"/>
    </xf>
    <xf numFmtId="3" fontId="0" fillId="0" borderId="6" xfId="0" applyNumberFormat="1" applyFont="1" applyBorder="1" applyAlignment="1">
      <alignment horizontal="center"/>
    </xf>
    <xf numFmtId="2" fontId="0" fillId="0" borderId="6" xfId="0" applyNumberFormat="1" applyFont="1" applyBorder="1" applyAlignment="1">
      <alignment horizontal="center"/>
    </xf>
    <xf numFmtId="3" fontId="5" fillId="0" borderId="17" xfId="0" applyNumberFormat="1" applyFont="1" applyBorder="1" applyAlignment="1">
      <alignment horizontal="center" vertical="center"/>
    </xf>
    <xf numFmtId="2" fontId="0" fillId="0" borderId="65" xfId="0" applyNumberFormat="1" applyFont="1" applyBorder="1" applyAlignment="1">
      <alignment horizontal="center"/>
    </xf>
    <xf numFmtId="3" fontId="0" fillId="0" borderId="17" xfId="0" applyNumberFormat="1" applyFont="1" applyBorder="1" applyAlignment="1">
      <alignment horizontal="center"/>
    </xf>
    <xf numFmtId="2" fontId="0" fillId="0" borderId="25" xfId="0" applyNumberFormat="1" applyFont="1" applyBorder="1" applyAlignment="1">
      <alignment horizontal="center"/>
    </xf>
    <xf numFmtId="3" fontId="5" fillId="0" borderId="22" xfId="0" applyNumberFormat="1" applyFont="1" applyBorder="1" applyAlignment="1">
      <alignment horizontal="center" vertical="center"/>
    </xf>
    <xf numFmtId="3" fontId="5" fillId="0" borderId="10" xfId="0" applyNumberFormat="1" applyFont="1" applyBorder="1" applyAlignment="1">
      <alignment horizontal="center" vertical="center"/>
    </xf>
    <xf numFmtId="3" fontId="5" fillId="0" borderId="27" xfId="0" applyNumberFormat="1" applyFont="1" applyBorder="1" applyAlignment="1">
      <alignment horizontal="center" vertical="center"/>
    </xf>
    <xf numFmtId="3" fontId="0" fillId="0" borderId="22" xfId="0" applyNumberFormat="1" applyFont="1" applyBorder="1" applyAlignment="1">
      <alignment horizontal="center"/>
    </xf>
    <xf numFmtId="3" fontId="0" fillId="0" borderId="10" xfId="0" applyNumberFormat="1" applyFont="1" applyBorder="1" applyAlignment="1">
      <alignment horizontal="center"/>
    </xf>
    <xf numFmtId="2" fontId="0" fillId="0" borderId="66" xfId="0" applyNumberFormat="1" applyFont="1" applyBorder="1" applyAlignment="1">
      <alignment horizontal="center"/>
    </xf>
    <xf numFmtId="2" fontId="0" fillId="0" borderId="10" xfId="0" applyNumberFormat="1" applyFont="1" applyBorder="1" applyAlignment="1">
      <alignment horizontal="center"/>
    </xf>
    <xf numFmtId="2" fontId="0" fillId="0" borderId="27" xfId="0" applyNumberFormat="1" applyFont="1" applyBorder="1" applyAlignment="1">
      <alignment horizontal="center"/>
    </xf>
    <xf numFmtId="3" fontId="4" fillId="0" borderId="34" xfId="0" applyNumberFormat="1" applyFont="1" applyBorder="1" applyAlignment="1">
      <alignment horizontal="center" vertical="center"/>
    </xf>
    <xf numFmtId="3" fontId="4" fillId="0" borderId="35" xfId="0" applyNumberFormat="1" applyFont="1" applyBorder="1" applyAlignment="1">
      <alignment horizontal="center" vertical="center"/>
    </xf>
    <xf numFmtId="3" fontId="2" fillId="0" borderId="34" xfId="0" applyNumberFormat="1" applyFont="1" applyBorder="1" applyAlignment="1">
      <alignment horizontal="center"/>
    </xf>
    <xf numFmtId="3" fontId="2" fillId="0" borderId="35" xfId="0" applyNumberFormat="1" applyFont="1" applyBorder="1" applyAlignment="1">
      <alignment horizontal="center"/>
    </xf>
    <xf numFmtId="2" fontId="2" fillId="0" borderId="40" xfId="0" applyNumberFormat="1" applyFont="1" applyBorder="1" applyAlignment="1">
      <alignment horizontal="center"/>
    </xf>
    <xf numFmtId="2" fontId="2" fillId="0" borderId="35" xfId="0" applyNumberFormat="1" applyFont="1" applyBorder="1" applyAlignment="1">
      <alignment horizontal="center"/>
    </xf>
    <xf numFmtId="3" fontId="5" fillId="0" borderId="19" xfId="0" applyNumberFormat="1" applyFont="1" applyBorder="1" applyAlignment="1">
      <alignment horizontal="center" vertical="center"/>
    </xf>
    <xf numFmtId="3" fontId="5" fillId="0" borderId="11" xfId="0" applyNumberFormat="1" applyFont="1" applyBorder="1" applyAlignment="1">
      <alignment horizontal="center" vertical="center"/>
    </xf>
    <xf numFmtId="3" fontId="0" fillId="0" borderId="19" xfId="0" applyNumberFormat="1" applyFont="1" applyBorder="1" applyAlignment="1">
      <alignment horizontal="center"/>
    </xf>
    <xf numFmtId="3" fontId="0" fillId="0" borderId="11" xfId="0" applyNumberFormat="1" applyFont="1" applyBorder="1" applyAlignment="1">
      <alignment horizontal="center"/>
    </xf>
    <xf numFmtId="2" fontId="0" fillId="0" borderId="67" xfId="0" applyNumberFormat="1" applyFont="1" applyBorder="1" applyAlignment="1">
      <alignment horizontal="center"/>
    </xf>
    <xf numFmtId="2" fontId="0" fillId="0" borderId="11" xfId="0" applyNumberFormat="1" applyFont="1" applyBorder="1" applyAlignment="1">
      <alignment horizontal="center"/>
    </xf>
    <xf numFmtId="2" fontId="0" fillId="0" borderId="61" xfId="0" applyNumberFormat="1" applyFont="1" applyBorder="1" applyAlignment="1">
      <alignment horizontal="center"/>
    </xf>
    <xf numFmtId="3" fontId="5" fillId="0" borderId="12" xfId="0" applyNumberFormat="1" applyFont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3" fontId="0" fillId="0" borderId="12" xfId="0" applyNumberFormat="1" applyFont="1" applyBorder="1" applyAlignment="1">
      <alignment horizontal="center"/>
    </xf>
    <xf numFmtId="3" fontId="0" fillId="0" borderId="3" xfId="0" applyNumberFormat="1" applyFont="1" applyBorder="1" applyAlignment="1">
      <alignment horizontal="center"/>
    </xf>
    <xf numFmtId="2" fontId="0" fillId="0" borderId="13" xfId="0" applyNumberFormat="1" applyFont="1" applyBorder="1" applyAlignment="1">
      <alignment horizontal="center"/>
    </xf>
    <xf numFmtId="2" fontId="0" fillId="0" borderId="3" xfId="0" applyNumberFormat="1" applyFont="1" applyBorder="1" applyAlignment="1">
      <alignment horizontal="center"/>
    </xf>
    <xf numFmtId="2" fontId="0" fillId="0" borderId="4" xfId="0" applyNumberFormat="1" applyFont="1" applyBorder="1" applyAlignment="1">
      <alignment horizontal="center"/>
    </xf>
    <xf numFmtId="0" fontId="3" fillId="10" borderId="0" xfId="0" applyFont="1" applyFill="1"/>
    <xf numFmtId="0" fontId="5" fillId="6" borderId="16" xfId="0" applyFont="1" applyFill="1" applyBorder="1" applyAlignment="1">
      <alignment wrapText="1"/>
    </xf>
    <xf numFmtId="0" fontId="5" fillId="6" borderId="18" xfId="0" applyFont="1" applyFill="1" applyBorder="1" applyAlignment="1">
      <alignment wrapText="1"/>
    </xf>
    <xf numFmtId="0" fontId="5" fillId="6" borderId="20" xfId="0" applyFont="1" applyFill="1" applyBorder="1" applyAlignment="1">
      <alignment wrapText="1"/>
    </xf>
    <xf numFmtId="0" fontId="5" fillId="6" borderId="21" xfId="0" applyFont="1" applyFill="1" applyBorder="1" applyAlignment="1">
      <alignment wrapText="1"/>
    </xf>
    <xf numFmtId="0" fontId="6" fillId="6" borderId="0" xfId="0" applyFont="1" applyFill="1" applyBorder="1" applyAlignment="1">
      <alignment horizontal="right" wrapText="1"/>
    </xf>
    <xf numFmtId="3" fontId="13" fillId="0" borderId="0" xfId="0" applyNumberFormat="1" applyFont="1"/>
    <xf numFmtId="4" fontId="13" fillId="0" borderId="0" xfId="0" applyNumberFormat="1" applyFont="1"/>
    <xf numFmtId="3" fontId="7" fillId="0" borderId="34" xfId="0" applyNumberFormat="1" applyFont="1" applyBorder="1" applyAlignment="1">
      <alignment horizontal="center" vertical="center"/>
    </xf>
    <xf numFmtId="3" fontId="7" fillId="0" borderId="35" xfId="0" applyNumberFormat="1" applyFont="1" applyBorder="1" applyAlignment="1">
      <alignment horizontal="center" vertical="center"/>
    </xf>
    <xf numFmtId="3" fontId="7" fillId="0" borderId="41" xfId="0" applyNumberFormat="1" applyFont="1" applyBorder="1" applyAlignment="1">
      <alignment horizontal="center" vertical="center"/>
    </xf>
    <xf numFmtId="3" fontId="13" fillId="0" borderId="34" xfId="0" applyNumberFormat="1" applyFont="1" applyBorder="1" applyAlignment="1">
      <alignment horizontal="center"/>
    </xf>
    <xf numFmtId="3" fontId="13" fillId="0" borderId="35" xfId="0" applyNumberFormat="1" applyFont="1" applyBorder="1" applyAlignment="1">
      <alignment horizontal="center"/>
    </xf>
    <xf numFmtId="2" fontId="13" fillId="0" borderId="40" xfId="0" applyNumberFormat="1" applyFont="1" applyBorder="1" applyAlignment="1">
      <alignment horizontal="center"/>
    </xf>
    <xf numFmtId="2" fontId="13" fillId="0" borderId="35" xfId="0" applyNumberFormat="1" applyFont="1" applyBorder="1" applyAlignment="1">
      <alignment horizontal="center"/>
    </xf>
    <xf numFmtId="2" fontId="13" fillId="0" borderId="41" xfId="0" applyNumberFormat="1" applyFont="1" applyBorder="1" applyAlignment="1">
      <alignment horizontal="center"/>
    </xf>
    <xf numFmtId="0" fontId="5" fillId="6" borderId="6" xfId="0" applyFont="1" applyFill="1" applyBorder="1" applyAlignment="1">
      <alignment wrapText="1"/>
    </xf>
    <xf numFmtId="0" fontId="5" fillId="6" borderId="63" xfId="0" applyFont="1" applyFill="1" applyBorder="1" applyAlignment="1">
      <alignment wrapText="1"/>
    </xf>
    <xf numFmtId="2" fontId="5" fillId="2" borderId="21" xfId="0" applyNumberFormat="1" applyFont="1" applyFill="1" applyBorder="1" applyAlignment="1">
      <alignment horizontal="right" wrapText="1"/>
    </xf>
    <xf numFmtId="0" fontId="0" fillId="0" borderId="6" xfId="0" applyBorder="1"/>
    <xf numFmtId="3" fontId="0" fillId="0" borderId="12" xfId="0" applyNumberFormat="1" applyBorder="1"/>
    <xf numFmtId="3" fontId="0" fillId="0" borderId="3" xfId="0" applyNumberFormat="1" applyBorder="1"/>
    <xf numFmtId="2" fontId="0" fillId="0" borderId="3" xfId="0" applyNumberFormat="1" applyBorder="1"/>
    <xf numFmtId="2" fontId="0" fillId="0" borderId="16" xfId="0" applyNumberFormat="1" applyBorder="1"/>
    <xf numFmtId="2" fontId="0" fillId="0" borderId="6" xfId="0" applyNumberFormat="1" applyBorder="1" applyAlignment="1">
      <alignment horizontal="center"/>
    </xf>
    <xf numFmtId="0" fontId="5" fillId="2" borderId="6" xfId="0" applyFont="1" applyFill="1" applyBorder="1" applyAlignment="1">
      <alignment horizontal="center" wrapText="1"/>
    </xf>
    <xf numFmtId="2" fontId="5" fillId="2" borderId="6" xfId="0" applyNumberFormat="1" applyFont="1" applyFill="1" applyBorder="1" applyAlignment="1">
      <alignment horizontal="center" wrapText="1"/>
    </xf>
    <xf numFmtId="2" fontId="5" fillId="2" borderId="18" xfId="0" applyNumberFormat="1" applyFont="1" applyFill="1" applyBorder="1" applyAlignment="1">
      <alignment horizontal="center" wrapText="1"/>
    </xf>
    <xf numFmtId="2" fontId="0" fillId="0" borderId="0" xfId="0" applyNumberFormat="1" applyFont="1" applyAlignment="1">
      <alignment horizontal="center"/>
    </xf>
    <xf numFmtId="3" fontId="0" fillId="0" borderId="17" xfId="0" applyNumberForma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2" fontId="5" fillId="2" borderId="32" xfId="0" applyNumberFormat="1" applyFont="1" applyFill="1" applyBorder="1" applyAlignment="1">
      <alignment horizontal="center" wrapText="1"/>
    </xf>
    <xf numFmtId="2" fontId="5" fillId="2" borderId="33" xfId="0" applyNumberFormat="1" applyFont="1" applyFill="1" applyBorder="1" applyAlignment="1">
      <alignment horizontal="center" wrapText="1"/>
    </xf>
    <xf numFmtId="2" fontId="0" fillId="0" borderId="43" xfId="0" applyNumberFormat="1" applyBorder="1" applyAlignment="1">
      <alignment horizontal="center"/>
    </xf>
    <xf numFmtId="3" fontId="0" fillId="2" borderId="6" xfId="0" applyNumberFormat="1" applyFill="1" applyBorder="1" applyAlignment="1">
      <alignment horizontal="center"/>
    </xf>
    <xf numFmtId="0" fontId="0" fillId="0" borderId="56" xfId="0" applyBorder="1" applyAlignment="1">
      <alignment horizontal="center"/>
    </xf>
    <xf numFmtId="2" fontId="0" fillId="0" borderId="57" xfId="0" applyNumberFormat="1" applyBorder="1" applyAlignment="1">
      <alignment horizontal="center"/>
    </xf>
    <xf numFmtId="2" fontId="0" fillId="0" borderId="68" xfId="0" applyNumberFormat="1" applyBorder="1" applyAlignment="1">
      <alignment horizontal="center"/>
    </xf>
    <xf numFmtId="2" fontId="5" fillId="2" borderId="20" xfId="0" applyNumberFormat="1" applyFont="1" applyFill="1" applyBorder="1" applyAlignment="1">
      <alignment horizontal="center" wrapText="1"/>
    </xf>
    <xf numFmtId="0" fontId="4" fillId="2" borderId="8" xfId="0" applyFont="1" applyFill="1" applyBorder="1" applyAlignment="1">
      <alignment horizontal="left" vertical="center" wrapText="1"/>
    </xf>
    <xf numFmtId="2" fontId="4" fillId="2" borderId="8" xfId="0" applyNumberFormat="1" applyFont="1" applyFill="1" applyBorder="1" applyAlignment="1">
      <alignment horizontal="left" vertical="center" wrapText="1"/>
    </xf>
    <xf numFmtId="2" fontId="4" fillId="2" borderId="42" xfId="0" applyNumberFormat="1" applyFont="1" applyFill="1" applyBorder="1" applyAlignment="1">
      <alignment horizontal="left" vertical="center" wrapText="1"/>
    </xf>
    <xf numFmtId="0" fontId="0" fillId="0" borderId="69" xfId="0" applyBorder="1" applyAlignment="1">
      <alignment horizontal="center"/>
    </xf>
    <xf numFmtId="2" fontId="0" fillId="0" borderId="45" xfId="0" applyNumberFormat="1" applyBorder="1" applyAlignment="1">
      <alignment horizontal="center"/>
    </xf>
    <xf numFmtId="2" fontId="0" fillId="0" borderId="70" xfId="0" applyNumberFormat="1" applyBorder="1" applyAlignment="1">
      <alignment horizontal="center"/>
    </xf>
    <xf numFmtId="0" fontId="0" fillId="0" borderId="71" xfId="0" applyBorder="1" applyAlignment="1">
      <alignment horizontal="center"/>
    </xf>
    <xf numFmtId="2" fontId="0" fillId="0" borderId="72" xfId="0" applyNumberFormat="1" applyBorder="1" applyAlignment="1">
      <alignment horizontal="center"/>
    </xf>
    <xf numFmtId="0" fontId="4" fillId="2" borderId="7" xfId="0" applyFont="1" applyFill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/>
    </xf>
    <xf numFmtId="0" fontId="5" fillId="4" borderId="5" xfId="0" applyFont="1" applyFill="1" applyBorder="1" applyAlignment="1">
      <alignment wrapText="1"/>
    </xf>
    <xf numFmtId="0" fontId="5" fillId="4" borderId="64" xfId="0" applyFont="1" applyFill="1" applyBorder="1" applyAlignment="1">
      <alignment wrapText="1"/>
    </xf>
    <xf numFmtId="0" fontId="0" fillId="0" borderId="49" xfId="0" applyBorder="1" applyAlignment="1">
      <alignment horizontal="center"/>
    </xf>
    <xf numFmtId="2" fontId="0" fillId="0" borderId="46" xfId="0" applyNumberFormat="1" applyBorder="1" applyAlignment="1">
      <alignment horizontal="center"/>
    </xf>
    <xf numFmtId="2" fontId="5" fillId="2" borderId="21" xfId="0" applyNumberFormat="1" applyFont="1" applyFill="1" applyBorder="1" applyAlignment="1">
      <alignment horizontal="center" wrapText="1"/>
    </xf>
    <xf numFmtId="0" fontId="5" fillId="2" borderId="9" xfId="0" applyFont="1" applyFill="1" applyBorder="1" applyAlignment="1">
      <alignment horizontal="center" wrapText="1"/>
    </xf>
    <xf numFmtId="0" fontId="5" fillId="2" borderId="14" xfId="0" applyFont="1" applyFill="1" applyBorder="1" applyAlignment="1">
      <alignment horizontal="center" wrapText="1"/>
    </xf>
    <xf numFmtId="2" fontId="5" fillId="2" borderId="8" xfId="0" applyNumberFormat="1" applyFont="1" applyFill="1" applyBorder="1" applyAlignment="1">
      <alignment horizontal="center" wrapText="1"/>
    </xf>
    <xf numFmtId="2" fontId="5" fillId="2" borderId="42" xfId="0" applyNumberFormat="1" applyFont="1" applyFill="1" applyBorder="1" applyAlignment="1">
      <alignment horizontal="center" wrapText="1"/>
    </xf>
    <xf numFmtId="0" fontId="5" fillId="2" borderId="17" xfId="0" applyFont="1" applyFill="1" applyBorder="1" applyAlignment="1">
      <alignment horizontal="center" wrapText="1"/>
    </xf>
    <xf numFmtId="2" fontId="5" fillId="2" borderId="9" xfId="0" applyNumberFormat="1" applyFont="1" applyFill="1" applyBorder="1" applyAlignment="1">
      <alignment horizontal="center" wrapText="1"/>
    </xf>
    <xf numFmtId="0" fontId="0" fillId="0" borderId="0" xfId="0" applyBorder="1"/>
    <xf numFmtId="2" fontId="2" fillId="0" borderId="0" xfId="0" applyNumberFormat="1" applyFont="1" applyBorder="1"/>
    <xf numFmtId="2" fontId="2" fillId="0" borderId="0" xfId="0" applyNumberFormat="1" applyFont="1" applyAlignment="1">
      <alignment horizontal="center"/>
    </xf>
    <xf numFmtId="3" fontId="0" fillId="0" borderId="73" xfId="0" applyNumberFormat="1" applyBorder="1" applyAlignment="1">
      <alignment horizontal="center"/>
    </xf>
    <xf numFmtId="2" fontId="5" fillId="2" borderId="74" xfId="0" applyNumberFormat="1" applyFont="1" applyFill="1" applyBorder="1" applyAlignment="1">
      <alignment horizontal="right" wrapText="1"/>
    </xf>
    <xf numFmtId="2" fontId="5" fillId="2" borderId="75" xfId="0" applyNumberFormat="1" applyFont="1" applyFill="1" applyBorder="1" applyAlignment="1">
      <alignment horizontal="right" wrapText="1"/>
    </xf>
    <xf numFmtId="3" fontId="0" fillId="0" borderId="11" xfId="0" applyNumberFormat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3" fontId="0" fillId="2" borderId="11" xfId="0" applyNumberFormat="1" applyFill="1" applyBorder="1" applyAlignment="1">
      <alignment horizontal="center"/>
    </xf>
    <xf numFmtId="0" fontId="5" fillId="4" borderId="4" xfId="0" applyFont="1" applyFill="1" applyBorder="1" applyAlignment="1">
      <alignment wrapText="1"/>
    </xf>
    <xf numFmtId="0" fontId="5" fillId="4" borderId="25" xfId="0" applyFont="1" applyFill="1" applyBorder="1" applyAlignment="1">
      <alignment wrapText="1"/>
    </xf>
    <xf numFmtId="0" fontId="5" fillId="4" borderId="25" xfId="0" applyFont="1" applyFill="1" applyBorder="1" applyAlignment="1">
      <alignment vertical="center" wrapText="1"/>
    </xf>
    <xf numFmtId="0" fontId="7" fillId="0" borderId="34" xfId="0" applyFont="1" applyBorder="1" applyAlignment="1">
      <alignment horizontal="center" vertical="center"/>
    </xf>
    <xf numFmtId="3" fontId="5" fillId="0" borderId="14" xfId="0" applyNumberFormat="1" applyFont="1" applyBorder="1" applyAlignment="1">
      <alignment horizontal="center" vertical="center"/>
    </xf>
    <xf numFmtId="3" fontId="5" fillId="0" borderId="9" xfId="0" applyNumberFormat="1" applyFont="1" applyBorder="1" applyAlignment="1">
      <alignment horizontal="center" vertical="center"/>
    </xf>
    <xf numFmtId="3" fontId="0" fillId="0" borderId="14" xfId="0" applyNumberFormat="1" applyFont="1" applyBorder="1" applyAlignment="1">
      <alignment horizontal="center"/>
    </xf>
    <xf numFmtId="3" fontId="0" fillId="0" borderId="9" xfId="0" applyNumberFormat="1" applyFont="1" applyBorder="1" applyAlignment="1">
      <alignment horizontal="center"/>
    </xf>
    <xf numFmtId="2" fontId="0" fillId="0" borderId="76" xfId="0" applyNumberFormat="1" applyFont="1" applyBorder="1" applyAlignment="1">
      <alignment horizontal="center"/>
    </xf>
    <xf numFmtId="2" fontId="0" fillId="0" borderId="9" xfId="0" applyNumberFormat="1" applyFont="1" applyBorder="1" applyAlignment="1">
      <alignment horizontal="center"/>
    </xf>
    <xf numFmtId="2" fontId="0" fillId="0" borderId="26" xfId="0" applyNumberFormat="1" applyFont="1" applyBorder="1" applyAlignment="1">
      <alignment horizontal="center"/>
    </xf>
    <xf numFmtId="2" fontId="13" fillId="0" borderId="54" xfId="0" applyNumberFormat="1" applyFont="1" applyBorder="1" applyAlignment="1">
      <alignment horizontal="center"/>
    </xf>
    <xf numFmtId="2" fontId="13" fillId="0" borderId="55" xfId="0" applyNumberFormat="1" applyFont="1" applyBorder="1" applyAlignment="1">
      <alignment horizontal="center"/>
    </xf>
    <xf numFmtId="1" fontId="0" fillId="0" borderId="0" xfId="0" applyNumberFormat="1"/>
    <xf numFmtId="0" fontId="5" fillId="4" borderId="65" xfId="0" applyFont="1" applyFill="1" applyBorder="1" applyAlignment="1">
      <alignment wrapText="1"/>
    </xf>
    <xf numFmtId="2" fontId="0" fillId="0" borderId="73" xfId="0" applyNumberFormat="1" applyBorder="1" applyAlignment="1">
      <alignment horizontal="center"/>
    </xf>
    <xf numFmtId="0" fontId="2" fillId="0" borderId="31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right" vertical="center"/>
    </xf>
    <xf numFmtId="2" fontId="0" fillId="0" borderId="10" xfId="0" applyNumberFormat="1" applyFont="1" applyBorder="1" applyAlignment="1">
      <alignment horizontal="right"/>
    </xf>
    <xf numFmtId="0" fontId="0" fillId="0" borderId="10" xfId="0" applyFont="1" applyBorder="1" applyAlignment="1">
      <alignment horizontal="right"/>
    </xf>
    <xf numFmtId="0" fontId="5" fillId="0" borderId="6" xfId="0" applyFont="1" applyBorder="1" applyAlignment="1">
      <alignment horizontal="right" vertical="center"/>
    </xf>
    <xf numFmtId="2" fontId="0" fillId="0" borderId="6" xfId="0" applyNumberFormat="1" applyFont="1" applyBorder="1" applyAlignment="1">
      <alignment horizontal="right"/>
    </xf>
    <xf numFmtId="0" fontId="5" fillId="0" borderId="11" xfId="0" applyFont="1" applyBorder="1" applyAlignment="1">
      <alignment horizontal="right" vertical="center"/>
    </xf>
    <xf numFmtId="2" fontId="0" fillId="0" borderId="11" xfId="0" applyNumberFormat="1" applyFont="1" applyBorder="1" applyAlignment="1">
      <alignment horizontal="right"/>
    </xf>
    <xf numFmtId="0" fontId="5" fillId="0" borderId="10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2" fontId="0" fillId="0" borderId="9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0" fontId="0" fillId="11" borderId="10" xfId="0" applyFont="1" applyFill="1" applyBorder="1" applyAlignment="1">
      <alignment horizontal="right"/>
    </xf>
    <xf numFmtId="3" fontId="4" fillId="0" borderId="28" xfId="0" applyNumberFormat="1" applyFont="1" applyBorder="1" applyAlignment="1">
      <alignment horizontal="center" vertical="center"/>
    </xf>
    <xf numFmtId="3" fontId="5" fillId="0" borderId="37" xfId="0" applyNumberFormat="1" applyFont="1" applyBorder="1" applyAlignment="1">
      <alignment horizontal="center" vertical="center"/>
    </xf>
    <xf numFmtId="3" fontId="5" fillId="0" borderId="38" xfId="0" applyNumberFormat="1" applyFont="1" applyBorder="1" applyAlignment="1">
      <alignment horizontal="center" vertical="center"/>
    </xf>
    <xf numFmtId="3" fontId="5" fillId="0" borderId="39" xfId="0" applyNumberFormat="1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3" fontId="5" fillId="0" borderId="78" xfId="0" applyNumberFormat="1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3" fontId="7" fillId="0" borderId="30" xfId="0" applyNumberFormat="1" applyFont="1" applyBorder="1" applyAlignment="1">
      <alignment horizontal="center" vertical="center"/>
    </xf>
    <xf numFmtId="3" fontId="5" fillId="0" borderId="80" xfId="0" applyNumberFormat="1" applyFont="1" applyBorder="1" applyAlignment="1">
      <alignment horizontal="center" vertical="center"/>
    </xf>
    <xf numFmtId="3" fontId="5" fillId="0" borderId="74" xfId="0" applyNumberFormat="1" applyFont="1" applyBorder="1" applyAlignment="1">
      <alignment horizontal="center" vertical="center"/>
    </xf>
    <xf numFmtId="3" fontId="5" fillId="0" borderId="81" xfId="0" applyNumberFormat="1" applyFont="1" applyBorder="1" applyAlignment="1">
      <alignment horizontal="center" vertical="center"/>
    </xf>
    <xf numFmtId="3" fontId="5" fillId="0" borderId="82" xfId="0" applyNumberFormat="1" applyFont="1" applyBorder="1" applyAlignment="1">
      <alignment horizontal="center" vertical="center"/>
    </xf>
    <xf numFmtId="3" fontId="4" fillId="0" borderId="30" xfId="0" applyNumberFormat="1" applyFont="1" applyBorder="1" applyAlignment="1">
      <alignment horizontal="center" vertical="center"/>
    </xf>
    <xf numFmtId="0" fontId="2" fillId="0" borderId="83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3" fontId="4" fillId="0" borderId="63" xfId="0" applyNumberFormat="1" applyFont="1" applyBorder="1" applyAlignment="1">
      <alignment horizontal="center" vertical="center"/>
    </xf>
    <xf numFmtId="3" fontId="7" fillId="0" borderId="77" xfId="0" applyNumberFormat="1" applyFont="1" applyBorder="1" applyAlignment="1">
      <alignment horizontal="center" vertical="center"/>
    </xf>
    <xf numFmtId="3" fontId="5" fillId="0" borderId="16" xfId="0" applyNumberFormat="1" applyFont="1" applyBorder="1" applyAlignment="1">
      <alignment horizontal="center" vertical="center"/>
    </xf>
    <xf numFmtId="2" fontId="2" fillId="0" borderId="35" xfId="0" applyNumberFormat="1" applyFont="1" applyBorder="1" applyAlignment="1">
      <alignment horizontal="right"/>
    </xf>
    <xf numFmtId="4" fontId="7" fillId="0" borderId="36" xfId="0" applyNumberFormat="1" applyFont="1" applyBorder="1" applyAlignment="1">
      <alignment horizontal="center" vertical="center"/>
    </xf>
    <xf numFmtId="4" fontId="5" fillId="0" borderId="16" xfId="0" applyNumberFormat="1" applyFont="1" applyBorder="1" applyAlignment="1">
      <alignment horizontal="center" vertical="center"/>
    </xf>
    <xf numFmtId="4" fontId="5" fillId="0" borderId="23" xfId="0" applyNumberFormat="1" applyFont="1" applyBorder="1" applyAlignment="1">
      <alignment horizontal="center" vertical="center"/>
    </xf>
    <xf numFmtId="4" fontId="5" fillId="0" borderId="18" xfId="0" applyNumberFormat="1" applyFont="1" applyBorder="1" applyAlignment="1">
      <alignment horizontal="center" vertical="center"/>
    </xf>
    <xf numFmtId="4" fontId="5" fillId="0" borderId="20" xfId="0" applyNumberFormat="1" applyFont="1" applyBorder="1" applyAlignment="1">
      <alignment horizontal="center" vertical="center"/>
    </xf>
    <xf numFmtId="4" fontId="4" fillId="0" borderId="30" xfId="0" applyNumberFormat="1" applyFont="1" applyBorder="1" applyAlignment="1">
      <alignment horizontal="center" vertical="center"/>
    </xf>
    <xf numFmtId="4" fontId="5" fillId="0" borderId="21" xfId="0" applyNumberFormat="1" applyFont="1" applyBorder="1" applyAlignment="1">
      <alignment horizontal="center" vertical="center"/>
    </xf>
    <xf numFmtId="0" fontId="4" fillId="0" borderId="34" xfId="0" applyFont="1" applyBorder="1" applyAlignment="1">
      <alignment horizontal="right" vertical="center"/>
    </xf>
    <xf numFmtId="1" fontId="0" fillId="0" borderId="17" xfId="0" applyNumberFormat="1" applyFont="1" applyBorder="1" applyAlignment="1">
      <alignment horizontal="right"/>
    </xf>
    <xf numFmtId="0" fontId="0" fillId="0" borderId="14" xfId="0" applyFont="1" applyBorder="1" applyAlignment="1">
      <alignment horizontal="right"/>
    </xf>
    <xf numFmtId="0" fontId="5" fillId="0" borderId="2" xfId="0" applyFont="1" applyBorder="1" applyAlignment="1">
      <alignment horizontal="right" vertical="center"/>
    </xf>
    <xf numFmtId="2" fontId="2" fillId="0" borderId="30" xfId="0" applyNumberFormat="1" applyFont="1" applyBorder="1" applyAlignment="1">
      <alignment horizontal="right"/>
    </xf>
    <xf numFmtId="2" fontId="0" fillId="11" borderId="80" xfId="0" applyNumberFormat="1" applyFont="1" applyFill="1" applyBorder="1" applyAlignment="1">
      <alignment horizontal="right"/>
    </xf>
    <xf numFmtId="2" fontId="0" fillId="0" borderId="74" xfId="0" applyNumberFormat="1" applyFont="1" applyBorder="1" applyAlignment="1">
      <alignment horizontal="right"/>
    </xf>
    <xf numFmtId="2" fontId="0" fillId="0" borderId="81" xfId="0" applyNumberFormat="1" applyFont="1" applyBorder="1" applyAlignment="1">
      <alignment horizontal="right"/>
    </xf>
    <xf numFmtId="2" fontId="0" fillId="0" borderId="80" xfId="0" applyNumberFormat="1" applyFont="1" applyBorder="1" applyAlignment="1">
      <alignment horizontal="right"/>
    </xf>
    <xf numFmtId="2" fontId="0" fillId="0" borderId="82" xfId="0" applyNumberFormat="1" applyFont="1" applyBorder="1" applyAlignment="1">
      <alignment horizontal="right"/>
    </xf>
    <xf numFmtId="0" fontId="2" fillId="0" borderId="31" xfId="0" applyFont="1" applyBorder="1" applyAlignment="1">
      <alignment horizontal="center" vertical="center" wrapText="1"/>
    </xf>
    <xf numFmtId="0" fontId="2" fillId="0" borderId="79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top" wrapText="1"/>
    </xf>
    <xf numFmtId="0" fontId="6" fillId="0" borderId="24" xfId="0" applyFont="1" applyBorder="1" applyAlignment="1">
      <alignment horizontal="right" vertical="top" wrapText="1"/>
    </xf>
    <xf numFmtId="0" fontId="11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right" vertical="top" wrapText="1"/>
    </xf>
    <xf numFmtId="0" fontId="6" fillId="0" borderId="59" xfId="0" applyFont="1" applyBorder="1" applyAlignment="1">
      <alignment horizontal="right" vertical="top" wrapText="1"/>
    </xf>
    <xf numFmtId="0" fontId="13" fillId="0" borderId="41" xfId="0" applyFont="1" applyBorder="1" applyAlignment="1">
      <alignment horizontal="right" vertical="center" wrapText="1"/>
    </xf>
    <xf numFmtId="0" fontId="13" fillId="0" borderId="40" xfId="0" applyFont="1" applyBorder="1" applyAlignment="1">
      <alignment horizontal="right" vertical="center" wrapText="1"/>
    </xf>
    <xf numFmtId="0" fontId="6" fillId="0" borderId="0" xfId="0" applyFont="1" applyAlignment="1">
      <alignment horizontal="right" vertical="top" wrapText="1"/>
    </xf>
    <xf numFmtId="4" fontId="4" fillId="0" borderId="36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 wrapText="1"/>
    </xf>
    <xf numFmtId="0" fontId="2" fillId="0" borderId="84" xfId="0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/>
    </xf>
    <xf numFmtId="2" fontId="13" fillId="0" borderId="34" xfId="0" applyNumberFormat="1" applyFont="1" applyBorder="1" applyAlignment="1">
      <alignment horizontal="center"/>
    </xf>
    <xf numFmtId="2" fontId="13" fillId="0" borderId="36" xfId="0" applyNumberFormat="1" applyFont="1" applyBorder="1" applyAlignment="1">
      <alignment horizontal="center"/>
    </xf>
    <xf numFmtId="2" fontId="2" fillId="0" borderId="63" xfId="0" applyNumberFormat="1" applyFont="1" applyBorder="1" applyAlignment="1">
      <alignment horizontal="center"/>
    </xf>
    <xf numFmtId="2" fontId="2" fillId="0" borderId="34" xfId="0" applyNumberFormat="1" applyFont="1" applyBorder="1" applyAlignment="1">
      <alignment horizontal="center"/>
    </xf>
    <xf numFmtId="2" fontId="2" fillId="0" borderId="36" xfId="0" applyNumberFormat="1" applyFont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2" fontId="0" fillId="0" borderId="22" xfId="0" applyNumberFormat="1" applyFont="1" applyBorder="1" applyAlignment="1">
      <alignment horizontal="center"/>
    </xf>
    <xf numFmtId="2" fontId="0" fillId="0" borderId="17" xfId="0" applyNumberFormat="1" applyFont="1" applyBorder="1" applyAlignment="1">
      <alignment horizontal="center"/>
    </xf>
    <xf numFmtId="2" fontId="0" fillId="0" borderId="19" xfId="0" applyNumberFormat="1" applyFont="1" applyBorder="1" applyAlignment="1">
      <alignment horizontal="center"/>
    </xf>
    <xf numFmtId="2" fontId="0" fillId="0" borderId="14" xfId="0" applyNumberFormat="1" applyFont="1" applyBorder="1" applyAlignment="1">
      <alignment horizontal="center"/>
    </xf>
    <xf numFmtId="2" fontId="0" fillId="0" borderId="23" xfId="0" applyNumberFormat="1" applyFont="1" applyBorder="1" applyAlignment="1">
      <alignment horizontal="center"/>
    </xf>
    <xf numFmtId="2" fontId="0" fillId="0" borderId="18" xfId="0" applyNumberFormat="1" applyFont="1" applyBorder="1" applyAlignment="1">
      <alignment horizontal="center"/>
    </xf>
    <xf numFmtId="2" fontId="0" fillId="0" borderId="20" xfId="0" applyNumberFormat="1" applyFont="1" applyBorder="1" applyAlignment="1">
      <alignment horizontal="center"/>
    </xf>
    <xf numFmtId="2" fontId="0" fillId="0" borderId="21" xfId="0" applyNumberFormat="1" applyFont="1" applyBorder="1" applyAlignment="1">
      <alignment horizontal="center"/>
    </xf>
  </cellXfs>
  <cellStyles count="9">
    <cellStyle name="Excel Built-in Normal" xfId="1"/>
    <cellStyle name="Excel Built-in Normal 1" xfId="2"/>
    <cellStyle name="Excel Built-in Normal 2" xfId="3"/>
    <cellStyle name="TableStyleLight1" xfId="4"/>
    <cellStyle name="Обычный" xfId="0" builtinId="0"/>
    <cellStyle name="Обычный 2" xfId="5"/>
    <cellStyle name="Обычный 2 2" xfId="6"/>
    <cellStyle name="Обычный 3" xfId="7"/>
    <cellStyle name="Обычный 3 2" xfId="8"/>
  </cellStyles>
  <dxfs count="672"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FFCCCC"/>
      <color rgb="FFCCECFF"/>
      <color rgb="FFFFFF66"/>
      <color rgb="FFCCFF99"/>
      <color rgb="FFFF9999"/>
      <color rgb="FFDAEEF3"/>
      <color rgb="FFCCFFCC"/>
      <color rgb="FFA5AAA0"/>
      <color rgb="FFEE1CEC"/>
      <color rgb="FFFF990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6"/>
  <sheetViews>
    <sheetView tabSelected="1" zoomScale="90" zoomScaleNormal="90" workbookViewId="0">
      <pane xSplit="3" ySplit="6" topLeftCell="K7" activePane="bottomRight" state="frozen"/>
      <selection pane="topRight" activeCell="D1" sqref="D1"/>
      <selection pane="bottomLeft" activeCell="A7" sqref="A7"/>
      <selection pane="bottomRight" activeCell="AB10" sqref="AB10"/>
    </sheetView>
  </sheetViews>
  <sheetFormatPr defaultRowHeight="15" x14ac:dyDescent="0.25"/>
  <cols>
    <col min="1" max="1" width="4.7109375" style="243" customWidth="1"/>
    <col min="2" max="2" width="9.7109375" style="243" customWidth="1"/>
    <col min="3" max="3" width="33.42578125" style="243" customWidth="1"/>
    <col min="4" max="28" width="8.7109375" style="243" customWidth="1"/>
    <col min="29" max="16384" width="9.140625" style="243"/>
  </cols>
  <sheetData>
    <row r="1" spans="1:28" ht="15" customHeight="1" x14ac:dyDescent="0.25">
      <c r="D1" s="302"/>
      <c r="E1" s="246" t="s">
        <v>134</v>
      </c>
      <c r="F1" s="354"/>
      <c r="G1" s="354"/>
      <c r="H1" s="354"/>
      <c r="J1" s="246"/>
      <c r="K1" s="246"/>
      <c r="O1" s="390"/>
      <c r="P1" s="246" t="s">
        <v>138</v>
      </c>
    </row>
    <row r="2" spans="1:28" ht="15" customHeight="1" x14ac:dyDescent="0.25">
      <c r="A2" s="247"/>
      <c r="B2" s="247"/>
      <c r="C2" s="204" t="s">
        <v>97</v>
      </c>
      <c r="D2" s="261"/>
      <c r="E2" s="246" t="s">
        <v>136</v>
      </c>
      <c r="F2" s="354"/>
      <c r="G2" s="354"/>
      <c r="H2" s="354"/>
      <c r="J2" s="246"/>
      <c r="K2" s="246"/>
      <c r="O2" s="249"/>
      <c r="P2" s="246" t="s">
        <v>137</v>
      </c>
    </row>
    <row r="3" spans="1:28" ht="15" customHeight="1" thickBot="1" x14ac:dyDescent="0.3">
      <c r="A3" s="247"/>
      <c r="B3" s="247"/>
      <c r="C3" s="247"/>
    </row>
    <row r="4" spans="1:28" ht="15" customHeight="1" thickBot="1" x14ac:dyDescent="0.3">
      <c r="A4" s="532" t="s">
        <v>0</v>
      </c>
      <c r="B4" s="534" t="s">
        <v>132</v>
      </c>
      <c r="C4" s="536" t="s">
        <v>2</v>
      </c>
      <c r="D4" s="538" t="s">
        <v>127</v>
      </c>
      <c r="E4" s="527"/>
      <c r="F4" s="527"/>
      <c r="G4" s="527"/>
      <c r="H4" s="476"/>
      <c r="I4" s="528" t="s">
        <v>128</v>
      </c>
      <c r="J4" s="529"/>
      <c r="K4" s="529"/>
      <c r="L4" s="529"/>
      <c r="M4" s="496"/>
      <c r="N4" s="527" t="s">
        <v>129</v>
      </c>
      <c r="O4" s="527"/>
      <c r="P4" s="527"/>
      <c r="Q4" s="527"/>
      <c r="R4" s="476"/>
      <c r="S4" s="528" t="s">
        <v>130</v>
      </c>
      <c r="T4" s="529"/>
      <c r="U4" s="529"/>
      <c r="V4" s="529"/>
      <c r="W4" s="496"/>
      <c r="X4" s="528" t="s">
        <v>131</v>
      </c>
      <c r="Y4" s="529"/>
      <c r="Z4" s="529"/>
      <c r="AA4" s="529"/>
      <c r="AB4" s="496"/>
    </row>
    <row r="5" spans="1:28" ht="15" customHeight="1" thickBot="1" x14ac:dyDescent="0.3">
      <c r="A5" s="533"/>
      <c r="B5" s="535"/>
      <c r="C5" s="537"/>
      <c r="D5" s="90">
        <v>2018</v>
      </c>
      <c r="E5" s="91">
        <v>2019</v>
      </c>
      <c r="F5" s="91">
        <v>2020</v>
      </c>
      <c r="G5" s="353">
        <v>2021</v>
      </c>
      <c r="H5" s="353">
        <v>2022</v>
      </c>
      <c r="I5" s="497">
        <v>2018</v>
      </c>
      <c r="J5" s="495">
        <v>2019</v>
      </c>
      <c r="K5" s="495">
        <v>2020</v>
      </c>
      <c r="L5" s="505">
        <v>2021</v>
      </c>
      <c r="M5" s="504">
        <v>2022</v>
      </c>
      <c r="N5" s="352">
        <v>2018</v>
      </c>
      <c r="O5" s="91">
        <v>2019</v>
      </c>
      <c r="P5" s="91">
        <v>2020</v>
      </c>
      <c r="Q5" s="505">
        <v>2021</v>
      </c>
      <c r="R5" s="496">
        <v>2022</v>
      </c>
      <c r="S5" s="497">
        <v>2018</v>
      </c>
      <c r="T5" s="495">
        <v>2019</v>
      </c>
      <c r="U5" s="495">
        <v>2020</v>
      </c>
      <c r="V5" s="505">
        <v>2021</v>
      </c>
      <c r="W5" s="504">
        <v>2022</v>
      </c>
      <c r="X5" s="497">
        <v>2018</v>
      </c>
      <c r="Y5" s="495">
        <v>2019</v>
      </c>
      <c r="Z5" s="495">
        <v>2020</v>
      </c>
      <c r="AA5" s="91">
        <v>2021</v>
      </c>
      <c r="AB5" s="561">
        <v>2022</v>
      </c>
    </row>
    <row r="6" spans="1:28" ht="15" customHeight="1" thickBot="1" x14ac:dyDescent="0.3">
      <c r="A6" s="463">
        <f>+A16+A29+A47+A67+A82+A113+A122</f>
        <v>109</v>
      </c>
      <c r="B6" s="530" t="s">
        <v>135</v>
      </c>
      <c r="C6" s="531"/>
      <c r="D6" s="398">
        <f>'Русский-4 2018 расклад'!K6</f>
        <v>9377</v>
      </c>
      <c r="E6" s="399">
        <f>'Русский-4 2019 расклад'!K6</f>
        <v>10878</v>
      </c>
      <c r="F6" s="399">
        <f>'Русский-4 2020 расклад'!K6</f>
        <v>10388</v>
      </c>
      <c r="G6" s="400">
        <f>'Русский-4 2021 расклад'!K6</f>
        <v>12341</v>
      </c>
      <c r="H6" s="507">
        <f>'Русский-4 2022 расклад'!K6</f>
        <v>12045</v>
      </c>
      <c r="I6" s="401">
        <f>'Русский-4 2018 расклад'!L6</f>
        <v>6814.9139999999998</v>
      </c>
      <c r="J6" s="402">
        <f>'Русский-4 2019 расклад'!L6</f>
        <v>8278.1543899999997</v>
      </c>
      <c r="K6" s="402">
        <f>'Русский-4 2020 расклад'!L6</f>
        <v>5091.9866000000002</v>
      </c>
      <c r="L6" s="402">
        <f>'Русский-4 2021 расклад'!L6</f>
        <v>8673.0515000000014</v>
      </c>
      <c r="M6" s="498">
        <f>'Русский-4 2022 расклад'!L6</f>
        <v>6838</v>
      </c>
      <c r="N6" s="403">
        <f>'Русский-4 2018 расклад'!M6</f>
        <v>71.210971348707204</v>
      </c>
      <c r="O6" s="404">
        <f>'Русский-4 2019 расклад'!M6</f>
        <v>74.128512489051758</v>
      </c>
      <c r="P6" s="404">
        <f>'Русский-4 2020 расклад'!M6</f>
        <v>49.317450869236581</v>
      </c>
      <c r="Q6" s="405">
        <f>'Русский-4 2021 расклад'!M6</f>
        <v>68.688850649350655</v>
      </c>
      <c r="R6" s="510">
        <f>'Русский-4 2022 расклад'!M6</f>
        <v>54.996015598131478</v>
      </c>
      <c r="S6" s="401">
        <f>'Русский-4 2018 расклад'!N6</f>
        <v>307.64820000000003</v>
      </c>
      <c r="T6" s="402">
        <f>'Русский-4 2019 расклад'!N6</f>
        <v>359.00450000000001</v>
      </c>
      <c r="U6" s="402">
        <f>'Русский-4 2020 расклад'!N6</f>
        <v>1499.0501999999999</v>
      </c>
      <c r="V6" s="402">
        <f>'Русский-4 2021 расклад'!N6</f>
        <v>566.00040000000001</v>
      </c>
      <c r="W6" s="498">
        <f>'Русский-4 2022 расклад'!N6</f>
        <v>1180</v>
      </c>
      <c r="X6" s="563">
        <f>'Русский-4 2018 расклад'!O6</f>
        <v>3.9002777777777773</v>
      </c>
      <c r="Y6" s="404">
        <f>'Русский-4 2019 расклад'!O6</f>
        <v>4.1976194734359362</v>
      </c>
      <c r="Z6" s="404">
        <f>'Русский-4 2020 расклад'!O6</f>
        <v>15.36759259259259</v>
      </c>
      <c r="AA6" s="405">
        <f>'Русский-4 2021 расклад'!O6</f>
        <v>5.3401785714285719</v>
      </c>
      <c r="AB6" s="564">
        <f>'Русский-4 2022 расклад'!O6</f>
        <v>10.538122433613124</v>
      </c>
    </row>
    <row r="7" spans="1:28" ht="15" customHeight="1" thickBot="1" x14ac:dyDescent="0.3">
      <c r="A7" s="262"/>
      <c r="B7" s="290"/>
      <c r="C7" s="264" t="s">
        <v>99</v>
      </c>
      <c r="D7" s="370">
        <f>'Русский-4 2018 расклад'!K8</f>
        <v>747</v>
      </c>
      <c r="E7" s="371">
        <f>'Русский-4 2019 расклад'!K8</f>
        <v>809</v>
      </c>
      <c r="F7" s="371">
        <f>'Русский-4 2020 расклад'!K8</f>
        <v>735</v>
      </c>
      <c r="G7" s="371">
        <f>'Русский-4 2021 расклад'!K8</f>
        <v>909</v>
      </c>
      <c r="H7" s="506">
        <f>'Русский-4 2022 расклад'!K7</f>
        <v>884</v>
      </c>
      <c r="I7" s="372">
        <f>'Русский-4 2018 расклад'!L8</f>
        <v>506.98100000000005</v>
      </c>
      <c r="J7" s="373">
        <f>'Русский-4 2019 расклад'!L8</f>
        <v>630.01329999999996</v>
      </c>
      <c r="K7" s="373">
        <f>'Русский-4 2020 расклад'!L8</f>
        <v>347.01120000000003</v>
      </c>
      <c r="L7" s="373">
        <f>'Русский-4 2021 расклад'!L8</f>
        <v>677.99029999999993</v>
      </c>
      <c r="M7" s="503">
        <f>'Русский-4 2022 расклад'!L7</f>
        <v>516</v>
      </c>
      <c r="N7" s="374">
        <f>'Русский-4 2018 расклад'!M8</f>
        <v>70</v>
      </c>
      <c r="O7" s="375">
        <f>'Русский-4 2019 расклад'!M8</f>
        <v>78.237777777777779</v>
      </c>
      <c r="P7" s="375">
        <f>'Русский-4 2020 расклад'!M8</f>
        <v>58.08095238095239</v>
      </c>
      <c r="Q7" s="375">
        <f>'Русский-4 2021 расклад'!M8</f>
        <v>74.831111111111113</v>
      </c>
      <c r="R7" s="556">
        <f>'Русский-4 2022 расклад'!M7</f>
        <v>59.719799815171164</v>
      </c>
      <c r="S7" s="372">
        <f>'Русский-4 2018 расклад'!N8</f>
        <v>30.984999999999999</v>
      </c>
      <c r="T7" s="373">
        <f>'Русский-4 2019 расклад'!N8</f>
        <v>27.9955</v>
      </c>
      <c r="U7" s="373">
        <f>'Русский-4 2020 расклад'!N8</f>
        <v>44.000299999999996</v>
      </c>
      <c r="V7" s="373">
        <f>'Русский-4 2021 расклад'!N8</f>
        <v>33.989899999999999</v>
      </c>
      <c r="W7" s="503">
        <f>'Русский-4 2022 расклад'!N7</f>
        <v>93</v>
      </c>
      <c r="X7" s="568">
        <f>'Русский-4 2018 расклад'!O8</f>
        <v>3.5888888888888886</v>
      </c>
      <c r="Y7" s="562">
        <f>'Русский-4 2019 расклад'!O8</f>
        <v>3.2911111111111113</v>
      </c>
      <c r="Z7" s="565">
        <f>'Русский-4 2020 расклад'!O8</f>
        <v>7.4942857142857147</v>
      </c>
      <c r="AA7" s="566">
        <f>'Русский-4 2021 расклад'!O8</f>
        <v>3.5466666666666669</v>
      </c>
      <c r="AB7" s="567">
        <f>'Русский-4 2022 расклад'!O7</f>
        <v>10.214800119989739</v>
      </c>
    </row>
    <row r="8" spans="1:28" s="336" customFormat="1" ht="15" customHeight="1" x14ac:dyDescent="0.25">
      <c r="A8" s="345">
        <v>1</v>
      </c>
      <c r="B8" s="346">
        <v>10003</v>
      </c>
      <c r="C8" s="460" t="s">
        <v>7</v>
      </c>
      <c r="D8" s="362">
        <f>'Русский-4 2018 расклад'!K9</f>
        <v>47</v>
      </c>
      <c r="E8" s="363">
        <f>'Русский-4 2019 расклад'!K9</f>
        <v>75</v>
      </c>
      <c r="F8" s="363" t="s">
        <v>133</v>
      </c>
      <c r="G8" s="364">
        <f>'Русский-4 2021 расклад'!K9</f>
        <v>49</v>
      </c>
      <c r="H8" s="364" t="s">
        <v>133</v>
      </c>
      <c r="I8" s="365">
        <f>'Русский-4 2018 расклад'!L9</f>
        <v>39.997</v>
      </c>
      <c r="J8" s="366">
        <f>'Русский-4 2019 расклад'!L9</f>
        <v>68.002499999999998</v>
      </c>
      <c r="K8" s="366" t="s">
        <v>133</v>
      </c>
      <c r="L8" s="386">
        <f>'Русский-4 2021 расклад'!L9</f>
        <v>47.000799999999998</v>
      </c>
      <c r="M8" s="508" t="s">
        <v>133</v>
      </c>
      <c r="N8" s="367">
        <f>'Русский-4 2018 расклад'!M9</f>
        <v>85.1</v>
      </c>
      <c r="O8" s="368">
        <f>'Русский-4 2019 расклад'!M9</f>
        <v>90.67</v>
      </c>
      <c r="P8" s="368" t="s">
        <v>133</v>
      </c>
      <c r="Q8" s="369">
        <f>'Русский-4 2021 расклад'!M9</f>
        <v>95.92</v>
      </c>
      <c r="R8" s="511" t="s">
        <v>133</v>
      </c>
      <c r="S8" s="365">
        <f>'Русский-4 2018 расклад'!N9</f>
        <v>0</v>
      </c>
      <c r="T8" s="366">
        <f>'Русский-4 2019 расклад'!N9</f>
        <v>0</v>
      </c>
      <c r="U8" s="366" t="s">
        <v>133</v>
      </c>
      <c r="V8" s="366">
        <f>'Русский-4 2021 расклад'!N9</f>
        <v>0</v>
      </c>
      <c r="W8" s="508" t="s">
        <v>133</v>
      </c>
      <c r="X8" s="569">
        <f>'Русский-4 2018 расклад'!O9</f>
        <v>0</v>
      </c>
      <c r="Y8" s="368">
        <f>'Русский-4 2019 расклад'!O9</f>
        <v>0</v>
      </c>
      <c r="Z8" s="368" t="s">
        <v>133</v>
      </c>
      <c r="AA8" s="369">
        <f>'Русский-4 2021 расклад'!O9</f>
        <v>0</v>
      </c>
      <c r="AB8" s="573" t="s">
        <v>133</v>
      </c>
    </row>
    <row r="9" spans="1:28" s="336" customFormat="1" ht="15" customHeight="1" x14ac:dyDescent="0.25">
      <c r="A9" s="343">
        <v>2</v>
      </c>
      <c r="B9" s="278">
        <v>10002</v>
      </c>
      <c r="C9" s="461" t="s">
        <v>139</v>
      </c>
      <c r="D9" s="358">
        <f>'Русский-4 2018 расклад'!K10</f>
        <v>99</v>
      </c>
      <c r="E9" s="355">
        <f>'Русский-4 2019 расклад'!K10</f>
        <v>99</v>
      </c>
      <c r="F9" s="355">
        <f>'Русский-4 2020 расклад'!K10</f>
        <v>87</v>
      </c>
      <c r="G9" s="355">
        <f>'Русский-4 2021 расклад'!K10</f>
        <v>98</v>
      </c>
      <c r="H9" s="491">
        <f>'Русский-4 2022 расклад'!K9</f>
        <v>116</v>
      </c>
      <c r="I9" s="360">
        <f>'Русский-4 2018 расклад'!L10</f>
        <v>61.973999999999997</v>
      </c>
      <c r="J9" s="356">
        <f>'Русский-4 2019 расклад'!L10</f>
        <v>77.002200000000002</v>
      </c>
      <c r="K9" s="356">
        <f>'Русский-4 2020 расклад'!L10</f>
        <v>39.002100000000006</v>
      </c>
      <c r="L9" s="356">
        <f>'Русский-4 2021 расклад'!L10</f>
        <v>65.003399999999999</v>
      </c>
      <c r="M9" s="499">
        <f>'Русский-4 2022 расклад'!L9</f>
        <v>61.000000000000007</v>
      </c>
      <c r="N9" s="359">
        <f>'Русский-4 2018 расклад'!M10</f>
        <v>62.599999999999994</v>
      </c>
      <c r="O9" s="357">
        <f>'Русский-4 2019 расклад'!M10</f>
        <v>77.78</v>
      </c>
      <c r="P9" s="357">
        <f>'Русский-4 2020 расклад'!M10</f>
        <v>44.830000000000005</v>
      </c>
      <c r="Q9" s="361">
        <f>'Русский-4 2021 расклад'!M10</f>
        <v>66.33</v>
      </c>
      <c r="R9" s="512">
        <f>'Русский-4 2022 расклад'!M9</f>
        <v>52.58620689655173</v>
      </c>
      <c r="S9" s="360">
        <f>'Русский-4 2018 расклад'!N10</f>
        <v>7.0289999999999999</v>
      </c>
      <c r="T9" s="356">
        <f>'Русский-4 2019 расклад'!N10</f>
        <v>2.9996999999999998</v>
      </c>
      <c r="U9" s="356">
        <f>'Русский-4 2020 расклад'!N10</f>
        <v>15.9993</v>
      </c>
      <c r="V9" s="356">
        <f>'Русский-4 2021 расклад'!N10</f>
        <v>4.9979999999999993</v>
      </c>
      <c r="W9" s="499">
        <f>'Русский-4 2022 расклад'!N9</f>
        <v>16</v>
      </c>
      <c r="X9" s="570">
        <f>'Русский-4 2018 расклад'!O10</f>
        <v>7.1</v>
      </c>
      <c r="Y9" s="357">
        <f>'Русский-4 2019 расклад'!O10</f>
        <v>3.03</v>
      </c>
      <c r="Z9" s="357">
        <f>'Русский-4 2020 расклад'!O10</f>
        <v>18.39</v>
      </c>
      <c r="AA9" s="361">
        <f>'Русский-4 2021 расклад'!O10</f>
        <v>5.0999999999999996</v>
      </c>
      <c r="AB9" s="574">
        <f>'Русский-4 2022 расклад'!O9</f>
        <v>13.793103448275861</v>
      </c>
    </row>
    <row r="10" spans="1:28" s="336" customFormat="1" ht="15" customHeight="1" x14ac:dyDescent="0.25">
      <c r="A10" s="343">
        <v>3</v>
      </c>
      <c r="B10" s="278">
        <v>10090</v>
      </c>
      <c r="C10" s="461" t="s">
        <v>9</v>
      </c>
      <c r="D10" s="358">
        <f>'Русский-4 2018 расклад'!K11</f>
        <v>148</v>
      </c>
      <c r="E10" s="355">
        <f>'Русский-4 2019 расклад'!K11</f>
        <v>138</v>
      </c>
      <c r="F10" s="355">
        <f>'Русский-4 2020 расклад'!K11</f>
        <v>152</v>
      </c>
      <c r="G10" s="355">
        <f>'Русский-4 2021 расклад'!K11</f>
        <v>181</v>
      </c>
      <c r="H10" s="491">
        <f>'Русский-4 2022 расклад'!K10</f>
        <v>155</v>
      </c>
      <c r="I10" s="360">
        <f>'Русский-4 2018 расклад'!L11</f>
        <v>93.98</v>
      </c>
      <c r="J10" s="356">
        <f>'Русский-4 2019 расклад'!L11</f>
        <v>105.0042</v>
      </c>
      <c r="K10" s="356" t="s">
        <v>133</v>
      </c>
      <c r="L10" s="356">
        <f>'Русский-4 2021 расклад'!L11</f>
        <v>148.00370000000004</v>
      </c>
      <c r="M10" s="500">
        <f>'Русский-4 2022 расклад'!L10</f>
        <v>81</v>
      </c>
      <c r="N10" s="359">
        <f>'Русский-4 2018 расклад'!M11</f>
        <v>63.5</v>
      </c>
      <c r="O10" s="357">
        <f>'Русский-4 2019 расклад'!M11</f>
        <v>76.09</v>
      </c>
      <c r="P10" s="357" t="s">
        <v>133</v>
      </c>
      <c r="Q10" s="361">
        <f>'Русский-4 2021 расклад'!M11</f>
        <v>81.77000000000001</v>
      </c>
      <c r="R10" s="513">
        <f>'Русский-4 2022 расклад'!M10</f>
        <v>52.258064516129032</v>
      </c>
      <c r="S10" s="360">
        <f>'Русский-4 2018 расклад'!N11</f>
        <v>6.9560000000000004</v>
      </c>
      <c r="T10" s="356">
        <f>'Русский-4 2019 расклад'!N11</f>
        <v>4.9955999999999996</v>
      </c>
      <c r="U10" s="356" t="s">
        <v>133</v>
      </c>
      <c r="V10" s="356">
        <f>'Русский-4 2021 расклад'!N11</f>
        <v>4.9955999999999996</v>
      </c>
      <c r="W10" s="500">
        <f>'Русский-4 2022 расклад'!N10</f>
        <v>21.000000000000004</v>
      </c>
      <c r="X10" s="570">
        <f>'Русский-4 2018 расклад'!O11</f>
        <v>4.7</v>
      </c>
      <c r="Y10" s="357">
        <f>'Русский-4 2019 расклад'!O11</f>
        <v>3.62</v>
      </c>
      <c r="Z10" s="357" t="s">
        <v>133</v>
      </c>
      <c r="AA10" s="361">
        <f>'Русский-4 2021 расклад'!O11</f>
        <v>2.76</v>
      </c>
      <c r="AB10" s="574">
        <f>'Русский-4 2022 расклад'!O10</f>
        <v>13.548387096774196</v>
      </c>
    </row>
    <row r="11" spans="1:28" s="336" customFormat="1" ht="15" customHeight="1" x14ac:dyDescent="0.25">
      <c r="A11" s="343">
        <v>4</v>
      </c>
      <c r="B11" s="278">
        <v>10004</v>
      </c>
      <c r="C11" s="461" t="s">
        <v>8</v>
      </c>
      <c r="D11" s="358">
        <f>'Русский-4 2018 расклад'!K12</f>
        <v>66</v>
      </c>
      <c r="E11" s="355">
        <f>'Русский-4 2019 расклад'!K12</f>
        <v>114</v>
      </c>
      <c r="F11" s="355">
        <f>'Русский-4 2020 расклад'!K12</f>
        <v>132</v>
      </c>
      <c r="G11" s="355">
        <f>'Русский-4 2021 расклад'!K12</f>
        <v>114</v>
      </c>
      <c r="H11" s="491">
        <f>'Русский-4 2022 расклад'!K11</f>
        <v>148</v>
      </c>
      <c r="I11" s="360">
        <f>'Русский-4 2018 расклад'!L12</f>
        <v>58.014000000000003</v>
      </c>
      <c r="J11" s="356">
        <f>'Русский-4 2019 расклад'!L12</f>
        <v>105.99719999999999</v>
      </c>
      <c r="K11" s="356">
        <f>'Русский-4 2020 расклад'!L12</f>
        <v>113.0052</v>
      </c>
      <c r="L11" s="356">
        <f>'Русский-4 2021 расклад'!L12</f>
        <v>108.00360000000001</v>
      </c>
      <c r="M11" s="500">
        <f>'Русский-4 2022 расклад'!L11</f>
        <v>92.999999999999986</v>
      </c>
      <c r="N11" s="359">
        <f>'Русский-4 2018 расклад'!M12</f>
        <v>87.9</v>
      </c>
      <c r="O11" s="357">
        <f>'Русский-4 2019 расклад'!M12</f>
        <v>92.97999999999999</v>
      </c>
      <c r="P11" s="357">
        <f>'Русский-4 2020 расклад'!M12</f>
        <v>85.61</v>
      </c>
      <c r="Q11" s="361">
        <f>'Русский-4 2021 расклад'!M12</f>
        <v>94.740000000000009</v>
      </c>
      <c r="R11" s="513">
        <f>'Русский-4 2022 расклад'!M11</f>
        <v>62.837837837837832</v>
      </c>
      <c r="S11" s="360">
        <f>'Русский-4 2018 расклад'!N12</f>
        <v>0</v>
      </c>
      <c r="T11" s="356">
        <f>'Русский-4 2019 расклад'!N12</f>
        <v>0</v>
      </c>
      <c r="U11" s="356">
        <f>'Русский-4 2020 расклад'!N12</f>
        <v>2.9964</v>
      </c>
      <c r="V11" s="356">
        <f>'Русский-4 2021 расклад'!N12</f>
        <v>0</v>
      </c>
      <c r="W11" s="500">
        <f>'Русский-4 2022 расклад'!N11</f>
        <v>8</v>
      </c>
      <c r="X11" s="570">
        <f>'Русский-4 2018 расклад'!O12</f>
        <v>0</v>
      </c>
      <c r="Y11" s="357">
        <f>'Русский-4 2019 расклад'!O12</f>
        <v>0</v>
      </c>
      <c r="Z11" s="357">
        <f>'Русский-4 2020 расклад'!O12</f>
        <v>2.27</v>
      </c>
      <c r="AA11" s="361">
        <f>'Русский-4 2021 расклад'!O12</f>
        <v>0</v>
      </c>
      <c r="AB11" s="574">
        <f>'Русский-4 2022 расклад'!O11</f>
        <v>5.4054054054054053</v>
      </c>
    </row>
    <row r="12" spans="1:28" s="336" customFormat="1" ht="15" customHeight="1" x14ac:dyDescent="0.25">
      <c r="A12" s="343">
        <v>5</v>
      </c>
      <c r="B12" s="278">
        <v>10001</v>
      </c>
      <c r="C12" s="461" t="s">
        <v>140</v>
      </c>
      <c r="D12" s="358">
        <f>'Русский-4 2018 расклад'!K13</f>
        <v>51</v>
      </c>
      <c r="E12" s="355">
        <f>'Русский-4 2019 расклад'!K13</f>
        <v>48</v>
      </c>
      <c r="F12" s="355">
        <f>'Русский-4 2020 расклад'!K13</f>
        <v>61</v>
      </c>
      <c r="G12" s="355">
        <f>'Русский-4 2021 расклад'!K13</f>
        <v>71</v>
      </c>
      <c r="H12" s="491">
        <f>'Русский-4 2022 расклад'!K12</f>
        <v>66</v>
      </c>
      <c r="I12" s="360">
        <f>'Русский-4 2018 расклад'!L13</f>
        <v>41.004000000000005</v>
      </c>
      <c r="J12" s="356">
        <f>'Русский-4 2019 расклад'!L13</f>
        <v>45</v>
      </c>
      <c r="K12" s="356">
        <f>'Русский-4 2020 расклад'!L13</f>
        <v>39.003399999999999</v>
      </c>
      <c r="L12" s="356">
        <f>'Русский-4 2021 расклад'!L13</f>
        <v>63.999399999999994</v>
      </c>
      <c r="M12" s="500">
        <f>'Русский-4 2022 расклад'!L12</f>
        <v>53.000000000000007</v>
      </c>
      <c r="N12" s="359">
        <f>'Русский-4 2018 расклад'!M13</f>
        <v>80.400000000000006</v>
      </c>
      <c r="O12" s="357">
        <f>'Русский-4 2019 расклад'!M13</f>
        <v>93.75</v>
      </c>
      <c r="P12" s="357">
        <f>'Русский-4 2020 расклад'!M13</f>
        <v>63.94</v>
      </c>
      <c r="Q12" s="361">
        <f>'Русский-4 2021 расклад'!M13</f>
        <v>90.14</v>
      </c>
      <c r="R12" s="513">
        <f>'Русский-4 2022 расклад'!M12</f>
        <v>80.303030303030312</v>
      </c>
      <c r="S12" s="360">
        <f>'Русский-4 2018 расклад'!N13</f>
        <v>0</v>
      </c>
      <c r="T12" s="356">
        <f>'Русский-4 2019 расклад'!N13</f>
        <v>0</v>
      </c>
      <c r="U12" s="356">
        <f>'Русский-4 2020 расклад'!N13</f>
        <v>5.0019999999999989</v>
      </c>
      <c r="V12" s="356">
        <f>'Русский-4 2021 расклад'!N13</f>
        <v>0</v>
      </c>
      <c r="W12" s="500">
        <f>'Русский-4 2022 расклад'!N12</f>
        <v>3</v>
      </c>
      <c r="X12" s="570">
        <f>'Русский-4 2018 расклад'!O13</f>
        <v>0</v>
      </c>
      <c r="Y12" s="357">
        <f>'Русский-4 2019 расклад'!O13</f>
        <v>0</v>
      </c>
      <c r="Z12" s="357">
        <f>'Русский-4 2020 расклад'!O13</f>
        <v>8.1999999999999993</v>
      </c>
      <c r="AA12" s="361">
        <f>'Русский-4 2021 расклад'!O13</f>
        <v>0</v>
      </c>
      <c r="AB12" s="574">
        <f>'Русский-4 2022 расклад'!O12</f>
        <v>4.5454545454545459</v>
      </c>
    </row>
    <row r="13" spans="1:28" s="336" customFormat="1" ht="15" customHeight="1" x14ac:dyDescent="0.25">
      <c r="A13" s="343">
        <v>6</v>
      </c>
      <c r="B13" s="278">
        <v>10120</v>
      </c>
      <c r="C13" s="461" t="s">
        <v>141</v>
      </c>
      <c r="D13" s="358">
        <f>'Русский-4 2018 расклад'!K14</f>
        <v>80</v>
      </c>
      <c r="E13" s="355">
        <f>'Русский-4 2019 расклад'!K14</f>
        <v>77</v>
      </c>
      <c r="F13" s="355">
        <f>'Русский-4 2020 расклад'!K14</f>
        <v>60</v>
      </c>
      <c r="G13" s="355">
        <f>'Русский-4 2021 расклад'!K14</f>
        <v>83</v>
      </c>
      <c r="H13" s="491">
        <f>'Русский-4 2022 расклад'!K13</f>
        <v>106</v>
      </c>
      <c r="I13" s="360">
        <f>'Русский-4 2018 расклад'!L14</f>
        <v>47.04</v>
      </c>
      <c r="J13" s="356">
        <f>'Русский-4 2019 расклад'!L14</f>
        <v>63.001399999999997</v>
      </c>
      <c r="K13" s="356">
        <f>'Русский-4 2020 расклад'!L14</f>
        <v>13.002000000000001</v>
      </c>
      <c r="L13" s="356">
        <f>'Русский-4 2021 расклад'!L14</f>
        <v>45.998600000000003</v>
      </c>
      <c r="M13" s="500">
        <f>'Русский-4 2022 расклад'!L13</f>
        <v>70.999999999999986</v>
      </c>
      <c r="N13" s="359">
        <f>'Русский-4 2018 расклад'!M14</f>
        <v>58.8</v>
      </c>
      <c r="O13" s="357">
        <f>'Русский-4 2019 расклад'!M14</f>
        <v>81.819999999999993</v>
      </c>
      <c r="P13" s="357">
        <f>'Русский-4 2020 расклад'!M14</f>
        <v>21.67</v>
      </c>
      <c r="Q13" s="361">
        <f>'Русский-4 2021 расклад'!M14</f>
        <v>55.42</v>
      </c>
      <c r="R13" s="513">
        <f>'Русский-4 2022 расклад'!M13</f>
        <v>66.981132075471692</v>
      </c>
      <c r="S13" s="360">
        <f>'Русский-4 2018 расклад'!N14</f>
        <v>0</v>
      </c>
      <c r="T13" s="356">
        <f>'Русский-4 2019 расклад'!N14</f>
        <v>0</v>
      </c>
      <c r="U13" s="356">
        <f>'Русский-4 2020 расклад'!N14</f>
        <v>1.0019999999999998</v>
      </c>
      <c r="V13" s="356">
        <f>'Русский-4 2021 расклад'!N14</f>
        <v>0.996</v>
      </c>
      <c r="W13" s="500">
        <f>'Русский-4 2022 расклад'!N13</f>
        <v>5.0000000000000009</v>
      </c>
      <c r="X13" s="570">
        <f>'Русский-4 2018 расклад'!O14</f>
        <v>0</v>
      </c>
      <c r="Y13" s="357">
        <f>'Русский-4 2019 расклад'!O14</f>
        <v>0</v>
      </c>
      <c r="Z13" s="357">
        <f>'Русский-4 2020 расклад'!O14</f>
        <v>1.67</v>
      </c>
      <c r="AA13" s="361">
        <f>'Русский-4 2021 расклад'!O14</f>
        <v>1.2</v>
      </c>
      <c r="AB13" s="574">
        <f>'Русский-4 2022 расклад'!O13</f>
        <v>4.716981132075472</v>
      </c>
    </row>
    <row r="14" spans="1:28" s="336" customFormat="1" ht="15" customHeight="1" x14ac:dyDescent="0.25">
      <c r="A14" s="343">
        <v>7</v>
      </c>
      <c r="B14" s="278">
        <v>10190</v>
      </c>
      <c r="C14" s="461" t="s">
        <v>142</v>
      </c>
      <c r="D14" s="358">
        <f>'Русский-4 2018 расклад'!K15</f>
        <v>100</v>
      </c>
      <c r="E14" s="355">
        <f>'Русский-4 2019 расклад'!K15</f>
        <v>101</v>
      </c>
      <c r="F14" s="355">
        <f>'Русский-4 2020 расклад'!K15</f>
        <v>90</v>
      </c>
      <c r="G14" s="355">
        <f>'Русский-4 2021 расклад'!K15</f>
        <v>116</v>
      </c>
      <c r="H14" s="491">
        <f>'Русский-4 2022 расклад'!K14</f>
        <v>117</v>
      </c>
      <c r="I14" s="360">
        <f>'Русский-4 2018 расклад'!L15</f>
        <v>72</v>
      </c>
      <c r="J14" s="356">
        <f>'Русский-4 2019 расклад'!L15</f>
        <v>74.00269999999999</v>
      </c>
      <c r="K14" s="356">
        <f>'Русский-4 2020 расклад'!L15</f>
        <v>38.997</v>
      </c>
      <c r="L14" s="356">
        <f>'Русский-4 2021 расклад'!L15</f>
        <v>90.990399999999994</v>
      </c>
      <c r="M14" s="500">
        <f>'Русский-4 2022 расклад'!L14</f>
        <v>56</v>
      </c>
      <c r="N14" s="359">
        <f>'Русский-4 2018 расклад'!M15</f>
        <v>72</v>
      </c>
      <c r="O14" s="357">
        <f>'Русский-4 2019 расклад'!M15</f>
        <v>73.27</v>
      </c>
      <c r="P14" s="357">
        <f>'Русский-4 2020 расклад'!M15</f>
        <v>43.33</v>
      </c>
      <c r="Q14" s="361">
        <f>'Русский-4 2021 расклад'!M15</f>
        <v>78.44</v>
      </c>
      <c r="R14" s="513">
        <f>'Русский-4 2022 расклад'!M14</f>
        <v>47.863247863247864</v>
      </c>
      <c r="S14" s="360">
        <f>'Русский-4 2018 расклад'!N15</f>
        <v>3</v>
      </c>
      <c r="T14" s="356">
        <f>'Русский-4 2019 расклад'!N15</f>
        <v>7.9991999999999992</v>
      </c>
      <c r="U14" s="356">
        <f>'Русский-4 2020 расклад'!N15</f>
        <v>15.003000000000002</v>
      </c>
      <c r="V14" s="356">
        <f>'Русский-4 2021 расклад'!N15</f>
        <v>3.0044</v>
      </c>
      <c r="W14" s="500">
        <f>'Русский-4 2022 расклад'!N14</f>
        <v>22</v>
      </c>
      <c r="X14" s="570">
        <f>'Русский-4 2018 расклад'!O15</f>
        <v>3</v>
      </c>
      <c r="Y14" s="357">
        <f>'Русский-4 2019 расклад'!O15</f>
        <v>7.92</v>
      </c>
      <c r="Z14" s="357">
        <f>'Русский-4 2020 расклад'!O15</f>
        <v>16.670000000000002</v>
      </c>
      <c r="AA14" s="361">
        <f>'Русский-4 2021 расклад'!O15</f>
        <v>2.59</v>
      </c>
      <c r="AB14" s="574">
        <f>'Русский-4 2022 расклад'!O14</f>
        <v>18.803418803418804</v>
      </c>
    </row>
    <row r="15" spans="1:28" s="336" customFormat="1" ht="15" customHeight="1" x14ac:dyDescent="0.25">
      <c r="A15" s="343">
        <v>8</v>
      </c>
      <c r="B15" s="278">
        <v>10320</v>
      </c>
      <c r="C15" s="461" t="s">
        <v>12</v>
      </c>
      <c r="D15" s="358">
        <f>'Русский-4 2018 расклад'!K16</f>
        <v>80</v>
      </c>
      <c r="E15" s="355">
        <f>'Русский-4 2019 расклад'!K16</f>
        <v>80</v>
      </c>
      <c r="F15" s="355">
        <f>'Русский-4 2020 расклад'!K16</f>
        <v>77</v>
      </c>
      <c r="G15" s="355">
        <f>'Русский-4 2021 расклад'!K16</f>
        <v>99</v>
      </c>
      <c r="H15" s="491">
        <f>'Русский-4 2022 расклад'!K15</f>
        <v>79</v>
      </c>
      <c r="I15" s="360">
        <f>'Русский-4 2018 расклад'!L16</f>
        <v>40</v>
      </c>
      <c r="J15" s="356">
        <f>'Русский-4 2019 расклад'!L16</f>
        <v>35</v>
      </c>
      <c r="K15" s="356">
        <f>'Русский-4 2020 расклад'!L16</f>
        <v>57.003100000000003</v>
      </c>
      <c r="L15" s="356">
        <f>'Русский-4 2021 расклад'!L16</f>
        <v>47.995200000000004</v>
      </c>
      <c r="M15" s="500">
        <f>'Русский-4 2022 расклад'!L15</f>
        <v>46</v>
      </c>
      <c r="N15" s="359">
        <f>'Русский-4 2018 расклад'!M16</f>
        <v>50</v>
      </c>
      <c r="O15" s="357">
        <f>'Русский-4 2019 расклад'!M16</f>
        <v>43.75</v>
      </c>
      <c r="P15" s="357">
        <f>'Русский-4 2020 расклад'!M16</f>
        <v>74.03</v>
      </c>
      <c r="Q15" s="361">
        <f>'Русский-4 2021 расклад'!M16</f>
        <v>48.480000000000004</v>
      </c>
      <c r="R15" s="513">
        <f>'Русский-4 2022 расклад'!M15</f>
        <v>58.22784810126582</v>
      </c>
      <c r="S15" s="360">
        <f>'Русский-4 2018 расклад'!N16</f>
        <v>14</v>
      </c>
      <c r="T15" s="356">
        <f>'Русский-4 2019 расклад'!N16</f>
        <v>11</v>
      </c>
      <c r="U15" s="356">
        <f>'Русский-4 2020 расклад'!N16</f>
        <v>0</v>
      </c>
      <c r="V15" s="356">
        <f>'Русский-4 2021 расклад'!N16</f>
        <v>12.998700000000001</v>
      </c>
      <c r="W15" s="500">
        <f>'Русский-4 2022 расклад'!N15</f>
        <v>10</v>
      </c>
      <c r="X15" s="570">
        <f>'Русский-4 2018 расклад'!O16</f>
        <v>17.5</v>
      </c>
      <c r="Y15" s="357">
        <f>'Русский-4 2019 расклад'!O16</f>
        <v>13.75</v>
      </c>
      <c r="Z15" s="357">
        <f>'Русский-4 2020 расклад'!O16</f>
        <v>0</v>
      </c>
      <c r="AA15" s="361">
        <f>'Русский-4 2021 расклад'!O16</f>
        <v>13.13</v>
      </c>
      <c r="AB15" s="574">
        <f>'Русский-4 2022 расклад'!O15</f>
        <v>12.658227848101266</v>
      </c>
    </row>
    <row r="16" spans="1:28" s="336" customFormat="1" ht="15" customHeight="1" thickBot="1" x14ac:dyDescent="0.3">
      <c r="A16" s="343">
        <v>9</v>
      </c>
      <c r="B16" s="279">
        <v>10860</v>
      </c>
      <c r="C16" s="462" t="s">
        <v>116</v>
      </c>
      <c r="D16" s="376">
        <f>'Русский-4 2018 расклад'!K17</f>
        <v>76</v>
      </c>
      <c r="E16" s="377">
        <f>'Русский-4 2019 расклад'!K17</f>
        <v>77</v>
      </c>
      <c r="F16" s="377">
        <f>'Русский-4 2020 расклад'!K17</f>
        <v>76</v>
      </c>
      <c r="G16" s="377">
        <f>'Русский-4 2021 расклад'!K17</f>
        <v>98</v>
      </c>
      <c r="H16" s="491">
        <f>'Русский-4 2022 расклад'!K16</f>
        <v>97</v>
      </c>
      <c r="I16" s="378">
        <f>'Русский-4 2018 расклад'!L17</f>
        <v>52.972000000000001</v>
      </c>
      <c r="J16" s="379">
        <f>'Русский-4 2019 расклад'!L17</f>
        <v>57.003100000000003</v>
      </c>
      <c r="K16" s="379">
        <f>'Русский-4 2020 расклад'!L17</f>
        <v>46.998400000000004</v>
      </c>
      <c r="L16" s="467">
        <f>'Русский-4 2021 расклад'!L17</f>
        <v>60.995200000000004</v>
      </c>
      <c r="M16" s="501">
        <f>'Русский-4 2022 расклад'!L16</f>
        <v>55</v>
      </c>
      <c r="N16" s="380">
        <f>'Русский-4 2018 расклад'!M17</f>
        <v>69.7</v>
      </c>
      <c r="O16" s="381">
        <f>'Русский-4 2019 расклад'!M17</f>
        <v>74.03</v>
      </c>
      <c r="P16" s="381">
        <f>'Русский-4 2020 расклад'!M17</f>
        <v>61.84</v>
      </c>
      <c r="Q16" s="382">
        <f>'Русский-4 2021 расклад'!M17</f>
        <v>62.24</v>
      </c>
      <c r="R16" s="514">
        <f>'Русский-4 2022 расклад'!M16</f>
        <v>56.701030927835049</v>
      </c>
      <c r="S16" s="378">
        <f>'Русский-4 2018 расклад'!N17</f>
        <v>0</v>
      </c>
      <c r="T16" s="379">
        <f>'Русский-4 2019 расклад'!N17</f>
        <v>1.0010000000000001</v>
      </c>
      <c r="U16" s="379">
        <f>'Русский-4 2020 расклад'!N17</f>
        <v>3.9975999999999998</v>
      </c>
      <c r="V16" s="379">
        <f>'Русский-4 2021 расклад'!N17</f>
        <v>6.9971999999999994</v>
      </c>
      <c r="W16" s="501">
        <f>'Русский-4 2022 расклад'!N16</f>
        <v>7.9999999999999991</v>
      </c>
      <c r="X16" s="571">
        <f>'Русский-4 2018 расклад'!O17</f>
        <v>0</v>
      </c>
      <c r="Y16" s="381">
        <f>'Русский-4 2019 расклад'!O17</f>
        <v>1.3</v>
      </c>
      <c r="Z16" s="381">
        <f>'Русский-4 2020 расклад'!O17</f>
        <v>5.26</v>
      </c>
      <c r="AA16" s="382">
        <f>'Русский-4 2021 расклад'!O17</f>
        <v>7.14</v>
      </c>
      <c r="AB16" s="575">
        <f>'Русский-4 2022 расклад'!O16</f>
        <v>8.2474226804123703</v>
      </c>
    </row>
    <row r="17" spans="1:28" s="336" customFormat="1" ht="15" customHeight="1" thickBot="1" x14ac:dyDescent="0.3">
      <c r="A17" s="267"/>
      <c r="B17" s="291"/>
      <c r="C17" s="264" t="s">
        <v>100</v>
      </c>
      <c r="D17" s="370">
        <f>'Русский-4 2018 расклад'!K18</f>
        <v>1009</v>
      </c>
      <c r="E17" s="371">
        <f>'Русский-4 2019 расклад'!K18</f>
        <v>1081</v>
      </c>
      <c r="F17" s="371">
        <f>'Русский-4 2020 расклад'!K18</f>
        <v>1040</v>
      </c>
      <c r="G17" s="371">
        <f>'Русский-4 2021 расклад'!K18</f>
        <v>1165</v>
      </c>
      <c r="H17" s="489">
        <f>'Русский-4 2022 расклад'!K17</f>
        <v>1128</v>
      </c>
      <c r="I17" s="372">
        <f>'Русский-4 2018 расклад'!L18</f>
        <v>805.06099999999992</v>
      </c>
      <c r="J17" s="373">
        <f>'Русский-4 2019 расклад'!L18</f>
        <v>869.99950000000001</v>
      </c>
      <c r="K17" s="373">
        <f>'Русский-4 2020 расклад'!L18</f>
        <v>504.97899999999998</v>
      </c>
      <c r="L17" s="373">
        <f>'Русский-4 2021 расклад'!L18</f>
        <v>841.0100000000001</v>
      </c>
      <c r="M17" s="503">
        <f>'Русский-4 2022 расклад'!L17</f>
        <v>633</v>
      </c>
      <c r="N17" s="374">
        <f>'Русский-4 2018 расклад'!M18</f>
        <v>78.26666666666668</v>
      </c>
      <c r="O17" s="375">
        <f>'Русский-4 2019 расклад'!M18</f>
        <v>80.865722078372556</v>
      </c>
      <c r="P17" s="375">
        <f>'Русский-4 2020 расклад'!M18</f>
        <v>48.810833333333335</v>
      </c>
      <c r="Q17" s="375">
        <f>'Русский-4 2021 расклад'!M18</f>
        <v>70.303333333333327</v>
      </c>
      <c r="R17" s="515">
        <f>'Русский-4 2022 расклад'!M17</f>
        <v>55.64490070308365</v>
      </c>
      <c r="S17" s="372">
        <f>'Русский-4 2018 расклад'!N18</f>
        <v>15.000999999999999</v>
      </c>
      <c r="T17" s="373">
        <f>'Русский-4 2019 расклад'!N18</f>
        <v>18.9999</v>
      </c>
      <c r="U17" s="373">
        <f>'Русский-4 2020 расклад'!N18</f>
        <v>153.00069999999999</v>
      </c>
      <c r="V17" s="373">
        <f>'Русский-4 2021 расклад'!N18</f>
        <v>56.005200000000002</v>
      </c>
      <c r="W17" s="503">
        <f>'Русский-4 2022 расклад'!N17</f>
        <v>112</v>
      </c>
      <c r="X17" s="566">
        <f>'Русский-4 2018 расклад'!O18</f>
        <v>1.6308333333333334</v>
      </c>
      <c r="Y17" s="375">
        <f>'Русский-4 2019 расклад'!O18</f>
        <v>1.7042902923443277</v>
      </c>
      <c r="Z17" s="375">
        <f>'Русский-4 2020 расклад'!O18</f>
        <v>14.801666666666668</v>
      </c>
      <c r="AA17" s="375">
        <f>'Русский-4 2021 расклад'!O18</f>
        <v>5.419999999999999</v>
      </c>
      <c r="AB17" s="567">
        <f>'Русский-4 2022 расклад'!O17</f>
        <v>9.9726402716182694</v>
      </c>
    </row>
    <row r="18" spans="1:28" s="336" customFormat="1" ht="15" customHeight="1" x14ac:dyDescent="0.25">
      <c r="A18" s="345">
        <v>1</v>
      </c>
      <c r="B18" s="346">
        <v>20040</v>
      </c>
      <c r="C18" s="347" t="s">
        <v>13</v>
      </c>
      <c r="D18" s="362">
        <f>'Русский-4 2018 расклад'!K19</f>
        <v>83</v>
      </c>
      <c r="E18" s="363">
        <f>'Русский-4 2019 расклад'!K19</f>
        <v>86</v>
      </c>
      <c r="F18" s="363">
        <f>'Русский-4 2020 расклад'!K19</f>
        <v>74</v>
      </c>
      <c r="G18" s="363">
        <f>'Русский-4 2021 расклад'!K19</f>
        <v>57</v>
      </c>
      <c r="H18" s="490">
        <f>'Русский-4 2022 расклад'!K18</f>
        <v>99</v>
      </c>
      <c r="I18" s="365">
        <f>'Русский-4 2018 расклад'!L19</f>
        <v>75.032000000000011</v>
      </c>
      <c r="J18" s="366">
        <f>'Русский-4 2019 расклад'!L19</f>
        <v>79.997200000000007</v>
      </c>
      <c r="K18" s="366">
        <f>'Русский-4 2020 расклад'!L19</f>
        <v>39.997</v>
      </c>
      <c r="L18" s="386">
        <f>'Русский-4 2021 расклад'!L19</f>
        <v>38.001899999999999</v>
      </c>
      <c r="M18" s="499">
        <f>'Русский-4 2022 расклад'!L18</f>
        <v>50</v>
      </c>
      <c r="N18" s="367">
        <f>'Русский-4 2018 расклад'!M19</f>
        <v>90.4</v>
      </c>
      <c r="O18" s="368">
        <f>'Русский-4 2019 расклад'!M19</f>
        <v>93.02000000000001</v>
      </c>
      <c r="P18" s="368">
        <f>'Русский-4 2020 расклад'!M19</f>
        <v>54.05</v>
      </c>
      <c r="Q18" s="369">
        <f>'Русский-4 2021 расклад'!M19</f>
        <v>66.67</v>
      </c>
      <c r="R18" s="512">
        <f>'Русский-4 2022 расклад'!M18</f>
        <v>50.505050505050505</v>
      </c>
      <c r="S18" s="365">
        <f>'Русский-4 2018 расклад'!N19</f>
        <v>0</v>
      </c>
      <c r="T18" s="366">
        <f>'Русский-4 2019 расклад'!N19</f>
        <v>0</v>
      </c>
      <c r="U18" s="366">
        <f>'Русский-4 2020 расклад'!N19</f>
        <v>10.9964</v>
      </c>
      <c r="V18" s="366">
        <f>'Русский-4 2021 расклад'!N19</f>
        <v>2.9981999999999998</v>
      </c>
      <c r="W18" s="499">
        <f>'Русский-4 2022 расклад'!N18</f>
        <v>15</v>
      </c>
      <c r="X18" s="569">
        <f>'Русский-4 2018 расклад'!O19</f>
        <v>0</v>
      </c>
      <c r="Y18" s="368">
        <f>'Русский-4 2019 расклад'!O19</f>
        <v>0</v>
      </c>
      <c r="Z18" s="368">
        <f>'Русский-4 2020 расклад'!O19</f>
        <v>14.86</v>
      </c>
      <c r="AA18" s="369">
        <f>'Русский-4 2021 расклад'!O19</f>
        <v>5.26</v>
      </c>
      <c r="AB18" s="573">
        <f>'Русский-4 2022 расклад'!O18</f>
        <v>15.151515151515152</v>
      </c>
    </row>
    <row r="19" spans="1:28" s="336" customFormat="1" ht="15" customHeight="1" x14ac:dyDescent="0.25">
      <c r="A19" s="343">
        <v>2</v>
      </c>
      <c r="B19" s="278">
        <v>20061</v>
      </c>
      <c r="C19" s="286" t="s">
        <v>14</v>
      </c>
      <c r="D19" s="358">
        <f>'Русский-4 2018 расклад'!K20</f>
        <v>51</v>
      </c>
      <c r="E19" s="355">
        <f>'Русский-4 2019 расклад'!K20</f>
        <v>51</v>
      </c>
      <c r="F19" s="355">
        <f>'Русский-4 2020 расклад'!K20</f>
        <v>63</v>
      </c>
      <c r="G19" s="355">
        <f>'Русский-4 2021 расклад'!K20</f>
        <v>66</v>
      </c>
      <c r="H19" s="491">
        <f>'Русский-4 2022 расклад'!K19</f>
        <v>68</v>
      </c>
      <c r="I19" s="360">
        <f>'Русский-4 2018 расклад'!L20</f>
        <v>44.013000000000005</v>
      </c>
      <c r="J19" s="356">
        <f>'Русский-4 2019 расклад'!L20</f>
        <v>44.997299999999996</v>
      </c>
      <c r="K19" s="356">
        <f>'Русский-4 2020 расклад'!L20</f>
        <v>34.001100000000001</v>
      </c>
      <c r="L19" s="356">
        <f>'Русский-4 2021 расклад'!L20</f>
        <v>52.998000000000005</v>
      </c>
      <c r="M19" s="500">
        <f>'Русский-4 2022 расклад'!L19</f>
        <v>49</v>
      </c>
      <c r="N19" s="359">
        <f>'Русский-4 2018 расклад'!M20</f>
        <v>86.300000000000011</v>
      </c>
      <c r="O19" s="357">
        <f>'Русский-4 2019 расклад'!M20</f>
        <v>88.22999999999999</v>
      </c>
      <c r="P19" s="357">
        <f>'Русский-4 2020 расклад'!M20</f>
        <v>53.97</v>
      </c>
      <c r="Q19" s="361">
        <f>'Русский-4 2021 расклад'!M20</f>
        <v>80.3</v>
      </c>
      <c r="R19" s="513">
        <f>'Русский-4 2022 расклад'!M19</f>
        <v>72.058823529411768</v>
      </c>
      <c r="S19" s="360">
        <f>'Русский-4 2018 расклад'!N20</f>
        <v>0</v>
      </c>
      <c r="T19" s="356">
        <f>'Русский-4 2019 расклад'!N20</f>
        <v>0</v>
      </c>
      <c r="U19" s="356">
        <f>'Русский-4 2020 расклад'!N20</f>
        <v>6.9992999999999999</v>
      </c>
      <c r="V19" s="356">
        <f>'Русский-4 2021 расклад'!N20</f>
        <v>1.9997999999999998</v>
      </c>
      <c r="W19" s="500">
        <f>'Русский-4 2022 расклад'!N19</f>
        <v>3</v>
      </c>
      <c r="X19" s="570">
        <f>'Русский-4 2018 расклад'!O20</f>
        <v>0</v>
      </c>
      <c r="Y19" s="357">
        <f>'Русский-4 2019 расклад'!O20</f>
        <v>0</v>
      </c>
      <c r="Z19" s="357">
        <f>'Русский-4 2020 расклад'!O20</f>
        <v>11.11</v>
      </c>
      <c r="AA19" s="361">
        <f>'Русский-4 2021 расклад'!O20</f>
        <v>3.03</v>
      </c>
      <c r="AB19" s="574">
        <f>'Русский-4 2022 расклад'!O19</f>
        <v>4.4117647058823533</v>
      </c>
    </row>
    <row r="20" spans="1:28" s="336" customFormat="1" ht="15" customHeight="1" x14ac:dyDescent="0.25">
      <c r="A20" s="343">
        <v>3</v>
      </c>
      <c r="B20" s="278">
        <v>21020</v>
      </c>
      <c r="C20" s="286" t="s">
        <v>22</v>
      </c>
      <c r="D20" s="358">
        <f>'Русский-4 2018 расклад'!K21</f>
        <v>93</v>
      </c>
      <c r="E20" s="355">
        <f>'Русский-4 2019 расклад'!K21</f>
        <v>101</v>
      </c>
      <c r="F20" s="355">
        <f>'Русский-4 2020 расклад'!K21</f>
        <v>76</v>
      </c>
      <c r="G20" s="355">
        <f>'Русский-4 2021 расклад'!K21</f>
        <v>94</v>
      </c>
      <c r="H20" s="491">
        <f>'Русский-4 2022 расклад'!K20</f>
        <v>98</v>
      </c>
      <c r="I20" s="360">
        <f>'Русский-4 2018 расклад'!L21</f>
        <v>83.979000000000013</v>
      </c>
      <c r="J20" s="356">
        <f>'Русский-4 2019 расклад'!L21</f>
        <v>91.000999999999991</v>
      </c>
      <c r="K20" s="356">
        <f>'Русский-4 2020 расклад'!L21</f>
        <v>44.999599999999994</v>
      </c>
      <c r="L20" s="356">
        <f>'Русский-4 2021 расклад'!L21</f>
        <v>80.003399999999999</v>
      </c>
      <c r="M20" s="500">
        <f>'Русский-4 2022 расклад'!L20</f>
        <v>74</v>
      </c>
      <c r="N20" s="359">
        <f>'Русский-4 2018 расклад'!M21</f>
        <v>90.300000000000011</v>
      </c>
      <c r="O20" s="357">
        <f>'Русский-4 2019 расклад'!M21</f>
        <v>90.1</v>
      </c>
      <c r="P20" s="357">
        <f>'Русский-4 2020 расклад'!M21</f>
        <v>59.209999999999994</v>
      </c>
      <c r="Q20" s="361">
        <f>'Русский-4 2021 расклад'!M21</f>
        <v>85.11</v>
      </c>
      <c r="R20" s="513">
        <f>'Русский-4 2022 расклад'!M20</f>
        <v>75.510204081632651</v>
      </c>
      <c r="S20" s="360">
        <f>'Русский-4 2018 расклад'!N21</f>
        <v>1.0230000000000001</v>
      </c>
      <c r="T20" s="356">
        <f>'Русский-4 2019 расклад'!N21</f>
        <v>0.9998999999999999</v>
      </c>
      <c r="U20" s="356">
        <f>'Русский-4 2020 расклад'!N21</f>
        <v>8.0028000000000006</v>
      </c>
      <c r="V20" s="356">
        <f>'Русский-4 2021 расклад'!N21</f>
        <v>0</v>
      </c>
      <c r="W20" s="500">
        <f>'Русский-4 2022 расклад'!N20</f>
        <v>4</v>
      </c>
      <c r="X20" s="570">
        <f>'Русский-4 2018 расклад'!O21</f>
        <v>1.1000000000000001</v>
      </c>
      <c r="Y20" s="357">
        <f>'Русский-4 2019 расклад'!O21</f>
        <v>0.99</v>
      </c>
      <c r="Z20" s="357">
        <f>'Русский-4 2020 расклад'!O21</f>
        <v>10.53</v>
      </c>
      <c r="AA20" s="361">
        <f>'Русский-4 2021 расклад'!O21</f>
        <v>0</v>
      </c>
      <c r="AB20" s="574">
        <f>'Русский-4 2022 расклад'!O20</f>
        <v>4.0816326530612246</v>
      </c>
    </row>
    <row r="21" spans="1:28" s="336" customFormat="1" ht="15" customHeight="1" x14ac:dyDescent="0.25">
      <c r="A21" s="343">
        <v>4</v>
      </c>
      <c r="B21" s="346">
        <v>20060</v>
      </c>
      <c r="C21" s="347" t="s">
        <v>143</v>
      </c>
      <c r="D21" s="358">
        <f>'Русский-4 2018 расклад'!K22</f>
        <v>147</v>
      </c>
      <c r="E21" s="355">
        <f>'Русский-4 2019 расклад'!K22</f>
        <v>155</v>
      </c>
      <c r="F21" s="355">
        <f>'Русский-4 2020 расклад'!K22</f>
        <v>142</v>
      </c>
      <c r="G21" s="355">
        <f>'Русский-4 2021 расклад'!K22</f>
        <v>158</v>
      </c>
      <c r="H21" s="491">
        <f>'Русский-4 2022 расклад'!K21</f>
        <v>142</v>
      </c>
      <c r="I21" s="360">
        <f>'Русский-4 2018 расклад'!L22</f>
        <v>132.15300000000002</v>
      </c>
      <c r="J21" s="356">
        <f>'Русский-4 2019 расклад'!L22</f>
        <v>139.00400000000002</v>
      </c>
      <c r="K21" s="356">
        <f>'Русский-4 2020 расклад'!L22</f>
        <v>95.992000000000004</v>
      </c>
      <c r="L21" s="356">
        <f>'Русский-4 2021 расклад'!L22</f>
        <v>139.00839999999999</v>
      </c>
      <c r="M21" s="500">
        <f>'Русский-4 2022 расклад'!L21</f>
        <v>123</v>
      </c>
      <c r="N21" s="359">
        <f>'Русский-4 2018 расклад'!M22</f>
        <v>89.9</v>
      </c>
      <c r="O21" s="357">
        <f>'Русский-4 2019 расклад'!M22</f>
        <v>89.68</v>
      </c>
      <c r="P21" s="357">
        <f>'Русский-4 2020 расклад'!M22</f>
        <v>67.600000000000009</v>
      </c>
      <c r="Q21" s="361">
        <f>'Русский-4 2021 расклад'!M22</f>
        <v>87.97999999999999</v>
      </c>
      <c r="R21" s="513">
        <f>'Русский-4 2022 расклад'!M21</f>
        <v>86.619718309859152</v>
      </c>
      <c r="S21" s="360">
        <f>'Русский-4 2018 расклад'!N22</f>
        <v>0.99960000000000004</v>
      </c>
      <c r="T21" s="356">
        <f>'Русский-4 2019 расклад'!N22</f>
        <v>0</v>
      </c>
      <c r="U21" s="356">
        <f>'Русский-4 2020 расклад'!N22</f>
        <v>2.0022000000000002</v>
      </c>
      <c r="V21" s="356">
        <f>'Русский-4 2021 расклад'!N22</f>
        <v>0.99540000000000006</v>
      </c>
      <c r="W21" s="500">
        <f>'Русский-4 2022 расклад'!N21</f>
        <v>2.0000000000000004</v>
      </c>
      <c r="X21" s="570">
        <f>'Русский-4 2018 расклад'!O22</f>
        <v>0.68</v>
      </c>
      <c r="Y21" s="357">
        <f>'Русский-4 2019 расклад'!O22</f>
        <v>0</v>
      </c>
      <c r="Z21" s="357">
        <f>'Русский-4 2020 расклад'!O22</f>
        <v>1.41</v>
      </c>
      <c r="AA21" s="361">
        <f>'Русский-4 2021 расклад'!O22</f>
        <v>0.63</v>
      </c>
      <c r="AB21" s="574">
        <f>'Русский-4 2022 расклад'!O21</f>
        <v>1.4084507042253522</v>
      </c>
    </row>
    <row r="22" spans="1:28" s="336" customFormat="1" ht="15" customHeight="1" x14ac:dyDescent="0.25">
      <c r="A22" s="343">
        <v>5</v>
      </c>
      <c r="B22" s="278">
        <v>20400</v>
      </c>
      <c r="C22" s="288" t="s">
        <v>16</v>
      </c>
      <c r="D22" s="358">
        <f>'Русский-4 2018 расклад'!K23</f>
        <v>126</v>
      </c>
      <c r="E22" s="355">
        <f>'Русский-4 2019 расклад'!K23</f>
        <v>125</v>
      </c>
      <c r="F22" s="355">
        <f>'Русский-4 2020 расклад'!K23</f>
        <v>135</v>
      </c>
      <c r="G22" s="355">
        <f>'Русский-4 2021 расклад'!K23</f>
        <v>144</v>
      </c>
      <c r="H22" s="491">
        <f>'Русский-4 2022 расклад'!K22</f>
        <v>125</v>
      </c>
      <c r="I22" s="360">
        <f>'Русский-4 2018 расклад'!L23</f>
        <v>104.958</v>
      </c>
      <c r="J22" s="356">
        <f>'Русский-4 2019 расклад'!L23</f>
        <v>89</v>
      </c>
      <c r="K22" s="356">
        <f>'Русский-4 2020 расклад'!L23</f>
        <v>46.993499999999997</v>
      </c>
      <c r="L22" s="356">
        <f>'Русский-4 2021 расклад'!L23</f>
        <v>119.99520000000001</v>
      </c>
      <c r="M22" s="500">
        <f>'Русский-4 2022 расклад'!L22</f>
        <v>37</v>
      </c>
      <c r="N22" s="359">
        <f>'Русский-4 2018 расклад'!M23</f>
        <v>83.3</v>
      </c>
      <c r="O22" s="357">
        <f>'Русский-4 2019 расклад'!M23</f>
        <v>71.2</v>
      </c>
      <c r="P22" s="357">
        <f>'Русский-4 2020 расклад'!M23</f>
        <v>34.809999999999995</v>
      </c>
      <c r="Q22" s="361">
        <f>'Русский-4 2021 расклад'!M23</f>
        <v>83.33</v>
      </c>
      <c r="R22" s="513">
        <f>'Русский-4 2022 расклад'!M22</f>
        <v>29.6</v>
      </c>
      <c r="S22" s="360">
        <f>'Русский-4 2018 расклад'!N23</f>
        <v>0.99540000000000006</v>
      </c>
      <c r="T22" s="356">
        <f>'Русский-4 2019 расклад'!N23</f>
        <v>3</v>
      </c>
      <c r="U22" s="356">
        <f>'Русский-4 2020 расклад'!N23</f>
        <v>30.995999999999999</v>
      </c>
      <c r="V22" s="356">
        <f>'Русский-4 2021 расклад'!N23</f>
        <v>0</v>
      </c>
      <c r="W22" s="500">
        <f>'Русский-4 2022 расклад'!N22</f>
        <v>16</v>
      </c>
      <c r="X22" s="570">
        <f>'Русский-4 2018 расклад'!O23</f>
        <v>0.79</v>
      </c>
      <c r="Y22" s="357">
        <f>'Русский-4 2019 расклад'!O23</f>
        <v>2.4</v>
      </c>
      <c r="Z22" s="357">
        <f>'Русский-4 2020 расклад'!O23</f>
        <v>22.96</v>
      </c>
      <c r="AA22" s="361">
        <f>'Русский-4 2021 расклад'!O23</f>
        <v>0</v>
      </c>
      <c r="AB22" s="574">
        <f>'Русский-4 2022 расклад'!O22</f>
        <v>12.8</v>
      </c>
    </row>
    <row r="23" spans="1:28" s="336" customFormat="1" ht="15" customHeight="1" x14ac:dyDescent="0.25">
      <c r="A23" s="343">
        <v>6</v>
      </c>
      <c r="B23" s="278">
        <v>20080</v>
      </c>
      <c r="C23" s="286" t="s">
        <v>144</v>
      </c>
      <c r="D23" s="358">
        <f>'Русский-4 2018 расклад'!K24</f>
        <v>88</v>
      </c>
      <c r="E23" s="355">
        <f>'Русский-4 2019 расклад'!K24</f>
        <v>102</v>
      </c>
      <c r="F23" s="355">
        <f>'Русский-4 2020 расклад'!K24</f>
        <v>73</v>
      </c>
      <c r="G23" s="355">
        <f>'Русский-4 2021 расклад'!K24</f>
        <v>80</v>
      </c>
      <c r="H23" s="491">
        <f>'Русский-4 2022 расклад'!K23</f>
        <v>91</v>
      </c>
      <c r="I23" s="360">
        <f>'Русский-4 2018 расклад'!L24</f>
        <v>46.992000000000004</v>
      </c>
      <c r="J23" s="356">
        <f>'Русский-4 2019 расклад'!L24</f>
        <v>75</v>
      </c>
      <c r="K23" s="356">
        <f>'Русский-4 2020 расклад'!L24</f>
        <v>32.0032</v>
      </c>
      <c r="L23" s="356">
        <f>'Русский-4 2021 расклад'!L24</f>
        <v>46</v>
      </c>
      <c r="M23" s="500">
        <f>'Русский-4 2022 расклад'!L23</f>
        <v>35</v>
      </c>
      <c r="N23" s="359">
        <f>'Русский-4 2018 расклад'!M24</f>
        <v>53.400000000000006</v>
      </c>
      <c r="O23" s="357">
        <f>'Русский-4 2019 расклад'!M24</f>
        <v>73.529411764705884</v>
      </c>
      <c r="P23" s="357">
        <f>'Русский-4 2020 расклад'!M24</f>
        <v>43.84</v>
      </c>
      <c r="Q23" s="361">
        <f>'Русский-4 2021 расклад'!M24</f>
        <v>57.5</v>
      </c>
      <c r="R23" s="513">
        <f>'Русский-4 2022 расклад'!M23</f>
        <v>38.46153846153846</v>
      </c>
      <c r="S23" s="360">
        <f>'Русский-4 2018 расклад'!N24</f>
        <v>5.016</v>
      </c>
      <c r="T23" s="356">
        <f>'Русский-4 2019 расклад'!N24</f>
        <v>4</v>
      </c>
      <c r="U23" s="356">
        <f>'Русский-4 2020 расклад'!N24</f>
        <v>17.0017</v>
      </c>
      <c r="V23" s="356">
        <f>'Русский-4 2021 расклад'!N24</f>
        <v>5</v>
      </c>
      <c r="W23" s="500">
        <f>'Русский-4 2022 расклад'!N23</f>
        <v>14.999999999999998</v>
      </c>
      <c r="X23" s="570">
        <f>'Русский-4 2018 расклад'!O24</f>
        <v>5.7</v>
      </c>
      <c r="Y23" s="357">
        <f>'Русский-4 2019 расклад'!O24</f>
        <v>3.9215686274509802</v>
      </c>
      <c r="Z23" s="357">
        <f>'Русский-4 2020 расклад'!O24</f>
        <v>23.29</v>
      </c>
      <c r="AA23" s="361">
        <f>'Русский-4 2021 расклад'!O24</f>
        <v>6.25</v>
      </c>
      <c r="AB23" s="574">
        <f>'Русский-4 2022 расклад'!O23</f>
        <v>16.483516483516482</v>
      </c>
    </row>
    <row r="24" spans="1:28" s="336" customFormat="1" ht="15" customHeight="1" x14ac:dyDescent="0.25">
      <c r="A24" s="343">
        <v>7</v>
      </c>
      <c r="B24" s="278">
        <v>20460</v>
      </c>
      <c r="C24" s="286" t="s">
        <v>145</v>
      </c>
      <c r="D24" s="358">
        <f>'Русский-4 2018 расклад'!K25</f>
        <v>80</v>
      </c>
      <c r="E24" s="355">
        <f>'Русский-4 2019 расклад'!K25</f>
        <v>86</v>
      </c>
      <c r="F24" s="355">
        <f>'Русский-4 2020 расклад'!K25</f>
        <v>100</v>
      </c>
      <c r="G24" s="355">
        <f>'Русский-4 2021 расклад'!K25</f>
        <v>100</v>
      </c>
      <c r="H24" s="491">
        <f>'Русский-4 2022 расклад'!K24</f>
        <v>100</v>
      </c>
      <c r="I24" s="360">
        <f>'Русский-4 2018 расклад'!L25</f>
        <v>68.959999999999994</v>
      </c>
      <c r="J24" s="356">
        <f>'Русский-4 2019 расклад'!L25</f>
        <v>73</v>
      </c>
      <c r="K24" s="356">
        <f>'Русский-4 2020 расклад'!L25</f>
        <v>44</v>
      </c>
      <c r="L24" s="356">
        <f>'Русский-4 2021 расклад'!L25</f>
        <v>58</v>
      </c>
      <c r="M24" s="500">
        <f>'Русский-4 2022 расклад'!L24</f>
        <v>53</v>
      </c>
      <c r="N24" s="359">
        <f>'Русский-4 2018 расклад'!M25</f>
        <v>86.199999999999989</v>
      </c>
      <c r="O24" s="357">
        <f>'Русский-4 2019 расклад'!M25</f>
        <v>84.883720930232556</v>
      </c>
      <c r="P24" s="357">
        <f>'Русский-4 2020 расклад'!M25</f>
        <v>44</v>
      </c>
      <c r="Q24" s="361">
        <f>'Русский-4 2021 расклад'!M25</f>
        <v>58</v>
      </c>
      <c r="R24" s="513">
        <f>'Русский-4 2022 расклад'!M24</f>
        <v>53</v>
      </c>
      <c r="S24" s="360">
        <f>'Русский-4 2018 расклад'!N25</f>
        <v>0</v>
      </c>
      <c r="T24" s="356">
        <f>'Русский-4 2019 расклад'!N25</f>
        <v>1</v>
      </c>
      <c r="U24" s="356">
        <f>'Русский-4 2020 расклад'!N25</f>
        <v>15</v>
      </c>
      <c r="V24" s="356">
        <f>'Русский-4 2021 расклад'!N25</f>
        <v>10</v>
      </c>
      <c r="W24" s="500">
        <f>'Русский-4 2022 расклад'!N24</f>
        <v>2</v>
      </c>
      <c r="X24" s="570">
        <f>'Русский-4 2018 расклад'!O25</f>
        <v>0</v>
      </c>
      <c r="Y24" s="357">
        <f>'Русский-4 2019 расклад'!O25</f>
        <v>1.1627906976744187</v>
      </c>
      <c r="Z24" s="357">
        <f>'Русский-4 2020 расклад'!O25</f>
        <v>15</v>
      </c>
      <c r="AA24" s="361">
        <f>'Русский-4 2021 расклад'!O25</f>
        <v>10</v>
      </c>
      <c r="AB24" s="574">
        <f>'Русский-4 2022 расклад'!O24</f>
        <v>2</v>
      </c>
    </row>
    <row r="25" spans="1:28" s="336" customFormat="1" ht="15" customHeight="1" x14ac:dyDescent="0.25">
      <c r="A25" s="343">
        <v>8</v>
      </c>
      <c r="B25" s="278">
        <v>20550</v>
      </c>
      <c r="C25" s="286" t="s">
        <v>18</v>
      </c>
      <c r="D25" s="358">
        <f>'Русский-4 2018 расклад'!K26</f>
        <v>74</v>
      </c>
      <c r="E25" s="355">
        <f>'Русский-4 2019 расклад'!K26</f>
        <v>52</v>
      </c>
      <c r="F25" s="355">
        <f>'Русский-4 2020 расклад'!K26</f>
        <v>59</v>
      </c>
      <c r="G25" s="355">
        <f>'Русский-4 2021 расклад'!K26</f>
        <v>93</v>
      </c>
      <c r="H25" s="491">
        <f>'Русский-4 2022 расклад'!K25</f>
        <v>50</v>
      </c>
      <c r="I25" s="360">
        <f>'Русский-4 2018 расклад'!L26</f>
        <v>46.99</v>
      </c>
      <c r="J25" s="356">
        <f>'Русский-4 2019 расклад'!L26</f>
        <v>46</v>
      </c>
      <c r="K25" s="356">
        <f>'Русский-4 2020 расклад'!L26</f>
        <v>30.9986</v>
      </c>
      <c r="L25" s="356">
        <f>'Русский-4 2021 расклад'!L26</f>
        <v>53.000700000000009</v>
      </c>
      <c r="M25" s="500">
        <f>'Русский-4 2022 расклад'!L25</f>
        <v>27</v>
      </c>
      <c r="N25" s="359">
        <f>'Русский-4 2018 расклад'!M26</f>
        <v>63.5</v>
      </c>
      <c r="O25" s="357">
        <f>'Русский-4 2019 расклад'!M26</f>
        <v>88.461538461538453</v>
      </c>
      <c r="P25" s="357">
        <f>'Русский-4 2020 расклад'!M26</f>
        <v>52.54</v>
      </c>
      <c r="Q25" s="361">
        <f>'Русский-4 2021 расклад'!M26</f>
        <v>56.99</v>
      </c>
      <c r="R25" s="513">
        <f>'Русский-4 2022 расклад'!M25</f>
        <v>54</v>
      </c>
      <c r="S25" s="360">
        <f>'Русский-4 2018 расклад'!N26</f>
        <v>1.036</v>
      </c>
      <c r="T25" s="356">
        <f>'Русский-4 2019 расклад'!N26</f>
        <v>0</v>
      </c>
      <c r="U25" s="356">
        <f>'Русский-4 2020 расклад'!N26</f>
        <v>6.0002999999999993</v>
      </c>
      <c r="V25" s="356">
        <f>'Русский-4 2021 расклад'!N26</f>
        <v>9.0023999999999997</v>
      </c>
      <c r="W25" s="500">
        <f>'Русский-4 2022 расклад'!N25</f>
        <v>3</v>
      </c>
      <c r="X25" s="570">
        <f>'Русский-4 2018 расклад'!O26</f>
        <v>1.4</v>
      </c>
      <c r="Y25" s="357">
        <f>'Русский-4 2019 расклад'!O26</f>
        <v>0</v>
      </c>
      <c r="Z25" s="357">
        <f>'Русский-4 2020 расклад'!O26</f>
        <v>10.17</v>
      </c>
      <c r="AA25" s="361">
        <f>'Русский-4 2021 расклад'!O26</f>
        <v>9.68</v>
      </c>
      <c r="AB25" s="574">
        <f>'Русский-4 2022 расклад'!O25</f>
        <v>6</v>
      </c>
    </row>
    <row r="26" spans="1:28" s="336" customFormat="1" ht="15" customHeight="1" x14ac:dyDescent="0.25">
      <c r="A26" s="343">
        <v>9</v>
      </c>
      <c r="B26" s="278">
        <v>20630</v>
      </c>
      <c r="C26" s="286" t="s">
        <v>19</v>
      </c>
      <c r="D26" s="358">
        <f>'Русский-4 2018 расклад'!K27</f>
        <v>83</v>
      </c>
      <c r="E26" s="355">
        <f>'Русский-4 2019 расклад'!K27</f>
        <v>85</v>
      </c>
      <c r="F26" s="355">
        <f>'Русский-4 2020 расклад'!K27</f>
        <v>87</v>
      </c>
      <c r="G26" s="355">
        <f>'Русский-4 2021 расклад'!K27</f>
        <v>103</v>
      </c>
      <c r="H26" s="491">
        <f>'Русский-4 2022 расклад'!K26</f>
        <v>84</v>
      </c>
      <c r="I26" s="360">
        <f>'Русский-4 2018 расклад'!L27</f>
        <v>68.972999999999999</v>
      </c>
      <c r="J26" s="356">
        <f>'Русский-4 2019 расклад'!L27</f>
        <v>51</v>
      </c>
      <c r="K26" s="356">
        <f>'Русский-4 2020 расклад'!L27</f>
        <v>29.997600000000002</v>
      </c>
      <c r="L26" s="356">
        <f>'Русский-4 2021 расклад'!L27</f>
        <v>70.997900000000016</v>
      </c>
      <c r="M26" s="500">
        <f>'Русский-4 2022 расклад'!L26</f>
        <v>45</v>
      </c>
      <c r="N26" s="359">
        <f>'Русский-4 2018 расклад'!M27</f>
        <v>83.1</v>
      </c>
      <c r="O26" s="357">
        <f>'Русский-4 2019 расклад'!M27</f>
        <v>60</v>
      </c>
      <c r="P26" s="357">
        <f>'Русский-4 2020 расклад'!M27</f>
        <v>34.480000000000004</v>
      </c>
      <c r="Q26" s="361">
        <f>'Русский-4 2021 расклад'!M27</f>
        <v>68.930000000000007</v>
      </c>
      <c r="R26" s="513">
        <f>'Русский-4 2022 расклад'!M26</f>
        <v>53.571428571428569</v>
      </c>
      <c r="S26" s="360">
        <f>'Русский-4 2018 расклад'!N27</f>
        <v>0.996</v>
      </c>
      <c r="T26" s="356">
        <f>'Русский-4 2019 расклад'!N27</f>
        <v>9</v>
      </c>
      <c r="U26" s="356">
        <f>'Русский-4 2020 расклад'!N27</f>
        <v>19.000799999999998</v>
      </c>
      <c r="V26" s="356">
        <f>'Русский-4 2021 расклад'!N27</f>
        <v>6.0049000000000001</v>
      </c>
      <c r="W26" s="500">
        <f>'Русский-4 2022 расклад'!N26</f>
        <v>17.999999999999996</v>
      </c>
      <c r="X26" s="570">
        <f>'Русский-4 2018 расклад'!O27</f>
        <v>1.2</v>
      </c>
      <c r="Y26" s="357">
        <f>'Русский-4 2019 расклад'!O27</f>
        <v>10.588235294117647</v>
      </c>
      <c r="Z26" s="357">
        <f>'Русский-4 2020 расклад'!O27</f>
        <v>21.84</v>
      </c>
      <c r="AA26" s="361">
        <f>'Русский-4 2021 расклад'!O27</f>
        <v>5.83</v>
      </c>
      <c r="AB26" s="574">
        <f>'Русский-4 2022 расклад'!O26</f>
        <v>21.428571428571427</v>
      </c>
    </row>
    <row r="27" spans="1:28" s="336" customFormat="1" ht="15" customHeight="1" x14ac:dyDescent="0.25">
      <c r="A27" s="343">
        <v>10</v>
      </c>
      <c r="B27" s="278">
        <v>20810</v>
      </c>
      <c r="C27" s="286" t="s">
        <v>146</v>
      </c>
      <c r="D27" s="358">
        <f>'Русский-4 2018 расклад'!K28</f>
        <v>80</v>
      </c>
      <c r="E27" s="355">
        <f>'Русский-4 2019 расклад'!K28</f>
        <v>88</v>
      </c>
      <c r="F27" s="355">
        <f>'Русский-4 2020 расклад'!K28</f>
        <v>72</v>
      </c>
      <c r="G27" s="355">
        <f>'Русский-4 2021 расклад'!K28</f>
        <v>89</v>
      </c>
      <c r="H27" s="491">
        <f>'Русский-4 2022 расклад'!K27</f>
        <v>106</v>
      </c>
      <c r="I27" s="360">
        <f>'Русский-4 2018 расклад'!L28</f>
        <v>65.040000000000006</v>
      </c>
      <c r="J27" s="356">
        <f>'Русский-4 2019 расклад'!L28</f>
        <v>50</v>
      </c>
      <c r="K27" s="356">
        <f>'Русский-4 2020 расклад'!L28</f>
        <v>37.000799999999998</v>
      </c>
      <c r="L27" s="356">
        <f>'Русский-4 2021 расклад'!L28</f>
        <v>50.997</v>
      </c>
      <c r="M27" s="500">
        <f>'Русский-4 2022 расклад'!L27</f>
        <v>55</v>
      </c>
      <c r="N27" s="359">
        <f>'Русский-4 2018 расклад'!M28</f>
        <v>81.3</v>
      </c>
      <c r="O27" s="357">
        <f>'Русский-4 2019 расклад'!M28</f>
        <v>56.81818181818182</v>
      </c>
      <c r="P27" s="357">
        <f>'Русский-4 2020 расклад'!M28</f>
        <v>51.39</v>
      </c>
      <c r="Q27" s="361">
        <f>'Русский-4 2021 расклад'!M28</f>
        <v>57.3</v>
      </c>
      <c r="R27" s="513">
        <f>'Русский-4 2022 расклад'!M27</f>
        <v>51.886792452830193</v>
      </c>
      <c r="S27" s="360">
        <f>'Русский-4 2018 расклад'!N28</f>
        <v>0.96</v>
      </c>
      <c r="T27" s="356">
        <f>'Русский-4 2019 расклад'!N28</f>
        <v>0</v>
      </c>
      <c r="U27" s="356">
        <f>'Русский-4 2020 расклад'!N28</f>
        <v>10.0008</v>
      </c>
      <c r="V27" s="356">
        <f>'Русский-4 2021 расклад'!N28</f>
        <v>11.000399999999999</v>
      </c>
      <c r="W27" s="500">
        <f>'Русский-4 2022 расклад'!N27</f>
        <v>22</v>
      </c>
      <c r="X27" s="570">
        <f>'Русский-4 2018 расклад'!O28</f>
        <v>1.2</v>
      </c>
      <c r="Y27" s="357">
        <f>'Русский-4 2019 расклад'!O28</f>
        <v>0</v>
      </c>
      <c r="Z27" s="357">
        <f>'Русский-4 2020 расклад'!O28</f>
        <v>13.89</v>
      </c>
      <c r="AA27" s="361">
        <f>'Русский-4 2021 расклад'!O28</f>
        <v>12.36</v>
      </c>
      <c r="AB27" s="574">
        <f>'Русский-4 2022 расклад'!O27</f>
        <v>20.754716981132077</v>
      </c>
    </row>
    <row r="28" spans="1:28" s="336" customFormat="1" ht="15" customHeight="1" x14ac:dyDescent="0.25">
      <c r="A28" s="343">
        <v>11</v>
      </c>
      <c r="B28" s="278">
        <v>20900</v>
      </c>
      <c r="C28" s="286" t="s">
        <v>147</v>
      </c>
      <c r="D28" s="358">
        <f>'Русский-4 2018 расклад'!K29</f>
        <v>53</v>
      </c>
      <c r="E28" s="355">
        <f>'Русский-4 2019 расклад'!K29</f>
        <v>78</v>
      </c>
      <c r="F28" s="355">
        <f>'Русский-4 2020 расклад'!K29</f>
        <v>100</v>
      </c>
      <c r="G28" s="355">
        <f>'Русский-4 2021 расклад'!K29</f>
        <v>124</v>
      </c>
      <c r="H28" s="491">
        <f>'Русский-4 2022 расклад'!K28</f>
        <v>99</v>
      </c>
      <c r="I28" s="360">
        <f>'Русский-4 2018 расклад'!L29</f>
        <v>24.008999999999997</v>
      </c>
      <c r="J28" s="356">
        <f>'Русский-4 2019 расклад'!L29</f>
        <v>70.000000000000014</v>
      </c>
      <c r="K28" s="356">
        <f>'Русский-4 2020 расклад'!L29</f>
        <v>39</v>
      </c>
      <c r="L28" s="356">
        <f>'Русский-4 2021 расклад'!L29</f>
        <v>95.008800000000008</v>
      </c>
      <c r="M28" s="500">
        <f>'Русский-4 2022 расклад'!L28</f>
        <v>52.000000000000007</v>
      </c>
      <c r="N28" s="359">
        <f>'Русский-4 2018 расклад'!M29</f>
        <v>45.3</v>
      </c>
      <c r="O28" s="357">
        <f>'Русский-4 2019 расклад'!M29</f>
        <v>89.743589743589752</v>
      </c>
      <c r="P28" s="357">
        <f>'Русский-4 2020 расклад'!M29</f>
        <v>39</v>
      </c>
      <c r="Q28" s="361">
        <f>'Русский-4 2021 расклад'!M29</f>
        <v>76.62</v>
      </c>
      <c r="R28" s="513">
        <f>'Русский-4 2022 расклад'!M28</f>
        <v>52.525252525252533</v>
      </c>
      <c r="S28" s="360">
        <f>'Русский-4 2018 расклад'!N29</f>
        <v>3.9750000000000001</v>
      </c>
      <c r="T28" s="356">
        <f>'Русский-4 2019 расклад'!N29</f>
        <v>0</v>
      </c>
      <c r="U28" s="356">
        <f>'Русский-4 2020 расклад'!N29</f>
        <v>19</v>
      </c>
      <c r="V28" s="356">
        <f>'Русский-4 2021 расклад'!N29</f>
        <v>4.0051999999999994</v>
      </c>
      <c r="W28" s="500">
        <f>'Русский-4 2022 расклад'!N28</f>
        <v>6</v>
      </c>
      <c r="X28" s="570">
        <f>'Русский-4 2018 расклад'!O29</f>
        <v>7.5</v>
      </c>
      <c r="Y28" s="357">
        <f>'Русский-4 2019 расклад'!O29</f>
        <v>0</v>
      </c>
      <c r="Z28" s="357">
        <f>'Русский-4 2020 расклад'!O29</f>
        <v>19</v>
      </c>
      <c r="AA28" s="361">
        <f>'Русский-4 2021 расклад'!O29</f>
        <v>3.23</v>
      </c>
      <c r="AB28" s="574">
        <f>'Русский-4 2022 расклад'!O28</f>
        <v>6.0606060606060606</v>
      </c>
    </row>
    <row r="29" spans="1:28" s="336" customFormat="1" ht="15" customHeight="1" thickBot="1" x14ac:dyDescent="0.3">
      <c r="A29" s="343">
        <v>12</v>
      </c>
      <c r="B29" s="278">
        <v>21350</v>
      </c>
      <c r="C29" s="286" t="s">
        <v>148</v>
      </c>
      <c r="D29" s="376">
        <f>'Русский-4 2018 расклад'!K30</f>
        <v>51</v>
      </c>
      <c r="E29" s="377">
        <f>'Русский-4 2019 расклад'!K30</f>
        <v>72</v>
      </c>
      <c r="F29" s="377">
        <f>'Русский-4 2020 расклад'!K30</f>
        <v>59</v>
      </c>
      <c r="G29" s="377">
        <f>'Русский-4 2021 расклад'!K30</f>
        <v>57</v>
      </c>
      <c r="H29" s="492">
        <f>'Русский-4 2022 расклад'!K29</f>
        <v>66</v>
      </c>
      <c r="I29" s="378">
        <f>'Русский-4 2018 расклад'!L30</f>
        <v>43.961999999999996</v>
      </c>
      <c r="J29" s="379">
        <f>'Русский-4 2019 расклад'!L30</f>
        <v>61</v>
      </c>
      <c r="K29" s="379">
        <f>'Русский-4 2020 расклад'!L30</f>
        <v>29.9956</v>
      </c>
      <c r="L29" s="467">
        <f>'Русский-4 2021 расклад'!L30</f>
        <v>36.998699999999999</v>
      </c>
      <c r="M29" s="501">
        <f>'Русский-4 2022 расклад'!L29</f>
        <v>32.999999999999993</v>
      </c>
      <c r="N29" s="380">
        <f>'Русский-4 2018 расклад'!M30</f>
        <v>86.2</v>
      </c>
      <c r="O29" s="381">
        <f>'Русский-4 2019 расклад'!M30</f>
        <v>84.722222222222229</v>
      </c>
      <c r="P29" s="381">
        <f>'Русский-4 2020 расклад'!M30</f>
        <v>50.839999999999996</v>
      </c>
      <c r="Q29" s="382">
        <f>'Русский-4 2021 расклад'!M30</f>
        <v>64.91</v>
      </c>
      <c r="R29" s="514">
        <f>'Русский-4 2022 расклад'!M29</f>
        <v>49.999999999999993</v>
      </c>
      <c r="S29" s="378">
        <f>'Русский-4 2018 расклад'!N30</f>
        <v>0</v>
      </c>
      <c r="T29" s="379">
        <f>'Русский-4 2019 расклад'!N30</f>
        <v>1</v>
      </c>
      <c r="U29" s="379">
        <f>'Русский-4 2020 расклад'!N30</f>
        <v>8.0004000000000008</v>
      </c>
      <c r="V29" s="379">
        <f>'Русский-4 2021 расклад'!N30</f>
        <v>4.9988999999999999</v>
      </c>
      <c r="W29" s="501">
        <f>'Русский-4 2022 расклад'!N29</f>
        <v>6</v>
      </c>
      <c r="X29" s="571">
        <f>'Русский-4 2018 расклад'!O30</f>
        <v>0</v>
      </c>
      <c r="Y29" s="381">
        <f>'Русский-4 2019 расклад'!O30</f>
        <v>1.3888888888888888</v>
      </c>
      <c r="Z29" s="381">
        <f>'Русский-4 2020 расклад'!O30</f>
        <v>13.56</v>
      </c>
      <c r="AA29" s="382">
        <f>'Русский-4 2021 расклад'!O30</f>
        <v>8.77</v>
      </c>
      <c r="AB29" s="575">
        <f>'Русский-4 2022 расклад'!O29</f>
        <v>9.0909090909090917</v>
      </c>
    </row>
    <row r="30" spans="1:28" s="336" customFormat="1" ht="15" customHeight="1" thickBot="1" x14ac:dyDescent="0.3">
      <c r="A30" s="267"/>
      <c r="B30" s="290"/>
      <c r="C30" s="264" t="s">
        <v>101</v>
      </c>
      <c r="D30" s="370">
        <f>'Русский-4 2018 расклад'!K31</f>
        <v>1256</v>
      </c>
      <c r="E30" s="371">
        <f>'Русский-4 2019 расклад'!K31</f>
        <v>1501</v>
      </c>
      <c r="F30" s="371">
        <f>'Русский-4 2020 расклад'!K31</f>
        <v>1422</v>
      </c>
      <c r="G30" s="371">
        <f>'Русский-4 2021 расклад'!K31</f>
        <v>1674</v>
      </c>
      <c r="H30" s="489">
        <f>'Русский-4 2022 расклад'!K30</f>
        <v>1639</v>
      </c>
      <c r="I30" s="372">
        <f>'Русский-4 2018 расклад'!L31</f>
        <v>801.03200000000015</v>
      </c>
      <c r="J30" s="373">
        <f>'Русский-4 2019 расклад'!L31</f>
        <v>1001.9931</v>
      </c>
      <c r="K30" s="373">
        <f>'Русский-4 2020 расклад'!L31</f>
        <v>547.99360000000001</v>
      </c>
      <c r="L30" s="373">
        <f>'Русский-4 2021 расклад'!L31</f>
        <v>996.99409999999989</v>
      </c>
      <c r="M30" s="503">
        <f>'Русский-4 2022 расклад'!L30</f>
        <v>873</v>
      </c>
      <c r="N30" s="374">
        <f>'Русский-4 2018 расклад'!M31</f>
        <v>63.335294117647067</v>
      </c>
      <c r="O30" s="375">
        <f>'Русский-4 2019 расклад'!M31</f>
        <v>64.982489547778968</v>
      </c>
      <c r="P30" s="375">
        <f>'Русский-4 2020 расклад'!M31</f>
        <v>39.345840336134451</v>
      </c>
      <c r="Q30" s="375">
        <f>'Русский-4 2021 расклад'!M31</f>
        <v>58.834117647058832</v>
      </c>
      <c r="R30" s="515">
        <f>'Русский-4 2022 расклад'!M30</f>
        <v>49.515106891944981</v>
      </c>
      <c r="S30" s="372">
        <f>'Русский-4 2018 расклад'!N31</f>
        <v>55.989000000000004</v>
      </c>
      <c r="T30" s="373">
        <f>'Русский-4 2019 расклад'!N31</f>
        <v>86.001599999999996</v>
      </c>
      <c r="U30" s="373">
        <f>'Русский-4 2020 расклад'!N31</f>
        <v>300.00220000000002</v>
      </c>
      <c r="V30" s="373">
        <f>'Русский-4 2021 расклад'!N31</f>
        <v>126.9879</v>
      </c>
      <c r="W30" s="503">
        <f>'Русский-4 2022 расклад'!N30</f>
        <v>172</v>
      </c>
      <c r="X30" s="566">
        <f>'Русский-4 2018 расклад'!O31</f>
        <v>4.882352941176471</v>
      </c>
      <c r="Y30" s="375">
        <f>'Русский-4 2019 расклад'!O31</f>
        <v>6.1862674395040438</v>
      </c>
      <c r="Z30" s="375">
        <f>'Русский-4 2020 расклад'!O31</f>
        <v>20.948235294117652</v>
      </c>
      <c r="AA30" s="375">
        <f>'Русский-4 2021 расклад'!O31</f>
        <v>7.9047058823529408</v>
      </c>
      <c r="AB30" s="567">
        <f>'Русский-4 2022 расклад'!O30</f>
        <v>11.221901451955484</v>
      </c>
    </row>
    <row r="31" spans="1:28" s="336" customFormat="1" ht="15" customHeight="1" x14ac:dyDescent="0.25">
      <c r="A31" s="345">
        <v>1</v>
      </c>
      <c r="B31" s="346">
        <v>30070</v>
      </c>
      <c r="C31" s="347" t="s">
        <v>25</v>
      </c>
      <c r="D31" s="362">
        <f>'Русский-4 2018 расклад'!K32</f>
        <v>87</v>
      </c>
      <c r="E31" s="363">
        <f>'Русский-4 2019 расклад'!K32</f>
        <v>90</v>
      </c>
      <c r="F31" s="363">
        <f>'Русский-4 2020 расклад'!K32</f>
        <v>138</v>
      </c>
      <c r="G31" s="363">
        <f>'Русский-4 2021 расклад'!K32</f>
        <v>134</v>
      </c>
      <c r="H31" s="490">
        <f>'Русский-4 2022 расклад'!K31</f>
        <v>143</v>
      </c>
      <c r="I31" s="365">
        <f>'Русский-4 2018 расклад'!L32</f>
        <v>72.036000000000001</v>
      </c>
      <c r="J31" s="366">
        <f>'Русский-4 2019 расклад'!L32</f>
        <v>65.997</v>
      </c>
      <c r="K31" s="366">
        <f>'Русский-4 2020 расклад'!L32</f>
        <v>51.004800000000003</v>
      </c>
      <c r="L31" s="386">
        <f>'Русский-4 2021 расклад'!L32</f>
        <v>87.006200000000007</v>
      </c>
      <c r="M31" s="499">
        <f>'Русский-4 2022 расклад'!L31</f>
        <v>91</v>
      </c>
      <c r="N31" s="367">
        <f>'Русский-4 2018 расклад'!M32</f>
        <v>82.8</v>
      </c>
      <c r="O31" s="368">
        <f>'Русский-4 2019 расклад'!M32</f>
        <v>73.33</v>
      </c>
      <c r="P31" s="368">
        <f>'Русский-4 2020 расклад'!M32</f>
        <v>36.96</v>
      </c>
      <c r="Q31" s="369">
        <f>'Русский-4 2021 расклад'!M32</f>
        <v>64.930000000000007</v>
      </c>
      <c r="R31" s="512">
        <f>'Русский-4 2022 расклад'!M31</f>
        <v>63.636363636363633</v>
      </c>
      <c r="S31" s="365">
        <f>'Русский-4 2018 расклад'!N32</f>
        <v>2.0009999999999999</v>
      </c>
      <c r="T31" s="366">
        <f>'Русский-4 2019 расклад'!N32</f>
        <v>0</v>
      </c>
      <c r="U31" s="366">
        <f>'Русский-4 2020 расклад'!N32</f>
        <v>23.0046</v>
      </c>
      <c r="V31" s="366">
        <f>'Русский-4 2021 расклад'!N32</f>
        <v>4.9981999999999998</v>
      </c>
      <c r="W31" s="499">
        <f>'Русский-4 2022 расклад'!N31</f>
        <v>12</v>
      </c>
      <c r="X31" s="569">
        <f>'Русский-4 2018 расклад'!O32</f>
        <v>2.2999999999999998</v>
      </c>
      <c r="Y31" s="368">
        <f>'Русский-4 2019 расклад'!O32</f>
        <v>0</v>
      </c>
      <c r="Z31" s="368">
        <f>'Русский-4 2020 расклад'!O32</f>
        <v>16.670000000000002</v>
      </c>
      <c r="AA31" s="369">
        <f>'Русский-4 2021 расклад'!O32</f>
        <v>3.73</v>
      </c>
      <c r="AB31" s="573">
        <f>'Русский-4 2022 расклад'!O31</f>
        <v>8.3916083916083917</v>
      </c>
    </row>
    <row r="32" spans="1:28" s="336" customFormat="1" ht="15" customHeight="1" x14ac:dyDescent="0.25">
      <c r="A32" s="343">
        <v>2</v>
      </c>
      <c r="B32" s="278">
        <v>30480</v>
      </c>
      <c r="C32" s="286" t="s">
        <v>118</v>
      </c>
      <c r="D32" s="358">
        <f>'Русский-4 2018 расклад'!K33</f>
        <v>100</v>
      </c>
      <c r="E32" s="355">
        <f>'Русский-4 2019 расклад'!K33</f>
        <v>137</v>
      </c>
      <c r="F32" s="355">
        <f>'Русский-4 2020 расклад'!K33</f>
        <v>125</v>
      </c>
      <c r="G32" s="355">
        <f>'Русский-4 2021 расклад'!K33</f>
        <v>114</v>
      </c>
      <c r="H32" s="491">
        <f>'Русский-4 2022 расклад'!K32</f>
        <v>140</v>
      </c>
      <c r="I32" s="360">
        <f>'Русский-4 2018 расклад'!L33</f>
        <v>53</v>
      </c>
      <c r="J32" s="356">
        <f>'Русский-4 2019 расклад'!L33</f>
        <v>104.99680000000001</v>
      </c>
      <c r="K32" s="356">
        <f>'Русский-4 2020 расклад'!L33</f>
        <v>91.000000000000014</v>
      </c>
      <c r="L32" s="356">
        <f>'Русский-4 2021 расклад'!L33</f>
        <v>70.999200000000002</v>
      </c>
      <c r="M32" s="500">
        <f>'Русский-4 2022 расклад'!L32</f>
        <v>99.000000000000014</v>
      </c>
      <c r="N32" s="359">
        <f>'Русский-4 2018 расклад'!M33</f>
        <v>53</v>
      </c>
      <c r="O32" s="357">
        <f>'Русский-4 2019 расклад'!M33</f>
        <v>76.64</v>
      </c>
      <c r="P32" s="357">
        <f>'Русский-4 2020 расклад'!M33</f>
        <v>72.800000000000011</v>
      </c>
      <c r="Q32" s="361">
        <f>'Русский-4 2021 расклад'!M33</f>
        <v>62.28</v>
      </c>
      <c r="R32" s="513">
        <f>'Русский-4 2022 расклад'!M32</f>
        <v>70.714285714285722</v>
      </c>
      <c r="S32" s="360">
        <f>'Русский-4 2018 расклад'!N33</f>
        <v>2</v>
      </c>
      <c r="T32" s="356">
        <f>'Русский-4 2019 расклад'!N33</f>
        <v>1.0001</v>
      </c>
      <c r="U32" s="356">
        <f>'Русский-4 2020 расклад'!N33</f>
        <v>4</v>
      </c>
      <c r="V32" s="356">
        <f>'Русский-4 2021 расклад'!N33</f>
        <v>1.9950000000000001</v>
      </c>
      <c r="W32" s="500">
        <f>'Русский-4 2022 расклад'!N32</f>
        <v>8</v>
      </c>
      <c r="X32" s="570">
        <f>'Русский-4 2018 расклад'!O33</f>
        <v>2</v>
      </c>
      <c r="Y32" s="357">
        <f>'Русский-4 2019 расклад'!O33</f>
        <v>0.73</v>
      </c>
      <c r="Z32" s="357">
        <f>'Русский-4 2020 расклад'!O33</f>
        <v>3.2</v>
      </c>
      <c r="AA32" s="361">
        <f>'Русский-4 2021 расклад'!O33</f>
        <v>1.75</v>
      </c>
      <c r="AB32" s="574">
        <f>'Русский-4 2022 расклад'!O32</f>
        <v>5.7142857142857144</v>
      </c>
    </row>
    <row r="33" spans="1:28" s="336" customFormat="1" ht="15" customHeight="1" x14ac:dyDescent="0.25">
      <c r="A33" s="343">
        <v>3</v>
      </c>
      <c r="B33" s="278">
        <v>30460</v>
      </c>
      <c r="C33" s="286" t="s">
        <v>30</v>
      </c>
      <c r="D33" s="358">
        <f>'Русский-4 2018 расклад'!K34</f>
        <v>106</v>
      </c>
      <c r="E33" s="355">
        <f>'Русский-4 2019 расклад'!K34</f>
        <v>115</v>
      </c>
      <c r="F33" s="355">
        <f>'Русский-4 2020 расклад'!K34</f>
        <v>94</v>
      </c>
      <c r="G33" s="355">
        <f>'Русский-4 2021 расклад'!K34</f>
        <v>114</v>
      </c>
      <c r="H33" s="491">
        <f>'Русский-4 2022 расклад'!K33</f>
        <v>146</v>
      </c>
      <c r="I33" s="360">
        <f>'Русский-4 2018 расклад'!L34</f>
        <v>71.974000000000004</v>
      </c>
      <c r="J33" s="356">
        <f>'Русский-4 2019 расклад'!L34</f>
        <v>100.99299999999999</v>
      </c>
      <c r="K33" s="356">
        <f>'Русский-4 2020 расклад'!L34</f>
        <v>29.9954</v>
      </c>
      <c r="L33" s="356">
        <f>'Русский-4 2021 расклад'!L34</f>
        <v>70.999200000000002</v>
      </c>
      <c r="M33" s="500">
        <f>'Русский-4 2022 расклад'!L33</f>
        <v>80.000000000000014</v>
      </c>
      <c r="N33" s="359">
        <f>'Русский-4 2018 расклад'!M34</f>
        <v>67.900000000000006</v>
      </c>
      <c r="O33" s="357">
        <f>'Русский-4 2019 расклад'!M34</f>
        <v>87.82</v>
      </c>
      <c r="P33" s="357">
        <f>'Русский-4 2020 расклад'!M34</f>
        <v>31.91</v>
      </c>
      <c r="Q33" s="361">
        <f>'Русский-4 2021 расклад'!M34</f>
        <v>62.28</v>
      </c>
      <c r="R33" s="513">
        <f>'Русский-4 2022 расклад'!M33</f>
        <v>54.794520547945211</v>
      </c>
      <c r="S33" s="360">
        <f>'Русский-4 2018 расклад'!N34</f>
        <v>4.9820000000000002</v>
      </c>
      <c r="T33" s="356">
        <f>'Русский-4 2019 расклад'!N34</f>
        <v>1.0004999999999999</v>
      </c>
      <c r="U33" s="356">
        <f>'Русский-4 2020 расклад'!N34</f>
        <v>21.995999999999999</v>
      </c>
      <c r="V33" s="356">
        <f>'Русский-4 2021 расклад'!N34</f>
        <v>1.0032000000000001</v>
      </c>
      <c r="W33" s="500">
        <f>'Русский-4 2022 расклад'!N33</f>
        <v>5.9999999999999991</v>
      </c>
      <c r="X33" s="570">
        <f>'Русский-4 2018 расклад'!O34</f>
        <v>4.7</v>
      </c>
      <c r="Y33" s="357">
        <f>'Русский-4 2019 расклад'!O34</f>
        <v>0.87</v>
      </c>
      <c r="Z33" s="357">
        <f>'Русский-4 2020 расклад'!O34</f>
        <v>23.4</v>
      </c>
      <c r="AA33" s="361">
        <f>'Русский-4 2021 расклад'!O34</f>
        <v>0.88</v>
      </c>
      <c r="AB33" s="574">
        <f>'Русский-4 2022 расклад'!O33</f>
        <v>4.10958904109589</v>
      </c>
    </row>
    <row r="34" spans="1:28" s="336" customFormat="1" ht="15" customHeight="1" x14ac:dyDescent="0.25">
      <c r="A34" s="343">
        <v>4</v>
      </c>
      <c r="B34" s="278">
        <v>30030</v>
      </c>
      <c r="C34" s="286" t="s">
        <v>149</v>
      </c>
      <c r="D34" s="358">
        <f>'Русский-4 2018 расклад'!K35</f>
        <v>71</v>
      </c>
      <c r="E34" s="355">
        <f>'Русский-4 2019 расклад'!K35</f>
        <v>111</v>
      </c>
      <c r="F34" s="355">
        <f>'Русский-4 2020 расклад'!K35</f>
        <v>71</v>
      </c>
      <c r="G34" s="355">
        <f>'Русский-4 2021 расклад'!K35</f>
        <v>101</v>
      </c>
      <c r="H34" s="491">
        <f>'Русский-4 2022 расклад'!K34</f>
        <v>106</v>
      </c>
      <c r="I34" s="360">
        <f>'Русский-4 2018 расклад'!L35</f>
        <v>57.013000000000005</v>
      </c>
      <c r="J34" s="356">
        <f>'Русский-4 2019 расклад'!L35</f>
        <v>55.000499999999995</v>
      </c>
      <c r="K34" s="356">
        <f>'Русский-4 2020 расклад'!L35</f>
        <v>34.001899999999999</v>
      </c>
      <c r="L34" s="356">
        <f>'Русский-4 2021 расклад'!L35</f>
        <v>67.993200000000002</v>
      </c>
      <c r="M34" s="500">
        <f>'Русский-4 2022 расклад'!L34</f>
        <v>67.999999999999986</v>
      </c>
      <c r="N34" s="359">
        <f>'Русский-4 2018 расклад'!M35</f>
        <v>80.3</v>
      </c>
      <c r="O34" s="357">
        <f>'Русский-4 2019 расклад'!M35</f>
        <v>49.55</v>
      </c>
      <c r="P34" s="357">
        <f>'Русский-4 2020 расклад'!M35</f>
        <v>47.89</v>
      </c>
      <c r="Q34" s="361">
        <f>'Русский-4 2021 расклад'!M35</f>
        <v>67.319999999999993</v>
      </c>
      <c r="R34" s="513">
        <f>'Русский-4 2022 расклад'!M34</f>
        <v>64.15094339622641</v>
      </c>
      <c r="S34" s="360">
        <f>'Русский-4 2018 расклад'!N35</f>
        <v>0</v>
      </c>
      <c r="T34" s="356">
        <f>'Русский-4 2019 расклад'!N35</f>
        <v>18.004199999999997</v>
      </c>
      <c r="U34" s="356">
        <f>'Русский-4 2020 расклад'!N35</f>
        <v>9.9968000000000004</v>
      </c>
      <c r="V34" s="356">
        <f>'Русский-4 2021 расклад'!N35</f>
        <v>5.9994000000000005</v>
      </c>
      <c r="W34" s="500">
        <f>'Русский-4 2022 расклад'!N34</f>
        <v>4</v>
      </c>
      <c r="X34" s="570">
        <f>'Русский-4 2018 расклад'!O35</f>
        <v>0</v>
      </c>
      <c r="Y34" s="357">
        <f>'Русский-4 2019 расклад'!O35</f>
        <v>16.22</v>
      </c>
      <c r="Z34" s="357">
        <f>'Русский-4 2020 расклад'!O35</f>
        <v>14.08</v>
      </c>
      <c r="AA34" s="361">
        <f>'Русский-4 2021 расклад'!O35</f>
        <v>5.94</v>
      </c>
      <c r="AB34" s="574">
        <f>'Русский-4 2022 расклад'!O34</f>
        <v>3.7735849056603774</v>
      </c>
    </row>
    <row r="35" spans="1:28" s="336" customFormat="1" ht="15" customHeight="1" x14ac:dyDescent="0.25">
      <c r="A35" s="343">
        <v>5</v>
      </c>
      <c r="B35" s="278">
        <v>31000</v>
      </c>
      <c r="C35" s="286" t="s">
        <v>38</v>
      </c>
      <c r="D35" s="358">
        <f>'Русский-4 2018 расклад'!K36</f>
        <v>97</v>
      </c>
      <c r="E35" s="355">
        <f>'Русский-4 2019 расклад'!K36</f>
        <v>98</v>
      </c>
      <c r="F35" s="355">
        <f>'Русский-4 2020 расклад'!K36</f>
        <v>100</v>
      </c>
      <c r="G35" s="355">
        <f>'Русский-4 2021 расклад'!K36</f>
        <v>99</v>
      </c>
      <c r="H35" s="491">
        <f>'Русский-4 2022 расклад'!K35</f>
        <v>91</v>
      </c>
      <c r="I35" s="360">
        <f>'Русский-4 2018 расклад'!L36</f>
        <v>70.034000000000006</v>
      </c>
      <c r="J35" s="356">
        <f>'Русский-4 2019 расклад'!L36</f>
        <v>59.005800000000001</v>
      </c>
      <c r="K35" s="356">
        <f>'Русский-4 2020 расклад'!L36</f>
        <v>71</v>
      </c>
      <c r="L35" s="356">
        <f>'Русский-4 2021 расклад'!L36</f>
        <v>55.994400000000006</v>
      </c>
      <c r="M35" s="500">
        <f>'Русский-4 2022 расклад'!L35</f>
        <v>53</v>
      </c>
      <c r="N35" s="359">
        <f>'Русский-4 2018 расклад'!M36</f>
        <v>72.2</v>
      </c>
      <c r="O35" s="357">
        <f>'Русский-4 2019 расклад'!M36</f>
        <v>60.21</v>
      </c>
      <c r="P35" s="357">
        <f>'Русский-4 2020 расклад'!M36</f>
        <v>71</v>
      </c>
      <c r="Q35" s="361">
        <f>'Русский-4 2021 расклад'!M36</f>
        <v>56.56</v>
      </c>
      <c r="R35" s="513">
        <f>'Русский-4 2022 расклад'!M35</f>
        <v>58.241758241758241</v>
      </c>
      <c r="S35" s="360">
        <f>'Русский-4 2018 расклад'!N36</f>
        <v>3.0069999999999997</v>
      </c>
      <c r="T35" s="356">
        <f>'Русский-4 2019 расклад'!N36</f>
        <v>7.9968000000000004</v>
      </c>
      <c r="U35" s="356">
        <f>'Русский-4 2020 расклад'!N36</f>
        <v>6</v>
      </c>
      <c r="V35" s="356">
        <f>'Русский-4 2021 расклад'!N36</f>
        <v>7.9991999999999992</v>
      </c>
      <c r="W35" s="500">
        <f>'Русский-4 2022 расклад'!N35</f>
        <v>3</v>
      </c>
      <c r="X35" s="570">
        <f>'Русский-4 2018 расклад'!O36</f>
        <v>3.1</v>
      </c>
      <c r="Y35" s="357">
        <f>'Русский-4 2019 расклад'!O36</f>
        <v>8.16</v>
      </c>
      <c r="Z35" s="357">
        <f>'Русский-4 2020 расклад'!O36</f>
        <v>6</v>
      </c>
      <c r="AA35" s="361">
        <f>'Русский-4 2021 расклад'!O36</f>
        <v>8.08</v>
      </c>
      <c r="AB35" s="574">
        <f>'Русский-4 2022 расклад'!O35</f>
        <v>3.296703296703297</v>
      </c>
    </row>
    <row r="36" spans="1:28" s="336" customFormat="1" ht="15" customHeight="1" x14ac:dyDescent="0.25">
      <c r="A36" s="343">
        <v>6</v>
      </c>
      <c r="B36" s="278">
        <v>30130</v>
      </c>
      <c r="C36" s="286" t="s">
        <v>26</v>
      </c>
      <c r="D36" s="358">
        <f>'Русский-4 2018 расклад'!K37</f>
        <v>50</v>
      </c>
      <c r="E36" s="355">
        <f>'Русский-4 2019 расклад'!K37</f>
        <v>50</v>
      </c>
      <c r="F36" s="355">
        <f>'Русский-4 2020 расклад'!K37</f>
        <v>44</v>
      </c>
      <c r="G36" s="355">
        <f>'Русский-4 2021 расклад'!K37</f>
        <v>62</v>
      </c>
      <c r="H36" s="491">
        <f>'Русский-4 2022 расклад'!K36</f>
        <v>57</v>
      </c>
      <c r="I36" s="360">
        <f>'Русский-4 2018 расклад'!L37</f>
        <v>30</v>
      </c>
      <c r="J36" s="356">
        <f>'Русский-4 2019 расклад'!L37</f>
        <v>24</v>
      </c>
      <c r="K36" s="356">
        <f>'Русский-4 2020 расклад'!L37</f>
        <v>8.9979999999999993</v>
      </c>
      <c r="L36" s="356">
        <f>'Русский-4 2021 расклад'!L37</f>
        <v>36.003399999999999</v>
      </c>
      <c r="M36" s="500">
        <f>'Русский-4 2022 расклад'!L36</f>
        <v>2</v>
      </c>
      <c r="N36" s="359">
        <f>'Русский-4 2018 расклад'!M37</f>
        <v>60</v>
      </c>
      <c r="O36" s="357">
        <f>'Русский-4 2019 расклад'!M37</f>
        <v>48</v>
      </c>
      <c r="P36" s="357">
        <f>'Русский-4 2020 расклад'!M37</f>
        <v>20.45</v>
      </c>
      <c r="Q36" s="361">
        <f>'Русский-4 2021 расклад'!M37</f>
        <v>58.069999999999993</v>
      </c>
      <c r="R36" s="513">
        <f>'Русский-4 2022 расклад'!M36</f>
        <v>3.5087719298245612</v>
      </c>
      <c r="S36" s="360">
        <f>'Русский-4 2018 расклад'!N37</f>
        <v>7</v>
      </c>
      <c r="T36" s="356">
        <f>'Русский-4 2019 расклад'!N37</f>
        <v>11</v>
      </c>
      <c r="U36" s="356">
        <f>'Русский-4 2020 расклад'!N37</f>
        <v>18.000399999999999</v>
      </c>
      <c r="V36" s="356">
        <f>'Русский-4 2021 расклад'!N37</f>
        <v>13.001399999999999</v>
      </c>
      <c r="W36" s="500">
        <f>'Русский-4 2022 расклад'!N36</f>
        <v>2</v>
      </c>
      <c r="X36" s="570">
        <f>'Русский-4 2018 расклад'!O37</f>
        <v>14</v>
      </c>
      <c r="Y36" s="357">
        <f>'Русский-4 2019 расклад'!O37</f>
        <v>22</v>
      </c>
      <c r="Z36" s="357">
        <f>'Русский-4 2020 расклад'!O37</f>
        <v>40.909999999999997</v>
      </c>
      <c r="AA36" s="361">
        <f>'Русский-4 2021 расклад'!O37</f>
        <v>20.97</v>
      </c>
      <c r="AB36" s="574">
        <f>'Русский-4 2022 расклад'!O36</f>
        <v>3.5087719298245612</v>
      </c>
    </row>
    <row r="37" spans="1:28" s="336" customFormat="1" ht="15" customHeight="1" x14ac:dyDescent="0.25">
      <c r="A37" s="343">
        <v>7</v>
      </c>
      <c r="B37" s="278">
        <v>30160</v>
      </c>
      <c r="C37" s="286" t="s">
        <v>150</v>
      </c>
      <c r="D37" s="358">
        <f>'Русский-4 2018 расклад'!K38</f>
        <v>77</v>
      </c>
      <c r="E37" s="355">
        <f>'Русский-4 2019 расклад'!K38</f>
        <v>83</v>
      </c>
      <c r="F37" s="355">
        <f>'Русский-4 2020 расклад'!K38</f>
        <v>104</v>
      </c>
      <c r="G37" s="355">
        <f>'Русский-4 2021 расклад'!K38</f>
        <v>151</v>
      </c>
      <c r="H37" s="491">
        <f>'Русский-4 2022 расклад'!K37</f>
        <v>96</v>
      </c>
      <c r="I37" s="360">
        <f>'Русский-4 2018 расклад'!L38</f>
        <v>49.972999999999999</v>
      </c>
      <c r="J37" s="356">
        <f>'Русский-4 2019 расклад'!L38</f>
        <v>40</v>
      </c>
      <c r="K37" s="356">
        <f>'Русский-4 2020 расклад'!L38</f>
        <v>7.9976000000000003</v>
      </c>
      <c r="L37" s="356">
        <f>'Русский-4 2021 расклад'!L38</f>
        <v>80.996400000000008</v>
      </c>
      <c r="M37" s="500">
        <f>'Русский-4 2022 расклад'!L37</f>
        <v>23</v>
      </c>
      <c r="N37" s="359">
        <f>'Русский-4 2018 расклад'!M38</f>
        <v>64.900000000000006</v>
      </c>
      <c r="O37" s="357">
        <f>'Русский-4 2019 расклад'!M38</f>
        <v>48.192771084337352</v>
      </c>
      <c r="P37" s="357">
        <f>'Русский-4 2020 расклад'!M38</f>
        <v>7.69</v>
      </c>
      <c r="Q37" s="361">
        <f>'Русский-4 2021 расклад'!M38</f>
        <v>53.64</v>
      </c>
      <c r="R37" s="513">
        <f>'Русский-4 2022 расклад'!M37</f>
        <v>23.958333333333332</v>
      </c>
      <c r="S37" s="360">
        <f>'Русский-4 2018 расклад'!N38</f>
        <v>5.0049999999999999</v>
      </c>
      <c r="T37" s="356">
        <f>'Русский-4 2019 расклад'!N38</f>
        <v>12</v>
      </c>
      <c r="U37" s="356">
        <f>'Русский-4 2020 расклад'!N38</f>
        <v>65.998400000000004</v>
      </c>
      <c r="V37" s="356">
        <f>'Русский-4 2021 расклад'!N38</f>
        <v>10.992799999999999</v>
      </c>
      <c r="W37" s="500">
        <f>'Русский-4 2022 расклад'!N37</f>
        <v>31.000000000000004</v>
      </c>
      <c r="X37" s="570">
        <f>'Русский-4 2018 расклад'!O38</f>
        <v>6.5</v>
      </c>
      <c r="Y37" s="357">
        <f>'Русский-4 2019 расклад'!O38</f>
        <v>14.457831325301205</v>
      </c>
      <c r="Z37" s="357">
        <f>'Русский-4 2020 расклад'!O38</f>
        <v>63.46</v>
      </c>
      <c r="AA37" s="361">
        <f>'Русский-4 2021 расклад'!O38</f>
        <v>7.28</v>
      </c>
      <c r="AB37" s="574">
        <f>'Русский-4 2022 расклад'!O37</f>
        <v>32.291666666666671</v>
      </c>
    </row>
    <row r="38" spans="1:28" s="336" customFormat="1" ht="15" customHeight="1" x14ac:dyDescent="0.25">
      <c r="A38" s="343">
        <v>8</v>
      </c>
      <c r="B38" s="278">
        <v>30310</v>
      </c>
      <c r="C38" s="286" t="s">
        <v>28</v>
      </c>
      <c r="D38" s="358">
        <f>'Русский-4 2018 расклад'!K39</f>
        <v>48</v>
      </c>
      <c r="E38" s="355">
        <f>'Русский-4 2019 расклад'!K39</f>
        <v>73</v>
      </c>
      <c r="F38" s="355">
        <f>'Русский-4 2020 расклад'!K39</f>
        <v>68</v>
      </c>
      <c r="G38" s="355">
        <f>'Русский-4 2021 расклад'!K39</f>
        <v>65</v>
      </c>
      <c r="H38" s="491">
        <f>'Русский-4 2022 расклад'!K38</f>
        <v>71</v>
      </c>
      <c r="I38" s="360">
        <f>'Русский-4 2018 расклад'!L39</f>
        <v>21.984000000000002</v>
      </c>
      <c r="J38" s="356">
        <f>'Русский-4 2019 расклад'!L39</f>
        <v>47</v>
      </c>
      <c r="K38" s="356">
        <f>'Русский-4 2020 расклад'!L39</f>
        <v>26.996000000000002</v>
      </c>
      <c r="L38" s="356">
        <f>'Русский-4 2021 расклад'!L39</f>
        <v>29.997499999999999</v>
      </c>
      <c r="M38" s="500">
        <f>'Русский-4 2022 расклад'!L38</f>
        <v>33.999999999999993</v>
      </c>
      <c r="N38" s="359">
        <f>'Русский-4 2018 расклад'!M39</f>
        <v>45.800000000000004</v>
      </c>
      <c r="O38" s="357">
        <f>'Русский-4 2019 расклад'!M39</f>
        <v>64.38356164383562</v>
      </c>
      <c r="P38" s="357">
        <f>'Русский-4 2020 расклад'!M39</f>
        <v>39.700000000000003</v>
      </c>
      <c r="Q38" s="361">
        <f>'Русский-4 2021 расклад'!M39</f>
        <v>46.15</v>
      </c>
      <c r="R38" s="513">
        <f>'Русский-4 2022 расклад'!M38</f>
        <v>47.887323943661968</v>
      </c>
      <c r="S38" s="360">
        <f>'Русский-4 2018 расклад'!N39</f>
        <v>0</v>
      </c>
      <c r="T38" s="356">
        <f>'Русский-4 2019 расклад'!N39</f>
        <v>0</v>
      </c>
      <c r="U38" s="356">
        <f>'Русский-4 2020 расклад'!N39</f>
        <v>10.002800000000001</v>
      </c>
      <c r="V38" s="356">
        <f>'Русский-4 2021 расклад'!N39</f>
        <v>3.0030000000000001</v>
      </c>
      <c r="W38" s="500">
        <f>'Русский-4 2022 расклад'!N38</f>
        <v>11</v>
      </c>
      <c r="X38" s="570">
        <f>'Русский-4 2018 расклад'!O39</f>
        <v>0</v>
      </c>
      <c r="Y38" s="357">
        <f>'Русский-4 2019 расклад'!O39</f>
        <v>0</v>
      </c>
      <c r="Z38" s="357">
        <f>'Русский-4 2020 расклад'!O39</f>
        <v>14.71</v>
      </c>
      <c r="AA38" s="361">
        <f>'Русский-4 2021 расклад'!O39</f>
        <v>4.62</v>
      </c>
      <c r="AB38" s="574">
        <f>'Русский-4 2022 расклад'!O38</f>
        <v>15.492957746478872</v>
      </c>
    </row>
    <row r="39" spans="1:28" s="336" customFormat="1" ht="15" customHeight="1" x14ac:dyDescent="0.25">
      <c r="A39" s="343">
        <v>9</v>
      </c>
      <c r="B39" s="278">
        <v>30440</v>
      </c>
      <c r="C39" s="286" t="s">
        <v>29</v>
      </c>
      <c r="D39" s="358">
        <f>'Русский-4 2018 расклад'!K40</f>
        <v>62</v>
      </c>
      <c r="E39" s="355">
        <f>'Русский-4 2019 расклад'!K40</f>
        <v>81</v>
      </c>
      <c r="F39" s="355">
        <f>'Русский-4 2020 расклад'!K40</f>
        <v>72</v>
      </c>
      <c r="G39" s="355">
        <f>'Русский-4 2021 расклад'!K40</f>
        <v>88</v>
      </c>
      <c r="H39" s="491">
        <f>'Русский-4 2022 расклад'!K39</f>
        <v>77</v>
      </c>
      <c r="I39" s="360">
        <f>'Русский-4 2018 расклад'!L40</f>
        <v>23.993999999999996</v>
      </c>
      <c r="J39" s="356">
        <f>'Русский-4 2019 расклад'!L40</f>
        <v>43</v>
      </c>
      <c r="K39" s="356">
        <f>'Русский-4 2020 расклад'!L40</f>
        <v>10.0008</v>
      </c>
      <c r="L39" s="356">
        <f>'Русский-4 2021 расклад'!L40</f>
        <v>40.004799999999996</v>
      </c>
      <c r="M39" s="500">
        <f>'Русский-4 2022 расклад'!L39</f>
        <v>30.000000000000004</v>
      </c>
      <c r="N39" s="359">
        <f>'Русский-4 2018 расклад'!M40</f>
        <v>38.699999999999996</v>
      </c>
      <c r="O39" s="357">
        <f>'Русский-4 2019 расклад'!M40</f>
        <v>53.086419753086417</v>
      </c>
      <c r="P39" s="357">
        <f>'Русский-4 2020 расклад'!M40</f>
        <v>13.889999999999999</v>
      </c>
      <c r="Q39" s="361">
        <f>'Русский-4 2021 расклад'!M40</f>
        <v>45.459999999999994</v>
      </c>
      <c r="R39" s="513">
        <f>'Русский-4 2022 расклад'!M39</f>
        <v>38.961038961038966</v>
      </c>
      <c r="S39" s="360">
        <f>'Русский-4 2018 расклад'!N40</f>
        <v>7.0060000000000002</v>
      </c>
      <c r="T39" s="356">
        <f>'Русский-4 2019 расклад'!N40</f>
        <v>9</v>
      </c>
      <c r="U39" s="356">
        <f>'Русский-4 2020 расклад'!N40</f>
        <v>22.996800000000004</v>
      </c>
      <c r="V39" s="356">
        <f>'Русский-4 2021 расклад'!N40</f>
        <v>9.0023999999999997</v>
      </c>
      <c r="W39" s="500">
        <f>'Русский-4 2022 расклад'!N39</f>
        <v>17.999999999999996</v>
      </c>
      <c r="X39" s="570">
        <f>'Русский-4 2018 расклад'!O40</f>
        <v>11.3</v>
      </c>
      <c r="Y39" s="357">
        <f>'Русский-4 2019 расклад'!O40</f>
        <v>11.111111111111111</v>
      </c>
      <c r="Z39" s="357">
        <f>'Русский-4 2020 расклад'!O40</f>
        <v>31.94</v>
      </c>
      <c r="AA39" s="361">
        <f>'Русский-4 2021 расклад'!O40</f>
        <v>10.23</v>
      </c>
      <c r="AB39" s="574">
        <f>'Русский-4 2022 расклад'!O39</f>
        <v>23.376623376623375</v>
      </c>
    </row>
    <row r="40" spans="1:28" s="336" customFormat="1" ht="15" customHeight="1" x14ac:dyDescent="0.25">
      <c r="A40" s="343">
        <v>10</v>
      </c>
      <c r="B40" s="278">
        <v>30500</v>
      </c>
      <c r="C40" s="286" t="s">
        <v>151</v>
      </c>
      <c r="D40" s="358">
        <f>'Русский-4 2018 расклад'!K41</f>
        <v>37</v>
      </c>
      <c r="E40" s="355">
        <f>'Русский-4 2019 расклад'!K41</f>
        <v>39</v>
      </c>
      <c r="F40" s="355">
        <f>'Русский-4 2020 расклад'!K41</f>
        <v>37</v>
      </c>
      <c r="G40" s="355">
        <f>'Русский-4 2021 расклад'!K41</f>
        <v>40</v>
      </c>
      <c r="H40" s="491">
        <f>'Русский-4 2022 расклад'!K40</f>
        <v>28</v>
      </c>
      <c r="I40" s="360">
        <f>'Русский-4 2018 расклад'!L41</f>
        <v>25.011999999999997</v>
      </c>
      <c r="J40" s="356">
        <f>'Русский-4 2019 расклад'!L41</f>
        <v>22</v>
      </c>
      <c r="K40" s="356">
        <f>'Русский-4 2020 расклад'!L41</f>
        <v>15.998800000000001</v>
      </c>
      <c r="L40" s="356">
        <f>'Русский-4 2021 расклад'!L41</f>
        <v>21</v>
      </c>
      <c r="M40" s="500">
        <f>'Русский-4 2022 расклад'!L40</f>
        <v>7</v>
      </c>
      <c r="N40" s="359">
        <f>'Русский-4 2018 расклад'!M41</f>
        <v>67.599999999999994</v>
      </c>
      <c r="O40" s="357">
        <f>'Русский-4 2019 расклад'!M41</f>
        <v>56.410256410256409</v>
      </c>
      <c r="P40" s="357">
        <f>'Русский-4 2020 расклад'!M41</f>
        <v>43.24</v>
      </c>
      <c r="Q40" s="361">
        <f>'Русский-4 2021 расклад'!M41</f>
        <v>52.5</v>
      </c>
      <c r="R40" s="513">
        <f>'Русский-4 2022 расклад'!M40</f>
        <v>25</v>
      </c>
      <c r="S40" s="360">
        <f>'Русский-4 2018 расклад'!N41</f>
        <v>1.9980000000000002</v>
      </c>
      <c r="T40" s="356">
        <f>'Русский-4 2019 расклад'!N41</f>
        <v>1.0000000000000002</v>
      </c>
      <c r="U40" s="356">
        <f>'Русский-4 2020 расклад'!N41</f>
        <v>3.9997000000000003</v>
      </c>
      <c r="V40" s="356">
        <f>'Русский-4 2021 расклад'!N41</f>
        <v>2</v>
      </c>
      <c r="W40" s="500">
        <f>'Русский-4 2022 расклад'!N40</f>
        <v>7</v>
      </c>
      <c r="X40" s="570">
        <f>'Русский-4 2018 расклад'!O41</f>
        <v>5.4</v>
      </c>
      <c r="Y40" s="357">
        <f>'Русский-4 2019 расклад'!O41</f>
        <v>2.5641025641025643</v>
      </c>
      <c r="Z40" s="357">
        <f>'Русский-4 2020 расклад'!O41</f>
        <v>10.81</v>
      </c>
      <c r="AA40" s="361">
        <f>'Русский-4 2021 расклад'!O41</f>
        <v>5</v>
      </c>
      <c r="AB40" s="574">
        <f>'Русский-4 2022 расклад'!O40</f>
        <v>25</v>
      </c>
    </row>
    <row r="41" spans="1:28" s="336" customFormat="1" ht="15" customHeight="1" x14ac:dyDescent="0.25">
      <c r="A41" s="343">
        <v>11</v>
      </c>
      <c r="B41" s="278">
        <v>30530</v>
      </c>
      <c r="C41" s="286" t="s">
        <v>152</v>
      </c>
      <c r="D41" s="358">
        <f>'Русский-4 2018 расклад'!K42</f>
        <v>65</v>
      </c>
      <c r="E41" s="355">
        <f>'Русский-4 2019 расклад'!K42</f>
        <v>83</v>
      </c>
      <c r="F41" s="355">
        <f>'Русский-4 2020 расклад'!K42</f>
        <v>137</v>
      </c>
      <c r="G41" s="355">
        <f>'Русский-4 2021 расклад'!K42</f>
        <v>146</v>
      </c>
      <c r="H41" s="491">
        <f>'Русский-4 2022 расклад'!K41</f>
        <v>142</v>
      </c>
      <c r="I41" s="360">
        <f>'Русский-4 2018 расклад'!L42</f>
        <v>47.97</v>
      </c>
      <c r="J41" s="356">
        <f>'Русский-4 2019 расклад'!L42</f>
        <v>45</v>
      </c>
      <c r="K41" s="356">
        <f>'Русский-4 2020 расклад'!L42</f>
        <v>34.003399999999999</v>
      </c>
      <c r="L41" s="356">
        <f>'Русский-4 2021 расклад'!L42</f>
        <v>73</v>
      </c>
      <c r="M41" s="500">
        <f>'Русский-4 2022 расклад'!L41</f>
        <v>71</v>
      </c>
      <c r="N41" s="359">
        <f>'Русский-4 2018 расклад'!M42</f>
        <v>73.8</v>
      </c>
      <c r="O41" s="357">
        <f>'Русский-4 2019 расклад'!M42</f>
        <v>54.216867469879517</v>
      </c>
      <c r="P41" s="357">
        <f>'Русский-4 2020 расклад'!M42</f>
        <v>24.82</v>
      </c>
      <c r="Q41" s="361">
        <f>'Русский-4 2021 расклад'!M42</f>
        <v>50</v>
      </c>
      <c r="R41" s="513">
        <f>'Русский-4 2022 расклад'!M41</f>
        <v>50</v>
      </c>
      <c r="S41" s="360">
        <f>'Русский-4 2018 расклад'!N42</f>
        <v>4.03</v>
      </c>
      <c r="T41" s="356">
        <f>'Русский-4 2019 расклад'!N42</f>
        <v>19</v>
      </c>
      <c r="U41" s="356">
        <f>'Русский-4 2020 расклад'!N42</f>
        <v>45.0045</v>
      </c>
      <c r="V41" s="356">
        <f>'Русский-4 2021 расклад'!N42</f>
        <v>28.002799999999997</v>
      </c>
      <c r="W41" s="500">
        <f>'Русский-4 2022 расклад'!N41</f>
        <v>26.000000000000004</v>
      </c>
      <c r="X41" s="570">
        <f>'Русский-4 2018 расклад'!O42</f>
        <v>6.2</v>
      </c>
      <c r="Y41" s="357">
        <f>'Русский-4 2019 расклад'!O42</f>
        <v>22.891566265060241</v>
      </c>
      <c r="Z41" s="357">
        <f>'Русский-4 2020 расклад'!O42</f>
        <v>32.85</v>
      </c>
      <c r="AA41" s="361">
        <f>'Русский-4 2021 расклад'!O42</f>
        <v>19.18</v>
      </c>
      <c r="AB41" s="574">
        <f>'Русский-4 2022 расклад'!O41</f>
        <v>18.30985915492958</v>
      </c>
    </row>
    <row r="42" spans="1:28" s="336" customFormat="1" ht="15" customHeight="1" x14ac:dyDescent="0.25">
      <c r="A42" s="343">
        <v>12</v>
      </c>
      <c r="B42" s="278">
        <v>30640</v>
      </c>
      <c r="C42" s="286" t="s">
        <v>33</v>
      </c>
      <c r="D42" s="358">
        <f>'Русский-4 2018 расклад'!K43</f>
        <v>93</v>
      </c>
      <c r="E42" s="355">
        <f>'Русский-4 2019 расклад'!K43</f>
        <v>95</v>
      </c>
      <c r="F42" s="355">
        <f>'Русский-4 2020 расклад'!K43</f>
        <v>79</v>
      </c>
      <c r="G42" s="355">
        <f>'Русский-4 2021 расклад'!K43</f>
        <v>96</v>
      </c>
      <c r="H42" s="491">
        <f>'Русский-4 2022 расклад'!K42</f>
        <v>104</v>
      </c>
      <c r="I42" s="360">
        <f>'Русский-4 2018 расклад'!L43</f>
        <v>57.009000000000007</v>
      </c>
      <c r="J42" s="356">
        <f>'Русский-4 2019 расклад'!L43</f>
        <v>78</v>
      </c>
      <c r="K42" s="356">
        <f>'Русский-4 2020 расклад'!L43</f>
        <v>25.998899999999999</v>
      </c>
      <c r="L42" s="356">
        <f>'Русский-4 2021 расклад'!L43</f>
        <v>68.995200000000011</v>
      </c>
      <c r="M42" s="500">
        <f>'Русский-4 2022 расклад'!L42</f>
        <v>76.999999999999986</v>
      </c>
      <c r="N42" s="359">
        <f>'Русский-4 2018 расклад'!M43</f>
        <v>61.300000000000004</v>
      </c>
      <c r="O42" s="357">
        <f>'Русский-4 2019 расклад'!M43</f>
        <v>82.10526315789474</v>
      </c>
      <c r="P42" s="357">
        <f>'Русский-4 2020 расклад'!M43</f>
        <v>32.909999999999997</v>
      </c>
      <c r="Q42" s="361">
        <f>'Русский-4 2021 расклад'!M43</f>
        <v>71.87</v>
      </c>
      <c r="R42" s="513">
        <f>'Русский-4 2022 расклад'!M42</f>
        <v>74.038461538461533</v>
      </c>
      <c r="S42" s="360">
        <f>'Русский-4 2018 расклад'!N43</f>
        <v>0</v>
      </c>
      <c r="T42" s="356">
        <f>'Русский-4 2019 расклад'!N43</f>
        <v>2</v>
      </c>
      <c r="U42" s="356">
        <f>'Русский-4 2020 расклад'!N43</f>
        <v>10.0014</v>
      </c>
      <c r="V42" s="356">
        <f>'Русский-4 2021 расклад'!N43</f>
        <v>0.99840000000000007</v>
      </c>
      <c r="W42" s="500">
        <f>'Русский-4 2022 расклад'!N42</f>
        <v>0</v>
      </c>
      <c r="X42" s="570">
        <f>'Русский-4 2018 расклад'!O43</f>
        <v>0</v>
      </c>
      <c r="Y42" s="357">
        <f>'Русский-4 2019 расклад'!O43</f>
        <v>2.1052631578947367</v>
      </c>
      <c r="Z42" s="357">
        <f>'Русский-4 2020 расклад'!O43</f>
        <v>12.66</v>
      </c>
      <c r="AA42" s="361">
        <f>'Русский-4 2021 расклад'!O43</f>
        <v>1.04</v>
      </c>
      <c r="AB42" s="574">
        <f>'Русский-4 2022 расклад'!O42</f>
        <v>0</v>
      </c>
    </row>
    <row r="43" spans="1:28" s="336" customFormat="1" ht="15" customHeight="1" x14ac:dyDescent="0.25">
      <c r="A43" s="343">
        <v>13</v>
      </c>
      <c r="B43" s="278">
        <v>30650</v>
      </c>
      <c r="C43" s="286" t="s">
        <v>153</v>
      </c>
      <c r="D43" s="358">
        <f>'Русский-4 2018 расклад'!K44</f>
        <v>67</v>
      </c>
      <c r="E43" s="355">
        <f>'Русский-4 2019 расклад'!K44</f>
        <v>115</v>
      </c>
      <c r="F43" s="355">
        <f>'Русский-4 2020 расклад'!K44</f>
        <v>55</v>
      </c>
      <c r="G43" s="355">
        <f>'Русский-4 2021 расклад'!K44</f>
        <v>107</v>
      </c>
      <c r="H43" s="491">
        <f>'Русский-4 2022 расклад'!K43</f>
        <v>65</v>
      </c>
      <c r="I43" s="360">
        <f>'Русский-4 2018 расклад'!L44</f>
        <v>20.033000000000001</v>
      </c>
      <c r="J43" s="356">
        <f>'Русский-4 2019 расклад'!L44</f>
        <v>68</v>
      </c>
      <c r="K43" s="356">
        <f>'Русский-4 2020 расклад'!L44</f>
        <v>17.000499999999999</v>
      </c>
      <c r="L43" s="356">
        <f>'Русский-4 2021 расклад'!L44</f>
        <v>69.999400000000009</v>
      </c>
      <c r="M43" s="500">
        <f>'Русский-4 2022 расклад'!L43</f>
        <v>27</v>
      </c>
      <c r="N43" s="359">
        <f>'Русский-4 2018 расклад'!M44</f>
        <v>29.9</v>
      </c>
      <c r="O43" s="357">
        <f>'Русский-4 2019 расклад'!M44</f>
        <v>59.130434782608695</v>
      </c>
      <c r="P43" s="357">
        <f>'Русский-4 2020 расклад'!M44</f>
        <v>30.91</v>
      </c>
      <c r="Q43" s="361">
        <f>'Русский-4 2021 расклад'!M44</f>
        <v>65.42</v>
      </c>
      <c r="R43" s="513">
        <f>'Русский-4 2022 расклад'!M43</f>
        <v>41.53846153846154</v>
      </c>
      <c r="S43" s="360">
        <f>'Русский-4 2018 расклад'!N44</f>
        <v>11.993</v>
      </c>
      <c r="T43" s="356">
        <f>'Русский-4 2019 расклад'!N44</f>
        <v>2</v>
      </c>
      <c r="U43" s="356">
        <f>'Русский-4 2020 расклад'!N44</f>
        <v>11</v>
      </c>
      <c r="V43" s="356">
        <f>'Русский-4 2021 расклад'!N44</f>
        <v>4.9969000000000001</v>
      </c>
      <c r="W43" s="500">
        <f>'Русский-4 2022 расклад'!N43</f>
        <v>1</v>
      </c>
      <c r="X43" s="570">
        <f>'Русский-4 2018 расклад'!O44</f>
        <v>17.899999999999999</v>
      </c>
      <c r="Y43" s="357">
        <f>'Русский-4 2019 расклад'!O44</f>
        <v>1.7391304347826086</v>
      </c>
      <c r="Z43" s="357">
        <f>'Русский-4 2020 расклад'!O44</f>
        <v>20</v>
      </c>
      <c r="AA43" s="361">
        <f>'Русский-4 2021 расклад'!O44</f>
        <v>4.67</v>
      </c>
      <c r="AB43" s="574">
        <f>'Русский-4 2022 расклад'!O43</f>
        <v>1.5384615384615385</v>
      </c>
    </row>
    <row r="44" spans="1:28" s="336" customFormat="1" ht="15" customHeight="1" x14ac:dyDescent="0.25">
      <c r="A44" s="343">
        <v>14</v>
      </c>
      <c r="B44" s="346">
        <v>30790</v>
      </c>
      <c r="C44" s="286" t="s">
        <v>35</v>
      </c>
      <c r="D44" s="358">
        <f>'Русский-4 2018 расклад'!K45</f>
        <v>41</v>
      </c>
      <c r="E44" s="355">
        <f>'Русский-4 2019 расклад'!K45</f>
        <v>48</v>
      </c>
      <c r="F44" s="355">
        <f>'Русский-4 2020 расклад'!K45</f>
        <v>58</v>
      </c>
      <c r="G44" s="355">
        <f>'Русский-4 2021 расклад'!K45</f>
        <v>92</v>
      </c>
      <c r="H44" s="491">
        <f>'Русский-4 2022 расклад'!K44</f>
        <v>71</v>
      </c>
      <c r="I44" s="360">
        <f>'Русский-4 2018 расклад'!L45</f>
        <v>34.03</v>
      </c>
      <c r="J44" s="356">
        <f>'Русский-4 2019 расклад'!L45</f>
        <v>28</v>
      </c>
      <c r="K44" s="356">
        <f>'Русский-4 2020 расклад'!L45</f>
        <v>22.997</v>
      </c>
      <c r="L44" s="356">
        <f>'Русский-4 2021 расклад'!L45</f>
        <v>57.0032</v>
      </c>
      <c r="M44" s="500">
        <f>'Русский-4 2022 расклад'!L44</f>
        <v>41</v>
      </c>
      <c r="N44" s="359">
        <f>'Русский-4 2018 расклад'!M45</f>
        <v>83</v>
      </c>
      <c r="O44" s="357">
        <f>'Русский-4 2019 расклад'!M45</f>
        <v>58.333333333333329</v>
      </c>
      <c r="P44" s="357">
        <f>'Русский-4 2020 расклад'!M45</f>
        <v>39.65</v>
      </c>
      <c r="Q44" s="361">
        <f>'Русский-4 2021 расклад'!M45</f>
        <v>61.96</v>
      </c>
      <c r="R44" s="513">
        <f>'Русский-4 2022 расклад'!M44</f>
        <v>57.74647887323944</v>
      </c>
      <c r="S44" s="360">
        <f>'Русский-4 2018 расклад'!N45</f>
        <v>0.98399999999999987</v>
      </c>
      <c r="T44" s="356">
        <f>'Русский-4 2019 расклад'!N45</f>
        <v>0</v>
      </c>
      <c r="U44" s="356">
        <f>'Русский-4 2020 расклад'!N45</f>
        <v>12.0002</v>
      </c>
      <c r="V44" s="356">
        <f>'Русский-4 2021 расклад'!N45</f>
        <v>10.000399999999999</v>
      </c>
      <c r="W44" s="500">
        <f>'Русский-4 2022 расклад'!N44</f>
        <v>5</v>
      </c>
      <c r="X44" s="570">
        <f>'Русский-4 2018 расклад'!O45</f>
        <v>2.4</v>
      </c>
      <c r="Y44" s="357">
        <f>'Русский-4 2019 расклад'!O45</f>
        <v>0</v>
      </c>
      <c r="Z44" s="357">
        <f>'Русский-4 2020 расклад'!O45</f>
        <v>20.69</v>
      </c>
      <c r="AA44" s="361">
        <f>'Русский-4 2021 расклад'!O45</f>
        <v>10.87</v>
      </c>
      <c r="AB44" s="574">
        <f>'Русский-4 2022 расклад'!O44</f>
        <v>7.042253521126761</v>
      </c>
    </row>
    <row r="45" spans="1:28" s="336" customFormat="1" ht="15" customHeight="1" x14ac:dyDescent="0.25">
      <c r="A45" s="343">
        <v>15</v>
      </c>
      <c r="B45" s="278">
        <v>30880</v>
      </c>
      <c r="C45" s="347" t="s">
        <v>154</v>
      </c>
      <c r="D45" s="358">
        <f>'Русский-4 2018 расклад'!K46</f>
        <v>69</v>
      </c>
      <c r="E45" s="355">
        <f>'Русский-4 2019 расклад'!K46</f>
        <v>71</v>
      </c>
      <c r="F45" s="355">
        <f>'Русский-4 2020 расклад'!K46</f>
        <v>50</v>
      </c>
      <c r="G45" s="355">
        <f>'Русский-4 2021 расклад'!K46</f>
        <v>57</v>
      </c>
      <c r="H45" s="491">
        <f>'Русский-4 2022 расклад'!K45</f>
        <v>69</v>
      </c>
      <c r="I45" s="360">
        <f>'Русский-4 2018 расклад'!L46</f>
        <v>51.06</v>
      </c>
      <c r="J45" s="356">
        <f>'Русский-4 2019 расклад'!L46</f>
        <v>54.000000000000007</v>
      </c>
      <c r="K45" s="356">
        <f>'Русский-4 2020 расклад'!L46</f>
        <v>28</v>
      </c>
      <c r="L45" s="356">
        <f>'Русский-4 2021 расклад'!L46</f>
        <v>27.000900000000001</v>
      </c>
      <c r="M45" s="500">
        <f>'Русский-4 2022 расклад'!L45</f>
        <v>36.000000000000007</v>
      </c>
      <c r="N45" s="359">
        <f>'Русский-4 2018 расклад'!M46</f>
        <v>74</v>
      </c>
      <c r="O45" s="357">
        <f>'Русский-4 2019 расклад'!M46</f>
        <v>76.056338028169023</v>
      </c>
      <c r="P45" s="357">
        <f>'Русский-4 2020 расклад'!M46</f>
        <v>56</v>
      </c>
      <c r="Q45" s="361">
        <f>'Русский-4 2021 расклад'!M46</f>
        <v>47.370000000000005</v>
      </c>
      <c r="R45" s="513">
        <f>'Русский-4 2022 расклад'!M45</f>
        <v>52.173913043478265</v>
      </c>
      <c r="S45" s="360">
        <f>'Русский-4 2018 расклад'!N46</f>
        <v>2.9670000000000001</v>
      </c>
      <c r="T45" s="356">
        <f>'Русский-4 2019 расклад'!N46</f>
        <v>1</v>
      </c>
      <c r="U45" s="356">
        <f>'Русский-4 2020 расклад'!N46</f>
        <v>7</v>
      </c>
      <c r="V45" s="356">
        <f>'Русский-4 2021 расклад'!N46</f>
        <v>9.9977999999999998</v>
      </c>
      <c r="W45" s="500">
        <f>'Русский-4 2022 расклад'!N45</f>
        <v>10.999999999999998</v>
      </c>
      <c r="X45" s="570">
        <f>'Русский-4 2018 расклад'!O46</f>
        <v>4.3</v>
      </c>
      <c r="Y45" s="357">
        <f>'Русский-4 2019 расклад'!O46</f>
        <v>1.408450704225352</v>
      </c>
      <c r="Z45" s="357">
        <f>'Русский-4 2020 расклад'!O46</f>
        <v>14</v>
      </c>
      <c r="AA45" s="361">
        <f>'Русский-4 2021 расклад'!O46</f>
        <v>17.54</v>
      </c>
      <c r="AB45" s="574">
        <f>'Русский-4 2022 расклад'!O45</f>
        <v>15.942028985507244</v>
      </c>
    </row>
    <row r="46" spans="1:28" s="336" customFormat="1" ht="15" customHeight="1" x14ac:dyDescent="0.25">
      <c r="A46" s="343">
        <v>16</v>
      </c>
      <c r="B46" s="278">
        <v>30940</v>
      </c>
      <c r="C46" s="286" t="s">
        <v>37</v>
      </c>
      <c r="D46" s="358">
        <f>'Русский-4 2018 расклад'!K47</f>
        <v>82</v>
      </c>
      <c r="E46" s="355">
        <f>'Русский-4 2019 расклад'!K47</f>
        <v>102</v>
      </c>
      <c r="F46" s="355">
        <f>'Русский-4 2020 расклад'!K47</f>
        <v>93</v>
      </c>
      <c r="G46" s="355">
        <f>'Русский-4 2021 расклад'!K47</f>
        <v>103</v>
      </c>
      <c r="H46" s="491">
        <f>'Русский-4 2022 расклад'!K46</f>
        <v>114</v>
      </c>
      <c r="I46" s="360">
        <f>'Русский-4 2018 расклад'!L47</f>
        <v>38.950000000000003</v>
      </c>
      <c r="J46" s="356">
        <f>'Русский-4 2019 расклад'!L47</f>
        <v>76.000000000000014</v>
      </c>
      <c r="K46" s="356">
        <f>'Русский-4 2020 расклад'!L47</f>
        <v>34.995899999999999</v>
      </c>
      <c r="L46" s="356">
        <f>'Русский-4 2021 расклад'!L47</f>
        <v>56.001100000000008</v>
      </c>
      <c r="M46" s="500">
        <f>'Русский-4 2022 расклад'!L46</f>
        <v>76.000000000000014</v>
      </c>
      <c r="N46" s="359">
        <f>'Русский-4 2018 расклад'!M47</f>
        <v>47.5</v>
      </c>
      <c r="O46" s="357">
        <f>'Русский-4 2019 расклад'!M47</f>
        <v>74.509803921568633</v>
      </c>
      <c r="P46" s="357">
        <f>'Русский-4 2020 расклад'!M47</f>
        <v>37.629999999999995</v>
      </c>
      <c r="Q46" s="361">
        <f>'Русский-4 2021 расклад'!M47</f>
        <v>54.370000000000005</v>
      </c>
      <c r="R46" s="513">
        <f>'Русский-4 2022 расклад'!M46</f>
        <v>66.666666666666671</v>
      </c>
      <c r="S46" s="360">
        <f>'Русский-4 2018 расклад'!N47</f>
        <v>0</v>
      </c>
      <c r="T46" s="356">
        <f>'Русский-4 2019 расклад'!N47</f>
        <v>0</v>
      </c>
      <c r="U46" s="356">
        <f>'Русский-4 2020 расклад'!N47</f>
        <v>18.9999</v>
      </c>
      <c r="V46" s="356">
        <f>'Русский-4 2021 расклад'!N47</f>
        <v>11.999500000000001</v>
      </c>
      <c r="W46" s="500">
        <f>'Русский-4 2022 расклад'!N46</f>
        <v>8</v>
      </c>
      <c r="X46" s="570">
        <f>'Русский-4 2018 расклад'!O47</f>
        <v>0</v>
      </c>
      <c r="Y46" s="357">
        <f>'Русский-4 2019 расклад'!O47</f>
        <v>0</v>
      </c>
      <c r="Z46" s="357">
        <f>'Русский-4 2020 расклад'!O47</f>
        <v>20.43</v>
      </c>
      <c r="AA46" s="361">
        <f>'Русский-4 2021 расклад'!O47</f>
        <v>11.65</v>
      </c>
      <c r="AB46" s="574">
        <f>'Русский-4 2022 расклад'!O46</f>
        <v>7.0175438596491224</v>
      </c>
    </row>
    <row r="47" spans="1:28" s="336" customFormat="1" ht="15" customHeight="1" thickBot="1" x14ac:dyDescent="0.3">
      <c r="A47" s="343">
        <v>17</v>
      </c>
      <c r="B47" s="281">
        <v>31480</v>
      </c>
      <c r="C47" s="286" t="s">
        <v>39</v>
      </c>
      <c r="D47" s="376">
        <f>'Русский-4 2018 расклад'!K48</f>
        <v>104</v>
      </c>
      <c r="E47" s="377">
        <f>'Русский-4 2019 расклад'!K48</f>
        <v>110</v>
      </c>
      <c r="F47" s="377">
        <f>'Русский-4 2020 расклад'!K48</f>
        <v>97</v>
      </c>
      <c r="G47" s="377">
        <f>'Русский-4 2021 расклад'!K48</f>
        <v>105</v>
      </c>
      <c r="H47" s="492">
        <f>'Русский-4 2022 расклад'!K47</f>
        <v>119</v>
      </c>
      <c r="I47" s="378">
        <f>'Русский-4 2018 расклад'!L48</f>
        <v>76.959999999999994</v>
      </c>
      <c r="J47" s="379">
        <f>'Русский-4 2019 расклад'!L48</f>
        <v>91</v>
      </c>
      <c r="K47" s="379">
        <f>'Русский-4 2020 расклад'!L48</f>
        <v>38.004600000000003</v>
      </c>
      <c r="L47" s="467">
        <f>'Русский-4 2021 расклад'!L48</f>
        <v>84</v>
      </c>
      <c r="M47" s="501">
        <f>'Русский-4 2022 расклад'!L47</f>
        <v>58.000000000000007</v>
      </c>
      <c r="N47" s="380">
        <f>'Русский-4 2018 расклад'!M48</f>
        <v>74</v>
      </c>
      <c r="O47" s="381">
        <f>'Русский-4 2019 расклад'!M48</f>
        <v>82.72727272727272</v>
      </c>
      <c r="P47" s="381">
        <f>'Русский-4 2020 расклад'!M48</f>
        <v>39.18</v>
      </c>
      <c r="Q47" s="382">
        <f>'Русский-4 2021 расклад'!M48</f>
        <v>80</v>
      </c>
      <c r="R47" s="514">
        <f>'Русский-4 2022 расклад'!M47</f>
        <v>48.739495798319332</v>
      </c>
      <c r="S47" s="378">
        <f>'Русский-4 2018 расклад'!N48</f>
        <v>3.0159999999999996</v>
      </c>
      <c r="T47" s="379">
        <f>'Русский-4 2019 расклад'!N48</f>
        <v>1</v>
      </c>
      <c r="U47" s="379">
        <f>'Русский-4 2020 расклад'!N48</f>
        <v>10.0007</v>
      </c>
      <c r="V47" s="379">
        <f>'Русский-4 2021 расклад'!N48</f>
        <v>0.99750000000000005</v>
      </c>
      <c r="W47" s="501">
        <f>'Русский-4 2022 расклад'!N47</f>
        <v>18.999999999999996</v>
      </c>
      <c r="X47" s="571">
        <f>'Русский-4 2018 расклад'!O48</f>
        <v>2.9</v>
      </c>
      <c r="Y47" s="381">
        <f>'Русский-4 2019 расклад'!O48</f>
        <v>0.90909090909090906</v>
      </c>
      <c r="Z47" s="381">
        <f>'Русский-4 2020 расклад'!O48</f>
        <v>10.31</v>
      </c>
      <c r="AA47" s="382">
        <f>'Русский-4 2021 расклад'!O48</f>
        <v>0.95</v>
      </c>
      <c r="AB47" s="575">
        <f>'Русский-4 2022 расклад'!O47</f>
        <v>15.966386554621847</v>
      </c>
    </row>
    <row r="48" spans="1:28" s="336" customFormat="1" ht="15" customHeight="1" thickBot="1" x14ac:dyDescent="0.3">
      <c r="A48" s="267"/>
      <c r="B48" s="290"/>
      <c r="C48" s="271" t="s">
        <v>102</v>
      </c>
      <c r="D48" s="370">
        <f>'Русский-4 2018 расклад'!K49</f>
        <v>1455</v>
      </c>
      <c r="E48" s="371">
        <f>'Русский-4 2019 расклад'!K49</f>
        <v>1702</v>
      </c>
      <c r="F48" s="371">
        <f>'Русский-4 2020 расклад'!K49</f>
        <v>1522</v>
      </c>
      <c r="G48" s="371">
        <f>'Русский-4 2021 расклад'!K49</f>
        <v>1914</v>
      </c>
      <c r="H48" s="489">
        <f>'Русский-4 2022 расклад'!K48</f>
        <v>1823</v>
      </c>
      <c r="I48" s="372">
        <f>'Русский-4 2018 расклад'!L49</f>
        <v>1073.924</v>
      </c>
      <c r="J48" s="373">
        <f>'Русский-4 2019 расклад'!L49</f>
        <v>1318.14849</v>
      </c>
      <c r="K48" s="373">
        <f>'Русский-4 2020 расклад'!L49</f>
        <v>809.00390000000016</v>
      </c>
      <c r="L48" s="373">
        <f>'Русский-4 2021 расклад'!L49</f>
        <v>1321.0046</v>
      </c>
      <c r="M48" s="503">
        <f>'Русский-4 2022 расклад'!L48</f>
        <v>1002</v>
      </c>
      <c r="N48" s="374">
        <f>'Русский-4 2018 расклад'!M49</f>
        <v>70.44736842105263</v>
      </c>
      <c r="O48" s="375">
        <f>'Русский-4 2019 расклад'!M49</f>
        <v>72.690108127896622</v>
      </c>
      <c r="P48" s="375">
        <f>'Русский-4 2020 расклад'!M49</f>
        <v>53.228513931888536</v>
      </c>
      <c r="Q48" s="375">
        <f>'Русский-4 2021 расклад'!M49</f>
        <v>67.213040935672524</v>
      </c>
      <c r="R48" s="515">
        <f>'Русский-4 2022 расклад'!M48</f>
        <v>53.377141674709577</v>
      </c>
      <c r="S48" s="372">
        <f>'Русский-4 2018 расклад'!N49</f>
        <v>30.971999999999998</v>
      </c>
      <c r="T48" s="373">
        <f>'Русский-4 2019 расклад'!N49</f>
        <v>49.002600000000001</v>
      </c>
      <c r="U48" s="373">
        <f>'Русский-4 2020 расклад'!N49</f>
        <v>194.00370000000001</v>
      </c>
      <c r="V48" s="373">
        <f>'Русский-4 2021 расклад'!N49</f>
        <v>82.015000000000001</v>
      </c>
      <c r="W48" s="503">
        <f>'Русский-4 2022 расклад'!N48</f>
        <v>145</v>
      </c>
      <c r="X48" s="566">
        <f>'Русский-4 2018 расклад'!O49</f>
        <v>2.8905263157894736</v>
      </c>
      <c r="Y48" s="375">
        <f>'Русский-4 2019 расклад'!O49</f>
        <v>5.0165693245905318</v>
      </c>
      <c r="Z48" s="375">
        <f>'Русский-4 2020 расклад'!O49</f>
        <v>14.860000000000001</v>
      </c>
      <c r="AA48" s="375">
        <f>'Русский-4 2021 расклад'!O49</f>
        <v>6.2257894736842099</v>
      </c>
      <c r="AB48" s="567">
        <f>'Русский-4 2022 расклад'!O48</f>
        <v>11.110274184277259</v>
      </c>
    </row>
    <row r="49" spans="1:28" s="336" customFormat="1" ht="15" customHeight="1" x14ac:dyDescent="0.25">
      <c r="A49" s="345">
        <v>1</v>
      </c>
      <c r="B49" s="346">
        <v>40010</v>
      </c>
      <c r="C49" s="347" t="s">
        <v>119</v>
      </c>
      <c r="D49" s="362">
        <f>'Русский-4 2018 расклад'!K50</f>
        <v>160</v>
      </c>
      <c r="E49" s="363">
        <f>'Русский-4 2019 расклад'!K50</f>
        <v>182</v>
      </c>
      <c r="F49" s="363">
        <f>'Русский-4 2020 расклад'!K50</f>
        <v>146</v>
      </c>
      <c r="G49" s="363">
        <f>'Русский-4 2021 расклад'!K50</f>
        <v>237</v>
      </c>
      <c r="H49" s="490">
        <f>'Русский-4 2022 расклад'!K49</f>
        <v>229</v>
      </c>
      <c r="I49" s="365">
        <f>'Русский-4 2018 расклад'!L50</f>
        <v>129.91999999999999</v>
      </c>
      <c r="J49" s="366">
        <f>'Русский-4 2019 расклад'!L50</f>
        <v>164.00020000000001</v>
      </c>
      <c r="K49" s="366">
        <f>'Русский-4 2020 расклад'!L50</f>
        <v>81.000800000000012</v>
      </c>
      <c r="L49" s="386">
        <f>'Русский-4 2021 расклад'!L50</f>
        <v>163.0086</v>
      </c>
      <c r="M49" s="499">
        <f>'Русский-4 2022 расклад'!L49</f>
        <v>165.99999999999997</v>
      </c>
      <c r="N49" s="367">
        <f>'Русский-4 2018 расклад'!M50</f>
        <v>81.2</v>
      </c>
      <c r="O49" s="368">
        <f>'Русский-4 2019 расклад'!M50</f>
        <v>90.11</v>
      </c>
      <c r="P49" s="368">
        <f>'Русский-4 2020 расклад'!M50</f>
        <v>55.480000000000004</v>
      </c>
      <c r="Q49" s="369">
        <f>'Русский-4 2021 расклад'!M50</f>
        <v>68.78</v>
      </c>
      <c r="R49" s="512">
        <f>'Русский-4 2022 расклад'!M49</f>
        <v>72.489082969432303</v>
      </c>
      <c r="S49" s="365">
        <f>'Русский-4 2018 расклад'!N50</f>
        <v>0.99199999999999999</v>
      </c>
      <c r="T49" s="366">
        <f>'Русский-4 2019 расклад'!N50</f>
        <v>0</v>
      </c>
      <c r="U49" s="366">
        <f>'Русский-4 2020 расклад'!N50</f>
        <v>2.9929999999999994</v>
      </c>
      <c r="V49" s="366">
        <f>'Русский-4 2021 расклад'!N50</f>
        <v>4.0053000000000001</v>
      </c>
      <c r="W49" s="499">
        <f>'Русский-4 2022 расклад'!N49</f>
        <v>4.9999999999999991</v>
      </c>
      <c r="X49" s="569">
        <f>'Русский-4 2018 расклад'!O50</f>
        <v>0.62</v>
      </c>
      <c r="Y49" s="368">
        <f>'Русский-4 2019 расклад'!O50</f>
        <v>0</v>
      </c>
      <c r="Z49" s="368">
        <f>'Русский-4 2020 расклад'!O50</f>
        <v>2.0499999999999998</v>
      </c>
      <c r="AA49" s="369">
        <f>'Русский-4 2021 расклад'!O50</f>
        <v>1.69</v>
      </c>
      <c r="AB49" s="573">
        <f>'Русский-4 2022 расклад'!O49</f>
        <v>2.1834061135371177</v>
      </c>
    </row>
    <row r="50" spans="1:28" s="336" customFormat="1" ht="15" customHeight="1" x14ac:dyDescent="0.25">
      <c r="A50" s="343">
        <v>2</v>
      </c>
      <c r="B50" s="278">
        <v>40030</v>
      </c>
      <c r="C50" s="286" t="s">
        <v>125</v>
      </c>
      <c r="D50" s="358">
        <f>'Русский-4 2018 расклад'!K51</f>
        <v>59</v>
      </c>
      <c r="E50" s="355">
        <f>'Русский-4 2019 расклад'!K51</f>
        <v>50</v>
      </c>
      <c r="F50" s="355">
        <f>'Русский-4 2020 расклад'!K51</f>
        <v>53</v>
      </c>
      <c r="G50" s="355">
        <f>'Русский-4 2021 расклад'!K51</f>
        <v>58</v>
      </c>
      <c r="H50" s="491">
        <f>'Русский-4 2022 расклад'!K50</f>
        <v>55</v>
      </c>
      <c r="I50" s="360">
        <f>'Русский-4 2018 расклад'!L51</f>
        <v>57.997000000000007</v>
      </c>
      <c r="J50" s="356">
        <f>'Русский-4 2019 расклад'!L51</f>
        <v>49.150000000000006</v>
      </c>
      <c r="K50" s="356">
        <f>'Русский-4 2020 расклад'!L51</f>
        <v>29.0016</v>
      </c>
      <c r="L50" s="356">
        <f>'Русский-4 2021 расклад'!L51</f>
        <v>48.000799999999998</v>
      </c>
      <c r="M50" s="500">
        <f>'Русский-4 2022 расклад'!L50</f>
        <v>50</v>
      </c>
      <c r="N50" s="359">
        <f>'Русский-4 2018 расклад'!M51</f>
        <v>98.300000000000011</v>
      </c>
      <c r="O50" s="357">
        <f>'Русский-4 2019 расклад'!M51</f>
        <v>98.300000000000011</v>
      </c>
      <c r="P50" s="357">
        <f>'Русский-4 2020 расклад'!M51</f>
        <v>54.72</v>
      </c>
      <c r="Q50" s="361">
        <f>'Русский-4 2021 расклад'!M51</f>
        <v>82.759999999999991</v>
      </c>
      <c r="R50" s="513">
        <f>'Русский-4 2022 расклад'!M50</f>
        <v>90.909090909090907</v>
      </c>
      <c r="S50" s="360">
        <f>'Русский-4 2018 расклад'!N51</f>
        <v>0</v>
      </c>
      <c r="T50" s="356">
        <f>'Русский-4 2019 расклад'!N51</f>
        <v>0</v>
      </c>
      <c r="U50" s="356">
        <f>'Русский-4 2020 расклад'!N51</f>
        <v>2.9998</v>
      </c>
      <c r="V50" s="356">
        <f>'Русский-4 2021 расклад'!N51</f>
        <v>2.9986000000000002</v>
      </c>
      <c r="W50" s="500">
        <f>'Русский-4 2022 расклад'!N50</f>
        <v>0</v>
      </c>
      <c r="X50" s="570">
        <f>'Русский-4 2018 расклад'!O51</f>
        <v>0</v>
      </c>
      <c r="Y50" s="357">
        <f>'Русский-4 2019 расклад'!O51</f>
        <v>0</v>
      </c>
      <c r="Z50" s="357">
        <f>'Русский-4 2020 расклад'!O51</f>
        <v>5.66</v>
      </c>
      <c r="AA50" s="361">
        <f>'Русский-4 2021 расклад'!O51</f>
        <v>5.17</v>
      </c>
      <c r="AB50" s="574">
        <f>'Русский-4 2022 расклад'!O50</f>
        <v>0</v>
      </c>
    </row>
    <row r="51" spans="1:28" s="336" customFormat="1" ht="15" customHeight="1" x14ac:dyDescent="0.25">
      <c r="A51" s="343">
        <v>3</v>
      </c>
      <c r="B51" s="278">
        <v>40410</v>
      </c>
      <c r="C51" s="286" t="s">
        <v>49</v>
      </c>
      <c r="D51" s="358">
        <f>'Русский-4 2018 расклад'!K52</f>
        <v>149</v>
      </c>
      <c r="E51" s="355">
        <f>'Русский-4 2019 расклад'!K52</f>
        <v>187</v>
      </c>
      <c r="F51" s="355">
        <f>'Русский-4 2020 расклад'!K52</f>
        <v>132</v>
      </c>
      <c r="G51" s="355">
        <f>'Русский-4 2021 расклад'!K52</f>
        <v>179</v>
      </c>
      <c r="H51" s="491">
        <f>'Русский-4 2022 расклад'!K51</f>
        <v>182</v>
      </c>
      <c r="I51" s="360">
        <f>'Русский-4 2018 расклад'!L52</f>
        <v>122.925</v>
      </c>
      <c r="J51" s="356">
        <f>'Русский-4 2019 расклад'!L52</f>
        <v>172.99369999999999</v>
      </c>
      <c r="K51" s="356">
        <f>'Русский-4 2020 расклад'!L52</f>
        <v>105.99600000000001</v>
      </c>
      <c r="L51" s="356">
        <f>'Русский-4 2021 расклад'!L52</f>
        <v>140.9983</v>
      </c>
      <c r="M51" s="500">
        <f>'Русский-4 2022 расклад'!L51</f>
        <v>105</v>
      </c>
      <c r="N51" s="359">
        <f>'Русский-4 2018 расклад'!M52</f>
        <v>82.5</v>
      </c>
      <c r="O51" s="357">
        <f>'Русский-4 2019 расклад'!M52</f>
        <v>92.509999999999991</v>
      </c>
      <c r="P51" s="357">
        <f>'Русский-4 2020 расклад'!M52</f>
        <v>80.3</v>
      </c>
      <c r="Q51" s="361">
        <f>'Русский-4 2021 расклад'!M52</f>
        <v>78.77</v>
      </c>
      <c r="R51" s="513">
        <f>'Русский-4 2022 расклад'!M51</f>
        <v>57.692307692307693</v>
      </c>
      <c r="S51" s="360">
        <f>'Русский-4 2018 расклад'!N52</f>
        <v>2.98</v>
      </c>
      <c r="T51" s="356">
        <f>'Русский-4 2019 расклад'!N52</f>
        <v>0</v>
      </c>
      <c r="U51" s="356">
        <f>'Русский-4 2020 расклад'!N52</f>
        <v>2.0064000000000002</v>
      </c>
      <c r="V51" s="356">
        <f>'Русский-4 2021 расклад'!N52</f>
        <v>0</v>
      </c>
      <c r="W51" s="500">
        <f>'Русский-4 2022 расклад'!N51</f>
        <v>12</v>
      </c>
      <c r="X51" s="570">
        <f>'Русский-4 2018 расклад'!O52</f>
        <v>2</v>
      </c>
      <c r="Y51" s="357">
        <f>'Русский-4 2019 расклад'!O52</f>
        <v>0</v>
      </c>
      <c r="Z51" s="357">
        <f>'Русский-4 2020 расклад'!O52</f>
        <v>1.52</v>
      </c>
      <c r="AA51" s="361">
        <f>'Русский-4 2021 расклад'!O52</f>
        <v>0</v>
      </c>
      <c r="AB51" s="574">
        <f>'Русский-4 2022 расклад'!O51</f>
        <v>6.593406593406594</v>
      </c>
    </row>
    <row r="52" spans="1:28" s="336" customFormat="1" ht="15" customHeight="1" x14ac:dyDescent="0.25">
      <c r="A52" s="343">
        <v>4</v>
      </c>
      <c r="B52" s="278">
        <v>40011</v>
      </c>
      <c r="C52" s="286" t="s">
        <v>40</v>
      </c>
      <c r="D52" s="358">
        <f>'Русский-4 2018 расклад'!K53</f>
        <v>182</v>
      </c>
      <c r="E52" s="355">
        <f>'Русский-4 2019 расклад'!K53</f>
        <v>224</v>
      </c>
      <c r="F52" s="355">
        <f>'Русский-4 2020 расклад'!K53</f>
        <v>202</v>
      </c>
      <c r="G52" s="355">
        <f>'Русский-4 2021 расклад'!K53</f>
        <v>222</v>
      </c>
      <c r="H52" s="491">
        <f>'Русский-4 2022 расклад'!K52</f>
        <v>208</v>
      </c>
      <c r="I52" s="360">
        <f>'Русский-4 2018 расклад'!L53</f>
        <v>149.96800000000002</v>
      </c>
      <c r="J52" s="356">
        <f>'Русский-4 2019 расклад'!L53</f>
        <v>191.00479999999999</v>
      </c>
      <c r="K52" s="356">
        <f>'Русский-4 2020 расклад'!L53</f>
        <v>121.01819999999999</v>
      </c>
      <c r="L52" s="356">
        <f>'Русский-4 2021 расклад'!L53</f>
        <v>151.00439999999998</v>
      </c>
      <c r="M52" s="500">
        <f>'Русский-4 2022 расклад'!L52</f>
        <v>103</v>
      </c>
      <c r="N52" s="359">
        <f>'Русский-4 2018 расклад'!M53</f>
        <v>82.4</v>
      </c>
      <c r="O52" s="357">
        <f>'Русский-4 2019 расклад'!M53</f>
        <v>85.27</v>
      </c>
      <c r="P52" s="357">
        <f>'Русский-4 2020 расклад'!M53</f>
        <v>59.91</v>
      </c>
      <c r="Q52" s="361">
        <f>'Русский-4 2021 расклад'!M53</f>
        <v>68.02</v>
      </c>
      <c r="R52" s="513">
        <f>'Русский-4 2022 расклад'!M52</f>
        <v>49.519230769230766</v>
      </c>
      <c r="S52" s="360">
        <f>'Русский-4 2018 расклад'!N53</f>
        <v>0</v>
      </c>
      <c r="T52" s="356">
        <f>'Русский-4 2019 расклад'!N53</f>
        <v>3.0016000000000003</v>
      </c>
      <c r="U52" s="356">
        <f>'Русский-4 2020 расклад'!N53</f>
        <v>29.007199999999997</v>
      </c>
      <c r="V52" s="356">
        <f>'Русский-4 2021 расклад'!N53</f>
        <v>16.0062</v>
      </c>
      <c r="W52" s="500">
        <f>'Русский-4 2022 расклад'!N52</f>
        <v>17</v>
      </c>
      <c r="X52" s="570">
        <f>'Русский-4 2018 расклад'!O53</f>
        <v>0</v>
      </c>
      <c r="Y52" s="357">
        <f>'Русский-4 2019 расклад'!O53</f>
        <v>1.34</v>
      </c>
      <c r="Z52" s="357">
        <f>'Русский-4 2020 расклад'!O53</f>
        <v>14.36</v>
      </c>
      <c r="AA52" s="361">
        <f>'Русский-4 2021 расклад'!O53</f>
        <v>7.21</v>
      </c>
      <c r="AB52" s="574">
        <f>'Русский-4 2022 расклад'!O52</f>
        <v>8.1730769230769234</v>
      </c>
    </row>
    <row r="53" spans="1:28" s="336" customFormat="1" ht="15" customHeight="1" x14ac:dyDescent="0.25">
      <c r="A53" s="343">
        <v>5</v>
      </c>
      <c r="B53" s="278">
        <v>40080</v>
      </c>
      <c r="C53" s="286" t="s">
        <v>42</v>
      </c>
      <c r="D53" s="358">
        <f>'Русский-4 2018 расклад'!K54</f>
        <v>125</v>
      </c>
      <c r="E53" s="355">
        <f>'Русский-4 2019 расклад'!K54</f>
        <v>125</v>
      </c>
      <c r="F53" s="355">
        <f>'Русский-4 2020 расклад'!K54</f>
        <v>106</v>
      </c>
      <c r="G53" s="355">
        <f>'Русский-4 2021 расклад'!K54</f>
        <v>146</v>
      </c>
      <c r="H53" s="491">
        <f>'Русский-4 2022 расклад'!K53</f>
        <v>120</v>
      </c>
      <c r="I53" s="360">
        <f>'Русский-4 2018 расклад'!L54</f>
        <v>96</v>
      </c>
      <c r="J53" s="356">
        <f>'Русский-4 2019 расклад'!L54</f>
        <v>101</v>
      </c>
      <c r="K53" s="356">
        <f>'Русский-4 2020 расклад'!L54</f>
        <v>67.002600000000001</v>
      </c>
      <c r="L53" s="356">
        <f>'Русский-4 2021 расклад'!L54</f>
        <v>113.99680000000001</v>
      </c>
      <c r="M53" s="500">
        <f>'Русский-4 2022 расклад'!L53</f>
        <v>66.999999999999986</v>
      </c>
      <c r="N53" s="359">
        <f>'Русский-4 2018 расклад'!M54</f>
        <v>76.8</v>
      </c>
      <c r="O53" s="357">
        <f>'Русский-4 2019 расклад'!M54</f>
        <v>80.8</v>
      </c>
      <c r="P53" s="357">
        <f>'Русский-4 2020 расклад'!M54</f>
        <v>63.21</v>
      </c>
      <c r="Q53" s="361">
        <f>'Русский-4 2021 расклад'!M54</f>
        <v>78.08</v>
      </c>
      <c r="R53" s="513">
        <f>'Русский-4 2022 расклад'!M53</f>
        <v>55.833333333333329</v>
      </c>
      <c r="S53" s="360">
        <f>'Русский-4 2018 расклад'!N54</f>
        <v>2</v>
      </c>
      <c r="T53" s="356">
        <f>'Русский-4 2019 расклад'!N54</f>
        <v>0</v>
      </c>
      <c r="U53" s="356">
        <f>'Русский-4 2020 расклад'!N54</f>
        <v>0.99639999999999995</v>
      </c>
      <c r="V53" s="356">
        <f>'Русский-4 2021 расклад'!N54</f>
        <v>0</v>
      </c>
      <c r="W53" s="500">
        <f>'Русский-4 2022 расклад'!N53</f>
        <v>1</v>
      </c>
      <c r="X53" s="570">
        <f>'Русский-4 2018 расклад'!O54</f>
        <v>1.6</v>
      </c>
      <c r="Y53" s="357">
        <f>'Русский-4 2019 расклад'!O54</f>
        <v>0</v>
      </c>
      <c r="Z53" s="357">
        <f>'Русский-4 2020 расклад'!O54</f>
        <v>0.94</v>
      </c>
      <c r="AA53" s="361">
        <f>'Русский-4 2021 расклад'!O54</f>
        <v>0</v>
      </c>
      <c r="AB53" s="574">
        <f>'Русский-4 2022 расклад'!O53</f>
        <v>0.83333333333333337</v>
      </c>
    </row>
    <row r="54" spans="1:28" s="336" customFormat="1" ht="15" customHeight="1" x14ac:dyDescent="0.25">
      <c r="A54" s="343">
        <v>6</v>
      </c>
      <c r="B54" s="278">
        <v>40100</v>
      </c>
      <c r="C54" s="286" t="s">
        <v>43</v>
      </c>
      <c r="D54" s="358">
        <f>'Русский-4 2018 расклад'!K55</f>
        <v>82</v>
      </c>
      <c r="E54" s="355">
        <f>'Русский-4 2019 расклад'!K55</f>
        <v>77</v>
      </c>
      <c r="F54" s="355">
        <f>'Русский-4 2020 расклад'!K55</f>
        <v>94</v>
      </c>
      <c r="G54" s="355">
        <f>'Русский-4 2021 расклад'!K55</f>
        <v>111</v>
      </c>
      <c r="H54" s="491">
        <f>'Русский-4 2022 расклад'!K54</f>
        <v>111</v>
      </c>
      <c r="I54" s="360">
        <f>'Русский-4 2018 расклад'!L55</f>
        <v>54.038000000000004</v>
      </c>
      <c r="J54" s="356">
        <f>'Русский-4 2019 расклад'!L55</f>
        <v>55.999790000000004</v>
      </c>
      <c r="K54" s="356">
        <f>'Русский-4 2020 расклад'!L55</f>
        <v>41.002800000000001</v>
      </c>
      <c r="L54" s="356">
        <f>'Русский-4 2021 расклад'!L55</f>
        <v>75.00269999999999</v>
      </c>
      <c r="M54" s="500">
        <f>'Русский-4 2022 расклад'!L54</f>
        <v>54</v>
      </c>
      <c r="N54" s="359">
        <f>'Русский-4 2018 расклад'!M55</f>
        <v>65.900000000000006</v>
      </c>
      <c r="O54" s="357">
        <f>'Русский-4 2019 расклад'!M55</f>
        <v>72.727000000000004</v>
      </c>
      <c r="P54" s="357">
        <f>'Русский-4 2020 расклад'!M55</f>
        <v>43.62</v>
      </c>
      <c r="Q54" s="361">
        <f>'Русский-4 2021 расклад'!M55</f>
        <v>67.569999999999993</v>
      </c>
      <c r="R54" s="513">
        <f>'Русский-4 2022 расклад'!M54</f>
        <v>48.648648648648646</v>
      </c>
      <c r="S54" s="360">
        <f>'Русский-4 2018 расклад'!N55</f>
        <v>3.0340000000000003</v>
      </c>
      <c r="T54" s="356">
        <f>'Русский-4 2019 расклад'!N55</f>
        <v>2.0020000000000002</v>
      </c>
      <c r="U54" s="356">
        <f>'Русский-4 2020 расклад'!N55</f>
        <v>7.9993999999999996</v>
      </c>
      <c r="V54" s="356">
        <f>'Русский-4 2021 расклад'!N55</f>
        <v>2.9970000000000003</v>
      </c>
      <c r="W54" s="500">
        <f>'Русский-4 2022 расклад'!N54</f>
        <v>9.0000000000000018</v>
      </c>
      <c r="X54" s="570">
        <f>'Русский-4 2018 расклад'!O55</f>
        <v>3.7</v>
      </c>
      <c r="Y54" s="357">
        <f>'Русский-4 2019 расклад'!O55</f>
        <v>2.6</v>
      </c>
      <c r="Z54" s="357">
        <f>'Русский-4 2020 расклад'!O55</f>
        <v>8.51</v>
      </c>
      <c r="AA54" s="361">
        <f>'Русский-4 2021 расклад'!O55</f>
        <v>2.7</v>
      </c>
      <c r="AB54" s="574">
        <f>'Русский-4 2022 расклад'!O54</f>
        <v>8.1081081081081088</v>
      </c>
    </row>
    <row r="55" spans="1:28" s="336" customFormat="1" ht="15" customHeight="1" x14ac:dyDescent="0.25">
      <c r="A55" s="343">
        <v>7</v>
      </c>
      <c r="B55" s="278">
        <v>40020</v>
      </c>
      <c r="C55" s="286" t="s">
        <v>155</v>
      </c>
      <c r="D55" s="358">
        <f>'Русский-4 2018 расклад'!K56</f>
        <v>30</v>
      </c>
      <c r="E55" s="355">
        <f>'Русский-4 2019 расклад'!K56</f>
        <v>30</v>
      </c>
      <c r="F55" s="355">
        <f>'Русский-4 2020 расклад'!K56</f>
        <v>25</v>
      </c>
      <c r="G55" s="355">
        <f>'Русский-4 2021 расклад'!K56</f>
        <v>28</v>
      </c>
      <c r="H55" s="491">
        <f>'Русский-4 2022 расклад'!K55</f>
        <v>32</v>
      </c>
      <c r="I55" s="360">
        <f>'Русский-4 2018 расклад'!L56</f>
        <v>21.99</v>
      </c>
      <c r="J55" s="356">
        <f>'Русский-4 2019 расклад'!L56</f>
        <v>27</v>
      </c>
      <c r="K55" s="356">
        <f>'Русский-4 2020 расклад'!L56</f>
        <v>18</v>
      </c>
      <c r="L55" s="356">
        <f>'Русский-4 2021 расклад'!L56</f>
        <v>21</v>
      </c>
      <c r="M55" s="500">
        <f>'Русский-4 2022 расклад'!L55</f>
        <v>15</v>
      </c>
      <c r="N55" s="359">
        <f>'Русский-4 2018 расклад'!M56</f>
        <v>73.3</v>
      </c>
      <c r="O55" s="357">
        <f>'Русский-4 2019 расклад'!M56</f>
        <v>90</v>
      </c>
      <c r="P55" s="357">
        <f>'Русский-4 2020 расклад'!M56</f>
        <v>72</v>
      </c>
      <c r="Q55" s="361">
        <f>'Русский-4 2021 расклад'!M56</f>
        <v>75</v>
      </c>
      <c r="R55" s="513">
        <f>'Русский-4 2022 расклад'!M55</f>
        <v>46.875</v>
      </c>
      <c r="S55" s="360">
        <f>'Русский-4 2018 расклад'!N56</f>
        <v>2.0099999999999998</v>
      </c>
      <c r="T55" s="356">
        <f>'Русский-4 2019 расклад'!N56</f>
        <v>0.99900000000000011</v>
      </c>
      <c r="U55" s="356">
        <f>'Русский-4 2020 расклад'!N56</f>
        <v>1</v>
      </c>
      <c r="V55" s="356">
        <f>'Русский-4 2021 расклад'!N56</f>
        <v>0.99959999999999993</v>
      </c>
      <c r="W55" s="500">
        <f>'Русский-4 2022 расклад'!N55</f>
        <v>3</v>
      </c>
      <c r="X55" s="570">
        <f>'Русский-4 2018 расклад'!O56</f>
        <v>6.7</v>
      </c>
      <c r="Y55" s="357">
        <f>'Русский-4 2019 расклад'!O56</f>
        <v>3.33</v>
      </c>
      <c r="Z55" s="357">
        <f>'Русский-4 2020 расклад'!O56</f>
        <v>4</v>
      </c>
      <c r="AA55" s="361">
        <f>'Русский-4 2021 расклад'!O56</f>
        <v>3.57</v>
      </c>
      <c r="AB55" s="574">
        <f>'Русский-4 2022 расклад'!O55</f>
        <v>9.375</v>
      </c>
    </row>
    <row r="56" spans="1:28" s="336" customFormat="1" ht="15" customHeight="1" x14ac:dyDescent="0.25">
      <c r="A56" s="343">
        <v>8</v>
      </c>
      <c r="B56" s="278">
        <v>40031</v>
      </c>
      <c r="C56" s="288" t="s">
        <v>41</v>
      </c>
      <c r="D56" s="358">
        <f>'Русский-4 2018 расклад'!K57</f>
        <v>63</v>
      </c>
      <c r="E56" s="355">
        <f>'Русский-4 2019 расклад'!K57</f>
        <v>118</v>
      </c>
      <c r="F56" s="355">
        <f>'Русский-4 2020 расклад'!K57</f>
        <v>107</v>
      </c>
      <c r="G56" s="355">
        <f>'Русский-4 2021 расклад'!K57</f>
        <v>115</v>
      </c>
      <c r="H56" s="491">
        <f>'Русский-4 2022 расклад'!K56</f>
        <v>103</v>
      </c>
      <c r="I56" s="360">
        <f>'Русский-4 2018 расклад'!L57</f>
        <v>28.035</v>
      </c>
      <c r="J56" s="356">
        <f>'Русский-4 2019 расклад'!L57</f>
        <v>89</v>
      </c>
      <c r="K56" s="356">
        <f>'Русский-4 2020 расклад'!L57</f>
        <v>50.996200000000002</v>
      </c>
      <c r="L56" s="356">
        <f>'Русский-4 2021 расклад'!L57</f>
        <v>95.990499999999997</v>
      </c>
      <c r="M56" s="500">
        <f>'Русский-4 2022 расклад'!L56</f>
        <v>73.999999999999986</v>
      </c>
      <c r="N56" s="359">
        <f>'Русский-4 2018 расклад'!M57</f>
        <v>44.5</v>
      </c>
      <c r="O56" s="357">
        <f>'Русский-4 2019 расклад'!M57</f>
        <v>75.423728813559322</v>
      </c>
      <c r="P56" s="357">
        <f>'Русский-4 2020 расклад'!M57</f>
        <v>47.66</v>
      </c>
      <c r="Q56" s="361">
        <f>'Русский-4 2021 расклад'!M57</f>
        <v>83.47</v>
      </c>
      <c r="R56" s="513">
        <f>'Русский-4 2022 расклад'!M56</f>
        <v>71.84466019417475</v>
      </c>
      <c r="S56" s="360">
        <f>'Русский-4 2018 расклад'!N57</f>
        <v>3.9689999999999999</v>
      </c>
      <c r="T56" s="356">
        <f>'Русский-4 2019 расклад'!N57</f>
        <v>1</v>
      </c>
      <c r="U56" s="356">
        <f>'Русский-4 2020 расклад'!N57</f>
        <v>15.001399999999999</v>
      </c>
      <c r="V56" s="356">
        <f>'Русский-4 2021 расклад'!N57</f>
        <v>6.0029999999999992</v>
      </c>
      <c r="W56" s="500">
        <f>'Русский-4 2022 расклад'!N56</f>
        <v>6</v>
      </c>
      <c r="X56" s="570">
        <f>'Русский-4 2018 расклад'!O57</f>
        <v>6.3</v>
      </c>
      <c r="Y56" s="357">
        <f>'Русский-4 2019 расклад'!O57</f>
        <v>0.84745762711864403</v>
      </c>
      <c r="Z56" s="357">
        <f>'Русский-4 2020 расклад'!O57</f>
        <v>14.02</v>
      </c>
      <c r="AA56" s="361">
        <f>'Русский-4 2021 расклад'!O57</f>
        <v>5.22</v>
      </c>
      <c r="AB56" s="574">
        <f>'Русский-4 2022 расклад'!O56</f>
        <v>5.825242718446602</v>
      </c>
    </row>
    <row r="57" spans="1:28" s="336" customFormat="1" ht="15" customHeight="1" x14ac:dyDescent="0.25">
      <c r="A57" s="343">
        <v>9</v>
      </c>
      <c r="B57" s="278">
        <v>40210</v>
      </c>
      <c r="C57" s="288" t="s">
        <v>45</v>
      </c>
      <c r="D57" s="358">
        <f>'Русский-4 2018 расклад'!K58</f>
        <v>53</v>
      </c>
      <c r="E57" s="355">
        <f>'Русский-4 2019 расклад'!K58</f>
        <v>48</v>
      </c>
      <c r="F57" s="355">
        <f>'Русский-4 2020 расклад'!K58</f>
        <v>44</v>
      </c>
      <c r="G57" s="355">
        <f>'Русский-4 2021 расклад'!K58</f>
        <v>50</v>
      </c>
      <c r="H57" s="491">
        <f>'Русский-4 2022 расклад'!K57</f>
        <v>39</v>
      </c>
      <c r="I57" s="360">
        <f>'Русский-4 2018 расклад'!L58</f>
        <v>25.016000000000005</v>
      </c>
      <c r="J57" s="356">
        <f>'Русский-4 2019 расклад'!L58</f>
        <v>23</v>
      </c>
      <c r="K57" s="356">
        <f>'Русский-4 2020 расклад'!L58</f>
        <v>27.997200000000003</v>
      </c>
      <c r="L57" s="356">
        <f>'Русский-4 2021 расклад'!L58</f>
        <v>10</v>
      </c>
      <c r="M57" s="500">
        <f>'Русский-4 2022 расклад'!L57</f>
        <v>21</v>
      </c>
      <c r="N57" s="359">
        <f>'Русский-4 2018 расклад'!M58</f>
        <v>47.2</v>
      </c>
      <c r="O57" s="357">
        <f>'Русский-4 2019 расклад'!M58</f>
        <v>47.916666666666671</v>
      </c>
      <c r="P57" s="357">
        <f>'Русский-4 2020 расклад'!M58</f>
        <v>63.63</v>
      </c>
      <c r="Q57" s="361">
        <f>'Русский-4 2021 расклад'!M58</f>
        <v>20</v>
      </c>
      <c r="R57" s="513">
        <f>'Русский-4 2022 расклад'!M57</f>
        <v>53.846153846153847</v>
      </c>
      <c r="S57" s="360">
        <f>'Русский-4 2018 расклад'!N58</f>
        <v>8.0030000000000001</v>
      </c>
      <c r="T57" s="356">
        <f>'Русский-4 2019 расклад'!N58</f>
        <v>7</v>
      </c>
      <c r="U57" s="356">
        <f>'Русский-4 2020 расклад'!N58</f>
        <v>6.0016000000000007</v>
      </c>
      <c r="V57" s="356">
        <f>'Русский-4 2021 расклад'!N58</f>
        <v>24</v>
      </c>
      <c r="W57" s="500">
        <f>'Русский-4 2022 расклад'!N57</f>
        <v>9</v>
      </c>
      <c r="X57" s="570">
        <f>'Русский-4 2018 расклад'!O58</f>
        <v>15.1</v>
      </c>
      <c r="Y57" s="357">
        <f>'Русский-4 2019 расклад'!O58</f>
        <v>14.583333333333334</v>
      </c>
      <c r="Z57" s="357">
        <f>'Русский-4 2020 расклад'!O58</f>
        <v>13.64</v>
      </c>
      <c r="AA57" s="361">
        <f>'Русский-4 2021 расклад'!O58</f>
        <v>48</v>
      </c>
      <c r="AB57" s="574">
        <f>'Русский-4 2022 расклад'!O57</f>
        <v>23.076923076923077</v>
      </c>
    </row>
    <row r="58" spans="1:28" s="336" customFormat="1" ht="15" customHeight="1" x14ac:dyDescent="0.25">
      <c r="A58" s="343">
        <v>10</v>
      </c>
      <c r="B58" s="346">
        <v>40300</v>
      </c>
      <c r="C58" s="289" t="s">
        <v>46</v>
      </c>
      <c r="D58" s="358">
        <f>'Русский-4 2018 расклад'!K59</f>
        <v>22</v>
      </c>
      <c r="E58" s="355">
        <f>'Русский-4 2019 расклад'!K59</f>
        <v>25</v>
      </c>
      <c r="F58" s="355">
        <f>'Русский-4 2020 расклад'!K59</f>
        <v>15</v>
      </c>
      <c r="G58" s="355">
        <f>'Русский-4 2021 расклад'!K59</f>
        <v>39</v>
      </c>
      <c r="H58" s="491">
        <f>'Русский-4 2022 расклад'!K58</f>
        <v>26</v>
      </c>
      <c r="I58" s="360">
        <f>'Русский-4 2018 расклад'!L59</f>
        <v>15.004000000000001</v>
      </c>
      <c r="J58" s="356">
        <f>'Русский-4 2019 расклад'!L59</f>
        <v>10</v>
      </c>
      <c r="K58" s="356">
        <f>'Русский-4 2020 расклад'!L59</f>
        <v>12.998999999999999</v>
      </c>
      <c r="L58" s="356">
        <f>'Русский-4 2021 расклад'!L59</f>
        <v>25.997399999999999</v>
      </c>
      <c r="M58" s="500">
        <f>'Русский-4 2022 расклад'!L58</f>
        <v>8</v>
      </c>
      <c r="N58" s="359">
        <f>'Русский-4 2018 расклад'!M59</f>
        <v>68.2</v>
      </c>
      <c r="O58" s="357">
        <f>'Русский-4 2019 расклад'!M59</f>
        <v>40</v>
      </c>
      <c r="P58" s="357">
        <f>'Русский-4 2020 расклад'!M59</f>
        <v>86.66</v>
      </c>
      <c r="Q58" s="361">
        <f>'Русский-4 2021 расклад'!M59</f>
        <v>66.66</v>
      </c>
      <c r="R58" s="513">
        <f>'Русский-4 2022 расклад'!M58</f>
        <v>30.76923076923077</v>
      </c>
      <c r="S58" s="360">
        <f>'Русский-4 2018 расклад'!N59</f>
        <v>0.99</v>
      </c>
      <c r="T58" s="356">
        <f>'Русский-4 2019 расклад'!N59</f>
        <v>2</v>
      </c>
      <c r="U58" s="356">
        <f>'Русский-4 2020 расклад'!N59</f>
        <v>0</v>
      </c>
      <c r="V58" s="356">
        <f>'Русский-4 2021 расклад'!N59</f>
        <v>0</v>
      </c>
      <c r="W58" s="500">
        <f>'Русский-4 2022 расклад'!N58</f>
        <v>5.0000000000000009</v>
      </c>
      <c r="X58" s="570">
        <f>'Русский-4 2018 расклад'!O59</f>
        <v>4.5</v>
      </c>
      <c r="Y58" s="357">
        <f>'Русский-4 2019 расклад'!O59</f>
        <v>8</v>
      </c>
      <c r="Z58" s="357">
        <f>'Русский-4 2020 расклад'!O59</f>
        <v>0</v>
      </c>
      <c r="AA58" s="361">
        <f>'Русский-4 2021 расклад'!O59</f>
        <v>0</v>
      </c>
      <c r="AB58" s="574">
        <f>'Русский-4 2022 расклад'!O58</f>
        <v>19.230769230769234</v>
      </c>
    </row>
    <row r="59" spans="1:28" s="336" customFormat="1" ht="15" customHeight="1" x14ac:dyDescent="0.25">
      <c r="A59" s="343">
        <v>11</v>
      </c>
      <c r="B59" s="278">
        <v>40360</v>
      </c>
      <c r="C59" s="286" t="s">
        <v>47</v>
      </c>
      <c r="D59" s="358">
        <f>'Русский-4 2018 расклад'!K60</f>
        <v>44</v>
      </c>
      <c r="E59" s="355">
        <f>'Русский-4 2019 расклад'!K60</f>
        <v>77</v>
      </c>
      <c r="F59" s="355">
        <f>'Русский-4 2020 расклад'!K60</f>
        <v>43</v>
      </c>
      <c r="G59" s="355">
        <f>'Русский-4 2021 расклад'!K60</f>
        <v>38</v>
      </c>
      <c r="H59" s="491">
        <f>'Русский-4 2022 расклад'!K59</f>
        <v>34</v>
      </c>
      <c r="I59" s="360">
        <f>'Русский-4 2018 расклад'!L60</f>
        <v>32.032000000000011</v>
      </c>
      <c r="J59" s="356">
        <f>'Русский-4 2019 расклад'!L60</f>
        <v>55</v>
      </c>
      <c r="K59" s="356">
        <f>'Русский-4 2020 расклад'!L60</f>
        <v>14.000800000000002</v>
      </c>
      <c r="L59" s="356">
        <f>'Русский-4 2021 расклад'!L60</f>
        <v>20.0032</v>
      </c>
      <c r="M59" s="500">
        <f>'Русский-4 2022 расклад'!L59</f>
        <v>19</v>
      </c>
      <c r="N59" s="359">
        <f>'Русский-4 2018 расклад'!M60</f>
        <v>72.800000000000011</v>
      </c>
      <c r="O59" s="357">
        <f>'Русский-4 2019 расклад'!M60</f>
        <v>71.428571428571431</v>
      </c>
      <c r="P59" s="357">
        <f>'Русский-4 2020 расклад'!M60</f>
        <v>32.56</v>
      </c>
      <c r="Q59" s="361">
        <f>'Русский-4 2021 расклад'!M60</f>
        <v>52.64</v>
      </c>
      <c r="R59" s="513">
        <f>'Русский-4 2022 расклад'!M59</f>
        <v>55.882352941176471</v>
      </c>
      <c r="S59" s="360">
        <f>'Русский-4 2018 расклад'!N60</f>
        <v>1.98</v>
      </c>
      <c r="T59" s="356">
        <f>'Русский-4 2019 расклад'!N60</f>
        <v>5</v>
      </c>
      <c r="U59" s="356">
        <f>'Русский-4 2020 расклад'!N60</f>
        <v>12.998900000000001</v>
      </c>
      <c r="V59" s="356">
        <f>'Русский-4 2021 расклад'!N60</f>
        <v>7.9989999999999997</v>
      </c>
      <c r="W59" s="500">
        <f>'Русский-4 2022 расклад'!N59</f>
        <v>0</v>
      </c>
      <c r="X59" s="570">
        <f>'Русский-4 2018 расклад'!O60</f>
        <v>4.5</v>
      </c>
      <c r="Y59" s="357">
        <f>'Русский-4 2019 расклад'!O60</f>
        <v>6.4935064935064934</v>
      </c>
      <c r="Z59" s="357">
        <f>'Русский-4 2020 расклад'!O60</f>
        <v>30.23</v>
      </c>
      <c r="AA59" s="361">
        <f>'Русский-4 2021 расклад'!O60</f>
        <v>21.05</v>
      </c>
      <c r="AB59" s="574">
        <f>'Русский-4 2022 расклад'!O59</f>
        <v>0</v>
      </c>
    </row>
    <row r="60" spans="1:28" s="336" customFormat="1" ht="15" customHeight="1" x14ac:dyDescent="0.25">
      <c r="A60" s="343">
        <v>12</v>
      </c>
      <c r="B60" s="278">
        <v>40390</v>
      </c>
      <c r="C60" s="286" t="s">
        <v>48</v>
      </c>
      <c r="D60" s="358">
        <f>'Русский-4 2018 расклад'!K61</f>
        <v>24</v>
      </c>
      <c r="E60" s="355">
        <f>'Русский-4 2019 расклад'!K61</f>
        <v>62</v>
      </c>
      <c r="F60" s="355">
        <f>'Русский-4 2020 расклад'!K61</f>
        <v>76</v>
      </c>
      <c r="G60" s="355">
        <f>'Русский-4 2021 расклад'!K61</f>
        <v>69</v>
      </c>
      <c r="H60" s="491">
        <f>'Русский-4 2022 расклад'!K60</f>
        <v>98</v>
      </c>
      <c r="I60" s="360">
        <f>'Русский-4 2018 расклад'!L61</f>
        <v>13.008000000000003</v>
      </c>
      <c r="J60" s="356">
        <f>'Русский-4 2019 расклад'!L61</f>
        <v>38.000000000000007</v>
      </c>
      <c r="K60" s="356">
        <f>'Русский-4 2020 расклад'!L61</f>
        <v>21.994399999999995</v>
      </c>
      <c r="L60" s="356">
        <f>'Русский-4 2021 расклад'!L61</f>
        <v>46.002300000000005</v>
      </c>
      <c r="M60" s="500">
        <f>'Русский-4 2022 расклад'!L60</f>
        <v>37</v>
      </c>
      <c r="N60" s="359">
        <f>'Русский-4 2018 расклад'!M61</f>
        <v>54.2</v>
      </c>
      <c r="O60" s="357">
        <f>'Русский-4 2019 расклад'!M61</f>
        <v>61.290322580645167</v>
      </c>
      <c r="P60" s="357">
        <f>'Русский-4 2020 расклад'!M61</f>
        <v>28.939999999999998</v>
      </c>
      <c r="Q60" s="361">
        <f>'Русский-4 2021 расклад'!M61</f>
        <v>66.67</v>
      </c>
      <c r="R60" s="513">
        <f>'Русский-4 2022 расклад'!M60</f>
        <v>37.755102040816325</v>
      </c>
      <c r="S60" s="360">
        <f>'Русский-4 2018 расклад'!N61</f>
        <v>0</v>
      </c>
      <c r="T60" s="356">
        <f>'Русский-4 2019 расклад'!N61</f>
        <v>13</v>
      </c>
      <c r="U60" s="356">
        <f>'Русский-4 2020 расклад'!N61</f>
        <v>8.0028000000000006</v>
      </c>
      <c r="V60" s="356">
        <f>'Русский-4 2021 расклад'!N61</f>
        <v>0</v>
      </c>
      <c r="W60" s="500">
        <f>'Русский-4 2022 расклад'!N60</f>
        <v>2</v>
      </c>
      <c r="X60" s="570">
        <f>'Русский-4 2018 расклад'!O61</f>
        <v>0</v>
      </c>
      <c r="Y60" s="357">
        <f>'Русский-4 2019 расклад'!O61</f>
        <v>20.967741935483872</v>
      </c>
      <c r="Z60" s="357">
        <f>'Русский-4 2020 расклад'!O61</f>
        <v>10.53</v>
      </c>
      <c r="AA60" s="361">
        <f>'Русский-4 2021 расклад'!O61</f>
        <v>0</v>
      </c>
      <c r="AB60" s="574">
        <f>'Русский-4 2022 расклад'!O60</f>
        <v>2.0408163265306123</v>
      </c>
    </row>
    <row r="61" spans="1:28" s="336" customFormat="1" ht="15" customHeight="1" x14ac:dyDescent="0.25">
      <c r="A61" s="343">
        <v>13</v>
      </c>
      <c r="B61" s="278">
        <v>40720</v>
      </c>
      <c r="C61" s="286" t="s">
        <v>121</v>
      </c>
      <c r="D61" s="358">
        <f>'Русский-4 2018 расклад'!K62</f>
        <v>76</v>
      </c>
      <c r="E61" s="355">
        <f>'Русский-4 2019 расклад'!K62</f>
        <v>84</v>
      </c>
      <c r="F61" s="355">
        <f>'Русский-4 2020 расклад'!K62</f>
        <v>78</v>
      </c>
      <c r="G61" s="355">
        <f>'Русский-4 2021 расклад'!K62</f>
        <v>110</v>
      </c>
      <c r="H61" s="491">
        <f>'Русский-4 2022 расклад'!K61</f>
        <v>111</v>
      </c>
      <c r="I61" s="360">
        <f>'Русский-4 2018 расклад'!L62</f>
        <v>61.027999999999999</v>
      </c>
      <c r="J61" s="356">
        <f>'Русский-4 2019 расклад'!L62</f>
        <v>62</v>
      </c>
      <c r="K61" s="356">
        <f>'Русский-4 2020 расклад'!L62</f>
        <v>41.004600000000003</v>
      </c>
      <c r="L61" s="356">
        <f>'Русский-4 2021 расклад'!L62</f>
        <v>77</v>
      </c>
      <c r="M61" s="500">
        <f>'Русский-4 2022 расклад'!L61</f>
        <v>49</v>
      </c>
      <c r="N61" s="359">
        <f>'Русский-4 2018 расклад'!M62</f>
        <v>80.3</v>
      </c>
      <c r="O61" s="357">
        <f>'Русский-4 2019 расклад'!M62</f>
        <v>73.80952380952381</v>
      </c>
      <c r="P61" s="357">
        <f>'Русский-4 2020 расклад'!M62</f>
        <v>52.57</v>
      </c>
      <c r="Q61" s="361">
        <f>'Русский-4 2021 расклад'!M62</f>
        <v>70</v>
      </c>
      <c r="R61" s="513">
        <f>'Русский-4 2022 расклад'!M61</f>
        <v>44.144144144144143</v>
      </c>
      <c r="S61" s="360">
        <f>'Русский-4 2018 расклад'!N62</f>
        <v>0</v>
      </c>
      <c r="T61" s="356">
        <f>'Русский-4 2019 расклад'!N62</f>
        <v>1</v>
      </c>
      <c r="U61" s="356">
        <f>'Русский-4 2020 расклад'!N62</f>
        <v>13.002600000000003</v>
      </c>
      <c r="V61" s="356">
        <f>'Русский-4 2021 расклад'!N62</f>
        <v>1.0010000000000001</v>
      </c>
      <c r="W61" s="500">
        <f>'Русский-4 2022 расклад'!N61</f>
        <v>16</v>
      </c>
      <c r="X61" s="570">
        <f>'Русский-4 2018 расклад'!O62</f>
        <v>0</v>
      </c>
      <c r="Y61" s="357">
        <f>'Русский-4 2019 расклад'!O62</f>
        <v>1.1904761904761905</v>
      </c>
      <c r="Z61" s="357">
        <f>'Русский-4 2020 расклад'!O62</f>
        <v>16.670000000000002</v>
      </c>
      <c r="AA61" s="361">
        <f>'Русский-4 2021 расклад'!O62</f>
        <v>0.91</v>
      </c>
      <c r="AB61" s="574">
        <f>'Русский-4 2022 расклад'!O61</f>
        <v>14.414414414414415</v>
      </c>
    </row>
    <row r="62" spans="1:28" s="336" customFormat="1" ht="15" customHeight="1" x14ac:dyDescent="0.25">
      <c r="A62" s="343">
        <v>14</v>
      </c>
      <c r="B62" s="278">
        <v>40730</v>
      </c>
      <c r="C62" s="286" t="s">
        <v>50</v>
      </c>
      <c r="D62" s="358">
        <f>'Русский-4 2018 расклад'!K63</f>
        <v>18</v>
      </c>
      <c r="E62" s="355">
        <f>'Русский-4 2019 расклад'!K63</f>
        <v>21</v>
      </c>
      <c r="F62" s="355">
        <f>'Русский-4 2020 расклад'!K63</f>
        <v>14</v>
      </c>
      <c r="G62" s="355">
        <f>'Русский-4 2021 расклад'!K63</f>
        <v>31</v>
      </c>
      <c r="H62" s="491">
        <f>'Русский-4 2022 расклад'!K62</f>
        <v>19</v>
      </c>
      <c r="I62" s="360">
        <f>'Русский-4 2018 расклад'!L63</f>
        <v>9.99</v>
      </c>
      <c r="J62" s="356">
        <f>'Русский-4 2019 расклад'!L63</f>
        <v>5</v>
      </c>
      <c r="K62" s="356">
        <f>'Русский-4 2020 расклад'!L63</f>
        <v>4.9993999999999996</v>
      </c>
      <c r="L62" s="356">
        <f>'Русский-4 2021 расклад'!L63</f>
        <v>18.0017</v>
      </c>
      <c r="M62" s="500">
        <f>'Русский-4 2022 расклад'!L62</f>
        <v>6.9999999999999991</v>
      </c>
      <c r="N62" s="359">
        <f>'Русский-4 2018 расклад'!M63</f>
        <v>55.5</v>
      </c>
      <c r="O62" s="357">
        <f>'Русский-4 2019 расклад'!M63</f>
        <v>23.80952380952381</v>
      </c>
      <c r="P62" s="357">
        <f>'Русский-4 2020 расклад'!M63</f>
        <v>35.71</v>
      </c>
      <c r="Q62" s="361">
        <f>'Русский-4 2021 расклад'!M63</f>
        <v>58.069999999999993</v>
      </c>
      <c r="R62" s="513">
        <f>'Русский-4 2022 расклад'!M62</f>
        <v>36.84210526315789</v>
      </c>
      <c r="S62" s="360">
        <f>'Русский-4 2018 расклад'!N63</f>
        <v>1.008</v>
      </c>
      <c r="T62" s="356">
        <f>'Русский-4 2019 расклад'!N63</f>
        <v>5</v>
      </c>
      <c r="U62" s="356">
        <f>'Русский-4 2020 расклад'!N63</f>
        <v>6.0004</v>
      </c>
      <c r="V62" s="356">
        <f>'Русский-4 2021 расклад'!N63</f>
        <v>3.0007999999999999</v>
      </c>
      <c r="W62" s="500">
        <f>'Русский-4 2022 расклад'!N62</f>
        <v>3.9999999999999996</v>
      </c>
      <c r="X62" s="570">
        <f>'Русский-4 2018 расклад'!O63</f>
        <v>5.6</v>
      </c>
      <c r="Y62" s="357">
        <f>'Русский-4 2019 расклад'!O63</f>
        <v>23.80952380952381</v>
      </c>
      <c r="Z62" s="357">
        <f>'Русский-4 2020 расклад'!O63</f>
        <v>42.86</v>
      </c>
      <c r="AA62" s="361">
        <f>'Русский-4 2021 расклад'!O63</f>
        <v>9.68</v>
      </c>
      <c r="AB62" s="574">
        <f>'Русский-4 2022 расклад'!O62</f>
        <v>21.052631578947366</v>
      </c>
    </row>
    <row r="63" spans="1:28" s="336" customFormat="1" ht="15" customHeight="1" x14ac:dyDescent="0.25">
      <c r="A63" s="343">
        <v>15</v>
      </c>
      <c r="B63" s="278">
        <v>40820</v>
      </c>
      <c r="C63" s="286" t="s">
        <v>156</v>
      </c>
      <c r="D63" s="358">
        <f>'Русский-4 2018 расклад'!K64</f>
        <v>72</v>
      </c>
      <c r="E63" s="355">
        <f>'Русский-4 2019 расклад'!K64</f>
        <v>75</v>
      </c>
      <c r="F63" s="355">
        <f>'Русский-4 2020 расклад'!K64</f>
        <v>76</v>
      </c>
      <c r="G63" s="355">
        <f>'Русский-4 2021 расклад'!K64</f>
        <v>93</v>
      </c>
      <c r="H63" s="491">
        <f>'Русский-4 2022 расклад'!K63</f>
        <v>76</v>
      </c>
      <c r="I63" s="360">
        <f>'Русский-4 2018 расклад'!L64</f>
        <v>54</v>
      </c>
      <c r="J63" s="356">
        <f>'Русский-4 2019 расклад'!L64</f>
        <v>64.999999999999986</v>
      </c>
      <c r="K63" s="356">
        <f>'Русский-4 2020 расклад'!L64</f>
        <v>50.995999999999995</v>
      </c>
      <c r="L63" s="356">
        <f>'Русский-4 2021 расклад'!L64</f>
        <v>55.000200000000007</v>
      </c>
      <c r="M63" s="500">
        <f>'Русский-4 2022 расклад'!L63</f>
        <v>46</v>
      </c>
      <c r="N63" s="359">
        <f>'Русский-4 2018 расклад'!M64</f>
        <v>75</v>
      </c>
      <c r="O63" s="357">
        <f>'Русский-4 2019 расклад'!M64</f>
        <v>86.666666666666657</v>
      </c>
      <c r="P63" s="357">
        <f>'Русский-4 2020 расклад'!M64</f>
        <v>67.099999999999994</v>
      </c>
      <c r="Q63" s="361">
        <f>'Русский-4 2021 расклад'!M64</f>
        <v>59.14</v>
      </c>
      <c r="R63" s="513">
        <f>'Русский-4 2022 расклад'!M63</f>
        <v>60.526315789473685</v>
      </c>
      <c r="S63" s="360">
        <f>'Русский-4 2018 расклад'!N64</f>
        <v>0</v>
      </c>
      <c r="T63" s="356">
        <f>'Русский-4 2019 расклад'!N64</f>
        <v>0</v>
      </c>
      <c r="U63" s="356">
        <f>'Русский-4 2020 расклад'!N64</f>
        <v>3.9975999999999998</v>
      </c>
      <c r="V63" s="356">
        <f>'Русский-4 2021 расклад'!N64</f>
        <v>3.9989999999999997</v>
      </c>
      <c r="W63" s="500">
        <f>'Русский-4 2022 расклад'!N63</f>
        <v>3</v>
      </c>
      <c r="X63" s="570">
        <f>'Русский-4 2018 расклад'!O64</f>
        <v>0</v>
      </c>
      <c r="Y63" s="357">
        <f>'Русский-4 2019 расклад'!O64</f>
        <v>0</v>
      </c>
      <c r="Z63" s="357">
        <f>'Русский-4 2020 расклад'!O64</f>
        <v>5.26</v>
      </c>
      <c r="AA63" s="361">
        <f>'Русский-4 2021 расклад'!O64</f>
        <v>4.3</v>
      </c>
      <c r="AB63" s="574">
        <f>'Русский-4 2022 расклад'!O63</f>
        <v>3.9473684210526314</v>
      </c>
    </row>
    <row r="64" spans="1:28" s="336" customFormat="1" ht="15" customHeight="1" x14ac:dyDescent="0.25">
      <c r="A64" s="343">
        <v>16</v>
      </c>
      <c r="B64" s="278">
        <v>40840</v>
      </c>
      <c r="C64" s="286" t="s">
        <v>52</v>
      </c>
      <c r="D64" s="358">
        <f>'Русский-4 2018 расклад'!K65</f>
        <v>49</v>
      </c>
      <c r="E64" s="355">
        <f>'Русский-4 2019 расклад'!K65</f>
        <v>64</v>
      </c>
      <c r="F64" s="355">
        <f>'Русский-4 2020 расклад'!K65</f>
        <v>73</v>
      </c>
      <c r="G64" s="355">
        <f>'Русский-4 2021 расклад'!K65</f>
        <v>83</v>
      </c>
      <c r="H64" s="491">
        <f>'Русский-4 2022 расклад'!K64</f>
        <v>79</v>
      </c>
      <c r="I64" s="360">
        <f>'Русский-4 2018 расклад'!L65</f>
        <v>34.006</v>
      </c>
      <c r="J64" s="356">
        <f>'Русский-4 2019 расклад'!L65</f>
        <v>30</v>
      </c>
      <c r="K64" s="356">
        <f>'Русский-4 2020 расклад'!L65</f>
        <v>14.001399999999999</v>
      </c>
      <c r="L64" s="356">
        <f>'Русский-4 2021 расклад'!L65</f>
        <v>42.994</v>
      </c>
      <c r="M64" s="500">
        <f>'Русский-4 2022 расклад'!L64</f>
        <v>33</v>
      </c>
      <c r="N64" s="359">
        <f>'Русский-4 2018 расклад'!M65</f>
        <v>69.400000000000006</v>
      </c>
      <c r="O64" s="357">
        <f>'Русский-4 2019 расклад'!M65</f>
        <v>46.875</v>
      </c>
      <c r="P64" s="357">
        <f>'Русский-4 2020 расклад'!M65</f>
        <v>19.18</v>
      </c>
      <c r="Q64" s="361">
        <f>'Русский-4 2021 расклад'!M65</f>
        <v>51.8</v>
      </c>
      <c r="R64" s="513">
        <f>'Русский-4 2022 расклад'!M64</f>
        <v>41.77215189873418</v>
      </c>
      <c r="S64" s="360">
        <f>'Русский-4 2018 расклад'!N65</f>
        <v>0</v>
      </c>
      <c r="T64" s="356">
        <f>'Русский-4 2019 расклад'!N65</f>
        <v>6</v>
      </c>
      <c r="U64" s="356">
        <f>'Русский-4 2020 расклад'!N65</f>
        <v>32.0032</v>
      </c>
      <c r="V64" s="356">
        <f>'Русский-4 2021 расклад'!N65</f>
        <v>0</v>
      </c>
      <c r="W64" s="500">
        <f>'Русский-4 2022 расклад'!N64</f>
        <v>0</v>
      </c>
      <c r="X64" s="570">
        <f>'Русский-4 2018 расклад'!O65</f>
        <v>0</v>
      </c>
      <c r="Y64" s="357">
        <f>'Русский-4 2019 расклад'!O65</f>
        <v>9.375</v>
      </c>
      <c r="Z64" s="357">
        <f>'Русский-4 2020 расклад'!O65</f>
        <v>43.84</v>
      </c>
      <c r="AA64" s="361">
        <f>'Русский-4 2021 расклад'!O65</f>
        <v>0</v>
      </c>
      <c r="AB64" s="574">
        <f>'Русский-4 2022 расклад'!O64</f>
        <v>0</v>
      </c>
    </row>
    <row r="65" spans="1:28" s="336" customFormat="1" ht="15" customHeight="1" x14ac:dyDescent="0.25">
      <c r="A65" s="343">
        <v>17</v>
      </c>
      <c r="B65" s="278">
        <v>40950</v>
      </c>
      <c r="C65" s="286" t="s">
        <v>53</v>
      </c>
      <c r="D65" s="358">
        <f>'Русский-4 2018 расклад'!K66</f>
        <v>83</v>
      </c>
      <c r="E65" s="355">
        <f>'Русский-4 2019 расклад'!K66</f>
        <v>81</v>
      </c>
      <c r="F65" s="355">
        <f>'Русский-4 2020 расклад'!K66</f>
        <v>81</v>
      </c>
      <c r="G65" s="355">
        <f>'Русский-4 2021 расклад'!K66</f>
        <v>86</v>
      </c>
      <c r="H65" s="491">
        <f>'Русский-4 2022 расклад'!K65</f>
        <v>98</v>
      </c>
      <c r="I65" s="360">
        <f>'Русский-4 2018 расклад'!L66</f>
        <v>60.008999999999993</v>
      </c>
      <c r="J65" s="356">
        <f>'Русский-4 2019 расклад'!L66</f>
        <v>54</v>
      </c>
      <c r="K65" s="356">
        <f>'Русский-4 2020 расклад'!L66</f>
        <v>28.997999999999998</v>
      </c>
      <c r="L65" s="356">
        <f>'Русский-4 2021 расклад'!L66</f>
        <v>57.998400000000004</v>
      </c>
      <c r="M65" s="500">
        <f>'Русский-4 2022 расклад'!L65</f>
        <v>34.999999999999993</v>
      </c>
      <c r="N65" s="359">
        <f>'Русский-4 2018 расклад'!M66</f>
        <v>72.3</v>
      </c>
      <c r="O65" s="357">
        <f>'Русский-4 2019 расклад'!M66</f>
        <v>66.666666666666671</v>
      </c>
      <c r="P65" s="357">
        <f>'Русский-4 2020 расклад'!M66</f>
        <v>35.799999999999997</v>
      </c>
      <c r="Q65" s="361">
        <f>'Русский-4 2021 расклад'!M66</f>
        <v>67.44</v>
      </c>
      <c r="R65" s="513">
        <f>'Русский-4 2022 расклад'!M65</f>
        <v>35.714285714285708</v>
      </c>
      <c r="S65" s="360">
        <f>'Русский-4 2018 расклад'!N66</f>
        <v>1.992</v>
      </c>
      <c r="T65" s="356">
        <f>'Русский-4 2019 расклад'!N66</f>
        <v>0</v>
      </c>
      <c r="U65" s="356">
        <f>'Русский-4 2020 расклад'!N66</f>
        <v>26.997299999999999</v>
      </c>
      <c r="V65" s="356">
        <f>'Русский-4 2021 расклад'!N66</f>
        <v>2.0038</v>
      </c>
      <c r="W65" s="500">
        <f>'Русский-4 2022 расклад'!N65</f>
        <v>28</v>
      </c>
      <c r="X65" s="570">
        <f>'Русский-4 2018 расклад'!O66</f>
        <v>2.4</v>
      </c>
      <c r="Y65" s="357">
        <f>'Русский-4 2019 расклад'!O66</f>
        <v>0</v>
      </c>
      <c r="Z65" s="357">
        <f>'Русский-4 2020 расклад'!O66</f>
        <v>33.33</v>
      </c>
      <c r="AA65" s="361">
        <f>'Русский-4 2021 расклад'!O66</f>
        <v>2.33</v>
      </c>
      <c r="AB65" s="574">
        <f>'Русский-4 2022 расклад'!O65</f>
        <v>28.571428571428569</v>
      </c>
    </row>
    <row r="66" spans="1:28" s="336" customFormat="1" ht="15" customHeight="1" x14ac:dyDescent="0.25">
      <c r="A66" s="343">
        <v>18</v>
      </c>
      <c r="B66" s="278">
        <v>40990</v>
      </c>
      <c r="C66" s="286" t="s">
        <v>54</v>
      </c>
      <c r="D66" s="358">
        <f>'Русский-4 2018 расклад'!K67</f>
        <v>106</v>
      </c>
      <c r="E66" s="355">
        <f>'Русский-4 2019 расклад'!K67</f>
        <v>108</v>
      </c>
      <c r="F66" s="355">
        <f>'Русский-4 2020 расклад'!K67</f>
        <v>106</v>
      </c>
      <c r="G66" s="355">
        <f>'Русский-4 2021 расклад'!K67</f>
        <v>112</v>
      </c>
      <c r="H66" s="491">
        <f>'Русский-4 2022 расклад'!K66</f>
        <v>125</v>
      </c>
      <c r="I66" s="360">
        <f>'Русский-4 2018 расклад'!L67</f>
        <v>62.963999999999999</v>
      </c>
      <c r="J66" s="356">
        <f>'Русский-4 2019 расклад'!L67</f>
        <v>70.999999999999986</v>
      </c>
      <c r="K66" s="356">
        <f>'Русский-4 2020 расклад'!L67</f>
        <v>62.995800000000003</v>
      </c>
      <c r="L66" s="356">
        <f>'Русский-4 2021 расклад'!L67</f>
        <v>83.003199999999993</v>
      </c>
      <c r="M66" s="500">
        <f>'Русский-4 2022 расклад'!L66</f>
        <v>74</v>
      </c>
      <c r="N66" s="359">
        <f>'Русский-4 2018 расклад'!M67</f>
        <v>59.4</v>
      </c>
      <c r="O66" s="357">
        <f>'Русский-4 2019 расклад'!M67</f>
        <v>65.740740740740733</v>
      </c>
      <c r="P66" s="357">
        <f>'Русский-4 2020 расклад'!M67</f>
        <v>59.43</v>
      </c>
      <c r="Q66" s="361">
        <f>'Русский-4 2021 расклад'!M67</f>
        <v>74.11</v>
      </c>
      <c r="R66" s="513">
        <f>'Русский-4 2022 расклад'!M66</f>
        <v>59.2</v>
      </c>
      <c r="S66" s="360">
        <f>'Русский-4 2018 расклад'!N67</f>
        <v>2.0139999999999998</v>
      </c>
      <c r="T66" s="356">
        <f>'Русский-4 2019 расклад'!N67</f>
        <v>3</v>
      </c>
      <c r="U66" s="356">
        <f>'Русский-4 2020 расклад'!N67</f>
        <v>9.9957999999999991</v>
      </c>
      <c r="V66" s="356">
        <f>'Русский-4 2021 расклад'!N67</f>
        <v>2.0048000000000004</v>
      </c>
      <c r="W66" s="500">
        <f>'Русский-4 2022 расклад'!N66</f>
        <v>16</v>
      </c>
      <c r="X66" s="570">
        <f>'Русский-4 2018 расклад'!O67</f>
        <v>1.9</v>
      </c>
      <c r="Y66" s="357">
        <f>'Русский-4 2019 расклад'!O67</f>
        <v>2.7777777777777777</v>
      </c>
      <c r="Z66" s="357">
        <f>'Русский-4 2020 расклад'!O67</f>
        <v>9.43</v>
      </c>
      <c r="AA66" s="361">
        <f>'Русский-4 2021 расклад'!O67</f>
        <v>1.79</v>
      </c>
      <c r="AB66" s="574">
        <f>'Русский-4 2022 расклад'!O66</f>
        <v>12.8</v>
      </c>
    </row>
    <row r="67" spans="1:28" s="336" customFormat="1" ht="15" customHeight="1" thickBot="1" x14ac:dyDescent="0.3">
      <c r="A67" s="343">
        <v>19</v>
      </c>
      <c r="B67" s="280">
        <v>40133</v>
      </c>
      <c r="C67" s="287" t="s">
        <v>44</v>
      </c>
      <c r="D67" s="376">
        <f>'Русский-4 2018 расклад'!K68</f>
        <v>58</v>
      </c>
      <c r="E67" s="377">
        <f>'Русский-4 2019 расклад'!K68</f>
        <v>64</v>
      </c>
      <c r="F67" s="377">
        <f>'Русский-4 2020 расклад'!K68</f>
        <v>51</v>
      </c>
      <c r="G67" s="377">
        <f>'Русский-4 2021 расклад'!K68</f>
        <v>107</v>
      </c>
      <c r="H67" s="492">
        <f>'Русский-4 2022 расклад'!K67</f>
        <v>78</v>
      </c>
      <c r="I67" s="378">
        <f>'Русский-4 2018 расклад'!L68</f>
        <v>45.994</v>
      </c>
      <c r="J67" s="379">
        <f>'Русский-4 2019 расклад'!L68</f>
        <v>55</v>
      </c>
      <c r="K67" s="379">
        <f>'Русский-4 2020 расклад'!L68</f>
        <v>14.9991</v>
      </c>
      <c r="L67" s="467">
        <f>'Русский-4 2021 расклад'!L68</f>
        <v>76.002099999999999</v>
      </c>
      <c r="M67" s="501">
        <f>'Русский-4 2022 расклад'!L67</f>
        <v>39</v>
      </c>
      <c r="N67" s="380">
        <f>'Русский-4 2018 расклад'!M68</f>
        <v>79.3</v>
      </c>
      <c r="O67" s="381">
        <f>'Русский-4 2019 расклад'!M68</f>
        <v>85.9375</v>
      </c>
      <c r="P67" s="381">
        <f>'Русский-4 2020 расклад'!M68</f>
        <v>29.41</v>
      </c>
      <c r="Q67" s="382">
        <f>'Русский-4 2021 расклад'!M68</f>
        <v>71.03</v>
      </c>
      <c r="R67" s="514">
        <f>'Русский-4 2022 расклад'!M67</f>
        <v>50</v>
      </c>
      <c r="S67" s="378">
        <f>'Русский-4 2018 расклад'!N68</f>
        <v>0</v>
      </c>
      <c r="T67" s="379">
        <f>'Русский-4 2019 расклад'!N68</f>
        <v>0</v>
      </c>
      <c r="U67" s="379">
        <f>'Русский-4 2020 расклад'!N68</f>
        <v>12.9999</v>
      </c>
      <c r="V67" s="379">
        <f>'Русский-4 2021 расклад'!N68</f>
        <v>4.9969000000000001</v>
      </c>
      <c r="W67" s="501">
        <f>'Русский-4 2022 расклад'!N67</f>
        <v>9</v>
      </c>
      <c r="X67" s="571">
        <f>'Русский-4 2018 расклад'!O68</f>
        <v>0</v>
      </c>
      <c r="Y67" s="381">
        <f>'Русский-4 2019 расклад'!O68</f>
        <v>0</v>
      </c>
      <c r="Z67" s="381">
        <f>'Русский-4 2020 расклад'!O68</f>
        <v>25.49</v>
      </c>
      <c r="AA67" s="382">
        <f>'Русский-4 2021 расклад'!O68</f>
        <v>4.67</v>
      </c>
      <c r="AB67" s="575">
        <f>'Русский-4 2022 расклад'!O67</f>
        <v>11.538461538461538</v>
      </c>
    </row>
    <row r="68" spans="1:28" s="336" customFormat="1" ht="15" customHeight="1" thickBot="1" x14ac:dyDescent="0.3">
      <c r="A68" s="267"/>
      <c r="B68" s="290"/>
      <c r="C68" s="264" t="s">
        <v>103</v>
      </c>
      <c r="D68" s="370">
        <f>'Русский-4 2018 расклад'!K69</f>
        <v>1052</v>
      </c>
      <c r="E68" s="371">
        <f>'Русский-4 2019 расклад'!K69</f>
        <v>1266</v>
      </c>
      <c r="F68" s="371">
        <f>'Русский-4 2020 расклад'!K69</f>
        <v>1249</v>
      </c>
      <c r="G68" s="371">
        <f>'Русский-4 2021 расклад'!K69</f>
        <v>1632</v>
      </c>
      <c r="H68" s="489">
        <f>'Русский-4 2022 расклад'!K68</f>
        <v>1505</v>
      </c>
      <c r="I68" s="372">
        <f>'Русский-4 2018 расклад'!L69</f>
        <v>770.03600000000006</v>
      </c>
      <c r="J68" s="373">
        <f>'Русский-4 2019 расклад'!L69</f>
        <v>952.99600000000009</v>
      </c>
      <c r="K68" s="373">
        <f>'Русский-4 2020 расклад'!L69</f>
        <v>636.01289999999995</v>
      </c>
      <c r="L68" s="373">
        <f>'Русский-4 2021 расклад'!L69</f>
        <v>1175.9919</v>
      </c>
      <c r="M68" s="503">
        <f>'Русский-4 2022 расклад'!L68</f>
        <v>882</v>
      </c>
      <c r="N68" s="374">
        <f>'Русский-4 2018 расклад'!M69</f>
        <v>74.432051282051276</v>
      </c>
      <c r="O68" s="375">
        <f>'Русский-4 2019 расклад'!M69</f>
        <v>75.750620785952663</v>
      </c>
      <c r="P68" s="375">
        <f>'Русский-4 2020 расклад'!M69</f>
        <v>53.179300699300697</v>
      </c>
      <c r="Q68" s="375">
        <f>'Русский-4 2021 расклад'!M69</f>
        <v>72.066923076923075</v>
      </c>
      <c r="R68" s="515">
        <f>'Русский-4 2022 расклад'!M68</f>
        <v>58.267037530312237</v>
      </c>
      <c r="S68" s="372">
        <f>'Русский-4 2018 расклад'!N69</f>
        <v>38.968399999999995</v>
      </c>
      <c r="T68" s="373">
        <f>'Русский-4 2019 расклад'!N69</f>
        <v>43</v>
      </c>
      <c r="U68" s="373">
        <f>'Русский-4 2020 расклад'!N69</f>
        <v>208.01019999999997</v>
      </c>
      <c r="V68" s="373">
        <f>'Русский-4 2021 расклад'!N69</f>
        <v>47.005200000000002</v>
      </c>
      <c r="W68" s="503">
        <f>'Русский-4 2022 расклад'!N68</f>
        <v>148</v>
      </c>
      <c r="X68" s="566">
        <f>'Русский-4 2018 расклад'!O69</f>
        <v>3.9123076923076923</v>
      </c>
      <c r="Y68" s="375">
        <f>'Русский-4 2019 расклад'!O69</f>
        <v>3.4112291553595337</v>
      </c>
      <c r="Z68" s="375">
        <f>'Русский-4 2020 расклад'!O69</f>
        <v>14.06</v>
      </c>
      <c r="AA68" s="375">
        <f>'Русский-4 2021 расклад'!O69</f>
        <v>3.6671428571428573</v>
      </c>
      <c r="AB68" s="567">
        <f>'Русский-4 2022 расклад'!O68</f>
        <v>11.834704332662319</v>
      </c>
    </row>
    <row r="69" spans="1:28" s="336" customFormat="1" ht="15" customHeight="1" x14ac:dyDescent="0.25">
      <c r="A69" s="345">
        <v>1</v>
      </c>
      <c r="B69" s="346">
        <v>50040</v>
      </c>
      <c r="C69" s="347" t="s">
        <v>56</v>
      </c>
      <c r="D69" s="362">
        <f>'Русский-4 2018 расклад'!K70</f>
        <v>71</v>
      </c>
      <c r="E69" s="363">
        <f>'Русский-4 2019 расклад'!K70</f>
        <v>100</v>
      </c>
      <c r="F69" s="363">
        <f>'Русский-4 2020 расклад'!K70</f>
        <v>93</v>
      </c>
      <c r="G69" s="363">
        <f>'Русский-4 2021 расклад'!K70</f>
        <v>101</v>
      </c>
      <c r="H69" s="490">
        <f>'Русский-4 2022 расклад'!K69</f>
        <v>90</v>
      </c>
      <c r="I69" s="365">
        <f>'Русский-4 2018 расклад'!L70</f>
        <v>57.013000000000005</v>
      </c>
      <c r="J69" s="366">
        <f>'Русский-4 2019 расклад'!L70</f>
        <v>84</v>
      </c>
      <c r="K69" s="366">
        <f>'Русский-4 2020 расклад'!L70</f>
        <v>72.000600000000006</v>
      </c>
      <c r="L69" s="386">
        <f>'Русский-4 2021 расклад'!L70</f>
        <v>86.991299999999995</v>
      </c>
      <c r="M69" s="499">
        <f>'Русский-4 2022 расклад'!L69</f>
        <v>64.999999999999986</v>
      </c>
      <c r="N69" s="367">
        <f>'Русский-4 2018 расклад'!M70</f>
        <v>80.3</v>
      </c>
      <c r="O69" s="368">
        <f>'Русский-4 2019 расклад'!M70</f>
        <v>84</v>
      </c>
      <c r="P69" s="368">
        <f>'Русский-4 2020 расклад'!M70</f>
        <v>77.42</v>
      </c>
      <c r="Q69" s="369">
        <f>'Русский-4 2021 расклад'!M70</f>
        <v>86.13</v>
      </c>
      <c r="R69" s="512">
        <f>'Русский-4 2022 расклад'!M69</f>
        <v>72.222222222222214</v>
      </c>
      <c r="S69" s="365">
        <f>'Русский-4 2018 расклад'!N70</f>
        <v>0</v>
      </c>
      <c r="T69" s="366">
        <f>'Русский-4 2019 расклад'!N70</f>
        <v>0</v>
      </c>
      <c r="U69" s="366">
        <f>'Русский-4 2020 расклад'!N70</f>
        <v>0</v>
      </c>
      <c r="V69" s="366">
        <f>'Русский-4 2021 расклад'!N70</f>
        <v>0</v>
      </c>
      <c r="W69" s="499">
        <f>'Русский-4 2022 расклад'!N69</f>
        <v>0</v>
      </c>
      <c r="X69" s="569">
        <f>'Русский-4 2018 расклад'!O70</f>
        <v>0</v>
      </c>
      <c r="Y69" s="368">
        <f>'Русский-4 2019 расклад'!O70</f>
        <v>0</v>
      </c>
      <c r="Z69" s="368">
        <f>'Русский-4 2020 расклад'!O70</f>
        <v>0</v>
      </c>
      <c r="AA69" s="369">
        <f>'Русский-4 2021 расклад'!O70</f>
        <v>0</v>
      </c>
      <c r="AB69" s="573">
        <f>'Русский-4 2022 расклад'!O69</f>
        <v>0</v>
      </c>
    </row>
    <row r="70" spans="1:28" s="336" customFormat="1" ht="15" customHeight="1" x14ac:dyDescent="0.25">
      <c r="A70" s="343">
        <v>2</v>
      </c>
      <c r="B70" s="278">
        <v>50003</v>
      </c>
      <c r="C70" s="286" t="s">
        <v>55</v>
      </c>
      <c r="D70" s="358">
        <f>'Русский-4 2018 расклад'!K71</f>
        <v>106</v>
      </c>
      <c r="E70" s="355">
        <f>'Русский-4 2019 расклад'!K71</f>
        <v>120</v>
      </c>
      <c r="F70" s="355">
        <f>'Русский-4 2020 расклад'!K71</f>
        <v>77</v>
      </c>
      <c r="G70" s="355">
        <f>'Русский-4 2021 расклад'!K71</f>
        <v>115</v>
      </c>
      <c r="H70" s="491">
        <f>'Русский-4 2022 расклад'!K70</f>
        <v>96</v>
      </c>
      <c r="I70" s="360">
        <f>'Русский-4 2018 расклад'!L71</f>
        <v>89.04</v>
      </c>
      <c r="J70" s="356">
        <f>'Русский-4 2019 расклад'!L71</f>
        <v>108.99600000000001</v>
      </c>
      <c r="K70" s="356">
        <f>'Русский-4 2020 расклад'!L71</f>
        <v>49.996100000000006</v>
      </c>
      <c r="L70" s="356">
        <f>'Русский-4 2021 расклад'!L71</f>
        <v>100.99299999999999</v>
      </c>
      <c r="M70" s="500">
        <f>'Русский-4 2022 расклад'!L70</f>
        <v>59</v>
      </c>
      <c r="N70" s="359">
        <f>'Русский-4 2018 расклад'!M71</f>
        <v>84</v>
      </c>
      <c r="O70" s="357">
        <f>'Русский-4 2019 расклад'!M71</f>
        <v>90.83</v>
      </c>
      <c r="P70" s="357">
        <f>'Русский-4 2020 расклад'!M71</f>
        <v>64.930000000000007</v>
      </c>
      <c r="Q70" s="361">
        <f>'Русский-4 2021 расклад'!M71</f>
        <v>87.82</v>
      </c>
      <c r="R70" s="513">
        <f>'Русский-4 2022 расклад'!M70</f>
        <v>61.458333333333329</v>
      </c>
      <c r="S70" s="360">
        <f>'Русский-4 2018 расклад'!N71</f>
        <v>0</v>
      </c>
      <c r="T70" s="356">
        <f>'Русский-4 2019 расклад'!N71</f>
        <v>0</v>
      </c>
      <c r="U70" s="356">
        <f>'Русский-4 2020 расклад'!N71</f>
        <v>3.9963000000000006</v>
      </c>
      <c r="V70" s="356">
        <f>'Русский-4 2021 расклад'!N71</f>
        <v>1.0004999999999999</v>
      </c>
      <c r="W70" s="500">
        <f>'Русский-4 2022 расклад'!N70</f>
        <v>9</v>
      </c>
      <c r="X70" s="570">
        <f>'Русский-4 2018 расклад'!O71</f>
        <v>0</v>
      </c>
      <c r="Y70" s="357">
        <f>'Русский-4 2019 расклад'!O71</f>
        <v>0</v>
      </c>
      <c r="Z70" s="357">
        <f>'Русский-4 2020 расклад'!O71</f>
        <v>5.19</v>
      </c>
      <c r="AA70" s="361">
        <f>'Русский-4 2021 расклад'!O71</f>
        <v>0.87</v>
      </c>
      <c r="AB70" s="574">
        <f>'Русский-4 2022 расклад'!O70</f>
        <v>9.375</v>
      </c>
    </row>
    <row r="71" spans="1:28" s="336" customFormat="1" ht="15" customHeight="1" x14ac:dyDescent="0.25">
      <c r="A71" s="343">
        <v>3</v>
      </c>
      <c r="B71" s="278">
        <v>50060</v>
      </c>
      <c r="C71" s="286" t="s">
        <v>157</v>
      </c>
      <c r="D71" s="358">
        <f>'Русский-4 2018 расклад'!K72</f>
        <v>50</v>
      </c>
      <c r="E71" s="355">
        <f>'Русский-4 2019 расклад'!K72</f>
        <v>75</v>
      </c>
      <c r="F71" s="355">
        <f>'Русский-4 2020 расклад'!K72</f>
        <v>128</v>
      </c>
      <c r="G71" s="355">
        <f>'Русский-4 2021 расклад'!K72</f>
        <v>172</v>
      </c>
      <c r="H71" s="491">
        <f>'Русский-4 2022 расклад'!K71</f>
        <v>158</v>
      </c>
      <c r="I71" s="360">
        <f>'Русский-4 2018 расклад'!L72</f>
        <v>44</v>
      </c>
      <c r="J71" s="356">
        <f>'Русский-4 2019 расклад'!L72</f>
        <v>73.000000000000014</v>
      </c>
      <c r="K71" s="356">
        <f>'Русский-4 2020 расклад'!L72</f>
        <v>86.003199999999993</v>
      </c>
      <c r="L71" s="356">
        <f>'Русский-4 2021 расклад'!L72</f>
        <v>129</v>
      </c>
      <c r="M71" s="500">
        <f>'Русский-4 2022 расклад'!L71</f>
        <v>92</v>
      </c>
      <c r="N71" s="359">
        <f>'Русский-4 2018 расклад'!M72</f>
        <v>88</v>
      </c>
      <c r="O71" s="357">
        <f>'Русский-4 2019 расклад'!M72</f>
        <v>97.333333333333343</v>
      </c>
      <c r="P71" s="357">
        <f>'Русский-4 2020 расклад'!M72</f>
        <v>67.19</v>
      </c>
      <c r="Q71" s="361">
        <f>'Русский-4 2021 расклад'!M72</f>
        <v>75</v>
      </c>
      <c r="R71" s="513">
        <f>'Русский-4 2022 расклад'!M71</f>
        <v>58.22784810126582</v>
      </c>
      <c r="S71" s="360">
        <f>'Русский-4 2018 расклад'!N72</f>
        <v>0</v>
      </c>
      <c r="T71" s="356">
        <f>'Русский-4 2019 расклад'!N72</f>
        <v>0</v>
      </c>
      <c r="U71" s="356">
        <f>'Русский-4 2020 расклад'!N72</f>
        <v>10.995200000000001</v>
      </c>
      <c r="V71" s="356">
        <f>'Русский-4 2021 расклад'!N72</f>
        <v>0</v>
      </c>
      <c r="W71" s="500">
        <f>'Русский-4 2022 расклад'!N71</f>
        <v>12</v>
      </c>
      <c r="X71" s="570">
        <f>'Русский-4 2018 расклад'!O72</f>
        <v>0</v>
      </c>
      <c r="Y71" s="357">
        <f>'Русский-4 2019 расклад'!O72</f>
        <v>0</v>
      </c>
      <c r="Z71" s="357">
        <f>'Русский-4 2020 расклад'!O72</f>
        <v>8.59</v>
      </c>
      <c r="AA71" s="361">
        <f>'Русский-4 2021 расклад'!O72</f>
        <v>0</v>
      </c>
      <c r="AB71" s="574">
        <f>'Русский-4 2022 расклад'!O71</f>
        <v>7.59493670886076</v>
      </c>
    </row>
    <row r="72" spans="1:28" s="336" customFormat="1" ht="15" customHeight="1" x14ac:dyDescent="0.25">
      <c r="A72" s="343">
        <v>4</v>
      </c>
      <c r="B72" s="278">
        <v>50170</v>
      </c>
      <c r="C72" s="286" t="s">
        <v>158</v>
      </c>
      <c r="D72" s="358">
        <f>'Русский-4 2018 расклад'!K73</f>
        <v>46</v>
      </c>
      <c r="E72" s="355">
        <f>'Русский-4 2019 расклад'!K73</f>
        <v>74</v>
      </c>
      <c r="F72" s="355">
        <f>'Русский-4 2020 расклад'!K73</f>
        <v>79</v>
      </c>
      <c r="G72" s="355">
        <f>'Русский-4 2021 расклад'!K73</f>
        <v>71</v>
      </c>
      <c r="H72" s="491">
        <f>'Русский-4 2022 расклад'!K72</f>
        <v>74</v>
      </c>
      <c r="I72" s="360">
        <f>'Русский-4 2018 расклад'!L73</f>
        <v>14.996000000000002</v>
      </c>
      <c r="J72" s="356">
        <f>'Русский-4 2019 расклад'!L73</f>
        <v>48</v>
      </c>
      <c r="K72" s="356">
        <f>'Русский-4 2020 расклад'!L73</f>
        <v>41.996399999999994</v>
      </c>
      <c r="L72" s="356">
        <f>'Русский-4 2021 расклад'!L73</f>
        <v>37.999199999999995</v>
      </c>
      <c r="M72" s="500">
        <f>'Русский-4 2022 расклад'!L72</f>
        <v>43</v>
      </c>
      <c r="N72" s="359">
        <f>'Русский-4 2018 расклад'!M73</f>
        <v>32.6</v>
      </c>
      <c r="O72" s="357">
        <f>'Русский-4 2019 расклад'!M73</f>
        <v>64.86486486486487</v>
      </c>
      <c r="P72" s="357">
        <f>'Русский-4 2020 расклад'!M73</f>
        <v>53.16</v>
      </c>
      <c r="Q72" s="361">
        <f>'Русский-4 2021 расклад'!M73</f>
        <v>53.519999999999996</v>
      </c>
      <c r="R72" s="513">
        <f>'Русский-4 2022 расклад'!M72</f>
        <v>58.108108108108112</v>
      </c>
      <c r="S72" s="360">
        <f>'Русский-4 2018 расклад'!N73</f>
        <v>8.0039999999999996</v>
      </c>
      <c r="T72" s="356">
        <f>'Русский-4 2019 расклад'!N73</f>
        <v>5</v>
      </c>
      <c r="U72" s="356">
        <f>'Русский-4 2020 расклад'!N73</f>
        <v>1.9986999999999997</v>
      </c>
      <c r="V72" s="356">
        <f>'Русский-4 2021 расклад'!N73</f>
        <v>9.9968000000000004</v>
      </c>
      <c r="W72" s="500">
        <f>'Русский-4 2022 расклад'!N72</f>
        <v>8</v>
      </c>
      <c r="X72" s="570">
        <f>'Русский-4 2018 расклад'!O73</f>
        <v>17.399999999999999</v>
      </c>
      <c r="Y72" s="357">
        <f>'Русский-4 2019 расклад'!O73</f>
        <v>6.756756756756757</v>
      </c>
      <c r="Z72" s="357">
        <f>'Русский-4 2020 расклад'!O73</f>
        <v>2.5299999999999998</v>
      </c>
      <c r="AA72" s="361">
        <f>'Русский-4 2021 расклад'!O73</f>
        <v>14.08</v>
      </c>
      <c r="AB72" s="574">
        <f>'Русский-4 2022 расклад'!O72</f>
        <v>10.810810810810811</v>
      </c>
    </row>
    <row r="73" spans="1:28" s="336" customFormat="1" ht="15" customHeight="1" x14ac:dyDescent="0.25">
      <c r="A73" s="343">
        <v>5</v>
      </c>
      <c r="B73" s="278">
        <v>50230</v>
      </c>
      <c r="C73" s="286" t="s">
        <v>60</v>
      </c>
      <c r="D73" s="358">
        <f>'Русский-4 2018 расклад'!K74</f>
        <v>71</v>
      </c>
      <c r="E73" s="355">
        <f>'Русский-4 2019 расклад'!K74</f>
        <v>76</v>
      </c>
      <c r="F73" s="355">
        <f>'Русский-4 2020 расклад'!K74</f>
        <v>86</v>
      </c>
      <c r="G73" s="355">
        <f>'Русский-4 2021 расклад'!K74</f>
        <v>110</v>
      </c>
      <c r="H73" s="491">
        <f>'Русский-4 2022 расклад'!K73</f>
        <v>78</v>
      </c>
      <c r="I73" s="360">
        <f>'Русский-4 2018 расклад'!L74</f>
        <v>64.965000000000003</v>
      </c>
      <c r="J73" s="356">
        <f>'Русский-4 2019 расклад'!L74</f>
        <v>60</v>
      </c>
      <c r="K73" s="356">
        <f>'Русский-4 2020 расклад'!L74</f>
        <v>23.004999999999999</v>
      </c>
      <c r="L73" s="356">
        <f>'Русский-4 2021 расклад'!L74</f>
        <v>81.003999999999991</v>
      </c>
      <c r="M73" s="500">
        <f>'Русский-4 2022 расклад'!L73</f>
        <v>41</v>
      </c>
      <c r="N73" s="359">
        <f>'Русский-4 2018 расклад'!M74</f>
        <v>91.5</v>
      </c>
      <c r="O73" s="357">
        <f>'Русский-4 2019 расклад'!M74</f>
        <v>78.94736842105263</v>
      </c>
      <c r="P73" s="357">
        <f>'Русский-4 2020 расклад'!M74</f>
        <v>26.75</v>
      </c>
      <c r="Q73" s="361">
        <f>'Русский-4 2021 расклад'!M74</f>
        <v>73.64</v>
      </c>
      <c r="R73" s="513">
        <f>'Русский-4 2022 расклад'!M73</f>
        <v>52.564102564102569</v>
      </c>
      <c r="S73" s="360">
        <f>'Русский-4 2018 расклад'!N74</f>
        <v>0</v>
      </c>
      <c r="T73" s="356">
        <f>'Русский-4 2019 расклад'!N74</f>
        <v>4</v>
      </c>
      <c r="U73" s="356">
        <f>'Русский-4 2020 расклад'!N74</f>
        <v>31.002999999999997</v>
      </c>
      <c r="V73" s="356">
        <f>'Русский-4 2021 расклад'!N74</f>
        <v>3.0030000000000001</v>
      </c>
      <c r="W73" s="500">
        <f>'Русский-4 2022 расклад'!N73</f>
        <v>11</v>
      </c>
      <c r="X73" s="570">
        <f>'Русский-4 2018 расклад'!O74</f>
        <v>0</v>
      </c>
      <c r="Y73" s="357">
        <f>'Русский-4 2019 расклад'!O74</f>
        <v>5.2631578947368425</v>
      </c>
      <c r="Z73" s="357">
        <f>'Русский-4 2020 расклад'!O74</f>
        <v>36.049999999999997</v>
      </c>
      <c r="AA73" s="361">
        <f>'Русский-4 2021 расклад'!O74</f>
        <v>2.73</v>
      </c>
      <c r="AB73" s="574">
        <f>'Русский-4 2022 расклад'!O73</f>
        <v>14.102564102564102</v>
      </c>
    </row>
    <row r="74" spans="1:28" s="336" customFormat="1" ht="15" customHeight="1" x14ac:dyDescent="0.25">
      <c r="A74" s="343">
        <v>6</v>
      </c>
      <c r="B74" s="278">
        <v>50340</v>
      </c>
      <c r="C74" s="286" t="s">
        <v>159</v>
      </c>
      <c r="D74" s="358">
        <f>'Русский-4 2018 расклад'!K75</f>
        <v>88</v>
      </c>
      <c r="E74" s="355">
        <f>'Русский-4 2019 расклад'!K75</f>
        <v>58</v>
      </c>
      <c r="F74" s="355">
        <f>'Русский-4 2020 расклад'!K75</f>
        <v>65</v>
      </c>
      <c r="G74" s="355">
        <f>'Русский-4 2021 расклад'!K75</f>
        <v>83</v>
      </c>
      <c r="H74" s="491">
        <f>'Русский-4 2022 расклад'!K74</f>
        <v>76</v>
      </c>
      <c r="I74" s="360">
        <f>'Русский-4 2018 расклад'!L75</f>
        <v>61.952000000000005</v>
      </c>
      <c r="J74" s="356">
        <f>'Русский-4 2019 расклад'!L75</f>
        <v>39</v>
      </c>
      <c r="K74" s="356">
        <f>'Русский-4 2020 расклад'!L75</f>
        <v>43.998499999999993</v>
      </c>
      <c r="L74" s="356">
        <f>'Русский-4 2021 расклад'!L75</f>
        <v>57.004400000000004</v>
      </c>
      <c r="M74" s="500">
        <f>'Русский-4 2022 расклад'!L74</f>
        <v>55</v>
      </c>
      <c r="N74" s="359">
        <f>'Русский-4 2018 расклад'!M75</f>
        <v>70.400000000000006</v>
      </c>
      <c r="O74" s="357">
        <f>'Русский-4 2019 расклад'!M75</f>
        <v>67.241379310344826</v>
      </c>
      <c r="P74" s="357">
        <f>'Русский-4 2020 расклад'!M75</f>
        <v>67.69</v>
      </c>
      <c r="Q74" s="361">
        <f>'Русский-4 2021 расклад'!M75</f>
        <v>68.680000000000007</v>
      </c>
      <c r="R74" s="513">
        <f>'Русский-4 2022 расклад'!M74</f>
        <v>72.368421052631575</v>
      </c>
      <c r="S74" s="360">
        <f>'Русский-4 2018 расклад'!N75</f>
        <v>8.0079999999999991</v>
      </c>
      <c r="T74" s="356">
        <f>'Русский-4 2019 расклад'!N75</f>
        <v>4</v>
      </c>
      <c r="U74" s="356">
        <f>'Русский-4 2020 расклад'!N75</f>
        <v>2.0020000000000002</v>
      </c>
      <c r="V74" s="356">
        <f>'Русский-4 2021 расклад'!N75</f>
        <v>0</v>
      </c>
      <c r="W74" s="500">
        <f>'Русский-4 2022 расклад'!N74</f>
        <v>6.9999999999999991</v>
      </c>
      <c r="X74" s="570">
        <f>'Русский-4 2018 расклад'!O75</f>
        <v>9.1</v>
      </c>
      <c r="Y74" s="357">
        <f>'Русский-4 2019 расклад'!O75</f>
        <v>6.8965517241379306</v>
      </c>
      <c r="Z74" s="357">
        <f>'Русский-4 2020 расклад'!O75</f>
        <v>3.08</v>
      </c>
      <c r="AA74" s="361">
        <f>'Русский-4 2021 расклад'!O75</f>
        <v>0</v>
      </c>
      <c r="AB74" s="574">
        <f>'Русский-4 2022 расклад'!O74</f>
        <v>9.2105263157894726</v>
      </c>
    </row>
    <row r="75" spans="1:28" s="336" customFormat="1" ht="15" customHeight="1" x14ac:dyDescent="0.25">
      <c r="A75" s="343">
        <v>7</v>
      </c>
      <c r="B75" s="278">
        <v>50420</v>
      </c>
      <c r="C75" s="286" t="s">
        <v>160</v>
      </c>
      <c r="D75" s="358">
        <f>'Русский-4 2018 расклад'!K76</f>
        <v>98</v>
      </c>
      <c r="E75" s="355">
        <f>'Русский-4 2019 расклад'!K76</f>
        <v>80</v>
      </c>
      <c r="F75" s="355">
        <f>'Русский-4 2020 расклад'!K76</f>
        <v>91</v>
      </c>
      <c r="G75" s="355">
        <f>'Русский-4 2021 расклад'!K76</f>
        <v>107</v>
      </c>
      <c r="H75" s="491">
        <f>'Русский-4 2022 расклад'!K75</f>
        <v>95</v>
      </c>
      <c r="I75" s="360">
        <f>'Русский-4 2018 расклад'!L76</f>
        <v>83.005999999999986</v>
      </c>
      <c r="J75" s="356">
        <f>'Русский-4 2019 расклад'!L76</f>
        <v>63</v>
      </c>
      <c r="K75" s="356">
        <f>'Русский-4 2020 расклад'!L76</f>
        <v>70.998200000000011</v>
      </c>
      <c r="L75" s="356">
        <f>'Русский-4 2021 расклад'!L76</f>
        <v>80.999000000000009</v>
      </c>
      <c r="M75" s="500">
        <f>'Русский-4 2022 расклад'!L75</f>
        <v>68</v>
      </c>
      <c r="N75" s="359">
        <f>'Русский-4 2018 расклад'!M76</f>
        <v>84.699999999999989</v>
      </c>
      <c r="O75" s="357">
        <f>'Русский-4 2019 расклад'!M76</f>
        <v>78.75</v>
      </c>
      <c r="P75" s="357">
        <f>'Русский-4 2020 расклад'!M76</f>
        <v>78.02000000000001</v>
      </c>
      <c r="Q75" s="361">
        <f>'Русский-4 2021 расклад'!M76</f>
        <v>75.7</v>
      </c>
      <c r="R75" s="513">
        <f>'Русский-4 2022 расклад'!M75</f>
        <v>71.578947368421055</v>
      </c>
      <c r="S75" s="360">
        <f>'Русский-4 2018 расклад'!N76</f>
        <v>0</v>
      </c>
      <c r="T75" s="356">
        <f>'Русский-4 2019 расклад'!N76</f>
        <v>0</v>
      </c>
      <c r="U75" s="356">
        <f>'Русский-4 2020 расклад'!N76</f>
        <v>0</v>
      </c>
      <c r="V75" s="356">
        <f>'Русский-4 2021 расклад'!N76</f>
        <v>0</v>
      </c>
      <c r="W75" s="500">
        <f>'Русский-4 2022 расклад'!N75</f>
        <v>0</v>
      </c>
      <c r="X75" s="570">
        <f>'Русский-4 2018 расклад'!O76</f>
        <v>0</v>
      </c>
      <c r="Y75" s="357">
        <f>'Русский-4 2019 расклад'!O76</f>
        <v>0</v>
      </c>
      <c r="Z75" s="357">
        <f>'Русский-4 2020 расклад'!O76</f>
        <v>0</v>
      </c>
      <c r="AA75" s="361">
        <f>'Русский-4 2021 расклад'!O76</f>
        <v>0</v>
      </c>
      <c r="AB75" s="574">
        <f>'Русский-4 2022 расклад'!O75</f>
        <v>0</v>
      </c>
    </row>
    <row r="76" spans="1:28" s="336" customFormat="1" ht="15" customHeight="1" x14ac:dyDescent="0.25">
      <c r="A76" s="343">
        <v>8</v>
      </c>
      <c r="B76" s="346">
        <v>50450</v>
      </c>
      <c r="C76" s="347" t="s">
        <v>161</v>
      </c>
      <c r="D76" s="358">
        <f>'Русский-4 2018 расклад'!K77</f>
        <v>99</v>
      </c>
      <c r="E76" s="355">
        <f>'Русский-4 2019 расклад'!K77</f>
        <v>132</v>
      </c>
      <c r="F76" s="355">
        <f>'Русский-4 2020 расклад'!K77</f>
        <v>139</v>
      </c>
      <c r="G76" s="355">
        <f>'Русский-4 2021 расклад'!K77</f>
        <v>163</v>
      </c>
      <c r="H76" s="491">
        <f>'Русский-4 2022 расклад'!K76</f>
        <v>168</v>
      </c>
      <c r="I76" s="360">
        <f>'Русский-4 2018 расклад'!L77</f>
        <v>49.005000000000003</v>
      </c>
      <c r="J76" s="356">
        <f>'Русский-4 2019 расклад'!L77</f>
        <v>80</v>
      </c>
      <c r="K76" s="356">
        <f>'Русский-4 2020 расклад'!L77</f>
        <v>77.006</v>
      </c>
      <c r="L76" s="356">
        <f>'Русский-4 2021 расклад'!L77</f>
        <v>114.9965</v>
      </c>
      <c r="M76" s="500">
        <f>'Русский-4 2022 расклад'!L76</f>
        <v>109.99999999999999</v>
      </c>
      <c r="N76" s="359">
        <f>'Русский-4 2018 расклад'!M77</f>
        <v>49.5</v>
      </c>
      <c r="O76" s="357">
        <f>'Русский-4 2019 расклад'!M77</f>
        <v>60.606060606060609</v>
      </c>
      <c r="P76" s="357">
        <f>'Русский-4 2020 расклад'!M77</f>
        <v>55.400000000000006</v>
      </c>
      <c r="Q76" s="361">
        <f>'Русский-4 2021 расклад'!M77</f>
        <v>70.55</v>
      </c>
      <c r="R76" s="513">
        <f>'Русский-4 2022 расклад'!M76</f>
        <v>65.476190476190467</v>
      </c>
      <c r="S76" s="360">
        <f>'Русский-4 2018 расклад'!N77</f>
        <v>13.958999999999998</v>
      </c>
      <c r="T76" s="356">
        <f>'Русский-4 2019 расклад'!N77</f>
        <v>12</v>
      </c>
      <c r="U76" s="356">
        <f>'Русский-4 2020 расклад'!N77</f>
        <v>25.006099999999996</v>
      </c>
      <c r="V76" s="356">
        <f>'Русский-4 2021 расклад'!N77</f>
        <v>0</v>
      </c>
      <c r="W76" s="500">
        <f>'Русский-4 2022 расклад'!N76</f>
        <v>2</v>
      </c>
      <c r="X76" s="570">
        <f>'Русский-4 2018 расклад'!O77</f>
        <v>14.1</v>
      </c>
      <c r="Y76" s="357">
        <f>'Русский-4 2019 расклад'!O77</f>
        <v>9.0909090909090917</v>
      </c>
      <c r="Z76" s="357">
        <f>'Русский-4 2020 расклад'!O77</f>
        <v>17.989999999999998</v>
      </c>
      <c r="AA76" s="361">
        <f>'Русский-4 2021 расклад'!O77</f>
        <v>0</v>
      </c>
      <c r="AB76" s="574">
        <f>'Русский-4 2022 расклад'!O76</f>
        <v>1.1904761904761905</v>
      </c>
    </row>
    <row r="77" spans="1:28" s="336" customFormat="1" ht="15" customHeight="1" x14ac:dyDescent="0.25">
      <c r="A77" s="343">
        <v>9</v>
      </c>
      <c r="B77" s="278">
        <v>50620</v>
      </c>
      <c r="C77" s="286" t="s">
        <v>64</v>
      </c>
      <c r="D77" s="358">
        <f>'Русский-4 2018 расклад'!K78</f>
        <v>80</v>
      </c>
      <c r="E77" s="355">
        <f>'Русский-4 2019 расклад'!K78</f>
        <v>78</v>
      </c>
      <c r="F77" s="355">
        <f>'Русский-4 2020 расклад'!K78</f>
        <v>49</v>
      </c>
      <c r="G77" s="355">
        <f>'Русский-4 2021 расклад'!K78</f>
        <v>79</v>
      </c>
      <c r="H77" s="491">
        <f>'Русский-4 2022 расклад'!K77</f>
        <v>76</v>
      </c>
      <c r="I77" s="360">
        <f>'Русский-4 2018 расклад'!L78</f>
        <v>32.96</v>
      </c>
      <c r="J77" s="356">
        <f>'Русский-4 2019 расклад'!L78</f>
        <v>55</v>
      </c>
      <c r="K77" s="356">
        <f>'Русский-4 2020 расклад'!L78</f>
        <v>7.0020999999999995</v>
      </c>
      <c r="L77" s="356">
        <f>'Русский-4 2021 расклад'!L78</f>
        <v>30.999600000000001</v>
      </c>
      <c r="M77" s="500">
        <f>'Русский-4 2022 расклад'!L77</f>
        <v>39</v>
      </c>
      <c r="N77" s="359">
        <f>'Русский-4 2018 расклад'!M78</f>
        <v>41.2</v>
      </c>
      <c r="O77" s="357">
        <f>'Русский-4 2019 расклад'!M78</f>
        <v>70.512820512820511</v>
      </c>
      <c r="P77" s="357">
        <f>'Русский-4 2020 расклад'!M78</f>
        <v>14.29</v>
      </c>
      <c r="Q77" s="361">
        <f>'Русский-4 2021 расклад'!M78</f>
        <v>39.24</v>
      </c>
      <c r="R77" s="513">
        <f>'Русский-4 2022 расклад'!M77</f>
        <v>51.315789473684212</v>
      </c>
      <c r="S77" s="360">
        <f>'Русский-4 2018 расклад'!N78</f>
        <v>4</v>
      </c>
      <c r="T77" s="356">
        <f>'Русский-4 2019 расклад'!N78</f>
        <v>2.0000000000000004</v>
      </c>
      <c r="U77" s="356">
        <f>'Русский-4 2020 расклад'!N78</f>
        <v>0.99960000000000004</v>
      </c>
      <c r="V77" s="356">
        <f>'Русский-4 2021 расклад'!N78</f>
        <v>8.0027000000000008</v>
      </c>
      <c r="W77" s="500">
        <f>'Русский-4 2022 расклад'!N77</f>
        <v>7.9999999999999991</v>
      </c>
      <c r="X77" s="570">
        <f>'Русский-4 2018 расклад'!O78</f>
        <v>5</v>
      </c>
      <c r="Y77" s="357">
        <f>'Русский-4 2019 расклад'!O78</f>
        <v>2.5641025641025643</v>
      </c>
      <c r="Z77" s="357">
        <f>'Русский-4 2020 расклад'!O78</f>
        <v>2.04</v>
      </c>
      <c r="AA77" s="361">
        <f>'Русский-4 2021 расклад'!O78</f>
        <v>10.130000000000001</v>
      </c>
      <c r="AB77" s="574">
        <f>'Русский-4 2022 расклад'!O77</f>
        <v>10.526315789473683</v>
      </c>
    </row>
    <row r="78" spans="1:28" s="336" customFormat="1" ht="15" customHeight="1" x14ac:dyDescent="0.25">
      <c r="A78" s="343">
        <v>10</v>
      </c>
      <c r="B78" s="278">
        <v>50760</v>
      </c>
      <c r="C78" s="286" t="s">
        <v>162</v>
      </c>
      <c r="D78" s="358">
        <f>'Русский-4 2018 расклад'!K79</f>
        <v>95</v>
      </c>
      <c r="E78" s="355">
        <f>'Русский-4 2019 расклад'!K79</f>
        <v>122</v>
      </c>
      <c r="F78" s="355">
        <f>'Русский-4 2020 расклад'!K79</f>
        <v>121</v>
      </c>
      <c r="G78" s="355">
        <f>'Русский-4 2021 расклад'!K79</f>
        <v>234</v>
      </c>
      <c r="H78" s="491">
        <f>'Русский-4 2022 расклад'!K78</f>
        <v>118</v>
      </c>
      <c r="I78" s="360">
        <f>'Русский-4 2018 расклад'!L79</f>
        <v>77.044999999999987</v>
      </c>
      <c r="J78" s="356">
        <f>'Русский-4 2019 расклад'!L79</f>
        <v>78</v>
      </c>
      <c r="K78" s="356">
        <f>'Русский-4 2020 расклад'!L79</f>
        <v>41.006900000000002</v>
      </c>
      <c r="L78" s="356">
        <f>'Русский-4 2021 расклад'!L79</f>
        <v>189.0018</v>
      </c>
      <c r="M78" s="500">
        <f>'Русский-4 2022 расклад'!L78</f>
        <v>37.999999999999993</v>
      </c>
      <c r="N78" s="359">
        <f>'Русский-4 2018 расклад'!M79</f>
        <v>81.099999999999994</v>
      </c>
      <c r="O78" s="357">
        <f>'Русский-4 2019 расклад'!M79</f>
        <v>63.934426229508198</v>
      </c>
      <c r="P78" s="357">
        <f>'Русский-4 2020 расклад'!M79</f>
        <v>33.89</v>
      </c>
      <c r="Q78" s="361">
        <f>'Русский-4 2021 расклад'!M79</f>
        <v>80.77</v>
      </c>
      <c r="R78" s="513">
        <f>'Русский-4 2022 расклад'!M78</f>
        <v>32.20338983050847</v>
      </c>
      <c r="S78" s="360">
        <f>'Русский-4 2018 расклад'!N79</f>
        <v>0</v>
      </c>
      <c r="T78" s="356">
        <f>'Русский-4 2019 расклад'!N79</f>
        <v>0</v>
      </c>
      <c r="U78" s="356">
        <f>'Русский-4 2020 расклад'!N79</f>
        <v>35.005299999999998</v>
      </c>
      <c r="V78" s="356">
        <f>'Русский-4 2021 расклад'!N79</f>
        <v>0</v>
      </c>
      <c r="W78" s="500">
        <f>'Русский-4 2022 расклад'!N78</f>
        <v>46</v>
      </c>
      <c r="X78" s="570">
        <f>'Русский-4 2018 расклад'!O79</f>
        <v>0</v>
      </c>
      <c r="Y78" s="357">
        <f>'Русский-4 2019 расклад'!O79</f>
        <v>0</v>
      </c>
      <c r="Z78" s="357">
        <f>'Русский-4 2020 расклад'!O79</f>
        <v>28.93</v>
      </c>
      <c r="AA78" s="361">
        <f>'Русский-4 2021 расклад'!O79</f>
        <v>0</v>
      </c>
      <c r="AB78" s="574">
        <f>'Русский-4 2022 расклад'!O78</f>
        <v>38.983050847457626</v>
      </c>
    </row>
    <row r="79" spans="1:28" s="336" customFormat="1" ht="15" customHeight="1" x14ac:dyDescent="0.25">
      <c r="A79" s="343">
        <v>11</v>
      </c>
      <c r="B79" s="278">
        <v>50780</v>
      </c>
      <c r="C79" s="286" t="s">
        <v>163</v>
      </c>
      <c r="D79" s="358">
        <f>'Русский-4 2018 расклад'!K80</f>
        <v>104</v>
      </c>
      <c r="E79" s="355">
        <f>'Русский-4 2019 расклад'!K80</f>
        <v>134</v>
      </c>
      <c r="F79" s="355">
        <f>'Русский-4 2020 расклад'!K80</f>
        <v>138</v>
      </c>
      <c r="G79" s="355">
        <f>'Русский-4 2021 расклад'!K80</f>
        <v>157</v>
      </c>
      <c r="H79" s="491">
        <f>'Русский-4 2022 расклад'!K79</f>
        <v>158</v>
      </c>
      <c r="I79" s="360">
        <f>'Русский-4 2018 расклад'!L80</f>
        <v>86.007999999999996</v>
      </c>
      <c r="J79" s="356">
        <f>'Русский-4 2019 расклад'!L80</f>
        <v>102</v>
      </c>
      <c r="K79" s="356">
        <f>'Русский-4 2020 расклад'!L80</f>
        <v>25.999200000000002</v>
      </c>
      <c r="L79" s="356">
        <f>'Русский-4 2021 расклад'!L80</f>
        <v>87.998500000000007</v>
      </c>
      <c r="M79" s="500">
        <f>'Русский-4 2022 расклад'!L79</f>
        <v>103</v>
      </c>
      <c r="N79" s="359">
        <f>'Русский-4 2018 расклад'!M80</f>
        <v>82.699999999999989</v>
      </c>
      <c r="O79" s="357">
        <f>'Русский-4 2019 расклад'!M80</f>
        <v>76.119402985074629</v>
      </c>
      <c r="P79" s="357">
        <f>'Русский-4 2020 расклад'!M80</f>
        <v>18.84</v>
      </c>
      <c r="Q79" s="361">
        <f>'Русский-4 2021 расклад'!M80</f>
        <v>56.05</v>
      </c>
      <c r="R79" s="513">
        <f>'Русский-4 2022 расклад'!M79</f>
        <v>65.189873417721515</v>
      </c>
      <c r="S79" s="360">
        <f>'Русский-4 2018 расклад'!N80</f>
        <v>0.99840000000000007</v>
      </c>
      <c r="T79" s="356">
        <f>'Русский-4 2019 расклад'!N80</f>
        <v>6</v>
      </c>
      <c r="U79" s="356">
        <f>'Русский-4 2020 расклад'!N80</f>
        <v>66.005399999999995</v>
      </c>
      <c r="V79" s="356">
        <f>'Русский-4 2021 расклад'!N80</f>
        <v>20.001799999999999</v>
      </c>
      <c r="W79" s="500">
        <f>'Русский-4 2022 расклад'!N79</f>
        <v>20</v>
      </c>
      <c r="X79" s="570">
        <f>'Русский-4 2018 расклад'!O80</f>
        <v>0.96</v>
      </c>
      <c r="Y79" s="357">
        <f>'Русский-4 2019 расклад'!O80</f>
        <v>4.4776119402985071</v>
      </c>
      <c r="Z79" s="357">
        <f>'Русский-4 2020 расклад'!O80</f>
        <v>47.83</v>
      </c>
      <c r="AA79" s="361">
        <f>'Русский-4 2021 расклад'!O80</f>
        <v>12.74</v>
      </c>
      <c r="AB79" s="574">
        <f>'Русский-4 2022 расклад'!O79</f>
        <v>12.658227848101266</v>
      </c>
    </row>
    <row r="80" spans="1:28" s="336" customFormat="1" ht="15" customHeight="1" x14ac:dyDescent="0.25">
      <c r="A80" s="343">
        <v>12</v>
      </c>
      <c r="B80" s="278">
        <v>50930</v>
      </c>
      <c r="C80" s="286" t="s">
        <v>164</v>
      </c>
      <c r="D80" s="358">
        <f>'Русский-4 2018 расклад'!K81</f>
        <v>51</v>
      </c>
      <c r="E80" s="355">
        <f>'Русский-4 2019 расклад'!K81</f>
        <v>83</v>
      </c>
      <c r="F80" s="355">
        <f>'Русский-4 2020 расклад'!K81</f>
        <v>53</v>
      </c>
      <c r="G80" s="355">
        <f>'Русский-4 2021 расклад'!K81</f>
        <v>94</v>
      </c>
      <c r="H80" s="491">
        <f>'Русский-4 2022 расклад'!K80</f>
        <v>71</v>
      </c>
      <c r="I80" s="360">
        <f>'Русский-4 2018 расклад'!L81</f>
        <v>42.993000000000002</v>
      </c>
      <c r="J80" s="356">
        <f>'Русский-4 2019 расклад'!L81</f>
        <v>67</v>
      </c>
      <c r="K80" s="356">
        <f>'Русский-4 2020 расклад'!L81</f>
        <v>30.999700000000004</v>
      </c>
      <c r="L80" s="356">
        <f>'Русский-4 2021 расклад'!L81</f>
        <v>72.003999999999991</v>
      </c>
      <c r="M80" s="500">
        <f>'Русский-4 2022 расклад'!L80</f>
        <v>29</v>
      </c>
      <c r="N80" s="359">
        <f>'Русский-4 2018 расклад'!M81</f>
        <v>84.3</v>
      </c>
      <c r="O80" s="357">
        <f>'Русский-4 2019 расклад'!M81</f>
        <v>80.722891566265062</v>
      </c>
      <c r="P80" s="357">
        <f>'Русский-4 2020 расклад'!M81</f>
        <v>58.49</v>
      </c>
      <c r="Q80" s="361">
        <f>'Русский-4 2021 расклад'!M81</f>
        <v>76.599999999999994</v>
      </c>
      <c r="R80" s="513">
        <f>'Русский-4 2022 расклад'!M80</f>
        <v>40.845070422535208</v>
      </c>
      <c r="S80" s="360">
        <f>'Русский-4 2018 расклад'!N81</f>
        <v>0</v>
      </c>
      <c r="T80" s="356">
        <f>'Русский-4 2019 расклад'!N81</f>
        <v>4.0000000000000009</v>
      </c>
      <c r="U80" s="356">
        <f>'Русский-4 2020 расклад'!N81</f>
        <v>5.9996</v>
      </c>
      <c r="V80" s="356">
        <f>'Русский-4 2021 расклад'!N81</f>
        <v>0</v>
      </c>
      <c r="W80" s="500">
        <f>'Русский-4 2022 расклад'!N80</f>
        <v>8.9999999999999982</v>
      </c>
      <c r="X80" s="570">
        <f>'Русский-4 2018 расклад'!O81</f>
        <v>0</v>
      </c>
      <c r="Y80" s="357">
        <f>'Русский-4 2019 расклад'!O81</f>
        <v>4.8192771084337354</v>
      </c>
      <c r="Z80" s="357">
        <f>'Русский-4 2020 расклад'!O81</f>
        <v>11.32</v>
      </c>
      <c r="AA80" s="361">
        <f>'Русский-4 2021 расклад'!O81</f>
        <v>0</v>
      </c>
      <c r="AB80" s="574">
        <f>'Русский-4 2022 расклад'!O80</f>
        <v>12.676056338028168</v>
      </c>
    </row>
    <row r="81" spans="1:28" s="336" customFormat="1" ht="15" customHeight="1" x14ac:dyDescent="0.25">
      <c r="A81" s="343">
        <v>13</v>
      </c>
      <c r="B81" s="278">
        <v>51370</v>
      </c>
      <c r="C81" s="286" t="s">
        <v>68</v>
      </c>
      <c r="D81" s="358">
        <f>'Русский-4 2018 расклад'!K82</f>
        <v>93</v>
      </c>
      <c r="E81" s="355">
        <f>'Русский-4 2019 расклад'!K82</f>
        <v>134</v>
      </c>
      <c r="F81" s="355">
        <f>'Русский-4 2020 расклад'!K82</f>
        <v>130</v>
      </c>
      <c r="G81" s="355">
        <f>'Русский-4 2021 расклад'!K82</f>
        <v>122</v>
      </c>
      <c r="H81" s="491">
        <f>'Русский-4 2022 расклад'!K81</f>
        <v>79</v>
      </c>
      <c r="I81" s="360">
        <f>'Русский-4 2018 расклад'!L82</f>
        <v>67.052999999999997</v>
      </c>
      <c r="J81" s="356">
        <f>'Русский-4 2019 расклад'!L82</f>
        <v>95</v>
      </c>
      <c r="K81" s="356">
        <f>'Русский-4 2020 расклад'!L82</f>
        <v>66.000999999999991</v>
      </c>
      <c r="L81" s="356">
        <f>'Русский-4 2021 расклад'!L82</f>
        <v>90.999799999999993</v>
      </c>
      <c r="M81" s="500">
        <f>'Русский-4 2022 расклад'!L81</f>
        <v>46</v>
      </c>
      <c r="N81" s="359">
        <f>'Русский-4 2018 расклад'!M82</f>
        <v>72.099999999999994</v>
      </c>
      <c r="O81" s="357">
        <f>'Русский-4 2019 расклад'!M82</f>
        <v>70.895522388059703</v>
      </c>
      <c r="P81" s="357">
        <f>'Русский-4 2020 расклад'!M82</f>
        <v>50.769999999999996</v>
      </c>
      <c r="Q81" s="361">
        <f>'Русский-4 2021 расклад'!M82</f>
        <v>74.59</v>
      </c>
      <c r="R81" s="513">
        <f>'Русский-4 2022 расклад'!M81</f>
        <v>58.22784810126582</v>
      </c>
      <c r="S81" s="360">
        <f>'Русский-4 2018 расклад'!N82</f>
        <v>3.9989999999999997</v>
      </c>
      <c r="T81" s="356">
        <f>'Русский-4 2019 расклад'!N82</f>
        <v>6</v>
      </c>
      <c r="U81" s="356">
        <f>'Русский-4 2020 расклад'!N82</f>
        <v>24.999000000000002</v>
      </c>
      <c r="V81" s="356">
        <f>'Русский-4 2021 расклад'!N82</f>
        <v>3.0011999999999999</v>
      </c>
      <c r="W81" s="500">
        <f>'Русский-4 2022 расклад'!N81</f>
        <v>8</v>
      </c>
      <c r="X81" s="570">
        <f>'Русский-4 2018 расклад'!O82</f>
        <v>4.3</v>
      </c>
      <c r="Y81" s="357">
        <f>'Русский-4 2019 расклад'!O82</f>
        <v>4.4776119402985071</v>
      </c>
      <c r="Z81" s="357">
        <f>'Русский-4 2020 расклад'!O82</f>
        <v>19.23</v>
      </c>
      <c r="AA81" s="361">
        <f>'Русский-4 2021 расклад'!O82</f>
        <v>2.46</v>
      </c>
      <c r="AB81" s="574">
        <f>'Русский-4 2022 расклад'!O81</f>
        <v>10.126582278481013</v>
      </c>
    </row>
    <row r="82" spans="1:28" s="336" customFormat="1" ht="15" customHeight="1" thickBot="1" x14ac:dyDescent="0.3">
      <c r="A82" s="343">
        <v>14</v>
      </c>
      <c r="B82" s="281">
        <v>51580</v>
      </c>
      <c r="C82" s="171" t="s">
        <v>165</v>
      </c>
      <c r="D82" s="376" t="s">
        <v>133</v>
      </c>
      <c r="E82" s="377" t="s">
        <v>133</v>
      </c>
      <c r="F82" s="377" t="s">
        <v>133</v>
      </c>
      <c r="G82" s="377">
        <f>'Русский-4 2021 расклад'!K83</f>
        <v>24</v>
      </c>
      <c r="H82" s="492">
        <f>'Русский-4 2022 расклад'!K82</f>
        <v>168</v>
      </c>
      <c r="I82" s="378" t="s">
        <v>133</v>
      </c>
      <c r="J82" s="379" t="s">
        <v>133</v>
      </c>
      <c r="K82" s="379" t="s">
        <v>133</v>
      </c>
      <c r="L82" s="467">
        <f>'Русский-4 2021 расклад'!L83</f>
        <v>16.000799999999998</v>
      </c>
      <c r="M82" s="501">
        <f>'Русский-4 2022 расклад'!L82</f>
        <v>94</v>
      </c>
      <c r="N82" s="380" t="s">
        <v>133</v>
      </c>
      <c r="O82" s="381" t="s">
        <v>133</v>
      </c>
      <c r="P82" s="381" t="s">
        <v>133</v>
      </c>
      <c r="Q82" s="382">
        <f>'Русский-4 2021 расклад'!M83</f>
        <v>66.67</v>
      </c>
      <c r="R82" s="514">
        <f>'Русский-4 2022 расклад'!M82</f>
        <v>55.952380952380956</v>
      </c>
      <c r="S82" s="378" t="s">
        <v>133</v>
      </c>
      <c r="T82" s="379" t="s">
        <v>133</v>
      </c>
      <c r="U82" s="379" t="s">
        <v>133</v>
      </c>
      <c r="V82" s="379">
        <f>'Русский-4 2021 расклад'!N83</f>
        <v>1.9992000000000001</v>
      </c>
      <c r="W82" s="501">
        <f>'Русский-4 2022 расклад'!N82</f>
        <v>8</v>
      </c>
      <c r="X82" s="571" t="s">
        <v>133</v>
      </c>
      <c r="Y82" s="381" t="s">
        <v>133</v>
      </c>
      <c r="Z82" s="381" t="s">
        <v>133</v>
      </c>
      <c r="AA82" s="382">
        <f>'Русский-4 2021 расклад'!O83</f>
        <v>8.33</v>
      </c>
      <c r="AB82" s="575">
        <f>'Русский-4 2022 расклад'!O82</f>
        <v>4.7619047619047619</v>
      </c>
    </row>
    <row r="83" spans="1:28" s="336" customFormat="1" ht="15" customHeight="1" thickBot="1" x14ac:dyDescent="0.3">
      <c r="A83" s="267"/>
      <c r="B83" s="290"/>
      <c r="C83" s="271" t="s">
        <v>104</v>
      </c>
      <c r="D83" s="370">
        <f>'Русский-4 2018 расклад'!K84</f>
        <v>3193</v>
      </c>
      <c r="E83" s="371">
        <f>'Русский-4 2019 расклад'!K84</f>
        <v>3553</v>
      </c>
      <c r="F83" s="371">
        <f>'Русский-4 2020 расклад'!K84</f>
        <v>3367</v>
      </c>
      <c r="G83" s="371">
        <f>'Русский-4 2021 расклад'!K84</f>
        <v>3963</v>
      </c>
      <c r="H83" s="489">
        <f>'Русский-4 2022 расклад'!K83</f>
        <v>4030</v>
      </c>
      <c r="I83" s="372">
        <f>'Русский-4 2018 расклад'!L84</f>
        <v>2383.7549999999997</v>
      </c>
      <c r="J83" s="373">
        <f>'Русский-4 2019 расклад'!L84</f>
        <v>2770</v>
      </c>
      <c r="K83" s="373">
        <f>'Русский-4 2020 расклад'!L84</f>
        <v>1695.9660999999999</v>
      </c>
      <c r="L83" s="373">
        <f>'Русский-4 2021 расклад'!L84</f>
        <v>2841.0437999999999</v>
      </c>
      <c r="M83" s="503">
        <f>'Русский-4 2022 расклад'!L83</f>
        <v>2346</v>
      </c>
      <c r="N83" s="374">
        <f>'Русский-4 2018 расклад'!M84</f>
        <v>71.622413793103448</v>
      </c>
      <c r="O83" s="375">
        <f>'Русский-4 2019 расклад'!M84</f>
        <v>74.771510510267603</v>
      </c>
      <c r="P83" s="375">
        <f>'Русский-4 2020 расклад'!M84</f>
        <v>47.413609195402294</v>
      </c>
      <c r="Q83" s="375">
        <f>'Русский-4 2021 расклад'!M84</f>
        <v>68.880967741935464</v>
      </c>
      <c r="R83" s="515">
        <f>'Русский-4 2022 расклад'!M83</f>
        <v>55.657687570799474</v>
      </c>
      <c r="S83" s="372">
        <f>'Русский-4 2018 расклад'!N84</f>
        <v>117.7818</v>
      </c>
      <c r="T83" s="373">
        <f>'Русский-4 2019 расклад'!N84</f>
        <v>99</v>
      </c>
      <c r="U83" s="373">
        <f>'Русский-4 2020 расклад'!N84</f>
        <v>484.01859999999999</v>
      </c>
      <c r="V83" s="373">
        <f>'Русский-4 2021 расклад'!N84</f>
        <v>168.98480000000001</v>
      </c>
      <c r="W83" s="503">
        <f>'Русский-4 2022 расклад'!N83</f>
        <v>390</v>
      </c>
      <c r="X83" s="566">
        <f>'Русский-4 2018 расклад'!O84</f>
        <v>5.2924137931034476</v>
      </c>
      <c r="Y83" s="375">
        <f>'Русский-4 2019 расклад'!O84</f>
        <v>4.077037136706438</v>
      </c>
      <c r="Z83" s="375">
        <f>'Русский-4 2020 расклад'!O84</f>
        <v>16.474333333333337</v>
      </c>
      <c r="AA83" s="375">
        <f>'Русский-4 2021 расклад'!O84</f>
        <v>5.2196774193548379</v>
      </c>
      <c r="AB83" s="567">
        <f>'Русский-4 2022 расклад'!O83</f>
        <v>11.156918200508608</v>
      </c>
    </row>
    <row r="84" spans="1:28" s="336" customFormat="1" ht="15" customHeight="1" x14ac:dyDescent="0.25">
      <c r="A84" s="345">
        <v>1</v>
      </c>
      <c r="B84" s="346">
        <v>60010</v>
      </c>
      <c r="C84" s="347" t="s">
        <v>166</v>
      </c>
      <c r="D84" s="362">
        <f>'Русский-4 2018 расклад'!K85</f>
        <v>80</v>
      </c>
      <c r="E84" s="363">
        <f>'Русский-4 2019 расклад'!K85</f>
        <v>104</v>
      </c>
      <c r="F84" s="363">
        <f>'Русский-4 2020 расклад'!K85</f>
        <v>93</v>
      </c>
      <c r="G84" s="363">
        <f>'Русский-4 2021 расклад'!K85</f>
        <v>93</v>
      </c>
      <c r="H84" s="490">
        <f>'Русский-4 2022 расклад'!K84</f>
        <v>83</v>
      </c>
      <c r="I84" s="365">
        <f>'Русский-4 2018 расклад'!L85</f>
        <v>61.04</v>
      </c>
      <c r="J84" s="366">
        <f>'Русский-4 2019 расклад'!L85</f>
        <v>88.999999999999986</v>
      </c>
      <c r="K84" s="366">
        <f>'Русский-4 2020 расклад'!L85</f>
        <v>47.002200000000002</v>
      </c>
      <c r="L84" s="386">
        <f>'Русский-4 2021 расклад'!L85</f>
        <v>64.997700000000009</v>
      </c>
      <c r="M84" s="499">
        <f>'Русский-4 2022 расклад'!L84</f>
        <v>38</v>
      </c>
      <c r="N84" s="367">
        <f>'Русский-4 2018 расклад'!M85</f>
        <v>76.3</v>
      </c>
      <c r="O84" s="368">
        <f>'Русский-4 2019 расклад'!M85</f>
        <v>85.576923076923066</v>
      </c>
      <c r="P84" s="368">
        <f>'Русский-4 2020 расклад'!M85</f>
        <v>50.54</v>
      </c>
      <c r="Q84" s="369">
        <f>'Русский-4 2021 расклад'!M85</f>
        <v>69.89</v>
      </c>
      <c r="R84" s="512">
        <f>'Русский-4 2022 расклад'!M84</f>
        <v>45.783132530120483</v>
      </c>
      <c r="S84" s="365">
        <f>'Русский-4 2018 расклад'!N85</f>
        <v>0</v>
      </c>
      <c r="T84" s="366">
        <f>'Русский-4 2019 расклад'!N85</f>
        <v>3</v>
      </c>
      <c r="U84" s="366">
        <f>'Русский-4 2020 расклад'!N85</f>
        <v>5.9984999999999999</v>
      </c>
      <c r="V84" s="366">
        <f>'Русский-4 2021 расклад'!N85</f>
        <v>3.0038999999999998</v>
      </c>
      <c r="W84" s="499">
        <f>'Русский-4 2022 расклад'!N84</f>
        <v>11.999999999999998</v>
      </c>
      <c r="X84" s="569">
        <f>'Русский-4 2018 расклад'!O85</f>
        <v>0</v>
      </c>
      <c r="Y84" s="368">
        <f>'Русский-4 2019 расклад'!O85</f>
        <v>2.8846153846153846</v>
      </c>
      <c r="Z84" s="368">
        <f>'Русский-4 2020 расклад'!O85</f>
        <v>6.45</v>
      </c>
      <c r="AA84" s="369">
        <f>'Русский-4 2021 расклад'!O85</f>
        <v>3.23</v>
      </c>
      <c r="AB84" s="573">
        <f>'Русский-4 2022 расклад'!O84</f>
        <v>14.457831325301203</v>
      </c>
    </row>
    <row r="85" spans="1:28" s="336" customFormat="1" ht="15" customHeight="1" x14ac:dyDescent="0.25">
      <c r="A85" s="343">
        <v>2</v>
      </c>
      <c r="B85" s="278">
        <v>60020</v>
      </c>
      <c r="C85" s="286" t="s">
        <v>70</v>
      </c>
      <c r="D85" s="358">
        <f>'Русский-4 2018 расклад'!K86</f>
        <v>45</v>
      </c>
      <c r="E85" s="355">
        <f>'Русский-4 2019 расклад'!K86</f>
        <v>70</v>
      </c>
      <c r="F85" s="355">
        <f>'Русский-4 2020 расклад'!K86</f>
        <v>67</v>
      </c>
      <c r="G85" s="355">
        <f>'Русский-4 2021 расклад'!K86</f>
        <v>81</v>
      </c>
      <c r="H85" s="491">
        <f>'Русский-4 2022 расклад'!K85</f>
        <v>55</v>
      </c>
      <c r="I85" s="360">
        <f>'Русский-4 2018 расклад'!L86</f>
        <v>19.98</v>
      </c>
      <c r="J85" s="356">
        <f>'Русский-4 2019 расклад'!L86</f>
        <v>17.999999999999996</v>
      </c>
      <c r="K85" s="356">
        <f>'Русский-4 2020 расклад'!L86</f>
        <v>25.004400000000004</v>
      </c>
      <c r="L85" s="356">
        <f>'Русский-4 2021 расклад'!L86</f>
        <v>54.999000000000002</v>
      </c>
      <c r="M85" s="500">
        <f>'Русский-4 2022 расклад'!L85</f>
        <v>12</v>
      </c>
      <c r="N85" s="359">
        <f>'Русский-4 2018 расклад'!M86</f>
        <v>44.4</v>
      </c>
      <c r="O85" s="357">
        <f>'Русский-4 2019 расклад'!M86</f>
        <v>25.714285714285712</v>
      </c>
      <c r="P85" s="357">
        <f>'Русский-4 2020 расклад'!M86</f>
        <v>37.320000000000007</v>
      </c>
      <c r="Q85" s="361">
        <f>'Русский-4 2021 расклад'!M86</f>
        <v>67.900000000000006</v>
      </c>
      <c r="R85" s="513">
        <f>'Русский-4 2022 расклад'!M85</f>
        <v>21.81818181818182</v>
      </c>
      <c r="S85" s="360">
        <f>'Русский-4 2018 расклад'!N86</f>
        <v>9.99</v>
      </c>
      <c r="T85" s="356">
        <f>'Русский-4 2019 расклад'!N86</f>
        <v>20</v>
      </c>
      <c r="U85" s="356">
        <f>'Русский-4 2020 расклад'!N86</f>
        <v>15.001300000000001</v>
      </c>
      <c r="V85" s="356">
        <f>'Русский-4 2021 расклад'!N86</f>
        <v>6.0021000000000004</v>
      </c>
      <c r="W85" s="500">
        <f>'Русский-4 2022 расклад'!N85</f>
        <v>16</v>
      </c>
      <c r="X85" s="570">
        <f>'Русский-4 2018 расклад'!O86</f>
        <v>22.2</v>
      </c>
      <c r="Y85" s="357">
        <f>'Русский-4 2019 расклад'!O86</f>
        <v>28.571428571428573</v>
      </c>
      <c r="Z85" s="357">
        <f>'Русский-4 2020 расклад'!O86</f>
        <v>22.39</v>
      </c>
      <c r="AA85" s="361">
        <f>'Русский-4 2021 расклад'!O86</f>
        <v>7.41</v>
      </c>
      <c r="AB85" s="574">
        <f>'Русский-4 2022 расклад'!O85</f>
        <v>29.09090909090909</v>
      </c>
    </row>
    <row r="86" spans="1:28" s="336" customFormat="1" ht="15" customHeight="1" x14ac:dyDescent="0.25">
      <c r="A86" s="343">
        <v>3</v>
      </c>
      <c r="B86" s="278">
        <v>60050</v>
      </c>
      <c r="C86" s="286" t="s">
        <v>167</v>
      </c>
      <c r="D86" s="358">
        <f>'Русский-4 2018 расклад'!K87</f>
        <v>102</v>
      </c>
      <c r="E86" s="355">
        <f>'Русский-4 2019 расклад'!K87</f>
        <v>102</v>
      </c>
      <c r="F86" s="355">
        <f>'Русский-4 2020 расклад'!K87</f>
        <v>97</v>
      </c>
      <c r="G86" s="355">
        <f>'Русский-4 2021 расклад'!K87</f>
        <v>105</v>
      </c>
      <c r="H86" s="491">
        <f>'Русский-4 2022 расклад'!K86</f>
        <v>93</v>
      </c>
      <c r="I86" s="360">
        <f>'Русский-4 2018 расклад'!L87</f>
        <v>73.95</v>
      </c>
      <c r="J86" s="356">
        <f>'Русский-4 2019 расклад'!L87</f>
        <v>72.999999999999986</v>
      </c>
      <c r="K86" s="356">
        <f>'Русский-4 2020 расклад'!L87</f>
        <v>48.005299999999998</v>
      </c>
      <c r="L86" s="356">
        <f>'Русский-4 2021 расклад'!L87</f>
        <v>79.999499999999998</v>
      </c>
      <c r="M86" s="500">
        <f>'Русский-4 2022 расклад'!L86</f>
        <v>68.999999999999986</v>
      </c>
      <c r="N86" s="359">
        <f>'Русский-4 2018 расклад'!M87</f>
        <v>72.5</v>
      </c>
      <c r="O86" s="357">
        <f>'Русский-4 2019 расклад'!M87</f>
        <v>71.568627450980387</v>
      </c>
      <c r="P86" s="357">
        <f>'Русский-4 2020 расклад'!M87</f>
        <v>49.49</v>
      </c>
      <c r="Q86" s="361">
        <f>'Русский-4 2021 расклад'!M87</f>
        <v>76.19</v>
      </c>
      <c r="R86" s="513">
        <f>'Русский-4 2022 расклад'!M86</f>
        <v>74.193548387096769</v>
      </c>
      <c r="S86" s="360">
        <f>'Русский-4 2018 расклад'!N87</f>
        <v>3.9780000000000002</v>
      </c>
      <c r="T86" s="356">
        <f>'Русский-4 2019 расклад'!N87</f>
        <v>4</v>
      </c>
      <c r="U86" s="356">
        <f>'Русский-4 2020 расклад'!N87</f>
        <v>11.998899999999999</v>
      </c>
      <c r="V86" s="356">
        <f>'Русский-4 2021 расклад'!N87</f>
        <v>4.0004999999999997</v>
      </c>
      <c r="W86" s="500">
        <f>'Русский-4 2022 расклад'!N86</f>
        <v>3</v>
      </c>
      <c r="X86" s="570">
        <f>'Русский-4 2018 расклад'!O87</f>
        <v>3.9</v>
      </c>
      <c r="Y86" s="357">
        <f>'Русский-4 2019 расклад'!O87</f>
        <v>3.9215686274509802</v>
      </c>
      <c r="Z86" s="357">
        <f>'Русский-4 2020 расклад'!O87</f>
        <v>12.37</v>
      </c>
      <c r="AA86" s="361">
        <f>'Русский-4 2021 расклад'!O87</f>
        <v>3.81</v>
      </c>
      <c r="AB86" s="574">
        <f>'Русский-4 2022 расклад'!O86</f>
        <v>3.225806451612903</v>
      </c>
    </row>
    <row r="87" spans="1:28" s="336" customFormat="1" ht="15" customHeight="1" x14ac:dyDescent="0.25">
      <c r="A87" s="343">
        <v>4</v>
      </c>
      <c r="B87" s="278">
        <v>60070</v>
      </c>
      <c r="C87" s="286" t="s">
        <v>168</v>
      </c>
      <c r="D87" s="358">
        <f>'Русский-4 2018 расклад'!K88</f>
        <v>108</v>
      </c>
      <c r="E87" s="355">
        <f>'Русский-4 2019 расклад'!K88</f>
        <v>118</v>
      </c>
      <c r="F87" s="355">
        <f>'Русский-4 2020 расклад'!K88</f>
        <v>98</v>
      </c>
      <c r="G87" s="355">
        <f>'Русский-4 2021 расклад'!K88</f>
        <v>106</v>
      </c>
      <c r="H87" s="491">
        <f>'Русский-4 2022 расклад'!K87</f>
        <v>117</v>
      </c>
      <c r="I87" s="360">
        <f>'Русский-4 2018 расклад'!L88</f>
        <v>96.012</v>
      </c>
      <c r="J87" s="356">
        <f>'Русский-4 2019 расклад'!L88</f>
        <v>103</v>
      </c>
      <c r="K87" s="356">
        <f>'Русский-4 2020 расклад'!L88</f>
        <v>54.997600000000006</v>
      </c>
      <c r="L87" s="356">
        <f>'Русский-4 2021 расклад'!L88</f>
        <v>79.001800000000003</v>
      </c>
      <c r="M87" s="500">
        <f>'Русский-4 2022 расклад'!L87</f>
        <v>71.000000000000014</v>
      </c>
      <c r="N87" s="359">
        <f>'Русский-4 2018 расклад'!M88</f>
        <v>88.9</v>
      </c>
      <c r="O87" s="357">
        <f>'Русский-4 2019 расклад'!M88</f>
        <v>87.288135593220346</v>
      </c>
      <c r="P87" s="357">
        <f>'Русский-4 2020 расклад'!M88</f>
        <v>56.120000000000005</v>
      </c>
      <c r="Q87" s="361">
        <f>'Русский-4 2021 расклад'!M88</f>
        <v>74.53</v>
      </c>
      <c r="R87" s="513">
        <f>'Русский-4 2022 расклад'!M87</f>
        <v>60.683760683760688</v>
      </c>
      <c r="S87" s="360">
        <f>'Русский-4 2018 расклад'!N88</f>
        <v>2.052</v>
      </c>
      <c r="T87" s="356">
        <f>'Русский-4 2019 расклад'!N88</f>
        <v>1</v>
      </c>
      <c r="U87" s="356">
        <f>'Русский-4 2020 расклад'!N88</f>
        <v>7.9968000000000004</v>
      </c>
      <c r="V87" s="356">
        <f>'Русский-4 2021 расклад'!N88</f>
        <v>0.99639999999999995</v>
      </c>
      <c r="W87" s="500">
        <f>'Русский-4 2022 расклад'!N87</f>
        <v>14</v>
      </c>
      <c r="X87" s="570">
        <f>'Русский-4 2018 расклад'!O88</f>
        <v>1.9</v>
      </c>
      <c r="Y87" s="357">
        <f>'Русский-4 2019 расклад'!O88</f>
        <v>0.84745762711864403</v>
      </c>
      <c r="Z87" s="357">
        <f>'Русский-4 2020 расклад'!O88</f>
        <v>8.16</v>
      </c>
      <c r="AA87" s="361">
        <f>'Русский-4 2021 расклад'!O88</f>
        <v>0.94</v>
      </c>
      <c r="AB87" s="574">
        <f>'Русский-4 2022 расклад'!O87</f>
        <v>11.965811965811966</v>
      </c>
    </row>
    <row r="88" spans="1:28" s="336" customFormat="1" ht="15" customHeight="1" x14ac:dyDescent="0.25">
      <c r="A88" s="343">
        <v>5</v>
      </c>
      <c r="B88" s="278">
        <v>60180</v>
      </c>
      <c r="C88" s="286" t="s">
        <v>169</v>
      </c>
      <c r="D88" s="358">
        <f>'Русский-4 2018 расклад'!K89</f>
        <v>148</v>
      </c>
      <c r="E88" s="355">
        <f>'Русский-4 2019 расклад'!K89</f>
        <v>157</v>
      </c>
      <c r="F88" s="355">
        <f>'Русский-4 2020 расклад'!K89</f>
        <v>141</v>
      </c>
      <c r="G88" s="355">
        <f>'Русский-4 2021 расклад'!K89</f>
        <v>135</v>
      </c>
      <c r="H88" s="491">
        <f>'Русский-4 2022 расклад'!K88</f>
        <v>131</v>
      </c>
      <c r="I88" s="360">
        <f>'Русский-4 2018 расклад'!L89</f>
        <v>114.99600000000001</v>
      </c>
      <c r="J88" s="356">
        <f>'Русский-4 2019 расклад'!L89</f>
        <v>130.99999999999997</v>
      </c>
      <c r="K88" s="356">
        <f>'Русский-4 2020 расклад'!L89</f>
        <v>67.003200000000007</v>
      </c>
      <c r="L88" s="356">
        <f>'Русский-4 2021 расклад'!L89</f>
        <v>100.008</v>
      </c>
      <c r="M88" s="500">
        <f>'Русский-4 2022 расклад'!L88</f>
        <v>75</v>
      </c>
      <c r="N88" s="359">
        <f>'Русский-4 2018 расклад'!M89</f>
        <v>77.7</v>
      </c>
      <c r="O88" s="357">
        <f>'Русский-4 2019 расклад'!M89</f>
        <v>83.43949044585986</v>
      </c>
      <c r="P88" s="357">
        <f>'Русский-4 2020 расклад'!M89</f>
        <v>47.52</v>
      </c>
      <c r="Q88" s="361">
        <f>'Русский-4 2021 расклад'!M89</f>
        <v>74.08</v>
      </c>
      <c r="R88" s="513">
        <f>'Русский-4 2022 расклад'!M88</f>
        <v>57.251908396946568</v>
      </c>
      <c r="S88" s="360">
        <f>'Русский-4 2018 расклад'!N89</f>
        <v>1.0064</v>
      </c>
      <c r="T88" s="356">
        <f>'Русский-4 2019 расклад'!N89</f>
        <v>1</v>
      </c>
      <c r="U88" s="356">
        <f>'Русский-4 2020 расклад'!N89</f>
        <v>28.002599999999997</v>
      </c>
      <c r="V88" s="356">
        <f>'Русский-4 2021 расклад'!N89</f>
        <v>4.9950000000000001</v>
      </c>
      <c r="W88" s="500">
        <f>'Русский-4 2022 расклад'!N88</f>
        <v>12</v>
      </c>
      <c r="X88" s="570">
        <f>'Русский-4 2018 расклад'!O89</f>
        <v>0.68</v>
      </c>
      <c r="Y88" s="357">
        <f>'Русский-4 2019 расклад'!O89</f>
        <v>0.63694267515923564</v>
      </c>
      <c r="Z88" s="357">
        <f>'Русский-4 2020 расклад'!O89</f>
        <v>19.86</v>
      </c>
      <c r="AA88" s="361">
        <f>'Русский-4 2021 расклад'!O89</f>
        <v>3.7</v>
      </c>
      <c r="AB88" s="574">
        <f>'Русский-4 2022 расклад'!O88</f>
        <v>9.1603053435114496</v>
      </c>
    </row>
    <row r="89" spans="1:28" s="336" customFormat="1" ht="15" customHeight="1" x14ac:dyDescent="0.25">
      <c r="A89" s="343">
        <v>6</v>
      </c>
      <c r="B89" s="278">
        <v>60240</v>
      </c>
      <c r="C89" s="286" t="s">
        <v>170</v>
      </c>
      <c r="D89" s="358">
        <f>'Русский-4 2018 расклад'!K90</f>
        <v>163</v>
      </c>
      <c r="E89" s="355">
        <f>'Русский-4 2019 расклад'!K90</f>
        <v>152</v>
      </c>
      <c r="F89" s="355">
        <f>'Русский-4 2020 расклад'!K90</f>
        <v>151</v>
      </c>
      <c r="G89" s="355">
        <f>'Русский-4 2021 расклад'!K90</f>
        <v>186</v>
      </c>
      <c r="H89" s="491">
        <f>'Русский-4 2022 расклад'!K89</f>
        <v>167</v>
      </c>
      <c r="I89" s="360">
        <f>'Русский-4 2018 расклад'!L90</f>
        <v>136.10499999999999</v>
      </c>
      <c r="J89" s="356">
        <f>'Русский-4 2019 расклад'!L90</f>
        <v>122.00000000000001</v>
      </c>
      <c r="K89" s="356">
        <f>'Русский-4 2020 расклад'!L90</f>
        <v>72.993399999999994</v>
      </c>
      <c r="L89" s="356">
        <f>'Русский-4 2021 расклад'!L90</f>
        <v>134.01300000000001</v>
      </c>
      <c r="M89" s="500">
        <f>'Русский-4 2022 расклад'!L89</f>
        <v>114</v>
      </c>
      <c r="N89" s="359">
        <f>'Русский-4 2018 расклад'!M90</f>
        <v>83.5</v>
      </c>
      <c r="O89" s="357">
        <f>'Русский-4 2019 расклад'!M90</f>
        <v>80.26315789473685</v>
      </c>
      <c r="P89" s="357">
        <f>'Русский-4 2020 расклад'!M90</f>
        <v>48.339999999999996</v>
      </c>
      <c r="Q89" s="361">
        <f>'Русский-4 2021 расклад'!M90</f>
        <v>72.05</v>
      </c>
      <c r="R89" s="513">
        <f>'Русский-4 2022 расклад'!M89</f>
        <v>68.263473053892213</v>
      </c>
      <c r="S89" s="360">
        <f>'Русский-4 2018 расклад'!N90</f>
        <v>0</v>
      </c>
      <c r="T89" s="356">
        <f>'Русский-4 2019 расклад'!N90</f>
        <v>2</v>
      </c>
      <c r="U89" s="356">
        <f>'Русский-4 2020 расклад'!N90</f>
        <v>30.003700000000002</v>
      </c>
      <c r="V89" s="356">
        <f>'Русский-4 2021 расклад'!N90</f>
        <v>11.997</v>
      </c>
      <c r="W89" s="500">
        <f>'Русский-4 2022 расклад'!N89</f>
        <v>5</v>
      </c>
      <c r="X89" s="570">
        <f>'Русский-4 2018 расклад'!O90</f>
        <v>0</v>
      </c>
      <c r="Y89" s="357">
        <f>'Русский-4 2019 расклад'!O90</f>
        <v>1.3157894736842106</v>
      </c>
      <c r="Z89" s="357">
        <f>'Русский-4 2020 расклад'!O90</f>
        <v>19.87</v>
      </c>
      <c r="AA89" s="361">
        <f>'Русский-4 2021 расклад'!O90</f>
        <v>6.45</v>
      </c>
      <c r="AB89" s="574">
        <f>'Русский-4 2022 расклад'!O89</f>
        <v>2.9940119760479043</v>
      </c>
    </row>
    <row r="90" spans="1:28" s="336" customFormat="1" ht="15" customHeight="1" x14ac:dyDescent="0.25">
      <c r="A90" s="343">
        <v>7</v>
      </c>
      <c r="B90" s="278">
        <v>60560</v>
      </c>
      <c r="C90" s="286" t="s">
        <v>75</v>
      </c>
      <c r="D90" s="358">
        <f>'Русский-4 2018 расклад'!K91</f>
        <v>52</v>
      </c>
      <c r="E90" s="355">
        <f>'Русский-4 2019 расклад'!K91</f>
        <v>50</v>
      </c>
      <c r="F90" s="355">
        <f>'Русский-4 2020 расклад'!K91</f>
        <v>49</v>
      </c>
      <c r="G90" s="355">
        <f>'Русский-4 2021 расклад'!K91</f>
        <v>50</v>
      </c>
      <c r="H90" s="491">
        <f>'Русский-4 2022 расклад'!K90</f>
        <v>49</v>
      </c>
      <c r="I90" s="360">
        <f>'Русский-4 2018 расклад'!L91</f>
        <v>41.027999999999999</v>
      </c>
      <c r="J90" s="356">
        <f>'Русский-4 2019 расклад'!L91</f>
        <v>42</v>
      </c>
      <c r="K90" s="356">
        <f>'Русский-4 2020 расклад'!L91</f>
        <v>27.9986</v>
      </c>
      <c r="L90" s="356">
        <f>'Русский-4 2021 расклад'!L91</f>
        <v>34</v>
      </c>
      <c r="M90" s="500">
        <f>'Русский-4 2022 расклад'!L90</f>
        <v>30.000000000000004</v>
      </c>
      <c r="N90" s="359">
        <f>'Русский-4 2018 расклад'!M91</f>
        <v>78.900000000000006</v>
      </c>
      <c r="O90" s="357">
        <f>'Русский-4 2019 расклад'!M91</f>
        <v>84</v>
      </c>
      <c r="P90" s="357">
        <f>'Русский-4 2020 расклад'!M91</f>
        <v>57.14</v>
      </c>
      <c r="Q90" s="361">
        <f>'Русский-4 2021 расклад'!M91</f>
        <v>68</v>
      </c>
      <c r="R90" s="513">
        <f>'Русский-4 2022 расклад'!M90</f>
        <v>61.224489795918373</v>
      </c>
      <c r="S90" s="360">
        <f>'Русский-4 2018 расклад'!N91</f>
        <v>0</v>
      </c>
      <c r="T90" s="356">
        <f>'Русский-4 2019 расклад'!N91</f>
        <v>0</v>
      </c>
      <c r="U90" s="356">
        <f>'Русский-4 2020 расклад'!N91</f>
        <v>1.9992000000000001</v>
      </c>
      <c r="V90" s="356">
        <f>'Русский-4 2021 расклад'!N91</f>
        <v>1</v>
      </c>
      <c r="W90" s="500">
        <f>'Русский-4 2022 расклад'!N90</f>
        <v>9.0000000000000018</v>
      </c>
      <c r="X90" s="570">
        <f>'Русский-4 2018 расклад'!O91</f>
        <v>0</v>
      </c>
      <c r="Y90" s="357">
        <f>'Русский-4 2019 расклад'!O91</f>
        <v>0</v>
      </c>
      <c r="Z90" s="357">
        <f>'Русский-4 2020 расклад'!O91</f>
        <v>4.08</v>
      </c>
      <c r="AA90" s="361">
        <f>'Русский-4 2021 расклад'!O91</f>
        <v>2</v>
      </c>
      <c r="AB90" s="574">
        <f>'Русский-4 2022 расклад'!O90</f>
        <v>18.367346938775512</v>
      </c>
    </row>
    <row r="91" spans="1:28" s="336" customFormat="1" ht="15" customHeight="1" x14ac:dyDescent="0.25">
      <c r="A91" s="343">
        <v>8</v>
      </c>
      <c r="B91" s="278">
        <v>60660</v>
      </c>
      <c r="C91" s="286" t="s">
        <v>171</v>
      </c>
      <c r="D91" s="358">
        <f>'Русский-4 2018 расклад'!K92</f>
        <v>24</v>
      </c>
      <c r="E91" s="355">
        <f>'Русский-4 2019 расклад'!K92</f>
        <v>25</v>
      </c>
      <c r="F91" s="355">
        <f>'Русский-4 2020 расклад'!K92</f>
        <v>45</v>
      </c>
      <c r="G91" s="355">
        <f>'Русский-4 2021 расклад'!K92</f>
        <v>69</v>
      </c>
      <c r="H91" s="491">
        <f>'Русский-4 2022 расклад'!K91</f>
        <v>76</v>
      </c>
      <c r="I91" s="360">
        <f>'Русский-4 2018 расклад'!L92</f>
        <v>13.008000000000003</v>
      </c>
      <c r="J91" s="356">
        <f>'Русский-4 2019 расклад'!L92</f>
        <v>18</v>
      </c>
      <c r="K91" s="356">
        <f>'Русский-4 2020 расклад'!L92</f>
        <v>27</v>
      </c>
      <c r="L91" s="356">
        <f>'Русский-4 2021 расклад'!L92</f>
        <v>42.00030000000001</v>
      </c>
      <c r="M91" s="500">
        <f>'Русский-4 2022 расклад'!L91</f>
        <v>37</v>
      </c>
      <c r="N91" s="359">
        <f>'Русский-4 2018 расклад'!M92</f>
        <v>54.2</v>
      </c>
      <c r="O91" s="357">
        <f>'Русский-4 2019 расклад'!M92</f>
        <v>72</v>
      </c>
      <c r="P91" s="357">
        <f>'Русский-4 2020 расклад'!M92</f>
        <v>60</v>
      </c>
      <c r="Q91" s="361">
        <f>'Русский-4 2021 расклад'!M92</f>
        <v>60.870000000000005</v>
      </c>
      <c r="R91" s="513">
        <f>'Русский-4 2022 расклад'!M91</f>
        <v>48.684210526315788</v>
      </c>
      <c r="S91" s="360">
        <f>'Русский-4 2018 расклад'!N92</f>
        <v>4.9920000000000009</v>
      </c>
      <c r="T91" s="356">
        <f>'Русский-4 2019 расклад'!N92</f>
        <v>3</v>
      </c>
      <c r="U91" s="356">
        <f>'Русский-4 2020 расклад'!N92</f>
        <v>3.0014999999999996</v>
      </c>
      <c r="V91" s="356">
        <f>'Русский-4 2021 расклад'!N92</f>
        <v>11.9991</v>
      </c>
      <c r="W91" s="500">
        <f>'Русский-4 2022 расклад'!N91</f>
        <v>6.9999999999999991</v>
      </c>
      <c r="X91" s="570">
        <f>'Русский-4 2018 расклад'!O92</f>
        <v>20.8</v>
      </c>
      <c r="Y91" s="357">
        <f>'Русский-4 2019 расклад'!O92</f>
        <v>12</v>
      </c>
      <c r="Z91" s="357">
        <f>'Русский-4 2020 расклад'!O92</f>
        <v>6.67</v>
      </c>
      <c r="AA91" s="361">
        <f>'Русский-4 2021 расклад'!O92</f>
        <v>17.39</v>
      </c>
      <c r="AB91" s="574">
        <f>'Русский-4 2022 расклад'!O91</f>
        <v>9.2105263157894726</v>
      </c>
    </row>
    <row r="92" spans="1:28" s="336" customFormat="1" ht="15" customHeight="1" x14ac:dyDescent="0.25">
      <c r="A92" s="343">
        <v>9</v>
      </c>
      <c r="B92" s="278">
        <v>60001</v>
      </c>
      <c r="C92" s="286" t="s">
        <v>172</v>
      </c>
      <c r="D92" s="358">
        <f>'Русский-4 2018 расклад'!K93</f>
        <v>77</v>
      </c>
      <c r="E92" s="355">
        <f>'Русский-4 2019 расклад'!K93</f>
        <v>100</v>
      </c>
      <c r="F92" s="355">
        <f>'Русский-4 2020 расклад'!K93</f>
        <v>90</v>
      </c>
      <c r="G92" s="355">
        <f>'Русский-4 2021 расклад'!K93</f>
        <v>93</v>
      </c>
      <c r="H92" s="491">
        <f>'Русский-4 2022 расклад'!K92</f>
        <v>100</v>
      </c>
      <c r="I92" s="360">
        <f>'Русский-4 2018 расклад'!L93</f>
        <v>41.965000000000003</v>
      </c>
      <c r="J92" s="356">
        <f>'Русский-4 2019 расклад'!L93</f>
        <v>77</v>
      </c>
      <c r="K92" s="356">
        <f>'Русский-4 2020 расклад'!L93</f>
        <v>22.995000000000001</v>
      </c>
      <c r="L92" s="356">
        <f>'Русский-4 2021 расклад'!L93</f>
        <v>51.001199999999997</v>
      </c>
      <c r="M92" s="500">
        <f>'Русский-4 2022 расклад'!L92</f>
        <v>20</v>
      </c>
      <c r="N92" s="359">
        <f>'Русский-4 2018 расклад'!M93</f>
        <v>54.5</v>
      </c>
      <c r="O92" s="357">
        <f>'Русский-4 2019 расклад'!M93</f>
        <v>77</v>
      </c>
      <c r="P92" s="357">
        <f>'Русский-4 2020 расклад'!M93</f>
        <v>25.55</v>
      </c>
      <c r="Q92" s="361">
        <f>'Русский-4 2021 расклад'!M93</f>
        <v>54.84</v>
      </c>
      <c r="R92" s="513">
        <f>'Русский-4 2022 расклад'!M92</f>
        <v>20</v>
      </c>
      <c r="S92" s="360">
        <f>'Русский-4 2018 расклад'!N93</f>
        <v>3.0030000000000001</v>
      </c>
      <c r="T92" s="356">
        <f>'Русский-4 2019 расклад'!N93</f>
        <v>5</v>
      </c>
      <c r="U92" s="356">
        <f>'Русский-4 2020 расклад'!N93</f>
        <v>36</v>
      </c>
      <c r="V92" s="356">
        <f>'Русский-4 2021 расклад'!N93</f>
        <v>17.995500000000003</v>
      </c>
      <c r="W92" s="500">
        <f>'Русский-4 2022 расклад'!N92</f>
        <v>5</v>
      </c>
      <c r="X92" s="570">
        <f>'Русский-4 2018 расклад'!O93</f>
        <v>3.9</v>
      </c>
      <c r="Y92" s="357">
        <f>'Русский-4 2019 расклад'!O93</f>
        <v>5</v>
      </c>
      <c r="Z92" s="357">
        <f>'Русский-4 2020 расклад'!O93</f>
        <v>40</v>
      </c>
      <c r="AA92" s="361">
        <f>'Русский-4 2021 расклад'!O93</f>
        <v>19.350000000000001</v>
      </c>
      <c r="AB92" s="574">
        <f>'Русский-4 2022 расклад'!O92</f>
        <v>5</v>
      </c>
    </row>
    <row r="93" spans="1:28" s="336" customFormat="1" ht="15" customHeight="1" x14ac:dyDescent="0.25">
      <c r="A93" s="343">
        <v>10</v>
      </c>
      <c r="B93" s="278">
        <v>60850</v>
      </c>
      <c r="C93" s="288" t="s">
        <v>173</v>
      </c>
      <c r="D93" s="358">
        <f>'Русский-4 2018 расклад'!K95</f>
        <v>97</v>
      </c>
      <c r="E93" s="355">
        <f>'Русский-4 2019 расклад'!K95</f>
        <v>92</v>
      </c>
      <c r="F93" s="355">
        <f>'Русский-4 2020 расклад'!K95</f>
        <v>91</v>
      </c>
      <c r="G93" s="355">
        <f>'Русский-4 2021 расклад'!K95</f>
        <v>123</v>
      </c>
      <c r="H93" s="491">
        <f>'Русский-4 2022 расклад'!K93</f>
        <v>108</v>
      </c>
      <c r="I93" s="360">
        <f>'Русский-4 2018 расклад'!L95</f>
        <v>58.005999999999993</v>
      </c>
      <c r="J93" s="356">
        <f>'Русский-4 2019 расклад'!L95</f>
        <v>63</v>
      </c>
      <c r="K93" s="356">
        <f>'Русский-4 2020 расклад'!L95</f>
        <v>33.997599999999998</v>
      </c>
      <c r="L93" s="356">
        <f>'Русский-4 2021 расклад'!L95</f>
        <v>68.006699999999995</v>
      </c>
      <c r="M93" s="500">
        <f>'Русский-4 2022 расклад'!L93</f>
        <v>75.000000000000014</v>
      </c>
      <c r="N93" s="359">
        <f>'Русский-4 2018 расклад'!M95</f>
        <v>59.8</v>
      </c>
      <c r="O93" s="357">
        <f>'Русский-4 2019 расклад'!M95</f>
        <v>68.478260869565219</v>
      </c>
      <c r="P93" s="357">
        <f>'Русский-4 2020 расклад'!M95</f>
        <v>37.36</v>
      </c>
      <c r="Q93" s="361">
        <f>'Русский-4 2021 расклад'!M95</f>
        <v>55.29</v>
      </c>
      <c r="R93" s="513">
        <f>'Русский-4 2022 расклад'!M93</f>
        <v>69.444444444444457</v>
      </c>
      <c r="S93" s="360">
        <f>'Русский-4 2018 расклад'!N95</f>
        <v>3.0069999999999997</v>
      </c>
      <c r="T93" s="356">
        <f>'Русский-4 2019 расклад'!N95</f>
        <v>5</v>
      </c>
      <c r="U93" s="356">
        <f>'Русский-4 2020 расклад'!N95</f>
        <v>17.9998</v>
      </c>
      <c r="V93" s="356">
        <f>'Русский-4 2021 расклад'!N95</f>
        <v>3.0011999999999999</v>
      </c>
      <c r="W93" s="500">
        <f>'Русский-4 2022 расклад'!N93</f>
        <v>3</v>
      </c>
      <c r="X93" s="570">
        <f>'Русский-4 2018 расклад'!O95</f>
        <v>3.1</v>
      </c>
      <c r="Y93" s="357">
        <f>'Русский-4 2019 расклад'!O95</f>
        <v>5.4347826086956523</v>
      </c>
      <c r="Z93" s="357">
        <f>'Русский-4 2020 расклад'!O95</f>
        <v>19.78</v>
      </c>
      <c r="AA93" s="361">
        <f>'Русский-4 2021 расклад'!O95</f>
        <v>2.44</v>
      </c>
      <c r="AB93" s="574">
        <f>'Русский-4 2022 расклад'!O93</f>
        <v>2.7777777777777777</v>
      </c>
    </row>
    <row r="94" spans="1:28" s="336" customFormat="1" ht="15" customHeight="1" x14ac:dyDescent="0.25">
      <c r="A94" s="343">
        <v>11</v>
      </c>
      <c r="B94" s="278">
        <v>60910</v>
      </c>
      <c r="C94" s="286" t="s">
        <v>79</v>
      </c>
      <c r="D94" s="358">
        <f>'Русский-4 2018 расклад'!K96</f>
        <v>79</v>
      </c>
      <c r="E94" s="355">
        <f>'Русский-4 2019 расклад'!K96</f>
        <v>87</v>
      </c>
      <c r="F94" s="355">
        <f>'Русский-4 2020 расклад'!K96</f>
        <v>68</v>
      </c>
      <c r="G94" s="355">
        <f>'Русский-4 2021 расклад'!K96</f>
        <v>86</v>
      </c>
      <c r="H94" s="491">
        <f>'Русский-4 2022 расклад'!K94</f>
        <v>78</v>
      </c>
      <c r="I94" s="360">
        <f>'Русский-4 2018 расклад'!L96</f>
        <v>41.000999999999998</v>
      </c>
      <c r="J94" s="356">
        <f>'Русский-4 2019 расклад'!L96</f>
        <v>41</v>
      </c>
      <c r="K94" s="356">
        <f>'Русский-4 2020 расклад'!L96</f>
        <v>33.000399999999999</v>
      </c>
      <c r="L94" s="356">
        <f>'Русский-4 2021 расклад'!L96</f>
        <v>50.000399999999999</v>
      </c>
      <c r="M94" s="500">
        <f>'Русский-4 2022 расклад'!L94</f>
        <v>56</v>
      </c>
      <c r="N94" s="359">
        <f>'Русский-4 2018 расклад'!M96</f>
        <v>51.9</v>
      </c>
      <c r="O94" s="357">
        <f>'Русский-4 2019 расклад'!M96</f>
        <v>47.1264367816092</v>
      </c>
      <c r="P94" s="357">
        <f>'Русский-4 2020 расклад'!M96</f>
        <v>48.53</v>
      </c>
      <c r="Q94" s="361">
        <f>'Русский-4 2021 расклад'!M96</f>
        <v>58.14</v>
      </c>
      <c r="R94" s="513">
        <f>'Русский-4 2022 расклад'!M94</f>
        <v>71.794871794871796</v>
      </c>
      <c r="S94" s="360">
        <f>'Русский-4 2018 расклад'!N96</f>
        <v>13.982999999999999</v>
      </c>
      <c r="T94" s="356">
        <f>'Русский-4 2019 расклад'!N96</f>
        <v>12</v>
      </c>
      <c r="U94" s="356">
        <f>'Русский-4 2020 расклад'!N96</f>
        <v>11.0024</v>
      </c>
      <c r="V94" s="356">
        <f>'Русский-4 2021 расклад'!N96</f>
        <v>4.9965999999999999</v>
      </c>
      <c r="W94" s="500">
        <f>'Русский-4 2022 расклад'!N94</f>
        <v>6</v>
      </c>
      <c r="X94" s="570">
        <f>'Русский-4 2018 расклад'!O96</f>
        <v>17.7</v>
      </c>
      <c r="Y94" s="357">
        <f>'Русский-4 2019 расклад'!O96</f>
        <v>13.793103448275861</v>
      </c>
      <c r="Z94" s="357">
        <f>'Русский-4 2020 расклад'!O96</f>
        <v>16.18</v>
      </c>
      <c r="AA94" s="361">
        <f>'Русский-4 2021 расклад'!O96</f>
        <v>5.81</v>
      </c>
      <c r="AB94" s="574">
        <f>'Русский-4 2022 расклад'!O94</f>
        <v>7.6923076923076925</v>
      </c>
    </row>
    <row r="95" spans="1:28" s="336" customFormat="1" ht="15" customHeight="1" x14ac:dyDescent="0.25">
      <c r="A95" s="343">
        <v>12</v>
      </c>
      <c r="B95" s="278">
        <v>60980</v>
      </c>
      <c r="C95" s="286" t="s">
        <v>80</v>
      </c>
      <c r="D95" s="358">
        <f>'Русский-4 2018 расклад'!K97</f>
        <v>65</v>
      </c>
      <c r="E95" s="355">
        <f>'Русский-4 2019 расклад'!K97</f>
        <v>86</v>
      </c>
      <c r="F95" s="355">
        <f>'Русский-4 2020 расклад'!K97</f>
        <v>92</v>
      </c>
      <c r="G95" s="355">
        <f>'Русский-4 2021 расклад'!K97</f>
        <v>84</v>
      </c>
      <c r="H95" s="491">
        <f>'Русский-4 2022 расклад'!K95</f>
        <v>75</v>
      </c>
      <c r="I95" s="360">
        <f>'Русский-4 2018 расклад'!L97</f>
        <v>39</v>
      </c>
      <c r="J95" s="356">
        <f>'Русский-4 2019 расклад'!L97</f>
        <v>73</v>
      </c>
      <c r="K95" s="356">
        <f>'Русский-4 2020 расклад'!L97</f>
        <v>47.996400000000001</v>
      </c>
      <c r="L95" s="356">
        <f>'Русский-4 2021 расклад'!L97</f>
        <v>66.99839999999999</v>
      </c>
      <c r="M95" s="500">
        <f>'Русский-4 2022 расклад'!L95</f>
        <v>33</v>
      </c>
      <c r="N95" s="359">
        <f>'Русский-4 2018 расклад'!M97</f>
        <v>60</v>
      </c>
      <c r="O95" s="357">
        <f>'Русский-4 2019 расклад'!M97</f>
        <v>84.883720930232556</v>
      </c>
      <c r="P95" s="357">
        <f>'Русский-4 2020 расклад'!M97</f>
        <v>52.17</v>
      </c>
      <c r="Q95" s="361">
        <f>'Русский-4 2021 расклад'!M97</f>
        <v>79.759999999999991</v>
      </c>
      <c r="R95" s="513">
        <f>'Русский-4 2022 расклад'!M95</f>
        <v>44</v>
      </c>
      <c r="S95" s="360">
        <f>'Русский-4 2018 расклад'!N97</f>
        <v>0.97499999999999998</v>
      </c>
      <c r="T95" s="356">
        <f>'Русский-4 2019 расклад'!N97</f>
        <v>2</v>
      </c>
      <c r="U95" s="356">
        <f>'Русский-4 2020 расклад'!N97</f>
        <v>21.997199999999999</v>
      </c>
      <c r="V95" s="356">
        <f>'Русский-4 2021 расклад'!N97</f>
        <v>1.9991999999999999</v>
      </c>
      <c r="W95" s="500">
        <f>'Русский-4 2022 расклад'!N95</f>
        <v>20</v>
      </c>
      <c r="X95" s="570">
        <f>'Русский-4 2018 расклад'!O97</f>
        <v>1.5</v>
      </c>
      <c r="Y95" s="357">
        <f>'Русский-4 2019 расклад'!O97</f>
        <v>2.3255813953488373</v>
      </c>
      <c r="Z95" s="357">
        <f>'Русский-4 2020 расклад'!O97</f>
        <v>23.91</v>
      </c>
      <c r="AA95" s="361">
        <f>'Русский-4 2021 расклад'!O97</f>
        <v>2.38</v>
      </c>
      <c r="AB95" s="574">
        <f>'Русский-4 2022 расклад'!O95</f>
        <v>26.666666666666668</v>
      </c>
    </row>
    <row r="96" spans="1:28" s="336" customFormat="1" ht="15" customHeight="1" x14ac:dyDescent="0.25">
      <c r="A96" s="343">
        <v>13</v>
      </c>
      <c r="B96" s="278">
        <v>61080</v>
      </c>
      <c r="C96" s="286" t="s">
        <v>174</v>
      </c>
      <c r="D96" s="358">
        <f>'Русский-4 2018 расклад'!K98</f>
        <v>70</v>
      </c>
      <c r="E96" s="355">
        <f>'Русский-4 2019 расклад'!K98</f>
        <v>59</v>
      </c>
      <c r="F96" s="355">
        <f>'Русский-4 2020 расклад'!K98</f>
        <v>134</v>
      </c>
      <c r="G96" s="355">
        <f>'Русский-4 2021 расклад'!K98</f>
        <v>164</v>
      </c>
      <c r="H96" s="491">
        <f>'Русский-4 2022 расклад'!K96</f>
        <v>115</v>
      </c>
      <c r="I96" s="360">
        <f>'Русский-4 2018 расклад'!L98</f>
        <v>56</v>
      </c>
      <c r="J96" s="356">
        <f>'Русский-4 2019 расклад'!L98</f>
        <v>47</v>
      </c>
      <c r="K96" s="356">
        <f>'Русский-4 2020 расклад'!L98</f>
        <v>83.991200000000006</v>
      </c>
      <c r="L96" s="356">
        <f>'Русский-4 2021 расклад'!L98</f>
        <v>116.99760000000001</v>
      </c>
      <c r="M96" s="500">
        <f>'Русский-4 2022 расклад'!L96</f>
        <v>50</v>
      </c>
      <c r="N96" s="359">
        <f>'Русский-4 2018 расклад'!M98</f>
        <v>80</v>
      </c>
      <c r="O96" s="357">
        <f>'Русский-4 2019 расклад'!M98</f>
        <v>79.66101694915254</v>
      </c>
      <c r="P96" s="357">
        <f>'Русский-4 2020 расклад'!M98</f>
        <v>62.68</v>
      </c>
      <c r="Q96" s="361">
        <f>'Русский-4 2021 расклад'!M98</f>
        <v>71.34</v>
      </c>
      <c r="R96" s="513">
        <f>'Русский-4 2022 расклад'!M96</f>
        <v>43.478260869565219</v>
      </c>
      <c r="S96" s="360">
        <f>'Русский-4 2018 расклад'!N98</f>
        <v>2.0299999999999998</v>
      </c>
      <c r="T96" s="356">
        <f>'Русский-4 2019 расклад'!N98</f>
        <v>1</v>
      </c>
      <c r="U96" s="356">
        <f>'Русский-4 2020 расклад'!N98</f>
        <v>7.9998000000000005</v>
      </c>
      <c r="V96" s="356">
        <f>'Русский-4 2021 расклад'!N98</f>
        <v>11.0044</v>
      </c>
      <c r="W96" s="500">
        <f>'Русский-4 2022 расклад'!N96</f>
        <v>13</v>
      </c>
      <c r="X96" s="570">
        <f>'Русский-4 2018 расклад'!O98</f>
        <v>2.9</v>
      </c>
      <c r="Y96" s="357">
        <f>'Русский-4 2019 расклад'!O98</f>
        <v>1.6949152542372881</v>
      </c>
      <c r="Z96" s="357">
        <f>'Русский-4 2020 расклад'!O98</f>
        <v>5.97</v>
      </c>
      <c r="AA96" s="361">
        <f>'Русский-4 2021 расклад'!O98</f>
        <v>6.71</v>
      </c>
      <c r="AB96" s="574">
        <f>'Русский-4 2022 расклад'!O96</f>
        <v>11.304347826086957</v>
      </c>
    </row>
    <row r="97" spans="1:28" s="336" customFormat="1" ht="15" customHeight="1" x14ac:dyDescent="0.25">
      <c r="A97" s="343">
        <v>14</v>
      </c>
      <c r="B97" s="278">
        <v>61150</v>
      </c>
      <c r="C97" s="286" t="s">
        <v>175</v>
      </c>
      <c r="D97" s="358">
        <f>'Русский-4 2018 расклад'!K99</f>
        <v>85</v>
      </c>
      <c r="E97" s="355">
        <f>'Русский-4 2019 расклад'!K99</f>
        <v>74</v>
      </c>
      <c r="F97" s="355">
        <f>'Русский-4 2020 расклад'!K99</f>
        <v>95</v>
      </c>
      <c r="G97" s="355">
        <f>'Русский-4 2021 расклад'!K99</f>
        <v>81</v>
      </c>
      <c r="H97" s="491">
        <f>'Русский-4 2022 расклад'!K97</f>
        <v>95</v>
      </c>
      <c r="I97" s="360">
        <f>'Русский-4 2018 расклад'!L99</f>
        <v>65.025000000000006</v>
      </c>
      <c r="J97" s="356">
        <f>'Русский-4 2019 расклад'!L99</f>
        <v>56</v>
      </c>
      <c r="K97" s="356">
        <f>'Русский-4 2020 расклад'!L99</f>
        <v>46.996499999999997</v>
      </c>
      <c r="L97" s="356">
        <f>'Русский-4 2021 расклад'!L99</f>
        <v>55.9953</v>
      </c>
      <c r="M97" s="500">
        <f>'Русский-4 2022 расклад'!L97</f>
        <v>63.000000000000007</v>
      </c>
      <c r="N97" s="359">
        <f>'Русский-4 2018 расклад'!M99</f>
        <v>76.5</v>
      </c>
      <c r="O97" s="357">
        <f>'Русский-4 2019 расклад'!M99</f>
        <v>75.675675675675677</v>
      </c>
      <c r="P97" s="357">
        <f>'Русский-4 2020 расклад'!M99</f>
        <v>49.47</v>
      </c>
      <c r="Q97" s="361">
        <f>'Русский-4 2021 расклад'!M99</f>
        <v>69.13</v>
      </c>
      <c r="R97" s="513">
        <f>'Русский-4 2022 расклад'!M97</f>
        <v>66.31578947368422</v>
      </c>
      <c r="S97" s="360">
        <f>'Русский-4 2018 расклад'!N99</f>
        <v>0</v>
      </c>
      <c r="T97" s="356">
        <f>'Русский-4 2019 расклад'!N99</f>
        <v>0</v>
      </c>
      <c r="U97" s="356">
        <f>'Русский-4 2020 расклад'!N99</f>
        <v>18.002500000000001</v>
      </c>
      <c r="V97" s="356">
        <f>'Русский-4 2021 расклад'!N99</f>
        <v>6.9984000000000002</v>
      </c>
      <c r="W97" s="500">
        <f>'Русский-4 2022 расклад'!N97</f>
        <v>3</v>
      </c>
      <c r="X97" s="570">
        <f>'Русский-4 2018 расклад'!O99</f>
        <v>0</v>
      </c>
      <c r="Y97" s="357">
        <f>'Русский-4 2019 расклад'!O99</f>
        <v>0</v>
      </c>
      <c r="Z97" s="357">
        <f>'Русский-4 2020 расклад'!O99</f>
        <v>18.95</v>
      </c>
      <c r="AA97" s="361">
        <f>'Русский-4 2021 расклад'!O99</f>
        <v>8.64</v>
      </c>
      <c r="AB97" s="574">
        <f>'Русский-4 2022 расклад'!O97</f>
        <v>3.1578947368421053</v>
      </c>
    </row>
    <row r="98" spans="1:28" s="336" customFormat="1" ht="15" customHeight="1" x14ac:dyDescent="0.25">
      <c r="A98" s="343">
        <v>15</v>
      </c>
      <c r="B98" s="278">
        <v>61210</v>
      </c>
      <c r="C98" s="286" t="s">
        <v>176</v>
      </c>
      <c r="D98" s="358">
        <f>'Русский-4 2018 расклад'!K100</f>
        <v>72</v>
      </c>
      <c r="E98" s="355">
        <f>'Русский-4 2019 расклад'!K100</f>
        <v>73</v>
      </c>
      <c r="F98" s="355">
        <f>'Русский-4 2020 расклад'!K100</f>
        <v>62</v>
      </c>
      <c r="G98" s="355">
        <f>'Русский-4 2021 расклад'!K100</f>
        <v>67</v>
      </c>
      <c r="H98" s="491">
        <f>'Русский-4 2022 расклад'!K98</f>
        <v>67</v>
      </c>
      <c r="I98" s="360">
        <f>'Русский-4 2018 расклад'!L100</f>
        <v>42.984000000000009</v>
      </c>
      <c r="J98" s="356">
        <f>'Русский-4 2019 расклад'!L100</f>
        <v>58</v>
      </c>
      <c r="K98" s="356">
        <f>'Русский-4 2020 расклад'!L100</f>
        <v>15.003999999999998</v>
      </c>
      <c r="L98" s="356">
        <f>'Русский-4 2021 расклад'!L100</f>
        <v>47.000500000000002</v>
      </c>
      <c r="M98" s="500">
        <f>'Русский-4 2022 расклад'!L98</f>
        <v>27</v>
      </c>
      <c r="N98" s="359">
        <f>'Русский-4 2018 расклад'!M100</f>
        <v>59.7</v>
      </c>
      <c r="O98" s="357">
        <f>'Русский-4 2019 расклад'!M100</f>
        <v>79.452054794520549</v>
      </c>
      <c r="P98" s="357">
        <f>'Русский-4 2020 расклад'!M100</f>
        <v>24.2</v>
      </c>
      <c r="Q98" s="361">
        <f>'Русский-4 2021 расклад'!M100</f>
        <v>70.150000000000006</v>
      </c>
      <c r="R98" s="513">
        <f>'Русский-4 2022 расклад'!M98</f>
        <v>40.298507462686565</v>
      </c>
      <c r="S98" s="360">
        <f>'Русский-4 2018 расклад'!N100</f>
        <v>7.9919999999999991</v>
      </c>
      <c r="T98" s="356">
        <f>'Русский-4 2019 расклад'!N100</f>
        <v>4</v>
      </c>
      <c r="U98" s="356">
        <f>'Русский-4 2020 расклад'!N100</f>
        <v>16.002200000000002</v>
      </c>
      <c r="V98" s="356">
        <f>'Русский-4 2021 расклад'!N100</f>
        <v>0.99829999999999997</v>
      </c>
      <c r="W98" s="500">
        <f>'Русский-4 2022 расклад'!N98</f>
        <v>9</v>
      </c>
      <c r="X98" s="570">
        <f>'Русский-4 2018 расклад'!O100</f>
        <v>11.1</v>
      </c>
      <c r="Y98" s="357">
        <f>'Русский-4 2019 расклад'!O100</f>
        <v>5.4794520547945202</v>
      </c>
      <c r="Z98" s="357">
        <f>'Русский-4 2020 расклад'!O100</f>
        <v>25.81</v>
      </c>
      <c r="AA98" s="361">
        <f>'Русский-4 2021 расклад'!O100</f>
        <v>1.49</v>
      </c>
      <c r="AB98" s="574">
        <f>'Русский-4 2022 расклад'!O98</f>
        <v>13.432835820895523</v>
      </c>
    </row>
    <row r="99" spans="1:28" s="336" customFormat="1" ht="15" customHeight="1" x14ac:dyDescent="0.25">
      <c r="A99" s="343">
        <v>16</v>
      </c>
      <c r="B99" s="278">
        <v>61290</v>
      </c>
      <c r="C99" s="286" t="s">
        <v>84</v>
      </c>
      <c r="D99" s="358">
        <f>'Русский-4 2018 расклад'!K101</f>
        <v>81</v>
      </c>
      <c r="E99" s="355">
        <f>'Русский-4 2019 расклад'!K101</f>
        <v>67</v>
      </c>
      <c r="F99" s="355">
        <f>'Русский-4 2020 расклад'!K101</f>
        <v>60</v>
      </c>
      <c r="G99" s="355">
        <f>'Русский-4 2021 расклад'!K101</f>
        <v>85</v>
      </c>
      <c r="H99" s="491">
        <f>'Русский-4 2022 расклад'!K99</f>
        <v>72</v>
      </c>
      <c r="I99" s="360">
        <f>'Русский-4 2018 расклад'!L101</f>
        <v>40.014000000000003</v>
      </c>
      <c r="J99" s="356">
        <f>'Русский-4 2019 расклад'!L101</f>
        <v>38</v>
      </c>
      <c r="K99" s="356">
        <f>'Русский-4 2020 расклад'!L101</f>
        <v>22.002000000000002</v>
      </c>
      <c r="L99" s="356">
        <f>'Русский-4 2021 расклад'!L101</f>
        <v>55.003500000000003</v>
      </c>
      <c r="M99" s="500">
        <f>'Русский-4 2022 расклад'!L99</f>
        <v>31</v>
      </c>
      <c r="N99" s="359">
        <f>'Русский-4 2018 расклад'!M101</f>
        <v>49.400000000000006</v>
      </c>
      <c r="O99" s="357">
        <f>'Русский-4 2019 расклад'!M101</f>
        <v>56.71641791044776</v>
      </c>
      <c r="P99" s="357">
        <f>'Русский-4 2020 расклад'!M101</f>
        <v>36.67</v>
      </c>
      <c r="Q99" s="361">
        <f>'Русский-4 2021 расклад'!M101</f>
        <v>64.710000000000008</v>
      </c>
      <c r="R99" s="513">
        <f>'Русский-4 2022 расклад'!M99</f>
        <v>43.055555555555557</v>
      </c>
      <c r="S99" s="360">
        <f>'Русский-4 2018 расклад'!N101</f>
        <v>8.0190000000000001</v>
      </c>
      <c r="T99" s="356">
        <f>'Русский-4 2019 расклад'!N101</f>
        <v>8</v>
      </c>
      <c r="U99" s="356">
        <f>'Русский-4 2020 расклад'!N101</f>
        <v>13.002000000000001</v>
      </c>
      <c r="V99" s="356">
        <f>'Русский-4 2021 расклад'!N101</f>
        <v>4.0034999999999998</v>
      </c>
      <c r="W99" s="500">
        <f>'Русский-4 2022 расклад'!N99</f>
        <v>1</v>
      </c>
      <c r="X99" s="570">
        <f>'Русский-4 2018 расклад'!O101</f>
        <v>9.9</v>
      </c>
      <c r="Y99" s="357">
        <f>'Русский-4 2019 расклад'!O101</f>
        <v>11.940298507462687</v>
      </c>
      <c r="Z99" s="357">
        <f>'Русский-4 2020 расклад'!O101</f>
        <v>21.67</v>
      </c>
      <c r="AA99" s="361">
        <f>'Русский-4 2021 расклад'!O101</f>
        <v>4.71</v>
      </c>
      <c r="AB99" s="574">
        <f>'Русский-4 2022 расклад'!O99</f>
        <v>1.3888888888888888</v>
      </c>
    </row>
    <row r="100" spans="1:28" s="336" customFormat="1" ht="15" customHeight="1" x14ac:dyDescent="0.25">
      <c r="A100" s="343">
        <v>17</v>
      </c>
      <c r="B100" s="278">
        <v>61340</v>
      </c>
      <c r="C100" s="286" t="s">
        <v>177</v>
      </c>
      <c r="D100" s="358">
        <f>'Русский-4 2018 расклад'!K102</f>
        <v>96</v>
      </c>
      <c r="E100" s="355">
        <f>'Русский-4 2019 расклад'!K102</f>
        <v>142</v>
      </c>
      <c r="F100" s="355">
        <f>'Русский-4 2020 расклад'!K102</f>
        <v>118</v>
      </c>
      <c r="G100" s="355">
        <f>'Русский-4 2021 расклад'!K102</f>
        <v>134</v>
      </c>
      <c r="H100" s="491">
        <f>'Русский-4 2022 расклад'!K100</f>
        <v>144</v>
      </c>
      <c r="I100" s="360">
        <f>'Русский-4 2018 расклад'!L102</f>
        <v>75.935999999999993</v>
      </c>
      <c r="J100" s="356">
        <f>'Русский-4 2019 расклад'!L102</f>
        <v>108</v>
      </c>
      <c r="K100" s="356">
        <f>'Русский-4 2020 расклад'!L102</f>
        <v>32.992800000000003</v>
      </c>
      <c r="L100" s="356">
        <f>'Русский-4 2021 расклад'!L102</f>
        <v>93.009399999999985</v>
      </c>
      <c r="M100" s="500">
        <f>'Русский-4 2022 расклад'!L100</f>
        <v>44</v>
      </c>
      <c r="N100" s="359">
        <f>'Русский-4 2018 расклад'!M102</f>
        <v>79.099999999999994</v>
      </c>
      <c r="O100" s="357">
        <f>'Русский-4 2019 расклад'!M102</f>
        <v>76.056338028169009</v>
      </c>
      <c r="P100" s="357">
        <f>'Русский-4 2020 расклад'!M102</f>
        <v>27.96</v>
      </c>
      <c r="Q100" s="361">
        <f>'Русский-4 2021 расклад'!M102</f>
        <v>69.41</v>
      </c>
      <c r="R100" s="513">
        <f>'Русский-4 2022 расклад'!M100</f>
        <v>30.555555555555554</v>
      </c>
      <c r="S100" s="360">
        <f>'Русский-4 2018 расклад'!N102</f>
        <v>2.9760000000000004</v>
      </c>
      <c r="T100" s="356">
        <f>'Русский-4 2019 расклад'!N102</f>
        <v>0</v>
      </c>
      <c r="U100" s="356">
        <f>'Русский-4 2020 расклад'!N102</f>
        <v>34.998800000000003</v>
      </c>
      <c r="V100" s="356">
        <f>'Русский-4 2021 расклад'!N102</f>
        <v>6.9948000000000006</v>
      </c>
      <c r="W100" s="500">
        <f>'Русский-4 2022 расклад'!N100</f>
        <v>34.999999999999993</v>
      </c>
      <c r="X100" s="570">
        <f>'Русский-4 2018 расклад'!O102</f>
        <v>3.1</v>
      </c>
      <c r="Y100" s="357">
        <f>'Русский-4 2019 расклад'!O102</f>
        <v>0</v>
      </c>
      <c r="Z100" s="357">
        <f>'Русский-4 2020 расклад'!O102</f>
        <v>29.66</v>
      </c>
      <c r="AA100" s="361">
        <f>'Русский-4 2021 расклад'!O102</f>
        <v>5.22</v>
      </c>
      <c r="AB100" s="574">
        <f>'Русский-4 2022 расклад'!O100</f>
        <v>24.305555555555554</v>
      </c>
    </row>
    <row r="101" spans="1:28" s="336" customFormat="1" ht="15" customHeight="1" x14ac:dyDescent="0.25">
      <c r="A101" s="343">
        <v>18</v>
      </c>
      <c r="B101" s="278">
        <v>61390</v>
      </c>
      <c r="C101" s="286" t="s">
        <v>178</v>
      </c>
      <c r="D101" s="358">
        <f>'Русский-4 2018 расклад'!K103</f>
        <v>87</v>
      </c>
      <c r="E101" s="355">
        <f>'Русский-4 2019 расклад'!K103</f>
        <v>103</v>
      </c>
      <c r="F101" s="355">
        <f>'Русский-4 2020 расклад'!K103</f>
        <v>81</v>
      </c>
      <c r="G101" s="355">
        <f>'Русский-4 2021 расклад'!K103</f>
        <v>97</v>
      </c>
      <c r="H101" s="491">
        <f>'Русский-4 2022 расклад'!K101</f>
        <v>106</v>
      </c>
      <c r="I101" s="360">
        <f>'Русский-4 2018 расклад'!L103</f>
        <v>56.984999999999999</v>
      </c>
      <c r="J101" s="356">
        <f>'Русский-4 2019 расклад'!L103</f>
        <v>39</v>
      </c>
      <c r="K101" s="356">
        <f>'Русский-4 2020 расклад'!L103</f>
        <v>20.995200000000001</v>
      </c>
      <c r="L101" s="356">
        <f>'Русский-4 2021 расклад'!L103</f>
        <v>52.0017</v>
      </c>
      <c r="M101" s="500">
        <f>'Русский-4 2022 расклад'!L101</f>
        <v>43</v>
      </c>
      <c r="N101" s="359">
        <f>'Русский-4 2018 расклад'!M103</f>
        <v>65.5</v>
      </c>
      <c r="O101" s="357">
        <f>'Русский-4 2019 расклад'!M103</f>
        <v>37.864077669902912</v>
      </c>
      <c r="P101" s="357">
        <f>'Русский-4 2020 расклад'!M103</f>
        <v>25.92</v>
      </c>
      <c r="Q101" s="361">
        <f>'Русский-4 2021 расклад'!M103</f>
        <v>53.61</v>
      </c>
      <c r="R101" s="513">
        <f>'Русский-4 2022 расклад'!M101</f>
        <v>40.566037735849058</v>
      </c>
      <c r="S101" s="360">
        <f>'Русский-4 2018 расклад'!N103</f>
        <v>6.003000000000001</v>
      </c>
      <c r="T101" s="356">
        <f>'Русский-4 2019 расклад'!N103</f>
        <v>4</v>
      </c>
      <c r="U101" s="356">
        <f>'Русский-4 2020 расклад'!N103</f>
        <v>6.0021000000000004</v>
      </c>
      <c r="V101" s="356">
        <f>'Русский-4 2021 расклад'!N103</f>
        <v>1.9982</v>
      </c>
      <c r="W101" s="500">
        <f>'Русский-4 2022 расклад'!N101</f>
        <v>33</v>
      </c>
      <c r="X101" s="570">
        <f>'Русский-4 2018 расклад'!O103</f>
        <v>6.9</v>
      </c>
      <c r="Y101" s="357">
        <f>'Русский-4 2019 расклад'!O103</f>
        <v>3.883495145631068</v>
      </c>
      <c r="Z101" s="357">
        <f>'Русский-4 2020 расклад'!O103</f>
        <v>7.41</v>
      </c>
      <c r="AA101" s="361">
        <f>'Русский-4 2021 расклад'!O103</f>
        <v>2.06</v>
      </c>
      <c r="AB101" s="574">
        <f>'Русский-4 2022 расклад'!O101</f>
        <v>31.132075471698112</v>
      </c>
    </row>
    <row r="102" spans="1:28" s="336" customFormat="1" ht="15" customHeight="1" x14ac:dyDescent="0.25">
      <c r="A102" s="343">
        <v>19</v>
      </c>
      <c r="B102" s="278">
        <v>61410</v>
      </c>
      <c r="C102" s="286" t="s">
        <v>179</v>
      </c>
      <c r="D102" s="358">
        <f>'Русский-4 2018 расклад'!K104</f>
        <v>91</v>
      </c>
      <c r="E102" s="355">
        <f>'Русский-4 2019 расклад'!K104</f>
        <v>102</v>
      </c>
      <c r="F102" s="355">
        <f>'Русский-4 2020 расклад'!K104</f>
        <v>79</v>
      </c>
      <c r="G102" s="355">
        <f>'Русский-4 2021 расклад'!K104</f>
        <v>105</v>
      </c>
      <c r="H102" s="491">
        <f>'Русский-4 2022 расклад'!K102</f>
        <v>77</v>
      </c>
      <c r="I102" s="360">
        <f>'Русский-4 2018 расклад'!L104</f>
        <v>74.984000000000009</v>
      </c>
      <c r="J102" s="356">
        <f>'Русский-4 2019 расклад'!L104</f>
        <v>82</v>
      </c>
      <c r="K102" s="356">
        <f>'Русский-4 2020 расклад'!L104</f>
        <v>39.997700000000002</v>
      </c>
      <c r="L102" s="356">
        <f>'Русский-4 2021 расклад'!L104</f>
        <v>92.998499999999979</v>
      </c>
      <c r="M102" s="500">
        <f>'Русский-4 2022 расклад'!L102</f>
        <v>55</v>
      </c>
      <c r="N102" s="359">
        <f>'Русский-4 2018 расклад'!M104</f>
        <v>82.4</v>
      </c>
      <c r="O102" s="357">
        <f>'Русский-4 2019 расклад'!M104</f>
        <v>80.392156862745097</v>
      </c>
      <c r="P102" s="357">
        <f>'Русский-4 2020 расклад'!M104</f>
        <v>50.63</v>
      </c>
      <c r="Q102" s="361">
        <f>'Русский-4 2021 расклад'!M104</f>
        <v>88.57</v>
      </c>
      <c r="R102" s="513">
        <f>'Русский-4 2022 расклад'!M102</f>
        <v>71.428571428571431</v>
      </c>
      <c r="S102" s="360">
        <f>'Русский-4 2018 расклад'!N104</f>
        <v>4.0040000000000004</v>
      </c>
      <c r="T102" s="356">
        <f>'Русский-4 2019 расклад'!N104</f>
        <v>0</v>
      </c>
      <c r="U102" s="356">
        <f>'Русский-4 2020 расклад'!N104</f>
        <v>10.0014</v>
      </c>
      <c r="V102" s="356">
        <f>'Русский-4 2021 расклад'!N104</f>
        <v>0.99750000000000005</v>
      </c>
      <c r="W102" s="500">
        <f>'Русский-4 2022 расклад'!N102</f>
        <v>7.0000000000000009</v>
      </c>
      <c r="X102" s="570">
        <f>'Русский-4 2018 расклад'!O104</f>
        <v>4.4000000000000004</v>
      </c>
      <c r="Y102" s="357">
        <f>'Русский-4 2019 расклад'!O104</f>
        <v>0</v>
      </c>
      <c r="Z102" s="357">
        <f>'Русский-4 2020 расклад'!O104</f>
        <v>12.66</v>
      </c>
      <c r="AA102" s="361">
        <f>'Русский-4 2021 расклад'!O104</f>
        <v>0.95</v>
      </c>
      <c r="AB102" s="574">
        <f>'Русский-4 2022 расклад'!O102</f>
        <v>9.0909090909090917</v>
      </c>
    </row>
    <row r="103" spans="1:28" s="336" customFormat="1" ht="15" customHeight="1" x14ac:dyDescent="0.25">
      <c r="A103" s="343">
        <v>20</v>
      </c>
      <c r="B103" s="278">
        <v>61430</v>
      </c>
      <c r="C103" s="286" t="s">
        <v>108</v>
      </c>
      <c r="D103" s="358">
        <f>'Русский-4 2018 расклад'!K105</f>
        <v>200</v>
      </c>
      <c r="E103" s="355">
        <f>'Русский-4 2019 расклад'!K105</f>
        <v>233</v>
      </c>
      <c r="F103" s="355">
        <f>'Русский-4 2020 расклад'!K105</f>
        <v>176</v>
      </c>
      <c r="G103" s="355">
        <f>'Русский-4 2021 расклад'!K105</f>
        <v>259</v>
      </c>
      <c r="H103" s="491">
        <f>'Русский-4 2022 расклад'!K103</f>
        <v>193</v>
      </c>
      <c r="I103" s="360">
        <f>'Русский-4 2018 расклад'!L105</f>
        <v>158</v>
      </c>
      <c r="J103" s="356">
        <f>'Русский-4 2019 расклад'!L105</f>
        <v>197.00000000000003</v>
      </c>
      <c r="K103" s="356">
        <f>'Русский-4 2020 расклад'!L105</f>
        <v>91.995200000000011</v>
      </c>
      <c r="L103" s="356">
        <f>'Русский-4 2021 расклад'!L105</f>
        <v>227.01350000000002</v>
      </c>
      <c r="M103" s="500">
        <f>'Русский-4 2022 расклад'!L103</f>
        <v>99</v>
      </c>
      <c r="N103" s="359">
        <f>'Русский-4 2018 расклад'!M105</f>
        <v>79</v>
      </c>
      <c r="O103" s="357">
        <f>'Русский-4 2019 расклад'!M105</f>
        <v>84.549356223175977</v>
      </c>
      <c r="P103" s="357">
        <f>'Русский-4 2020 расклад'!M105</f>
        <v>52.27</v>
      </c>
      <c r="Q103" s="361">
        <f>'Русский-4 2021 расклад'!M105</f>
        <v>87.65</v>
      </c>
      <c r="R103" s="513">
        <f>'Русский-4 2022 расклад'!M103</f>
        <v>51.295336787564764</v>
      </c>
      <c r="S103" s="360">
        <f>'Русский-4 2018 расклад'!N105</f>
        <v>10</v>
      </c>
      <c r="T103" s="356">
        <f>'Русский-4 2019 расклад'!N105</f>
        <v>2</v>
      </c>
      <c r="U103" s="356">
        <f>'Русский-4 2020 расклад'!N105</f>
        <v>19.993600000000001</v>
      </c>
      <c r="V103" s="356">
        <f>'Русский-4 2021 расклад'!N105</f>
        <v>6.0087999999999999</v>
      </c>
      <c r="W103" s="500">
        <f>'Русский-4 2022 расклад'!N103</f>
        <v>23</v>
      </c>
      <c r="X103" s="570">
        <f>'Русский-4 2018 расклад'!O105</f>
        <v>5</v>
      </c>
      <c r="Y103" s="357">
        <f>'Русский-4 2019 расклад'!O105</f>
        <v>0.85836909871244638</v>
      </c>
      <c r="Z103" s="357">
        <f>'Русский-4 2020 расклад'!O105</f>
        <v>11.36</v>
      </c>
      <c r="AA103" s="361">
        <f>'Русский-4 2021 расклад'!O105</f>
        <v>2.3199999999999998</v>
      </c>
      <c r="AB103" s="574">
        <f>'Русский-4 2022 расклад'!O103</f>
        <v>11.917098445595855</v>
      </c>
    </row>
    <row r="104" spans="1:28" s="336" customFormat="1" ht="15" customHeight="1" x14ac:dyDescent="0.25">
      <c r="A104" s="343">
        <v>21</v>
      </c>
      <c r="B104" s="278">
        <v>61440</v>
      </c>
      <c r="C104" s="286" t="s">
        <v>180</v>
      </c>
      <c r="D104" s="358">
        <f>'Русский-4 2018 расклад'!K106</f>
        <v>218</v>
      </c>
      <c r="E104" s="355">
        <f>'Русский-4 2019 расклад'!K106</f>
        <v>252</v>
      </c>
      <c r="F104" s="355">
        <f>'Русский-4 2020 расклад'!K106</f>
        <v>232</v>
      </c>
      <c r="G104" s="355">
        <f>'Русский-4 2021 расклад'!K106</f>
        <v>286</v>
      </c>
      <c r="H104" s="491">
        <f>'Русский-4 2022 расклад'!K104</f>
        <v>278</v>
      </c>
      <c r="I104" s="360">
        <f>'Русский-4 2018 расклад'!L106</f>
        <v>165.898</v>
      </c>
      <c r="J104" s="356">
        <f>'Русский-4 2019 расклад'!L106</f>
        <v>201.99999999999997</v>
      </c>
      <c r="K104" s="356">
        <f>'Русский-4 2020 расклад'!L106</f>
        <v>85.004799999999989</v>
      </c>
      <c r="L104" s="356">
        <f>'Русский-4 2021 расклад'!L106</f>
        <v>218.01780000000002</v>
      </c>
      <c r="M104" s="500">
        <f>'Русский-4 2022 расклад'!L104</f>
        <v>153</v>
      </c>
      <c r="N104" s="359">
        <f>'Русский-4 2018 расклад'!M106</f>
        <v>76.099999999999994</v>
      </c>
      <c r="O104" s="357">
        <f>'Русский-4 2019 расклад'!M106</f>
        <v>80.158730158730151</v>
      </c>
      <c r="P104" s="357">
        <f>'Русский-4 2020 расклад'!M106</f>
        <v>36.64</v>
      </c>
      <c r="Q104" s="361">
        <f>'Русский-4 2021 расклад'!M106</f>
        <v>76.23</v>
      </c>
      <c r="R104" s="513">
        <f>'Русский-4 2022 расклад'!M104</f>
        <v>55.035971223021583</v>
      </c>
      <c r="S104" s="360">
        <f>'Русский-4 2018 расклад'!N106</f>
        <v>2.0055999999999998</v>
      </c>
      <c r="T104" s="356">
        <f>'Русский-4 2019 расклад'!N106</f>
        <v>4</v>
      </c>
      <c r="U104" s="356">
        <f>'Русский-4 2020 расклад'!N106</f>
        <v>28.002400000000002</v>
      </c>
      <c r="V104" s="356">
        <f>'Русский-4 2021 расклад'!N106</f>
        <v>5.0049999999999999</v>
      </c>
      <c r="W104" s="500">
        <f>'Русский-4 2022 расклад'!N104</f>
        <v>24.999999999999996</v>
      </c>
      <c r="X104" s="570">
        <f>'Русский-4 2018 расклад'!O106</f>
        <v>0.92</v>
      </c>
      <c r="Y104" s="357">
        <f>'Русский-4 2019 расклад'!O106</f>
        <v>1.5873015873015872</v>
      </c>
      <c r="Z104" s="357">
        <f>'Русский-4 2020 расклад'!O106</f>
        <v>12.07</v>
      </c>
      <c r="AA104" s="361">
        <f>'Русский-4 2021 расклад'!O106</f>
        <v>1.75</v>
      </c>
      <c r="AB104" s="574">
        <f>'Русский-4 2022 расклад'!O104</f>
        <v>8.9928057553956826</v>
      </c>
    </row>
    <row r="105" spans="1:28" s="336" customFormat="1" ht="15" customHeight="1" x14ac:dyDescent="0.25">
      <c r="A105" s="343">
        <v>22</v>
      </c>
      <c r="B105" s="278">
        <v>61450</v>
      </c>
      <c r="C105" s="286" t="s">
        <v>107</v>
      </c>
      <c r="D105" s="358">
        <f>'Русский-4 2018 расклад'!K107</f>
        <v>121</v>
      </c>
      <c r="E105" s="355">
        <f>'Русский-4 2019 расклад'!K107</f>
        <v>151</v>
      </c>
      <c r="F105" s="355">
        <f>'Русский-4 2020 расклад'!K107</f>
        <v>126</v>
      </c>
      <c r="G105" s="355">
        <f>'Русский-4 2021 расклад'!K107</f>
        <v>146</v>
      </c>
      <c r="H105" s="491">
        <f>'Русский-4 2022 расклад'!K105</f>
        <v>161</v>
      </c>
      <c r="I105" s="360">
        <f>'Русский-4 2018 расклад'!L107</f>
        <v>91.96</v>
      </c>
      <c r="J105" s="356">
        <f>'Русский-4 2019 расклад'!L107</f>
        <v>132</v>
      </c>
      <c r="K105" s="356">
        <f>'Русский-4 2020 расклад'!L107</f>
        <v>63.995400000000011</v>
      </c>
      <c r="L105" s="356">
        <f>'Русский-4 2021 расклад'!L107</f>
        <v>121.00479999999999</v>
      </c>
      <c r="M105" s="500">
        <f>'Русский-4 2022 расклад'!L105</f>
        <v>105</v>
      </c>
      <c r="N105" s="359">
        <f>'Русский-4 2018 расклад'!M107</f>
        <v>76</v>
      </c>
      <c r="O105" s="357">
        <f>'Русский-4 2019 расклад'!M107</f>
        <v>87.41721854304636</v>
      </c>
      <c r="P105" s="357">
        <f>'Русский-4 2020 расклад'!M107</f>
        <v>50.790000000000006</v>
      </c>
      <c r="Q105" s="361">
        <f>'Русский-4 2021 расклад'!M107</f>
        <v>82.88</v>
      </c>
      <c r="R105" s="513">
        <f>'Русский-4 2022 расклад'!M105</f>
        <v>65.217391304347828</v>
      </c>
      <c r="S105" s="360">
        <f>'Русский-4 2018 расклад'!N107</f>
        <v>4.9609999999999994</v>
      </c>
      <c r="T105" s="356">
        <f>'Русский-4 2019 расклад'!N107</f>
        <v>2.0000000000000004</v>
      </c>
      <c r="U105" s="356">
        <f>'Русский-4 2020 расклад'!N107</f>
        <v>18.005399999999998</v>
      </c>
      <c r="V105" s="356">
        <f>'Русский-4 2021 расклад'!N107</f>
        <v>0.99280000000000002</v>
      </c>
      <c r="W105" s="500">
        <f>'Русский-4 2022 расклад'!N105</f>
        <v>22</v>
      </c>
      <c r="X105" s="570">
        <f>'Русский-4 2018 расклад'!O107</f>
        <v>4.0999999999999996</v>
      </c>
      <c r="Y105" s="357">
        <f>'Русский-4 2019 расклад'!O107</f>
        <v>1.3245033112582782</v>
      </c>
      <c r="Z105" s="357">
        <f>'Русский-4 2020 расклад'!O107</f>
        <v>14.29</v>
      </c>
      <c r="AA105" s="361">
        <f>'Русский-4 2021 расклад'!O107</f>
        <v>0.68</v>
      </c>
      <c r="AB105" s="574">
        <f>'Русский-4 2022 расклад'!O105</f>
        <v>13.664596273291925</v>
      </c>
    </row>
    <row r="106" spans="1:28" s="336" customFormat="1" ht="15" customHeight="1" x14ac:dyDescent="0.25">
      <c r="A106" s="343">
        <v>23</v>
      </c>
      <c r="B106" s="278">
        <v>61470</v>
      </c>
      <c r="C106" s="286" t="s">
        <v>89</v>
      </c>
      <c r="D106" s="358">
        <f>'Русский-4 2018 расклад'!K108</f>
        <v>100</v>
      </c>
      <c r="E106" s="355">
        <f>'Русский-4 2019 расклад'!K108</f>
        <v>120</v>
      </c>
      <c r="F106" s="355">
        <f>'Русский-4 2020 расклад'!K108</f>
        <v>128</v>
      </c>
      <c r="G106" s="355">
        <f>'Русский-4 2021 расклад'!K108</f>
        <v>110</v>
      </c>
      <c r="H106" s="491">
        <f>'Русский-4 2022 расклад'!K106</f>
        <v>130</v>
      </c>
      <c r="I106" s="360">
        <f>'Русский-4 2018 расклад'!L108</f>
        <v>68</v>
      </c>
      <c r="J106" s="356">
        <f>'Русский-4 2019 расклад'!L108</f>
        <v>99</v>
      </c>
      <c r="K106" s="356">
        <f>'Русский-4 2020 расклад'!L108</f>
        <v>80</v>
      </c>
      <c r="L106" s="356">
        <f>'Русский-4 2021 расклад'!L108</f>
        <v>67.000999999999991</v>
      </c>
      <c r="M106" s="500">
        <f>'Русский-4 2022 расклад'!L106</f>
        <v>83</v>
      </c>
      <c r="N106" s="359">
        <f>'Русский-4 2018 расклад'!M108</f>
        <v>68</v>
      </c>
      <c r="O106" s="357">
        <f>'Русский-4 2019 расклад'!M108</f>
        <v>82.5</v>
      </c>
      <c r="P106" s="357">
        <f>'Русский-4 2020 расклад'!M108</f>
        <v>62.5</v>
      </c>
      <c r="Q106" s="361">
        <f>'Русский-4 2021 расклад'!M108</f>
        <v>60.91</v>
      </c>
      <c r="R106" s="513">
        <f>'Русский-4 2022 расклад'!M106</f>
        <v>63.846153846153847</v>
      </c>
      <c r="S106" s="360">
        <f>'Русский-4 2018 расклад'!N108</f>
        <v>7</v>
      </c>
      <c r="T106" s="356">
        <f>'Русский-4 2019 расклад'!N108</f>
        <v>4</v>
      </c>
      <c r="U106" s="356">
        <f>'Русский-4 2020 расклад'!N108</f>
        <v>21.004799999999999</v>
      </c>
      <c r="V106" s="356">
        <f>'Русский-4 2021 расклад'!N108</f>
        <v>7.996999999999999</v>
      </c>
      <c r="W106" s="500">
        <f>'Русский-4 2022 расклад'!N106</f>
        <v>8</v>
      </c>
      <c r="X106" s="570">
        <f>'Русский-4 2018 расклад'!O108</f>
        <v>7</v>
      </c>
      <c r="Y106" s="357">
        <f>'Русский-4 2019 расклад'!O108</f>
        <v>3.3333333333333335</v>
      </c>
      <c r="Z106" s="357">
        <f>'Русский-4 2020 расклад'!O108</f>
        <v>16.41</v>
      </c>
      <c r="AA106" s="361">
        <f>'Русский-4 2021 расклад'!O108</f>
        <v>7.27</v>
      </c>
      <c r="AB106" s="574">
        <f>'Русский-4 2022 расклад'!O106</f>
        <v>6.1538461538461542</v>
      </c>
    </row>
    <row r="107" spans="1:28" s="336" customFormat="1" ht="15" customHeight="1" x14ac:dyDescent="0.25">
      <c r="A107" s="343">
        <v>24</v>
      </c>
      <c r="B107" s="278">
        <v>61490</v>
      </c>
      <c r="C107" s="286" t="s">
        <v>109</v>
      </c>
      <c r="D107" s="358">
        <f>'Русский-4 2018 расклад'!K109</f>
        <v>231</v>
      </c>
      <c r="E107" s="355">
        <f>'Русский-4 2019 расклад'!K109</f>
        <v>250</v>
      </c>
      <c r="F107" s="355">
        <f>'Русский-4 2020 расклад'!K109</f>
        <v>217</v>
      </c>
      <c r="G107" s="355">
        <f>'Русский-4 2021 расклад'!K109</f>
        <v>258</v>
      </c>
      <c r="H107" s="491">
        <f>'Русский-4 2022 расклад'!K107</f>
        <v>226</v>
      </c>
      <c r="I107" s="360">
        <f>'Русский-4 2018 расклад'!L109</f>
        <v>182.02799999999999</v>
      </c>
      <c r="J107" s="356">
        <f>'Русский-4 2019 расклад'!L109</f>
        <v>224</v>
      </c>
      <c r="K107" s="356">
        <f>'Русский-4 2020 расклад'!L109</f>
        <v>164.0086</v>
      </c>
      <c r="L107" s="356">
        <f>'Русский-4 2021 расклад'!L109</f>
        <v>219.99660000000003</v>
      </c>
      <c r="M107" s="500">
        <f>'Русский-4 2022 расклад'!L107</f>
        <v>148</v>
      </c>
      <c r="N107" s="359">
        <f>'Русский-4 2018 расклад'!M109</f>
        <v>78.8</v>
      </c>
      <c r="O107" s="357">
        <f>'Русский-4 2019 расклад'!M109</f>
        <v>89.6</v>
      </c>
      <c r="P107" s="357">
        <f>'Русский-4 2020 расклад'!M109</f>
        <v>75.58</v>
      </c>
      <c r="Q107" s="361">
        <f>'Русский-4 2021 расклад'!M109</f>
        <v>85.27000000000001</v>
      </c>
      <c r="R107" s="513">
        <f>'Русский-4 2022 расклад'!M107</f>
        <v>65.486725663716811</v>
      </c>
      <c r="S107" s="360">
        <f>'Русский-4 2018 расклад'!N109</f>
        <v>3.927</v>
      </c>
      <c r="T107" s="356">
        <f>'Русский-4 2019 расклад'!N109</f>
        <v>1</v>
      </c>
      <c r="U107" s="356">
        <f>'Русский-4 2020 расклад'!N109</f>
        <v>12.0001</v>
      </c>
      <c r="V107" s="356">
        <f>'Русский-4 2021 расклад'!N109</f>
        <v>5.0051999999999994</v>
      </c>
      <c r="W107" s="500">
        <f>'Русский-4 2022 расклад'!N107</f>
        <v>21</v>
      </c>
      <c r="X107" s="570">
        <f>'Русский-4 2018 расклад'!O109</f>
        <v>1.7</v>
      </c>
      <c r="Y107" s="357">
        <f>'Русский-4 2019 расклад'!O109</f>
        <v>0.4</v>
      </c>
      <c r="Z107" s="357">
        <f>'Русский-4 2020 расклад'!O109</f>
        <v>5.53</v>
      </c>
      <c r="AA107" s="361">
        <f>'Русский-4 2021 расклад'!O109</f>
        <v>1.94</v>
      </c>
      <c r="AB107" s="574">
        <f>'Русский-4 2022 расклад'!O107</f>
        <v>9.2920353982300892</v>
      </c>
    </row>
    <row r="108" spans="1:28" s="336" customFormat="1" ht="15" customHeight="1" x14ac:dyDescent="0.25">
      <c r="A108" s="343">
        <v>25</v>
      </c>
      <c r="B108" s="278">
        <v>61500</v>
      </c>
      <c r="C108" s="286" t="s">
        <v>110</v>
      </c>
      <c r="D108" s="358">
        <f>'Русский-4 2018 расклад'!K110</f>
        <v>209</v>
      </c>
      <c r="E108" s="355">
        <f>'Русский-4 2019 расклад'!K110</f>
        <v>218</v>
      </c>
      <c r="F108" s="355">
        <f>'Русский-4 2020 расклад'!K110</f>
        <v>163</v>
      </c>
      <c r="G108" s="355">
        <f>'Русский-4 2021 расклад'!K110</f>
        <v>237</v>
      </c>
      <c r="H108" s="491">
        <f>'Русский-4 2022 расклад'!K108</f>
        <v>276</v>
      </c>
      <c r="I108" s="360">
        <f>'Русский-4 2018 расклад'!L110</f>
        <v>191.02600000000001</v>
      </c>
      <c r="J108" s="356">
        <f>'Русский-4 2019 расклад'!L110</f>
        <v>187</v>
      </c>
      <c r="K108" s="356">
        <f>'Русский-4 2020 расклад'!L110</f>
        <v>83.993899999999996</v>
      </c>
      <c r="L108" s="356">
        <f>'Русский-4 2021 расклад'!L110</f>
        <v>201.99509999999998</v>
      </c>
      <c r="M108" s="500">
        <f>'Русский-4 2022 расклад'!L108</f>
        <v>223</v>
      </c>
      <c r="N108" s="359">
        <f>'Русский-4 2018 расклад'!M110</f>
        <v>91.4</v>
      </c>
      <c r="O108" s="357">
        <f>'Русский-4 2019 расклад'!M110</f>
        <v>85.779816513761475</v>
      </c>
      <c r="P108" s="357">
        <f>'Русский-4 2020 расклад'!M110</f>
        <v>51.53</v>
      </c>
      <c r="Q108" s="361">
        <f>'Русский-4 2021 расклад'!M110</f>
        <v>85.22999999999999</v>
      </c>
      <c r="R108" s="513">
        <f>'Русский-4 2022 расклад'!M108</f>
        <v>80.79710144927536</v>
      </c>
      <c r="S108" s="360">
        <f>'Русский-4 2018 расклад'!N110</f>
        <v>3.9709999999999996</v>
      </c>
      <c r="T108" s="356">
        <f>'Русский-4 2019 расклад'!N110</f>
        <v>1</v>
      </c>
      <c r="U108" s="356">
        <f>'Русский-4 2020 расклад'!N110</f>
        <v>16.006600000000002</v>
      </c>
      <c r="V108" s="356">
        <f>'Русский-4 2021 расклад'!N110</f>
        <v>1.9907999999999999</v>
      </c>
      <c r="W108" s="500">
        <f>'Русский-4 2022 расклад'!N108</f>
        <v>13.000000000000002</v>
      </c>
      <c r="X108" s="570">
        <f>'Русский-4 2018 расклад'!O110</f>
        <v>1.9</v>
      </c>
      <c r="Y108" s="357">
        <f>'Русский-4 2019 расклад'!O110</f>
        <v>0.45871559633027525</v>
      </c>
      <c r="Z108" s="357">
        <f>'Русский-4 2020 расклад'!O110</f>
        <v>9.82</v>
      </c>
      <c r="AA108" s="361">
        <f>'Русский-4 2021 расклад'!O110</f>
        <v>0.84</v>
      </c>
      <c r="AB108" s="574">
        <f>'Русский-4 2022 расклад'!O108</f>
        <v>4.7101449275362324</v>
      </c>
    </row>
    <row r="109" spans="1:28" s="336" customFormat="1" ht="15" customHeight="1" x14ac:dyDescent="0.25">
      <c r="A109" s="343">
        <v>26</v>
      </c>
      <c r="B109" s="278">
        <v>61510</v>
      </c>
      <c r="C109" s="286" t="s">
        <v>90</v>
      </c>
      <c r="D109" s="358">
        <f>'Русский-4 2018 расклад'!K111</f>
        <v>171</v>
      </c>
      <c r="E109" s="355">
        <f>'Русский-4 2019 расклад'!K111</f>
        <v>160</v>
      </c>
      <c r="F109" s="355" t="s">
        <v>133</v>
      </c>
      <c r="G109" s="355">
        <f>'Русский-4 2021 расклад'!K111</f>
        <v>110</v>
      </c>
      <c r="H109" s="491">
        <f>'Русский-4 2022 расклад'!K109</f>
        <v>112</v>
      </c>
      <c r="I109" s="360">
        <f>'Русский-4 2018 расклад'!L111</f>
        <v>146.88900000000001</v>
      </c>
      <c r="J109" s="356">
        <f>'Русский-4 2019 расклад'!L111</f>
        <v>135</v>
      </c>
      <c r="K109" s="356" t="s">
        <v>133</v>
      </c>
      <c r="L109" s="356">
        <f>'Русский-4 2021 расклад'!L111</f>
        <v>75.999000000000009</v>
      </c>
      <c r="M109" s="500">
        <f>'Русский-4 2022 расклад'!L109</f>
        <v>71.999999999999986</v>
      </c>
      <c r="N109" s="359">
        <f>'Русский-4 2018 расклад'!M111</f>
        <v>85.9</v>
      </c>
      <c r="O109" s="357">
        <f>'Русский-4 2019 расклад'!M111</f>
        <v>84.375</v>
      </c>
      <c r="P109" s="357" t="s">
        <v>133</v>
      </c>
      <c r="Q109" s="361">
        <f>'Русский-4 2021 расклад'!M111</f>
        <v>69.09</v>
      </c>
      <c r="R109" s="513">
        <f>'Русский-4 2022 расклад'!M109</f>
        <v>64.285714285714278</v>
      </c>
      <c r="S109" s="360">
        <f>'Русский-4 2018 расклад'!N111</f>
        <v>0.9917999999999999</v>
      </c>
      <c r="T109" s="356">
        <f>'Русский-4 2019 расклад'!N111</f>
        <v>0</v>
      </c>
      <c r="U109" s="356" t="s">
        <v>133</v>
      </c>
      <c r="V109" s="356">
        <f>'Русский-4 2021 расклад'!N111</f>
        <v>5.9950000000000001</v>
      </c>
      <c r="W109" s="500">
        <f>'Русский-4 2022 расклад'!N109</f>
        <v>8</v>
      </c>
      <c r="X109" s="570">
        <f>'Русский-4 2018 расклад'!O111</f>
        <v>0.57999999999999996</v>
      </c>
      <c r="Y109" s="357">
        <f>'Русский-4 2019 расклад'!O111</f>
        <v>0</v>
      </c>
      <c r="Z109" s="357" t="s">
        <v>133</v>
      </c>
      <c r="AA109" s="361">
        <f>'Русский-4 2021 расклад'!O111</f>
        <v>5.45</v>
      </c>
      <c r="AB109" s="574">
        <f>'Русский-4 2022 расклад'!O109</f>
        <v>7.1428571428571423</v>
      </c>
    </row>
    <row r="110" spans="1:28" s="336" customFormat="1" ht="15" customHeight="1" x14ac:dyDescent="0.25">
      <c r="A110" s="343">
        <v>27</v>
      </c>
      <c r="B110" s="346">
        <v>61520</v>
      </c>
      <c r="C110" s="286" t="s">
        <v>181</v>
      </c>
      <c r="D110" s="358">
        <f>'Русский-4 2018 расклад'!K112</f>
        <v>225</v>
      </c>
      <c r="E110" s="355">
        <f>'Русский-4 2019 расклад'!K112</f>
        <v>239</v>
      </c>
      <c r="F110" s="355">
        <f>'Русский-4 2020 расклад'!K112</f>
        <v>205</v>
      </c>
      <c r="G110" s="355">
        <f>'Русский-4 2021 расклад'!K112</f>
        <v>223</v>
      </c>
      <c r="H110" s="491">
        <f>'Русский-4 2022 расклад'!K110</f>
        <v>230</v>
      </c>
      <c r="I110" s="360">
        <f>'Русский-4 2018 расклад'!L112</f>
        <v>168.97499999999999</v>
      </c>
      <c r="J110" s="356">
        <f>'Русский-4 2019 расклад'!L112</f>
        <v>198</v>
      </c>
      <c r="K110" s="356">
        <f>'Русский-4 2020 расклад'!L112</f>
        <v>166.99300000000002</v>
      </c>
      <c r="L110" s="356">
        <f>'Русский-4 2021 расклад'!L112</f>
        <v>164.99770000000001</v>
      </c>
      <c r="M110" s="500">
        <f>'Русский-4 2022 расклад'!L110</f>
        <v>166</v>
      </c>
      <c r="N110" s="359">
        <f>'Русский-4 2018 расклад'!M112</f>
        <v>75.099999999999994</v>
      </c>
      <c r="O110" s="357">
        <f>'Русский-4 2019 расклад'!M112</f>
        <v>82.845188284518827</v>
      </c>
      <c r="P110" s="357">
        <f>'Русский-4 2020 расклад'!M112</f>
        <v>81.460000000000008</v>
      </c>
      <c r="Q110" s="361">
        <f>'Русский-4 2021 расклад'!M112</f>
        <v>73.989999999999995</v>
      </c>
      <c r="R110" s="513">
        <f>'Русский-4 2022 расклад'!M110</f>
        <v>72.173913043478265</v>
      </c>
      <c r="S110" s="360">
        <f>'Русский-4 2018 расклад'!N112</f>
        <v>2.9249999999999998</v>
      </c>
      <c r="T110" s="356">
        <f>'Русский-4 2019 расклад'!N112</f>
        <v>3</v>
      </c>
      <c r="U110" s="356">
        <f>'Русский-4 2020 расклад'!N112</f>
        <v>5.0019999999999998</v>
      </c>
      <c r="V110" s="356">
        <f>'Русский-4 2021 расклад'!N112</f>
        <v>3.0105</v>
      </c>
      <c r="W110" s="500">
        <f>'Русский-4 2022 расклад'!N110</f>
        <v>1</v>
      </c>
      <c r="X110" s="570">
        <f>'Русский-4 2018 расклад'!O112</f>
        <v>1.3</v>
      </c>
      <c r="Y110" s="357">
        <f>'Русский-4 2019 расклад'!O112</f>
        <v>1.2552301255230125</v>
      </c>
      <c r="Z110" s="357">
        <f>'Русский-4 2020 расклад'!O112</f>
        <v>2.44</v>
      </c>
      <c r="AA110" s="361">
        <f>'Русский-4 2021 расклад'!O112</f>
        <v>1.35</v>
      </c>
      <c r="AB110" s="574">
        <f>'Русский-4 2022 расклад'!O110</f>
        <v>0.43478260869565216</v>
      </c>
    </row>
    <row r="111" spans="1:28" s="336" customFormat="1" ht="15" customHeight="1" x14ac:dyDescent="0.25">
      <c r="A111" s="343">
        <v>28</v>
      </c>
      <c r="B111" s="278">
        <v>61540</v>
      </c>
      <c r="C111" s="347" t="s">
        <v>182</v>
      </c>
      <c r="D111" s="358">
        <f>'Русский-4 2018 расклад'!K113</f>
        <v>49</v>
      </c>
      <c r="E111" s="355">
        <f>'Русский-4 2019 расклад'!K113</f>
        <v>98</v>
      </c>
      <c r="F111" s="355">
        <f>'Русский-4 2020 расклад'!K113</f>
        <v>157</v>
      </c>
      <c r="G111" s="355">
        <f>'Русский-4 2021 расклад'!K113</f>
        <v>132</v>
      </c>
      <c r="H111" s="491">
        <f>'Русский-4 2022 расклад'!K111</f>
        <v>226</v>
      </c>
      <c r="I111" s="360">
        <f>'Русский-4 2018 расклад'!L113</f>
        <v>40.963999999999999</v>
      </c>
      <c r="J111" s="356">
        <f>'Русский-4 2019 расклад'!L113</f>
        <v>77</v>
      </c>
      <c r="K111" s="356">
        <f>'Русский-4 2020 расклад'!L113</f>
        <v>97.010300000000001</v>
      </c>
      <c r="L111" s="356">
        <f>'Русский-4 2021 расклад'!L113</f>
        <v>87.991199999999992</v>
      </c>
      <c r="M111" s="500">
        <f>'Русский-4 2022 расклад'!L111</f>
        <v>174</v>
      </c>
      <c r="N111" s="359">
        <f>'Русский-4 2018 расклад'!M113</f>
        <v>83.6</v>
      </c>
      <c r="O111" s="357">
        <f>'Русский-4 2019 расклад'!M113</f>
        <v>78.571428571428569</v>
      </c>
      <c r="P111" s="357">
        <f>'Русский-4 2020 расклад'!M113</f>
        <v>61.79</v>
      </c>
      <c r="Q111" s="361">
        <f>'Русский-4 2021 расклад'!M113</f>
        <v>66.66</v>
      </c>
      <c r="R111" s="513">
        <f>'Русский-4 2022 расклад'!M111</f>
        <v>76.991150442477874</v>
      </c>
      <c r="S111" s="360">
        <f>'Русский-4 2018 расклад'!N113</f>
        <v>0</v>
      </c>
      <c r="T111" s="356">
        <f>'Русский-4 2019 расклад'!N113</f>
        <v>2</v>
      </c>
      <c r="U111" s="356">
        <f>'Русский-4 2020 расклад'!N113</f>
        <v>12.999599999999997</v>
      </c>
      <c r="V111" s="356">
        <f>'Русский-4 2021 расклад'!N113</f>
        <v>7.9991999999999992</v>
      </c>
      <c r="W111" s="500">
        <f>'Русский-4 2022 расклад'!N111</f>
        <v>0</v>
      </c>
      <c r="X111" s="570">
        <f>'Русский-4 2018 расклад'!O113</f>
        <v>0</v>
      </c>
      <c r="Y111" s="357">
        <f>'Русский-4 2019 расклад'!O113</f>
        <v>2.0408163265306123</v>
      </c>
      <c r="Z111" s="357">
        <f>'Русский-4 2020 расклад'!O113</f>
        <v>8.2799999999999994</v>
      </c>
      <c r="AA111" s="361">
        <f>'Русский-4 2021 расклад'!O113</f>
        <v>6.06</v>
      </c>
      <c r="AB111" s="574">
        <f>'Русский-4 2022 расклад'!O111</f>
        <v>0</v>
      </c>
    </row>
    <row r="112" spans="1:28" s="336" customFormat="1" ht="15" customHeight="1" x14ac:dyDescent="0.25">
      <c r="A112" s="343">
        <v>29</v>
      </c>
      <c r="B112" s="278">
        <v>61560</v>
      </c>
      <c r="C112" s="347" t="s">
        <v>183</v>
      </c>
      <c r="D112" s="358" t="s">
        <v>133</v>
      </c>
      <c r="E112" s="355" t="s">
        <v>133</v>
      </c>
      <c r="F112" s="355">
        <f>'Русский-4 2020 расклад'!K114</f>
        <v>112</v>
      </c>
      <c r="G112" s="355">
        <f>'Русский-4 2021 расклад'!K114</f>
        <v>172</v>
      </c>
      <c r="H112" s="491">
        <f>'Русский-4 2022 расклад'!K112</f>
        <v>230</v>
      </c>
      <c r="I112" s="360" t="s">
        <v>133</v>
      </c>
      <c r="J112" s="356" t="s">
        <v>133</v>
      </c>
      <c r="K112" s="356">
        <f>'Русский-4 2020 расклад'!L114</f>
        <v>50.993600000000008</v>
      </c>
      <c r="L112" s="356">
        <f>'Русский-4 2021 расклад'!L114</f>
        <v>74.99199999999999</v>
      </c>
      <c r="M112" s="500">
        <f>'Русский-4 2022 расклад'!L112</f>
        <v>88</v>
      </c>
      <c r="N112" s="359" t="s">
        <v>133</v>
      </c>
      <c r="O112" s="357" t="s">
        <v>133</v>
      </c>
      <c r="P112" s="357">
        <f>'Русский-4 2020 расклад'!M114</f>
        <v>45.53</v>
      </c>
      <c r="Q112" s="361">
        <f>'Русский-4 2021 расклад'!M114</f>
        <v>43.599999999999994</v>
      </c>
      <c r="R112" s="513">
        <f>'Русский-4 2022 расклад'!M112</f>
        <v>38.260869565217391</v>
      </c>
      <c r="S112" s="360" t="s">
        <v>133</v>
      </c>
      <c r="T112" s="356" t="s">
        <v>133</v>
      </c>
      <c r="U112" s="356">
        <f>'Русский-4 2020 расклад'!N114</f>
        <v>7.9967999999999995</v>
      </c>
      <c r="V112" s="356">
        <f>'Русский-4 2021 расклад'!N114</f>
        <v>8.9956000000000014</v>
      </c>
      <c r="W112" s="500">
        <f>'Русский-4 2022 расклад'!N112</f>
        <v>43</v>
      </c>
      <c r="X112" s="570" t="s">
        <v>133</v>
      </c>
      <c r="Y112" s="357" t="s">
        <v>133</v>
      </c>
      <c r="Z112" s="357">
        <f>'Русский-4 2020 расклад'!O114</f>
        <v>7.14</v>
      </c>
      <c r="AA112" s="361">
        <f>'Русский-4 2021 расклад'!O114</f>
        <v>5.23</v>
      </c>
      <c r="AB112" s="574">
        <f>'Русский-4 2022 расклад'!O112</f>
        <v>18.695652173913043</v>
      </c>
    </row>
    <row r="113" spans="1:28" s="336" customFormat="1" ht="15" customHeight="1" thickBot="1" x14ac:dyDescent="0.3">
      <c r="A113" s="343">
        <v>30</v>
      </c>
      <c r="B113" s="283">
        <v>61570</v>
      </c>
      <c r="C113" s="347" t="s">
        <v>184</v>
      </c>
      <c r="D113" s="376" t="s">
        <v>133</v>
      </c>
      <c r="E113" s="377" t="s">
        <v>133</v>
      </c>
      <c r="F113" s="377">
        <f>'Русский-4 2020 расклад'!K115</f>
        <v>99</v>
      </c>
      <c r="G113" s="377">
        <f>'Русский-4 2021 расклад'!K115</f>
        <v>55</v>
      </c>
      <c r="H113" s="492">
        <f>'Русский-4 2022 расклад'!K113</f>
        <v>160</v>
      </c>
      <c r="I113" s="378" t="s">
        <v>133</v>
      </c>
      <c r="J113" s="379" t="s">
        <v>133</v>
      </c>
      <c r="K113" s="379">
        <f>'Русский-4 2020 расклад'!L115</f>
        <v>37.996200000000002</v>
      </c>
      <c r="L113" s="467">
        <f>'Русский-4 2021 расклад'!L115</f>
        <v>26.004000000000001</v>
      </c>
      <c r="M113" s="501">
        <f>'Русский-4 2022 расклад'!L113</f>
        <v>91.999999999999986</v>
      </c>
      <c r="N113" s="380" t="s">
        <v>133</v>
      </c>
      <c r="O113" s="381" t="s">
        <v>133</v>
      </c>
      <c r="P113" s="381">
        <f>'Русский-4 2020 расклад'!M115</f>
        <v>38.380000000000003</v>
      </c>
      <c r="Q113" s="382">
        <f>'Русский-4 2021 расклад'!M115</f>
        <v>47.28</v>
      </c>
      <c r="R113" s="514">
        <f>'Русский-4 2022 расклад'!M113</f>
        <v>57.499999999999993</v>
      </c>
      <c r="S113" s="378" t="s">
        <v>133</v>
      </c>
      <c r="T113" s="379" t="s">
        <v>133</v>
      </c>
      <c r="U113" s="379">
        <f>'Русский-4 2020 расклад'!N115</f>
        <v>18.998100000000001</v>
      </c>
      <c r="V113" s="379">
        <f>'Русский-4 2021 расклад'!N115</f>
        <v>8.0024999999999995</v>
      </c>
      <c r="W113" s="501">
        <f>'Русский-4 2022 расклад'!N113</f>
        <v>13</v>
      </c>
      <c r="X113" s="571" t="s">
        <v>133</v>
      </c>
      <c r="Y113" s="381" t="s">
        <v>133</v>
      </c>
      <c r="Z113" s="381">
        <f>'Русский-4 2020 расклад'!O115</f>
        <v>19.190000000000001</v>
      </c>
      <c r="AA113" s="382">
        <f>'Русский-4 2021 расклад'!O115</f>
        <v>14.55</v>
      </c>
      <c r="AB113" s="575">
        <f>'Русский-4 2022 расклад'!O113</f>
        <v>8.125</v>
      </c>
    </row>
    <row r="114" spans="1:28" s="336" customFormat="1" ht="15" customHeight="1" thickBot="1" x14ac:dyDescent="0.3">
      <c r="A114" s="267"/>
      <c r="B114" s="290"/>
      <c r="C114" s="264" t="s">
        <v>106</v>
      </c>
      <c r="D114" s="370">
        <f>'Русский-4 2018 расклад'!K116</f>
        <v>585</v>
      </c>
      <c r="E114" s="371">
        <f>'Русский-4 2019 расклад'!K116</f>
        <v>881</v>
      </c>
      <c r="F114" s="371">
        <f>'Русский-4 2020 расклад'!K116</f>
        <v>979</v>
      </c>
      <c r="G114" s="371">
        <f>'Русский-4 2021 расклад'!K116</f>
        <v>1008</v>
      </c>
      <c r="H114" s="489">
        <f>'Русский-4 2022 расклад'!K114</f>
        <v>1036</v>
      </c>
      <c r="I114" s="372">
        <f>'Русский-4 2018 расклад'!L116</f>
        <v>408.125</v>
      </c>
      <c r="J114" s="373">
        <f>'Русский-4 2019 расклад'!L116</f>
        <v>667.00399999999991</v>
      </c>
      <c r="K114" s="373">
        <f>'Русский-4 2020 расклад'!L116</f>
        <v>495.01670000000007</v>
      </c>
      <c r="L114" s="373">
        <f>'Русский-4 2021 расклад'!L116</f>
        <v>764.01559999999995</v>
      </c>
      <c r="M114" s="503">
        <f>'Русский-4 2022 расклад'!L114</f>
        <v>586</v>
      </c>
      <c r="N114" s="374">
        <f>'Русский-4 2018 расклад'!M116</f>
        <v>72.462499999999991</v>
      </c>
      <c r="O114" s="375">
        <f>'Русский-4 2019 расклад'!M116</f>
        <v>76.426249999999996</v>
      </c>
      <c r="P114" s="375">
        <f>'Русский-4 2020 расклад'!M116</f>
        <v>51.914027777777783</v>
      </c>
      <c r="Q114" s="375">
        <f>'Русский-4 2021 расклад'!M116</f>
        <v>75.593333333333334</v>
      </c>
      <c r="R114" s="515">
        <f>'Русский-4 2022 расклад'!M114</f>
        <v>59.612501630101825</v>
      </c>
      <c r="S114" s="372">
        <f>'Русский-4 2018 расклад'!N116</f>
        <v>14.911</v>
      </c>
      <c r="T114" s="373">
        <f>'Русский-4 2019 расклад'!N116</f>
        <v>30.006900000000002</v>
      </c>
      <c r="U114" s="373">
        <f>'Русский-4 2020 расклад'!N116</f>
        <v>116.01450000000001</v>
      </c>
      <c r="V114" s="373">
        <f>'Русский-4 2021 расклад'!N116</f>
        <v>51.0124</v>
      </c>
      <c r="W114" s="503">
        <f>'Русский-4 2022 расклад'!N114</f>
        <v>120</v>
      </c>
      <c r="X114" s="566">
        <f>'Русский-4 2018 расклад'!O116</f>
        <v>2.9124999999999996</v>
      </c>
      <c r="Y114" s="375">
        <f>'Русский-4 2019 расклад'!O116</f>
        <v>4.2912499999999998</v>
      </c>
      <c r="Z114" s="375">
        <f>'Русский-4 2020 расклад'!O116</f>
        <v>12.683333333333332</v>
      </c>
      <c r="AA114" s="375">
        <f>'Русский-4 2021 расклад'!O116</f>
        <v>3.9244444444444451</v>
      </c>
      <c r="AB114" s="567">
        <f>'Русский-4 2022 расклад'!O114</f>
        <v>12.573496622901787</v>
      </c>
    </row>
    <row r="115" spans="1:28" s="336" customFormat="1" ht="15" customHeight="1" x14ac:dyDescent="0.25">
      <c r="A115" s="342">
        <v>1</v>
      </c>
      <c r="B115" s="197">
        <v>70020</v>
      </c>
      <c r="C115" s="391" t="s">
        <v>91</v>
      </c>
      <c r="D115" s="383">
        <f>'Русский-4 2018 расклад'!K117</f>
        <v>82</v>
      </c>
      <c r="E115" s="384">
        <f>'Русский-4 2019 расклад'!K117</f>
        <v>105</v>
      </c>
      <c r="F115" s="384">
        <f>'Русский-4 2020 расклад'!K117</f>
        <v>108</v>
      </c>
      <c r="G115" s="384">
        <f>'Русский-4 2021 расклад'!K117</f>
        <v>95</v>
      </c>
      <c r="H115" s="493">
        <f>'Русский-4 2022 расклад'!K115</f>
        <v>89</v>
      </c>
      <c r="I115" s="385">
        <f>'Русский-4 2018 расклад'!L117</f>
        <v>78.966000000000008</v>
      </c>
      <c r="J115" s="386">
        <f>'Русский-4 2019 расклад'!L117</f>
        <v>96.001500000000021</v>
      </c>
      <c r="K115" s="386">
        <f>'Русский-4 2020 расклад'!L117</f>
        <v>72.997200000000007</v>
      </c>
      <c r="L115" s="386">
        <f>'Русский-4 2021 расклад'!L117</f>
        <v>90.003000000000014</v>
      </c>
      <c r="M115" s="499">
        <f>'Русский-4 2022 расклад'!L115</f>
        <v>76.000000000000014</v>
      </c>
      <c r="N115" s="387">
        <f>'Русский-4 2018 расклад'!M117</f>
        <v>96.300000000000011</v>
      </c>
      <c r="O115" s="388">
        <f>'Русский-4 2019 расклад'!M117</f>
        <v>91.43</v>
      </c>
      <c r="P115" s="388">
        <f>'Русский-4 2020 расклад'!M117</f>
        <v>67.59</v>
      </c>
      <c r="Q115" s="389">
        <f>'Русский-4 2021 расклад'!M117</f>
        <v>94.740000000000009</v>
      </c>
      <c r="R115" s="512">
        <f>'Русский-4 2022 расклад'!M115</f>
        <v>85.393258426966298</v>
      </c>
      <c r="S115" s="385">
        <f>'Русский-4 2018 расклад'!N117</f>
        <v>0</v>
      </c>
      <c r="T115" s="386">
        <f>'Русский-4 2019 расклад'!N117</f>
        <v>0</v>
      </c>
      <c r="U115" s="386">
        <f>'Русский-4 2020 расклад'!N117</f>
        <v>0</v>
      </c>
      <c r="V115" s="386">
        <f>'Русский-4 2021 расклад'!N117</f>
        <v>0</v>
      </c>
      <c r="W115" s="499">
        <f>'Русский-4 2022 расклад'!N115</f>
        <v>3</v>
      </c>
      <c r="X115" s="569">
        <f>'Русский-4 2018 расклад'!O117</f>
        <v>0</v>
      </c>
      <c r="Y115" s="368">
        <f>'Русский-4 2019 расклад'!O117</f>
        <v>0</v>
      </c>
      <c r="Z115" s="368">
        <f>'Русский-4 2020 расклад'!O117</f>
        <v>0</v>
      </c>
      <c r="AA115" s="369">
        <f>'Русский-4 2021 расклад'!O117</f>
        <v>0</v>
      </c>
      <c r="AB115" s="573">
        <f>'Русский-4 2022 расклад'!O115</f>
        <v>3.3707865168539324</v>
      </c>
    </row>
    <row r="116" spans="1:28" s="336" customFormat="1" ht="15" customHeight="1" x14ac:dyDescent="0.25">
      <c r="A116" s="343">
        <v>2</v>
      </c>
      <c r="B116" s="278">
        <v>70110</v>
      </c>
      <c r="C116" s="392" t="s">
        <v>94</v>
      </c>
      <c r="D116" s="358">
        <f>'Русский-4 2018 расклад'!K118</f>
        <v>62</v>
      </c>
      <c r="E116" s="355">
        <f>'Русский-4 2019 расклад'!K118</f>
        <v>72</v>
      </c>
      <c r="F116" s="355">
        <f>'Русский-4 2020 расклад'!K118</f>
        <v>74</v>
      </c>
      <c r="G116" s="355">
        <f>'Русский-4 2021 расклад'!K118</f>
        <v>74</v>
      </c>
      <c r="H116" s="491">
        <f>'Русский-4 2022 расклад'!K116</f>
        <v>93</v>
      </c>
      <c r="I116" s="360">
        <f>'Русский-4 2018 расклад'!L118</f>
        <v>51.025999999999996</v>
      </c>
      <c r="J116" s="356">
        <f>'Русский-4 2019 расклад'!L118</f>
        <v>65.001599999999996</v>
      </c>
      <c r="K116" s="356">
        <f>'Русский-4 2020 расклад'!L118</f>
        <v>47.004800000000003</v>
      </c>
      <c r="L116" s="356">
        <f>'Русский-4 2021 расклад'!L118</f>
        <v>64.002599999999987</v>
      </c>
      <c r="M116" s="500">
        <f>'Русский-4 2022 расклад'!L116</f>
        <v>71.999999999999986</v>
      </c>
      <c r="N116" s="359">
        <f>'Русский-4 2018 расклад'!M118</f>
        <v>82.3</v>
      </c>
      <c r="O116" s="357">
        <f>'Русский-4 2019 расклад'!M118</f>
        <v>90.28</v>
      </c>
      <c r="P116" s="357">
        <f>'Русский-4 2020 расклад'!M118</f>
        <v>63.52</v>
      </c>
      <c r="Q116" s="361">
        <f>'Русский-4 2021 расклад'!M118</f>
        <v>86.49</v>
      </c>
      <c r="R116" s="513">
        <f>'Русский-4 2022 расклад'!M116</f>
        <v>77.419354838709666</v>
      </c>
      <c r="S116" s="360">
        <f>'Русский-4 2018 расклад'!N118</f>
        <v>0.99199999999999999</v>
      </c>
      <c r="T116" s="356">
        <f>'Русский-4 2019 расклад'!N118</f>
        <v>0</v>
      </c>
      <c r="U116" s="356">
        <f>'Русский-4 2020 расклад'!N118</f>
        <v>6.0014000000000003</v>
      </c>
      <c r="V116" s="356">
        <f>'Русский-4 2021 расклад'!N118</f>
        <v>0.99900000000000011</v>
      </c>
      <c r="W116" s="500">
        <f>'Русский-4 2022 расклад'!N116</f>
        <v>2.0000000000000004</v>
      </c>
      <c r="X116" s="570">
        <f>'Русский-4 2018 расклад'!O118</f>
        <v>1.6</v>
      </c>
      <c r="Y116" s="357">
        <f>'Русский-4 2019 расклад'!O118</f>
        <v>0</v>
      </c>
      <c r="Z116" s="357">
        <f>'Русский-4 2020 расклад'!O118</f>
        <v>8.11</v>
      </c>
      <c r="AA116" s="361">
        <f>'Русский-4 2021 расклад'!O118</f>
        <v>1.35</v>
      </c>
      <c r="AB116" s="574">
        <f>'Русский-4 2022 расклад'!O116</f>
        <v>2.1505376344086025</v>
      </c>
    </row>
    <row r="117" spans="1:28" s="336" customFormat="1" ht="15" customHeight="1" x14ac:dyDescent="0.25">
      <c r="A117" s="343">
        <v>3</v>
      </c>
      <c r="B117" s="278">
        <v>70021</v>
      </c>
      <c r="C117" s="392" t="s">
        <v>92</v>
      </c>
      <c r="D117" s="358">
        <f>'Русский-4 2018 расклад'!K119</f>
        <v>45</v>
      </c>
      <c r="E117" s="355">
        <f>'Русский-4 2019 расклад'!K119</f>
        <v>52</v>
      </c>
      <c r="F117" s="355">
        <f>'Русский-4 2020 расклад'!K119</f>
        <v>88</v>
      </c>
      <c r="G117" s="355">
        <f>'Русский-4 2021 расклад'!K119</f>
        <v>69</v>
      </c>
      <c r="H117" s="491">
        <f>'Русский-4 2022 расклад'!K117</f>
        <v>91</v>
      </c>
      <c r="I117" s="360">
        <f>'Русский-4 2018 расклад'!L119</f>
        <v>45</v>
      </c>
      <c r="J117" s="356">
        <f>'Русский-4 2019 расклад'!L119</f>
        <v>45.000799999999998</v>
      </c>
      <c r="K117" s="356">
        <f>'Русский-4 2020 расклад'!L119</f>
        <v>32.005600000000001</v>
      </c>
      <c r="L117" s="356">
        <f>'Русский-4 2021 расклад'!L119</f>
        <v>53.999400000000009</v>
      </c>
      <c r="M117" s="500">
        <f>'Русский-4 2022 расклад'!L117</f>
        <v>52</v>
      </c>
      <c r="N117" s="359">
        <f>'Русский-4 2018 расклад'!M119</f>
        <v>100</v>
      </c>
      <c r="O117" s="357">
        <f>'Русский-4 2019 расклад'!M119</f>
        <v>86.539999999999992</v>
      </c>
      <c r="P117" s="357">
        <f>'Русский-4 2020 расклад'!M119</f>
        <v>36.369999999999997</v>
      </c>
      <c r="Q117" s="361">
        <f>'Русский-4 2021 расклад'!M119</f>
        <v>78.260000000000005</v>
      </c>
      <c r="R117" s="513">
        <f>'Русский-4 2022 расклад'!M117</f>
        <v>57.142857142857146</v>
      </c>
      <c r="S117" s="360">
        <f>'Русский-4 2018 расклад'!N119</f>
        <v>0</v>
      </c>
      <c r="T117" s="356">
        <f>'Русский-4 2019 расклад'!N119</f>
        <v>0</v>
      </c>
      <c r="U117" s="356">
        <f>'Русский-4 2020 расклад'!N119</f>
        <v>9.9968000000000004</v>
      </c>
      <c r="V117" s="356">
        <f>'Русский-4 2021 расклад'!N119</f>
        <v>1.0004999999999999</v>
      </c>
      <c r="W117" s="500">
        <f>'Русский-4 2022 расклад'!N117</f>
        <v>3</v>
      </c>
      <c r="X117" s="570">
        <f>'Русский-4 2018 расклад'!O119</f>
        <v>0</v>
      </c>
      <c r="Y117" s="357">
        <f>'Русский-4 2019 расклад'!O119</f>
        <v>0</v>
      </c>
      <c r="Z117" s="357">
        <f>'Русский-4 2020 расклад'!O119</f>
        <v>11.36</v>
      </c>
      <c r="AA117" s="361">
        <f>'Русский-4 2021 расклад'!O119</f>
        <v>1.45</v>
      </c>
      <c r="AB117" s="574">
        <f>'Русский-4 2022 расклад'!O117</f>
        <v>3.296703296703297</v>
      </c>
    </row>
    <row r="118" spans="1:28" s="336" customFormat="1" ht="15" customHeight="1" x14ac:dyDescent="0.25">
      <c r="A118" s="343">
        <v>4</v>
      </c>
      <c r="B118" s="278">
        <v>70040</v>
      </c>
      <c r="C118" s="392" t="s">
        <v>93</v>
      </c>
      <c r="D118" s="358">
        <f>'Русский-4 2018 расклад'!K120</f>
        <v>21</v>
      </c>
      <c r="E118" s="355">
        <f>'Русский-4 2019 расклад'!K120</f>
        <v>54</v>
      </c>
      <c r="F118" s="355">
        <f>'Русский-4 2020 расклад'!K120</f>
        <v>63</v>
      </c>
      <c r="G118" s="355">
        <f>'Русский-4 2021 расклад'!K120</f>
        <v>75</v>
      </c>
      <c r="H118" s="491">
        <f>'Русский-4 2022 расклад'!K118</f>
        <v>65</v>
      </c>
      <c r="I118" s="360">
        <f>'Русский-4 2018 расклад'!L120</f>
        <v>19.004999999999999</v>
      </c>
      <c r="J118" s="356">
        <f>'Русский-4 2019 расклад'!L120</f>
        <v>43.000199999999992</v>
      </c>
      <c r="K118" s="356">
        <f>'Русский-4 2020 расклад'!L120</f>
        <v>36.999900000000004</v>
      </c>
      <c r="L118" s="356">
        <f>'Русский-4 2021 расклад'!L120</f>
        <v>47.002499999999998</v>
      </c>
      <c r="M118" s="500">
        <f>'Русский-4 2022 расклад'!L118</f>
        <v>20.000000000000004</v>
      </c>
      <c r="N118" s="359">
        <f>'Русский-4 2018 расклад'!M120</f>
        <v>90.5</v>
      </c>
      <c r="O118" s="357">
        <f>'Русский-4 2019 расклад'!M120</f>
        <v>79.63</v>
      </c>
      <c r="P118" s="357">
        <f>'Русский-4 2020 расклад'!M120</f>
        <v>58.730000000000004</v>
      </c>
      <c r="Q118" s="361">
        <f>'Русский-4 2021 расклад'!M120</f>
        <v>62.67</v>
      </c>
      <c r="R118" s="513">
        <f>'Русский-4 2022 расклад'!M118</f>
        <v>30.769230769230774</v>
      </c>
      <c r="S118" s="360">
        <f>'Русский-4 2018 расклад'!N120</f>
        <v>0</v>
      </c>
      <c r="T118" s="356">
        <f>'Русский-4 2019 расклад'!N120</f>
        <v>0</v>
      </c>
      <c r="U118" s="356">
        <f>'Русский-4 2020 расклад'!N120</f>
        <v>10.9998</v>
      </c>
      <c r="V118" s="356">
        <f>'Русский-4 2021 расклад'!N120</f>
        <v>2.0024999999999999</v>
      </c>
      <c r="W118" s="500">
        <f>'Русский-4 2022 расклад'!N118</f>
        <v>25.000000000000004</v>
      </c>
      <c r="X118" s="570">
        <f>'Русский-4 2018 расклад'!O120</f>
        <v>0</v>
      </c>
      <c r="Y118" s="357">
        <f>'Русский-4 2019 расклад'!O120</f>
        <v>0</v>
      </c>
      <c r="Z118" s="357">
        <f>'Русский-4 2020 расклад'!O120</f>
        <v>17.46</v>
      </c>
      <c r="AA118" s="361">
        <f>'Русский-4 2021 расклад'!O120</f>
        <v>2.67</v>
      </c>
      <c r="AB118" s="574">
        <f>'Русский-4 2022 расклад'!O118</f>
        <v>38.461538461538467</v>
      </c>
    </row>
    <row r="119" spans="1:28" s="336" customFormat="1" ht="15" customHeight="1" x14ac:dyDescent="0.25">
      <c r="A119" s="343">
        <v>5</v>
      </c>
      <c r="B119" s="278">
        <v>70100</v>
      </c>
      <c r="C119" s="392" t="s">
        <v>185</v>
      </c>
      <c r="D119" s="358">
        <f>'Русский-4 2018 расклад'!K121</f>
        <v>77</v>
      </c>
      <c r="E119" s="355">
        <f>'Русский-4 2019 расклад'!K121</f>
        <v>96</v>
      </c>
      <c r="F119" s="355">
        <f>'Русский-4 2020 расклад'!K121</f>
        <v>86</v>
      </c>
      <c r="G119" s="355">
        <f>'Русский-4 2021 расклад'!K121</f>
        <v>79</v>
      </c>
      <c r="H119" s="491">
        <f>'Русский-4 2022 расклад'!K119</f>
        <v>82</v>
      </c>
      <c r="I119" s="360">
        <f>'Русский-4 2018 расклад'!L121</f>
        <v>55.979000000000006</v>
      </c>
      <c r="J119" s="356">
        <f>'Русский-4 2019 расклад'!L121</f>
        <v>72</v>
      </c>
      <c r="K119" s="356">
        <f>'Русский-4 2020 расклад'!L121</f>
        <v>41.004799999999996</v>
      </c>
      <c r="L119" s="356">
        <f>'Русский-4 2021 расклад'!L121</f>
        <v>66.004499999999993</v>
      </c>
      <c r="M119" s="500">
        <f>'Русский-4 2022 расклад'!L119</f>
        <v>72.000000000000014</v>
      </c>
      <c r="N119" s="359">
        <f>'Русский-4 2018 расклад'!M121</f>
        <v>72.7</v>
      </c>
      <c r="O119" s="357">
        <f>'Русский-4 2019 расклад'!M121</f>
        <v>75</v>
      </c>
      <c r="P119" s="357">
        <f>'Русский-4 2020 расклад'!M121</f>
        <v>47.68</v>
      </c>
      <c r="Q119" s="361">
        <f>'Русский-4 2021 расклад'!M121</f>
        <v>83.55</v>
      </c>
      <c r="R119" s="513">
        <f>'Русский-4 2022 расклад'!M119</f>
        <v>87.804878048780495</v>
      </c>
      <c r="S119" s="360">
        <f>'Русский-4 2018 расклад'!N121</f>
        <v>0</v>
      </c>
      <c r="T119" s="356">
        <f>'Русский-4 2019 расклад'!N121</f>
        <v>0</v>
      </c>
      <c r="U119" s="356">
        <f>'Русский-4 2020 расклад'!N121</f>
        <v>13.0032</v>
      </c>
      <c r="V119" s="356">
        <f>'Русский-4 2021 расклад'!N121</f>
        <v>0</v>
      </c>
      <c r="W119" s="500">
        <f>'Русский-4 2022 расклад'!N119</f>
        <v>1</v>
      </c>
      <c r="X119" s="570">
        <f>'Русский-4 2018 расклад'!O121</f>
        <v>0</v>
      </c>
      <c r="Y119" s="357">
        <f>'Русский-4 2019 расклад'!O121</f>
        <v>0</v>
      </c>
      <c r="Z119" s="357">
        <f>'Русский-4 2020 расклад'!O121</f>
        <v>15.12</v>
      </c>
      <c r="AA119" s="361">
        <f>'Русский-4 2021 расклад'!O121</f>
        <v>0</v>
      </c>
      <c r="AB119" s="574">
        <f>'Русский-4 2022 расклад'!O119</f>
        <v>1.2195121951219512</v>
      </c>
    </row>
    <row r="120" spans="1:28" s="336" customFormat="1" ht="15" customHeight="1" x14ac:dyDescent="0.25">
      <c r="A120" s="343">
        <v>6</v>
      </c>
      <c r="B120" s="282">
        <v>70270</v>
      </c>
      <c r="C120" s="392" t="s">
        <v>95</v>
      </c>
      <c r="D120" s="358">
        <f>'Русский-4 2018 расклад'!K122</f>
        <v>50</v>
      </c>
      <c r="E120" s="355">
        <f>'Русский-4 2019 расклад'!K122</f>
        <v>67</v>
      </c>
      <c r="F120" s="355">
        <f>'Русский-4 2020 расклад'!K122</f>
        <v>74</v>
      </c>
      <c r="G120" s="355">
        <f>'Русский-4 2021 расклад'!K122</f>
        <v>72</v>
      </c>
      <c r="H120" s="491">
        <f>'Русский-4 2022 расклад'!K120</f>
        <v>48</v>
      </c>
      <c r="I120" s="360">
        <f>'Русский-4 2018 расклад'!L122</f>
        <v>28</v>
      </c>
      <c r="J120" s="356">
        <f>'Русский-4 2019 расклад'!L122</f>
        <v>31.999200000000005</v>
      </c>
      <c r="K120" s="356">
        <f>'Русский-4 2020 расклад'!L122</f>
        <v>48.995400000000011</v>
      </c>
      <c r="L120" s="356">
        <f>'Русский-4 2021 расклад'!L122</f>
        <v>58.0032</v>
      </c>
      <c r="M120" s="500">
        <f>'Русский-4 2022 расклад'!L120</f>
        <v>16</v>
      </c>
      <c r="N120" s="359">
        <f>'Русский-4 2018 расклад'!M122</f>
        <v>56</v>
      </c>
      <c r="O120" s="357">
        <f>'Русский-4 2019 расклад'!M122</f>
        <v>47.760000000000005</v>
      </c>
      <c r="P120" s="357">
        <f>'Русский-4 2020 расклад'!M122</f>
        <v>66.210000000000008</v>
      </c>
      <c r="Q120" s="361">
        <f>'Русский-4 2021 расклад'!M122</f>
        <v>80.56</v>
      </c>
      <c r="R120" s="513">
        <f>'Русский-4 2022 расклад'!M120</f>
        <v>33.333333333333336</v>
      </c>
      <c r="S120" s="360">
        <f>'Русский-4 2018 расклад'!N122</f>
        <v>5</v>
      </c>
      <c r="T120" s="356">
        <f>'Русский-4 2019 расклад'!N122</f>
        <v>16.997900000000001</v>
      </c>
      <c r="U120" s="356">
        <f>'Русский-4 2020 расклад'!N122</f>
        <v>7.9994000000000005</v>
      </c>
      <c r="V120" s="356">
        <f>'Русский-4 2021 расклад'!N122</f>
        <v>0</v>
      </c>
      <c r="W120" s="500">
        <f>'Русский-4 2022 расклад'!N120</f>
        <v>12</v>
      </c>
      <c r="X120" s="570">
        <f>'Русский-4 2018 расклад'!O122</f>
        <v>10</v>
      </c>
      <c r="Y120" s="357">
        <f>'Русский-4 2019 расклад'!O122</f>
        <v>25.37</v>
      </c>
      <c r="Z120" s="357">
        <f>'Русский-4 2020 расклад'!O122</f>
        <v>10.81</v>
      </c>
      <c r="AA120" s="361">
        <f>'Русский-4 2021 расклад'!O122</f>
        <v>0</v>
      </c>
      <c r="AB120" s="574">
        <f>'Русский-4 2022 расклад'!O120</f>
        <v>25</v>
      </c>
    </row>
    <row r="121" spans="1:28" s="336" customFormat="1" ht="15" customHeight="1" x14ac:dyDescent="0.25">
      <c r="A121" s="343">
        <v>7</v>
      </c>
      <c r="B121" s="282">
        <v>70510</v>
      </c>
      <c r="C121" s="392" t="s">
        <v>96</v>
      </c>
      <c r="D121" s="358">
        <f>'Русский-4 2018 расклад'!K123</f>
        <v>43</v>
      </c>
      <c r="E121" s="355">
        <f>'Русский-4 2019 расклад'!K123</f>
        <v>47</v>
      </c>
      <c r="F121" s="355">
        <f>'Русский-4 2020 расклад'!K123</f>
        <v>24</v>
      </c>
      <c r="G121" s="355">
        <f>'Русский-4 2021 расклад'!K123</f>
        <v>45</v>
      </c>
      <c r="H121" s="491">
        <f>'Русский-4 2022 расклад'!K121</f>
        <v>50</v>
      </c>
      <c r="I121" s="360">
        <f>'Русский-4 2018 расклад'!L123</f>
        <v>10.018999999999998</v>
      </c>
      <c r="J121" s="356">
        <f>'Русский-4 2019 расклад'!L123</f>
        <v>32.002299999999998</v>
      </c>
      <c r="K121" s="356">
        <f>'Русский-4 2020 расклад'!L123</f>
        <v>7.0008000000000008</v>
      </c>
      <c r="L121" s="356">
        <f>'Русский-4 2021 расклад'!L123</f>
        <v>29.002500000000001</v>
      </c>
      <c r="M121" s="500">
        <f>'Русский-4 2022 расклад'!L121</f>
        <v>22</v>
      </c>
      <c r="N121" s="359">
        <f>'Русский-4 2018 расклад'!M123</f>
        <v>23.299999999999997</v>
      </c>
      <c r="O121" s="357">
        <f>'Русский-4 2019 расклад'!M123</f>
        <v>68.09</v>
      </c>
      <c r="P121" s="357">
        <f>'Русский-4 2020 расклад'!M123</f>
        <v>29.17</v>
      </c>
      <c r="Q121" s="361">
        <f>'Русский-4 2021 расклад'!M123</f>
        <v>64.45</v>
      </c>
      <c r="R121" s="513">
        <f>'Русский-4 2022 расклад'!M121</f>
        <v>44</v>
      </c>
      <c r="S121" s="360">
        <f>'Русский-4 2018 расклад'!N123</f>
        <v>3.9990000000000006</v>
      </c>
      <c r="T121" s="356">
        <f>'Русский-4 2019 расклад'!N123</f>
        <v>2.9986000000000002</v>
      </c>
      <c r="U121" s="356">
        <f>'Русский-4 2020 расклад'!N123</f>
        <v>6</v>
      </c>
      <c r="V121" s="356">
        <f>'Русский-4 2021 расклад'!N123</f>
        <v>3.0014999999999996</v>
      </c>
      <c r="W121" s="500">
        <f>'Русский-4 2022 расклад'!N121</f>
        <v>8</v>
      </c>
      <c r="X121" s="570">
        <f>'Русский-4 2018 расклад'!O123</f>
        <v>9.3000000000000007</v>
      </c>
      <c r="Y121" s="357">
        <f>'Русский-4 2019 расклад'!O123</f>
        <v>6.38</v>
      </c>
      <c r="Z121" s="357">
        <f>'Русский-4 2020 расклад'!O123</f>
        <v>25</v>
      </c>
      <c r="AA121" s="361">
        <f>'Русский-4 2021 расклад'!O123</f>
        <v>6.67</v>
      </c>
      <c r="AB121" s="574">
        <f>'Русский-4 2022 расклад'!O121</f>
        <v>16</v>
      </c>
    </row>
    <row r="122" spans="1:28" s="336" customFormat="1" ht="15" customHeight="1" x14ac:dyDescent="0.25">
      <c r="A122" s="343">
        <v>8</v>
      </c>
      <c r="B122" s="282">
        <v>10880</v>
      </c>
      <c r="C122" s="393" t="s">
        <v>186</v>
      </c>
      <c r="D122" s="358">
        <f>'Русский-4 2018 расклад'!K124</f>
        <v>205</v>
      </c>
      <c r="E122" s="355">
        <f>'Русский-4 2019 расклад'!K124</f>
        <v>388</v>
      </c>
      <c r="F122" s="355">
        <f>'Русский-4 2020 расклад'!K124</f>
        <v>351</v>
      </c>
      <c r="G122" s="355">
        <f>'Русский-4 2021 расклад'!K124</f>
        <v>390</v>
      </c>
      <c r="H122" s="491">
        <f>'Русский-4 2022 расклад'!K122</f>
        <v>332</v>
      </c>
      <c r="I122" s="360">
        <f>'Русский-4 2018 расклад'!L124</f>
        <v>120.12999999999998</v>
      </c>
      <c r="J122" s="356">
        <f>'Русский-4 2019 расклад'!L124</f>
        <v>281.99839999999995</v>
      </c>
      <c r="K122" s="356">
        <f>'Русский-4 2020 расклад'!L124</f>
        <v>167.00579999999999</v>
      </c>
      <c r="L122" s="356">
        <f>'Русский-4 2021 расклад'!L124</f>
        <v>297.99899999999997</v>
      </c>
      <c r="M122" s="500">
        <f>'Русский-4 2022 расклад'!L122</f>
        <v>135.00000000000003</v>
      </c>
      <c r="N122" s="359">
        <f>'Русский-4 2018 расклад'!M124</f>
        <v>58.599999999999994</v>
      </c>
      <c r="O122" s="357">
        <f>'Русский-4 2019 расклад'!M124</f>
        <v>72.679999999999993</v>
      </c>
      <c r="P122" s="357">
        <f>'Русский-4 2020 расклад'!M124</f>
        <v>47.58</v>
      </c>
      <c r="Q122" s="361">
        <f>'Русский-4 2021 расклад'!M124</f>
        <v>76.41</v>
      </c>
      <c r="R122" s="513">
        <f>'Русский-4 2022 расклад'!M122</f>
        <v>40.662650602409641</v>
      </c>
      <c r="S122" s="360">
        <f>'Русский-4 2018 расклад'!N124</f>
        <v>4.92</v>
      </c>
      <c r="T122" s="356">
        <f>'Русский-4 2019 расклад'!N124</f>
        <v>10.010400000000001</v>
      </c>
      <c r="U122" s="356">
        <f>'Русский-4 2020 расклад'!N124</f>
        <v>48.016800000000003</v>
      </c>
      <c r="V122" s="356">
        <f>'Русский-4 2021 расклад'!N124</f>
        <v>26.013000000000002</v>
      </c>
      <c r="W122" s="500">
        <f>'Русский-4 2022 расклад'!N122</f>
        <v>50</v>
      </c>
      <c r="X122" s="570">
        <f>'Русский-4 2018 расклад'!O124</f>
        <v>2.4</v>
      </c>
      <c r="Y122" s="357">
        <f>'Русский-4 2019 расклад'!O124</f>
        <v>2.58</v>
      </c>
      <c r="Z122" s="357">
        <f>'Русский-4 2020 расклад'!O124</f>
        <v>13.68</v>
      </c>
      <c r="AA122" s="361">
        <f>'Русский-4 2021 расклад'!O124</f>
        <v>6.67</v>
      </c>
      <c r="AB122" s="574">
        <f>'Русский-4 2022 расклад'!O122</f>
        <v>15.060240963855422</v>
      </c>
    </row>
    <row r="123" spans="1:28" s="336" customFormat="1" ht="15" customHeight="1" thickBot="1" x14ac:dyDescent="0.3">
      <c r="A123" s="344">
        <v>9</v>
      </c>
      <c r="B123" s="283">
        <v>10890</v>
      </c>
      <c r="C123" s="394" t="s">
        <v>187</v>
      </c>
      <c r="D123" s="464" t="s">
        <v>133</v>
      </c>
      <c r="E123" s="465" t="s">
        <v>133</v>
      </c>
      <c r="F123" s="465">
        <f>'Русский-4 2020 расклад'!K125</f>
        <v>111</v>
      </c>
      <c r="G123" s="465">
        <f>'Русский-4 2021 расклад'!K125</f>
        <v>109</v>
      </c>
      <c r="H123" s="494">
        <f>'Русский-4 2022 расклад'!K123</f>
        <v>186</v>
      </c>
      <c r="I123" s="466" t="s">
        <v>133</v>
      </c>
      <c r="J123" s="467" t="s">
        <v>133</v>
      </c>
      <c r="K123" s="467">
        <f>'Русский-4 2020 расклад'!L125</f>
        <v>42.002400000000009</v>
      </c>
      <c r="L123" s="467">
        <f>'Русский-4 2021 расклад'!L125</f>
        <v>57.998899999999992</v>
      </c>
      <c r="M123" s="502">
        <f>'Русский-4 2022 расклад'!L123</f>
        <v>121.00000000000001</v>
      </c>
      <c r="N123" s="468" t="s">
        <v>133</v>
      </c>
      <c r="O123" s="469" t="s">
        <v>133</v>
      </c>
      <c r="P123" s="469">
        <f>'Русский-4 2020 расклад'!M125</f>
        <v>37.840000000000003</v>
      </c>
      <c r="Q123" s="470">
        <f>'Русский-4 2021 расклад'!M125</f>
        <v>53.209999999999994</v>
      </c>
      <c r="R123" s="516">
        <f>'Русский-4 2022 расклад'!M123</f>
        <v>65.053763440860223</v>
      </c>
      <c r="S123" s="466" t="s">
        <v>133</v>
      </c>
      <c r="T123" s="467" t="s">
        <v>133</v>
      </c>
      <c r="U123" s="467">
        <f>'Русский-4 2020 расклад'!N125</f>
        <v>13.9971</v>
      </c>
      <c r="V123" s="467">
        <f>'Русский-4 2021 расклад'!N125</f>
        <v>17.995900000000002</v>
      </c>
      <c r="W123" s="502">
        <f>'Русский-4 2022 расклад'!N123</f>
        <v>16.000000000000004</v>
      </c>
      <c r="X123" s="572" t="s">
        <v>133</v>
      </c>
      <c r="Y123" s="469" t="s">
        <v>133</v>
      </c>
      <c r="Z123" s="469">
        <f>'Русский-4 2020 расклад'!O125</f>
        <v>12.61</v>
      </c>
      <c r="AA123" s="470">
        <f>'Русский-4 2021 расклад'!O125</f>
        <v>16.510000000000002</v>
      </c>
      <c r="AB123" s="576">
        <f>'Русский-4 2022 расклад'!O123</f>
        <v>8.6021505376344098</v>
      </c>
    </row>
    <row r="124" spans="1:28" ht="15" customHeight="1" x14ac:dyDescent="0.25">
      <c r="A124" s="253"/>
      <c r="B124" s="253"/>
      <c r="C124" s="395"/>
      <c r="D124" s="396"/>
      <c r="E124" s="396"/>
      <c r="F124" s="396"/>
      <c r="G124" s="396"/>
      <c r="H124" s="396"/>
      <c r="I124" s="396"/>
      <c r="J124" s="396"/>
      <c r="K124" s="396"/>
      <c r="L124" s="396"/>
      <c r="M124" s="396"/>
      <c r="N124" s="397"/>
      <c r="O124" s="397"/>
      <c r="P124" s="397"/>
      <c r="Q124" s="397"/>
      <c r="R124" s="397"/>
      <c r="S124" s="396"/>
      <c r="T124" s="396"/>
      <c r="U124" s="396"/>
      <c r="V124" s="396"/>
      <c r="W124" s="396"/>
      <c r="X124" s="397"/>
      <c r="Y124" s="397"/>
      <c r="Z124" s="397"/>
      <c r="AA124" s="397"/>
      <c r="AB124" s="397"/>
    </row>
    <row r="125" spans="1:28" ht="15" customHeight="1" x14ac:dyDescent="0.25">
      <c r="A125" s="253"/>
      <c r="B125" s="253"/>
      <c r="C125" s="253"/>
      <c r="N125" s="297"/>
      <c r="O125" s="297"/>
      <c r="P125" s="297"/>
      <c r="Q125" s="297"/>
      <c r="R125" s="297"/>
    </row>
    <row r="126" spans="1:28" x14ac:dyDescent="0.25">
      <c r="A126" s="247"/>
      <c r="B126" s="247"/>
      <c r="C126" s="247"/>
    </row>
  </sheetData>
  <mergeCells count="9">
    <mergeCell ref="N4:Q4"/>
    <mergeCell ref="S4:V4"/>
    <mergeCell ref="X4:AA4"/>
    <mergeCell ref="B6:C6"/>
    <mergeCell ref="A4:A5"/>
    <mergeCell ref="B4:B5"/>
    <mergeCell ref="C4:C5"/>
    <mergeCell ref="D4:G4"/>
    <mergeCell ref="I4:L4"/>
  </mergeCells>
  <conditionalFormatting sqref="N7:N123">
    <cfRule type="cellIs" dxfId="117" priority="38" operator="between">
      <formula>0</formula>
      <formula>50</formula>
    </cfRule>
    <cfRule type="cellIs" dxfId="116" priority="39" operator="between">
      <formula>50</formula>
      <formula>$N$6</formula>
    </cfRule>
    <cfRule type="cellIs" dxfId="115" priority="40" operator="between">
      <formula>$N$6</formula>
      <formula>90</formula>
    </cfRule>
    <cfRule type="cellIs" dxfId="114" priority="41" operator="between">
      <formula>90</formula>
      <formula>100</formula>
    </cfRule>
  </conditionalFormatting>
  <conditionalFormatting sqref="O7:O123">
    <cfRule type="cellIs" dxfId="113" priority="34" operator="between">
      <formula>0</formula>
      <formula>50</formula>
    </cfRule>
    <cfRule type="cellIs" dxfId="112" priority="35" operator="between">
      <formula>50</formula>
      <formula>$O$6</formula>
    </cfRule>
    <cfRule type="cellIs" dxfId="111" priority="36" operator="between">
      <formula>$O$6</formula>
      <formula>90</formula>
    </cfRule>
    <cfRule type="cellIs" dxfId="110" priority="37" operator="between">
      <formula>90</formula>
      <formula>100</formula>
    </cfRule>
  </conditionalFormatting>
  <conditionalFormatting sqref="P7:P123">
    <cfRule type="cellIs" dxfId="109" priority="30" operator="between">
      <formula>0</formula>
      <formula>50</formula>
    </cfRule>
    <cfRule type="cellIs" dxfId="108" priority="31" operator="between">
      <formula>50</formula>
      <formula>$P$6</formula>
    </cfRule>
    <cfRule type="cellIs" dxfId="107" priority="32" operator="between">
      <formula>$P$6</formula>
      <formula>90</formula>
    </cfRule>
    <cfRule type="cellIs" dxfId="106" priority="33" operator="between">
      <formula>90</formula>
      <formula>100</formula>
    </cfRule>
  </conditionalFormatting>
  <conditionalFormatting sqref="Q7:Q123">
    <cfRule type="cellIs" dxfId="105" priority="26" operator="between">
      <formula>0</formula>
      <formula>50</formula>
    </cfRule>
    <cfRule type="cellIs" dxfId="104" priority="27" operator="between">
      <formula>50</formula>
      <formula>$Q$6</formula>
    </cfRule>
    <cfRule type="cellIs" dxfId="103" priority="28" operator="between">
      <formula>$Q$6</formula>
      <formula>90</formula>
    </cfRule>
    <cfRule type="cellIs" dxfId="102" priority="29" operator="between">
      <formula>90</formula>
      <formula>100</formula>
    </cfRule>
  </conditionalFormatting>
  <conditionalFormatting sqref="X7:AA123">
    <cfRule type="cellIs" dxfId="101" priority="22" operator="equal">
      <formula>"-"</formula>
    </cfRule>
    <cfRule type="cellIs" dxfId="100" priority="46" operator="equal">
      <formula>0</formula>
    </cfRule>
    <cfRule type="cellIs" dxfId="99" priority="48" operator="between">
      <formula>0</formula>
      <formula>9.99</formula>
    </cfRule>
    <cfRule type="cellIs" dxfId="98" priority="49" operator="greaterThanOrEqual">
      <formula>9.99</formula>
    </cfRule>
  </conditionalFormatting>
  <conditionalFormatting sqref="S7:V123">
    <cfRule type="cellIs" dxfId="97" priority="21" operator="equal">
      <formula>0</formula>
    </cfRule>
    <cfRule type="cellIs" dxfId="96" priority="23" operator="between">
      <formula>0</formula>
      <formula>9.99</formula>
    </cfRule>
    <cfRule type="cellIs" dxfId="95" priority="24" operator="equal">
      <formula>"-"</formula>
    </cfRule>
    <cfRule type="cellIs" dxfId="94" priority="45" operator="greaterThanOrEqual">
      <formula>9.99</formula>
    </cfRule>
  </conditionalFormatting>
  <conditionalFormatting sqref="R7:R123">
    <cfRule type="cellIs" dxfId="93" priority="20" operator="between">
      <formula>0</formula>
      <formula>50</formula>
    </cfRule>
    <cfRule type="cellIs" dxfId="92" priority="19" operator="between">
      <formula>50</formula>
      <formula>$R$6</formula>
    </cfRule>
    <cfRule type="cellIs" dxfId="91" priority="18" operator="between">
      <formula>$R$6</formula>
      <formula>90</formula>
    </cfRule>
    <cfRule type="cellIs" dxfId="90" priority="17" operator="between">
      <formula>90</formula>
      <formula>100</formula>
    </cfRule>
  </conditionalFormatting>
  <conditionalFormatting sqref="W7:W123">
    <cfRule type="cellIs" dxfId="89" priority="16" operator="equal">
      <formula>0</formula>
    </cfRule>
    <cfRule type="cellIs" dxfId="88" priority="15" operator="between">
      <formula>0</formula>
      <formula>9.99</formula>
    </cfRule>
    <cfRule type="cellIs" dxfId="87" priority="14" operator="greaterThanOrEqual">
      <formula>9.99</formula>
    </cfRule>
  </conditionalFormatting>
  <conditionalFormatting sqref="AB7">
    <cfRule type="cellIs" dxfId="35" priority="5" operator="equal">
      <formula>"-"</formula>
    </cfRule>
    <cfRule type="cellIs" dxfId="34" priority="6" operator="equal">
      <formula>0</formula>
    </cfRule>
    <cfRule type="cellIs" dxfId="33" priority="7" operator="between">
      <formula>0</formula>
      <formula>9.99</formula>
    </cfRule>
    <cfRule type="cellIs" dxfId="32" priority="8" operator="greaterThanOrEqual">
      <formula>9.99</formula>
    </cfRule>
  </conditionalFormatting>
  <conditionalFormatting sqref="AB8:AB123">
    <cfRule type="cellIs" dxfId="7" priority="1" operator="equal">
      <formula>"-"</formula>
    </cfRule>
    <cfRule type="cellIs" dxfId="6" priority="2" operator="equal">
      <formula>0</formula>
    </cfRule>
    <cfRule type="cellIs" dxfId="5" priority="3" operator="between">
      <formula>0</formula>
      <formula>9.99</formula>
    </cfRule>
    <cfRule type="cellIs" dxfId="4" priority="4" operator="greaterThanOrEqual">
      <formula>9.99</formula>
    </cfRule>
  </conditionalFormatting>
  <pageMargins left="0.7" right="0.7" top="0.75" bottom="0.75" header="0.3" footer="0.3"/>
  <pageSetup paperSize="9" orientation="portrait" horizontalDpi="180" verticalDpi="18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3" operator="containsText" id="{54C7E314-6EA6-4B51-9F07-2F5109292FF3}">
            <xm:f>NOT(ISERROR(SEARCH("-",W5)))</xm:f>
            <xm:f>"-"</xm:f>
            <x14:dxf>
              <fill>
                <patternFill patternType="none">
                  <bgColor auto="1"/>
                </patternFill>
              </fill>
            </x14:dxf>
          </x14:cfRule>
          <xm:sqref>W5:W123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8"/>
  <sheetViews>
    <sheetView zoomScale="90" zoomScaleNormal="90" workbookViewId="0">
      <pane xSplit="9" ySplit="6" topLeftCell="J22" activePane="bottomRight" state="frozen"/>
      <selection pane="topRight" activeCell="J1" sqref="J1"/>
      <selection pane="bottomLeft" activeCell="A7" sqref="A7"/>
      <selection pane="bottomRight" activeCell="L24" sqref="L24"/>
    </sheetView>
  </sheetViews>
  <sheetFormatPr defaultRowHeight="15" x14ac:dyDescent="0.25"/>
  <cols>
    <col min="1" max="1" width="4.7109375" style="243" customWidth="1"/>
    <col min="2" max="2" width="9.7109375" style="243" customWidth="1"/>
    <col min="3" max="3" width="33.42578125" style="243" customWidth="1"/>
    <col min="4" max="4" width="8.7109375" style="243" customWidth="1"/>
    <col min="5" max="8" width="7.7109375" style="243" customWidth="1"/>
    <col min="9" max="9" width="8.7109375" style="245" customWidth="1"/>
    <col min="10" max="10" width="7.85546875" style="243" customWidth="1"/>
    <col min="11" max="15" width="10.7109375" style="243" customWidth="1"/>
    <col min="16" max="19" width="9.140625" style="243"/>
    <col min="20" max="20" width="9.140625" style="243" customWidth="1"/>
    <col min="21" max="16384" width="9.140625" style="243"/>
  </cols>
  <sheetData>
    <row r="1" spans="1:16" ht="18" customHeight="1" x14ac:dyDescent="0.25">
      <c r="K1" s="302"/>
      <c r="L1" s="246" t="s">
        <v>134</v>
      </c>
    </row>
    <row r="2" spans="1:16" ht="18" customHeight="1" x14ac:dyDescent="0.25">
      <c r="A2" s="247"/>
      <c r="B2" s="247"/>
      <c r="C2" s="543" t="s">
        <v>97</v>
      </c>
      <c r="D2" s="543"/>
      <c r="E2" s="257"/>
      <c r="F2" s="257"/>
      <c r="G2" s="257"/>
      <c r="H2" s="257"/>
      <c r="I2" s="260">
        <v>2018</v>
      </c>
      <c r="J2" s="247"/>
      <c r="K2" s="261"/>
      <c r="L2" s="246" t="s">
        <v>136</v>
      </c>
    </row>
    <row r="3" spans="1:16" ht="18" customHeight="1" thickBot="1" x14ac:dyDescent="0.3">
      <c r="A3" s="247"/>
      <c r="B3" s="247"/>
      <c r="C3" s="247"/>
      <c r="D3" s="247"/>
      <c r="E3" s="247"/>
      <c r="F3" s="247"/>
      <c r="G3" s="247"/>
      <c r="H3" s="247"/>
      <c r="I3" s="248"/>
      <c r="J3" s="247"/>
      <c r="K3" s="303"/>
      <c r="L3" s="246" t="s">
        <v>138</v>
      </c>
    </row>
    <row r="4" spans="1:16" ht="18" customHeight="1" thickBot="1" x14ac:dyDescent="0.3">
      <c r="A4" s="532" t="s">
        <v>0</v>
      </c>
      <c r="B4" s="534" t="s">
        <v>1</v>
      </c>
      <c r="C4" s="536" t="s">
        <v>2</v>
      </c>
      <c r="D4" s="544" t="s">
        <v>3</v>
      </c>
      <c r="E4" s="546" t="s">
        <v>4</v>
      </c>
      <c r="F4" s="547"/>
      <c r="G4" s="547"/>
      <c r="H4" s="548"/>
      <c r="I4" s="539" t="s">
        <v>112</v>
      </c>
      <c r="J4" s="247"/>
      <c r="K4" s="249"/>
      <c r="L4" s="246" t="s">
        <v>137</v>
      </c>
    </row>
    <row r="5" spans="1:16" ht="30" customHeight="1" thickBot="1" x14ac:dyDescent="0.3">
      <c r="A5" s="533"/>
      <c r="B5" s="535"/>
      <c r="C5" s="537"/>
      <c r="D5" s="545"/>
      <c r="E5" s="259">
        <v>2</v>
      </c>
      <c r="F5" s="259">
        <v>3</v>
      </c>
      <c r="G5" s="259">
        <v>4</v>
      </c>
      <c r="H5" s="259">
        <v>5</v>
      </c>
      <c r="I5" s="540"/>
      <c r="J5" s="247"/>
      <c r="K5" s="90" t="s">
        <v>127</v>
      </c>
      <c r="L5" s="91" t="s">
        <v>128</v>
      </c>
      <c r="M5" s="91" t="s">
        <v>188</v>
      </c>
      <c r="N5" s="91" t="s">
        <v>130</v>
      </c>
      <c r="O5" s="92" t="s">
        <v>131</v>
      </c>
    </row>
    <row r="6" spans="1:16" ht="15" customHeight="1" thickBot="1" x14ac:dyDescent="0.3">
      <c r="A6" s="463">
        <f>A7+A17+A30+A48+A68+A82+A113+A124</f>
        <v>108</v>
      </c>
      <c r="B6" s="549" t="s">
        <v>135</v>
      </c>
      <c r="C6" s="550"/>
      <c r="D6" s="275">
        <f>D7+D8+D18+D31+D49+D69+D84+D116</f>
        <v>9377</v>
      </c>
      <c r="E6" s="81">
        <v>3.9002777777777773</v>
      </c>
      <c r="F6" s="471">
        <v>25.549532710280371</v>
      </c>
      <c r="G6" s="471">
        <v>48.268518518518526</v>
      </c>
      <c r="H6" s="472">
        <v>22.942452830188682</v>
      </c>
      <c r="I6" s="300">
        <f t="shared" ref="I6" si="0">(E6*2+F6*3+G6*4+H6*5)/100</f>
        <v>3.922354919114142</v>
      </c>
      <c r="J6" s="250"/>
      <c r="K6" s="114">
        <f>D6</f>
        <v>9377</v>
      </c>
      <c r="L6" s="115">
        <f>L7+L8+L18+L31+L49+L69+L84+L116</f>
        <v>6814.9139999999998</v>
      </c>
      <c r="M6" s="116">
        <f t="shared" ref="M6:M69" si="1">G6+H6</f>
        <v>71.210971348707204</v>
      </c>
      <c r="N6" s="115">
        <f>N7+N8+N18+N31+N49+N69+N84+N116</f>
        <v>307.64820000000003</v>
      </c>
      <c r="O6" s="117">
        <f t="shared" ref="O6:O69" si="2">E6</f>
        <v>3.9002777777777773</v>
      </c>
      <c r="P6" s="297"/>
    </row>
    <row r="7" spans="1:16" ht="15" customHeight="1" thickBot="1" x14ac:dyDescent="0.3">
      <c r="A7" s="266">
        <v>1</v>
      </c>
      <c r="B7" s="290">
        <v>50050</v>
      </c>
      <c r="C7" s="284" t="s">
        <v>57</v>
      </c>
      <c r="D7" s="304">
        <v>80</v>
      </c>
      <c r="E7" s="305">
        <v>3.8</v>
      </c>
      <c r="F7" s="305">
        <v>13.7</v>
      </c>
      <c r="G7" s="305">
        <v>40</v>
      </c>
      <c r="H7" s="305">
        <v>42.5</v>
      </c>
      <c r="I7" s="276">
        <f>(E7*2+F7*3+G7*4+H7*5)/100</f>
        <v>4.2119999999999997</v>
      </c>
      <c r="J7" s="250"/>
      <c r="K7" s="93">
        <f t="shared" ref="K7:K70" si="3">D7</f>
        <v>80</v>
      </c>
      <c r="L7" s="94">
        <f t="shared" ref="L7:L70" si="4">M7*K7/100</f>
        <v>66</v>
      </c>
      <c r="M7" s="95">
        <f t="shared" si="1"/>
        <v>82.5</v>
      </c>
      <c r="N7" s="94">
        <f t="shared" ref="N7:N70" si="5">O7*K7/100</f>
        <v>3.04</v>
      </c>
      <c r="O7" s="96">
        <f t="shared" si="2"/>
        <v>3.8</v>
      </c>
      <c r="P7" s="297"/>
    </row>
    <row r="8" spans="1:16" ht="15" customHeight="1" thickBot="1" x14ac:dyDescent="0.3">
      <c r="A8" s="262"/>
      <c r="B8" s="290"/>
      <c r="C8" s="264" t="s">
        <v>99</v>
      </c>
      <c r="D8" s="265">
        <f>SUM(D9:D17)</f>
        <v>747</v>
      </c>
      <c r="E8" s="296">
        <v>3.5888888888888886</v>
      </c>
      <c r="F8" s="296">
        <v>26.411111111111111</v>
      </c>
      <c r="G8" s="296">
        <v>46.37777777777778</v>
      </c>
      <c r="H8" s="296">
        <v>23.62222222222222</v>
      </c>
      <c r="I8" s="295">
        <f>AVERAGE(I9:I17)</f>
        <v>3.9003333333333337</v>
      </c>
      <c r="J8" s="250"/>
      <c r="K8" s="114">
        <f t="shared" si="3"/>
        <v>747</v>
      </c>
      <c r="L8" s="115">
        <f>SUM(L9:L17)</f>
        <v>506.98100000000005</v>
      </c>
      <c r="M8" s="116">
        <f t="shared" si="1"/>
        <v>70</v>
      </c>
      <c r="N8" s="115">
        <f>SUM(N9:N17)</f>
        <v>30.984999999999999</v>
      </c>
      <c r="O8" s="117">
        <f t="shared" si="2"/>
        <v>3.5888888888888886</v>
      </c>
    </row>
    <row r="9" spans="1:16" s="244" customFormat="1" ht="15" customHeight="1" x14ac:dyDescent="0.25">
      <c r="A9" s="252">
        <v>1</v>
      </c>
      <c r="B9" s="277">
        <v>10003</v>
      </c>
      <c r="C9" s="192" t="s">
        <v>7</v>
      </c>
      <c r="D9" s="308">
        <v>47</v>
      </c>
      <c r="E9" s="309"/>
      <c r="F9" s="309">
        <v>14.9</v>
      </c>
      <c r="G9" s="309">
        <v>53.2</v>
      </c>
      <c r="H9" s="309">
        <v>31.9</v>
      </c>
      <c r="I9" s="301">
        <f t="shared" ref="I9:I17" si="6">(E9*2+F9*3+G9*4+H9*5)/100</f>
        <v>4.17</v>
      </c>
      <c r="J9" s="250"/>
      <c r="K9" s="97">
        <f t="shared" si="3"/>
        <v>47</v>
      </c>
      <c r="L9" s="98">
        <f t="shared" ref="L9" si="7">M9*K9/100</f>
        <v>39.997</v>
      </c>
      <c r="M9" s="99">
        <f t="shared" si="1"/>
        <v>85.1</v>
      </c>
      <c r="N9" s="119">
        <f t="shared" ref="N9" si="8">O9*K9/100</f>
        <v>0</v>
      </c>
      <c r="O9" s="100">
        <f t="shared" si="2"/>
        <v>0</v>
      </c>
    </row>
    <row r="10" spans="1:16" s="244" customFormat="1" ht="15" customHeight="1" x14ac:dyDescent="0.25">
      <c r="A10" s="251">
        <v>2</v>
      </c>
      <c r="B10" s="278">
        <v>10002</v>
      </c>
      <c r="C10" s="72" t="s">
        <v>6</v>
      </c>
      <c r="D10" s="310">
        <v>99</v>
      </c>
      <c r="E10" s="306">
        <v>7.1</v>
      </c>
      <c r="F10" s="306">
        <v>30.3</v>
      </c>
      <c r="G10" s="306">
        <v>44.4</v>
      </c>
      <c r="H10" s="306">
        <v>18.2</v>
      </c>
      <c r="I10" s="274">
        <f t="shared" si="6"/>
        <v>3.7370000000000001</v>
      </c>
      <c r="J10" s="250"/>
      <c r="K10" s="101">
        <f t="shared" si="3"/>
        <v>99</v>
      </c>
      <c r="L10" s="102">
        <f t="shared" si="4"/>
        <v>61.973999999999997</v>
      </c>
      <c r="M10" s="103">
        <f t="shared" si="1"/>
        <v>62.599999999999994</v>
      </c>
      <c r="N10" s="118">
        <f t="shared" si="5"/>
        <v>7.0289999999999999</v>
      </c>
      <c r="O10" s="104">
        <f t="shared" si="2"/>
        <v>7.1</v>
      </c>
    </row>
    <row r="11" spans="1:16" s="244" customFormat="1" ht="15" customHeight="1" x14ac:dyDescent="0.25">
      <c r="A11" s="343">
        <v>3</v>
      </c>
      <c r="B11" s="278">
        <v>10090</v>
      </c>
      <c r="C11" s="193" t="s">
        <v>9</v>
      </c>
      <c r="D11" s="311">
        <v>148</v>
      </c>
      <c r="E11" s="307">
        <v>4.7</v>
      </c>
      <c r="F11" s="307">
        <v>31.8</v>
      </c>
      <c r="G11" s="307">
        <v>45.3</v>
      </c>
      <c r="H11" s="307">
        <v>18.2</v>
      </c>
      <c r="I11" s="274">
        <f t="shared" si="6"/>
        <v>3.77</v>
      </c>
      <c r="J11" s="250"/>
      <c r="K11" s="101">
        <f t="shared" si="3"/>
        <v>148</v>
      </c>
      <c r="L11" s="102">
        <f t="shared" si="4"/>
        <v>93.98</v>
      </c>
      <c r="M11" s="103">
        <f t="shared" si="1"/>
        <v>63.5</v>
      </c>
      <c r="N11" s="118">
        <f t="shared" si="5"/>
        <v>6.9560000000000004</v>
      </c>
      <c r="O11" s="104">
        <f t="shared" si="2"/>
        <v>4.7</v>
      </c>
    </row>
    <row r="12" spans="1:16" s="244" customFormat="1" ht="15" customHeight="1" x14ac:dyDescent="0.25">
      <c r="A12" s="343">
        <v>4</v>
      </c>
      <c r="B12" s="278">
        <v>10004</v>
      </c>
      <c r="C12" s="193" t="s">
        <v>8</v>
      </c>
      <c r="D12" s="311">
        <v>66</v>
      </c>
      <c r="E12" s="307"/>
      <c r="F12" s="307">
        <v>12.1</v>
      </c>
      <c r="G12" s="307">
        <v>56.1</v>
      </c>
      <c r="H12" s="307">
        <v>31.8</v>
      </c>
      <c r="I12" s="274">
        <f t="shared" si="6"/>
        <v>4.1970000000000001</v>
      </c>
      <c r="J12" s="250"/>
      <c r="K12" s="101">
        <f t="shared" si="3"/>
        <v>66</v>
      </c>
      <c r="L12" s="102">
        <f t="shared" si="4"/>
        <v>58.014000000000003</v>
      </c>
      <c r="M12" s="103">
        <f t="shared" si="1"/>
        <v>87.9</v>
      </c>
      <c r="N12" s="102">
        <f t="shared" si="5"/>
        <v>0</v>
      </c>
      <c r="O12" s="104">
        <f t="shared" si="2"/>
        <v>0</v>
      </c>
    </row>
    <row r="13" spans="1:16" s="244" customFormat="1" ht="15" customHeight="1" x14ac:dyDescent="0.25">
      <c r="A13" s="343">
        <v>5</v>
      </c>
      <c r="B13" s="278">
        <v>10001</v>
      </c>
      <c r="C13" s="72" t="s">
        <v>5</v>
      </c>
      <c r="D13" s="310">
        <v>51</v>
      </c>
      <c r="E13" s="306"/>
      <c r="F13" s="306">
        <v>19.600000000000001</v>
      </c>
      <c r="G13" s="306">
        <v>39.200000000000003</v>
      </c>
      <c r="H13" s="306">
        <v>41.2</v>
      </c>
      <c r="I13" s="274">
        <f t="shared" si="6"/>
        <v>4.2160000000000002</v>
      </c>
      <c r="J13" s="250"/>
      <c r="K13" s="101">
        <f t="shared" si="3"/>
        <v>51</v>
      </c>
      <c r="L13" s="102">
        <f t="shared" si="4"/>
        <v>41.004000000000005</v>
      </c>
      <c r="M13" s="103">
        <f t="shared" si="1"/>
        <v>80.400000000000006</v>
      </c>
      <c r="N13" s="102">
        <f t="shared" si="5"/>
        <v>0</v>
      </c>
      <c r="O13" s="104">
        <f t="shared" si="2"/>
        <v>0</v>
      </c>
    </row>
    <row r="14" spans="1:16" s="244" customFormat="1" ht="15" customHeight="1" x14ac:dyDescent="0.25">
      <c r="A14" s="343">
        <v>6</v>
      </c>
      <c r="B14" s="278">
        <v>10120</v>
      </c>
      <c r="C14" s="193" t="s">
        <v>10</v>
      </c>
      <c r="D14" s="311">
        <v>80</v>
      </c>
      <c r="E14" s="307"/>
      <c r="F14" s="307">
        <v>41.2</v>
      </c>
      <c r="G14" s="307">
        <v>43.8</v>
      </c>
      <c r="H14" s="307">
        <v>15</v>
      </c>
      <c r="I14" s="274">
        <f t="shared" si="6"/>
        <v>3.738</v>
      </c>
      <c r="J14" s="250"/>
      <c r="K14" s="101">
        <f t="shared" si="3"/>
        <v>80</v>
      </c>
      <c r="L14" s="102">
        <f t="shared" si="4"/>
        <v>47.04</v>
      </c>
      <c r="M14" s="103">
        <f t="shared" si="1"/>
        <v>58.8</v>
      </c>
      <c r="N14" s="102">
        <f t="shared" si="5"/>
        <v>0</v>
      </c>
      <c r="O14" s="104">
        <f t="shared" si="2"/>
        <v>0</v>
      </c>
    </row>
    <row r="15" spans="1:16" s="244" customFormat="1" ht="15" customHeight="1" x14ac:dyDescent="0.25">
      <c r="A15" s="343">
        <v>7</v>
      </c>
      <c r="B15" s="278">
        <v>10190</v>
      </c>
      <c r="C15" s="193" t="s">
        <v>11</v>
      </c>
      <c r="D15" s="311">
        <v>100</v>
      </c>
      <c r="E15" s="307">
        <v>3</v>
      </c>
      <c r="F15" s="307">
        <v>25</v>
      </c>
      <c r="G15" s="307">
        <v>39</v>
      </c>
      <c r="H15" s="307">
        <v>33</v>
      </c>
      <c r="I15" s="274">
        <f t="shared" si="6"/>
        <v>4.0199999999999996</v>
      </c>
      <c r="J15" s="250"/>
      <c r="K15" s="101">
        <f t="shared" si="3"/>
        <v>100</v>
      </c>
      <c r="L15" s="102">
        <f t="shared" si="4"/>
        <v>72</v>
      </c>
      <c r="M15" s="103">
        <f t="shared" si="1"/>
        <v>72</v>
      </c>
      <c r="N15" s="102">
        <f t="shared" si="5"/>
        <v>3</v>
      </c>
      <c r="O15" s="104">
        <f t="shared" si="2"/>
        <v>3</v>
      </c>
    </row>
    <row r="16" spans="1:16" s="244" customFormat="1" ht="15" customHeight="1" x14ac:dyDescent="0.25">
      <c r="A16" s="343">
        <v>8</v>
      </c>
      <c r="B16" s="278">
        <v>10320</v>
      </c>
      <c r="C16" s="193" t="s">
        <v>12</v>
      </c>
      <c r="D16" s="311">
        <v>80</v>
      </c>
      <c r="E16" s="307">
        <v>17.5</v>
      </c>
      <c r="F16" s="307">
        <v>32.5</v>
      </c>
      <c r="G16" s="307">
        <v>43.8</v>
      </c>
      <c r="H16" s="307">
        <v>6.2</v>
      </c>
      <c r="I16" s="274">
        <f t="shared" si="6"/>
        <v>3.387</v>
      </c>
      <c r="J16" s="250"/>
      <c r="K16" s="101">
        <f t="shared" si="3"/>
        <v>80</v>
      </c>
      <c r="L16" s="102">
        <f t="shared" si="4"/>
        <v>40</v>
      </c>
      <c r="M16" s="103">
        <f t="shared" si="1"/>
        <v>50</v>
      </c>
      <c r="N16" s="102">
        <f t="shared" si="5"/>
        <v>14</v>
      </c>
      <c r="O16" s="104">
        <f t="shared" si="2"/>
        <v>17.5</v>
      </c>
    </row>
    <row r="17" spans="1:15" s="244" customFormat="1" ht="15" customHeight="1" thickBot="1" x14ac:dyDescent="0.3">
      <c r="A17" s="343">
        <v>9</v>
      </c>
      <c r="B17" s="279">
        <v>10860</v>
      </c>
      <c r="C17" s="194" t="s">
        <v>116</v>
      </c>
      <c r="D17" s="312">
        <v>76</v>
      </c>
      <c r="E17" s="313"/>
      <c r="F17" s="313">
        <v>30.3</v>
      </c>
      <c r="G17" s="313">
        <v>52.6</v>
      </c>
      <c r="H17" s="313">
        <v>17.100000000000001</v>
      </c>
      <c r="I17" s="299">
        <f t="shared" si="6"/>
        <v>3.8680000000000003</v>
      </c>
      <c r="J17" s="250"/>
      <c r="K17" s="105">
        <f t="shared" si="3"/>
        <v>76</v>
      </c>
      <c r="L17" s="106">
        <f t="shared" si="4"/>
        <v>52.972000000000001</v>
      </c>
      <c r="M17" s="107">
        <f t="shared" si="1"/>
        <v>69.7</v>
      </c>
      <c r="N17" s="106">
        <f t="shared" si="5"/>
        <v>0</v>
      </c>
      <c r="O17" s="108">
        <f t="shared" si="2"/>
        <v>0</v>
      </c>
    </row>
    <row r="18" spans="1:15" s="244" customFormat="1" ht="15" customHeight="1" thickBot="1" x14ac:dyDescent="0.3">
      <c r="A18" s="267"/>
      <c r="B18" s="291"/>
      <c r="C18" s="264" t="s">
        <v>100</v>
      </c>
      <c r="D18" s="268">
        <f>SUM(D19:D30)</f>
        <v>1009</v>
      </c>
      <c r="E18" s="269">
        <v>1.6308333333333334</v>
      </c>
      <c r="F18" s="269">
        <v>20.108333333333334</v>
      </c>
      <c r="G18" s="269">
        <v>49.275000000000006</v>
      </c>
      <c r="H18" s="269">
        <v>28.991666666666674</v>
      </c>
      <c r="I18" s="270">
        <f>AVERAGE(I19:I30)</f>
        <v>4.0564499999999999</v>
      </c>
      <c r="J18" s="298"/>
      <c r="K18" s="114">
        <f t="shared" si="3"/>
        <v>1009</v>
      </c>
      <c r="L18" s="115">
        <f>SUM(L19:L30)</f>
        <v>805.06099999999992</v>
      </c>
      <c r="M18" s="116">
        <f t="shared" si="1"/>
        <v>78.26666666666668</v>
      </c>
      <c r="N18" s="115">
        <f>SUM(N19:N30)</f>
        <v>15.000999999999999</v>
      </c>
      <c r="O18" s="117">
        <f t="shared" si="2"/>
        <v>1.6308333333333334</v>
      </c>
    </row>
    <row r="19" spans="1:15" s="244" customFormat="1" ht="15" customHeight="1" x14ac:dyDescent="0.25">
      <c r="A19" s="252">
        <v>1</v>
      </c>
      <c r="B19" s="277">
        <v>20040</v>
      </c>
      <c r="C19" s="285" t="s">
        <v>13</v>
      </c>
      <c r="D19" s="317">
        <v>83</v>
      </c>
      <c r="E19" s="314"/>
      <c r="F19" s="314">
        <v>9.6</v>
      </c>
      <c r="G19" s="314">
        <v>68.7</v>
      </c>
      <c r="H19" s="314">
        <v>21.7</v>
      </c>
      <c r="I19" s="301">
        <f t="shared" ref="I19:I30" si="9">(E19*2+F19*3+G19*4+H19*5)/100</f>
        <v>4.1210000000000004</v>
      </c>
      <c r="J19" s="250"/>
      <c r="K19" s="97">
        <f t="shared" si="3"/>
        <v>83</v>
      </c>
      <c r="L19" s="98">
        <f t="shared" si="4"/>
        <v>75.032000000000011</v>
      </c>
      <c r="M19" s="99">
        <f t="shared" si="1"/>
        <v>90.4</v>
      </c>
      <c r="N19" s="98">
        <f t="shared" si="5"/>
        <v>0</v>
      </c>
      <c r="O19" s="100">
        <f t="shared" si="2"/>
        <v>0</v>
      </c>
    </row>
    <row r="20" spans="1:15" s="244" customFormat="1" ht="15" customHeight="1" x14ac:dyDescent="0.25">
      <c r="A20" s="251">
        <v>2</v>
      </c>
      <c r="B20" s="278">
        <v>20061</v>
      </c>
      <c r="C20" s="286" t="s">
        <v>14</v>
      </c>
      <c r="D20" s="318">
        <v>51</v>
      </c>
      <c r="E20" s="315"/>
      <c r="F20" s="315">
        <v>13.7</v>
      </c>
      <c r="G20" s="315">
        <v>43.1</v>
      </c>
      <c r="H20" s="315">
        <v>43.2</v>
      </c>
      <c r="I20" s="274">
        <f t="shared" si="9"/>
        <v>4.2949999999999999</v>
      </c>
      <c r="J20" s="250"/>
      <c r="K20" s="101">
        <f t="shared" si="3"/>
        <v>51</v>
      </c>
      <c r="L20" s="102">
        <f t="shared" si="4"/>
        <v>44.013000000000005</v>
      </c>
      <c r="M20" s="103">
        <f t="shared" si="1"/>
        <v>86.300000000000011</v>
      </c>
      <c r="N20" s="102">
        <f t="shared" si="5"/>
        <v>0</v>
      </c>
      <c r="O20" s="104">
        <f t="shared" si="2"/>
        <v>0</v>
      </c>
    </row>
    <row r="21" spans="1:15" s="244" customFormat="1" ht="15" customHeight="1" x14ac:dyDescent="0.25">
      <c r="A21" s="343">
        <v>3</v>
      </c>
      <c r="B21" s="278">
        <v>21020</v>
      </c>
      <c r="C21" s="286" t="s">
        <v>22</v>
      </c>
      <c r="D21" s="318">
        <v>93</v>
      </c>
      <c r="E21" s="315">
        <v>1.1000000000000001</v>
      </c>
      <c r="F21" s="315">
        <v>8.6</v>
      </c>
      <c r="G21" s="315">
        <v>30.1</v>
      </c>
      <c r="H21" s="315">
        <v>60.2</v>
      </c>
      <c r="I21" s="274">
        <f t="shared" si="9"/>
        <v>4.4939999999999998</v>
      </c>
      <c r="J21" s="250"/>
      <c r="K21" s="101">
        <f t="shared" si="3"/>
        <v>93</v>
      </c>
      <c r="L21" s="102">
        <f t="shared" si="4"/>
        <v>83.979000000000013</v>
      </c>
      <c r="M21" s="103">
        <f t="shared" si="1"/>
        <v>90.300000000000011</v>
      </c>
      <c r="N21" s="102">
        <f t="shared" si="5"/>
        <v>1.0230000000000001</v>
      </c>
      <c r="O21" s="104">
        <f t="shared" si="2"/>
        <v>1.1000000000000001</v>
      </c>
    </row>
    <row r="22" spans="1:15" s="244" customFormat="1" ht="15" customHeight="1" x14ac:dyDescent="0.25">
      <c r="A22" s="343">
        <v>4</v>
      </c>
      <c r="B22" s="277">
        <v>20060</v>
      </c>
      <c r="C22" s="285" t="s">
        <v>117</v>
      </c>
      <c r="D22" s="318">
        <v>147</v>
      </c>
      <c r="E22" s="315">
        <v>0.68</v>
      </c>
      <c r="F22" s="315">
        <v>9.5</v>
      </c>
      <c r="G22" s="315">
        <v>50.4</v>
      </c>
      <c r="H22" s="315">
        <v>39.5</v>
      </c>
      <c r="I22" s="274">
        <f t="shared" si="9"/>
        <v>4.2896000000000001</v>
      </c>
      <c r="J22" s="250"/>
      <c r="K22" s="101">
        <f t="shared" si="3"/>
        <v>147</v>
      </c>
      <c r="L22" s="102">
        <f t="shared" si="4"/>
        <v>132.15300000000002</v>
      </c>
      <c r="M22" s="103">
        <f t="shared" si="1"/>
        <v>89.9</v>
      </c>
      <c r="N22" s="102">
        <f t="shared" si="5"/>
        <v>0.99960000000000004</v>
      </c>
      <c r="O22" s="104">
        <f t="shared" si="2"/>
        <v>0.68</v>
      </c>
    </row>
    <row r="23" spans="1:15" s="244" customFormat="1" ht="15" customHeight="1" x14ac:dyDescent="0.25">
      <c r="A23" s="343">
        <v>5</v>
      </c>
      <c r="B23" s="278">
        <v>20400</v>
      </c>
      <c r="C23" s="288" t="s">
        <v>16</v>
      </c>
      <c r="D23" s="318">
        <v>126</v>
      </c>
      <c r="E23" s="315">
        <v>0.79</v>
      </c>
      <c r="F23" s="315">
        <v>15.9</v>
      </c>
      <c r="G23" s="315">
        <v>57.1</v>
      </c>
      <c r="H23" s="315">
        <v>26.2</v>
      </c>
      <c r="I23" s="274">
        <f t="shared" si="9"/>
        <v>4.0868000000000002</v>
      </c>
      <c r="J23" s="250"/>
      <c r="K23" s="101">
        <f t="shared" si="3"/>
        <v>126</v>
      </c>
      <c r="L23" s="102">
        <f t="shared" si="4"/>
        <v>104.958</v>
      </c>
      <c r="M23" s="103">
        <f t="shared" si="1"/>
        <v>83.3</v>
      </c>
      <c r="N23" s="102">
        <f t="shared" si="5"/>
        <v>0.99540000000000006</v>
      </c>
      <c r="O23" s="104">
        <f t="shared" si="2"/>
        <v>0.79</v>
      </c>
    </row>
    <row r="24" spans="1:15" s="244" customFormat="1" ht="15" customHeight="1" x14ac:dyDescent="0.25">
      <c r="A24" s="343">
        <v>6</v>
      </c>
      <c r="B24" s="278">
        <v>20080</v>
      </c>
      <c r="C24" s="286" t="s">
        <v>15</v>
      </c>
      <c r="D24" s="318">
        <v>88</v>
      </c>
      <c r="E24" s="315">
        <v>5.7</v>
      </c>
      <c r="F24" s="315">
        <v>40.9</v>
      </c>
      <c r="G24" s="315">
        <v>38.6</v>
      </c>
      <c r="H24" s="315">
        <v>14.8</v>
      </c>
      <c r="I24" s="274">
        <f t="shared" si="9"/>
        <v>3.625</v>
      </c>
      <c r="J24" s="250"/>
      <c r="K24" s="101">
        <f t="shared" si="3"/>
        <v>88</v>
      </c>
      <c r="L24" s="102">
        <f t="shared" si="4"/>
        <v>46.992000000000004</v>
      </c>
      <c r="M24" s="103">
        <f t="shared" si="1"/>
        <v>53.400000000000006</v>
      </c>
      <c r="N24" s="102">
        <f t="shared" si="5"/>
        <v>5.016</v>
      </c>
      <c r="O24" s="104">
        <f t="shared" si="2"/>
        <v>5.7</v>
      </c>
    </row>
    <row r="25" spans="1:15" s="244" customFormat="1" ht="15" customHeight="1" x14ac:dyDescent="0.25">
      <c r="A25" s="343">
        <v>7</v>
      </c>
      <c r="B25" s="278">
        <v>20460</v>
      </c>
      <c r="C25" s="286" t="s">
        <v>17</v>
      </c>
      <c r="D25" s="318">
        <v>80</v>
      </c>
      <c r="E25" s="315"/>
      <c r="F25" s="315">
        <v>13.8</v>
      </c>
      <c r="G25" s="315">
        <v>58.8</v>
      </c>
      <c r="H25" s="315">
        <v>27.4</v>
      </c>
      <c r="I25" s="274">
        <f t="shared" si="9"/>
        <v>4.1360000000000001</v>
      </c>
      <c r="J25" s="250"/>
      <c r="K25" s="101">
        <f t="shared" si="3"/>
        <v>80</v>
      </c>
      <c r="L25" s="102">
        <f t="shared" si="4"/>
        <v>68.959999999999994</v>
      </c>
      <c r="M25" s="103">
        <f t="shared" si="1"/>
        <v>86.199999999999989</v>
      </c>
      <c r="N25" s="102">
        <f t="shared" si="5"/>
        <v>0</v>
      </c>
      <c r="O25" s="104">
        <f t="shared" si="2"/>
        <v>0</v>
      </c>
    </row>
    <row r="26" spans="1:15" s="244" customFormat="1" ht="15" customHeight="1" x14ac:dyDescent="0.25">
      <c r="A26" s="343">
        <v>8</v>
      </c>
      <c r="B26" s="278">
        <v>20550</v>
      </c>
      <c r="C26" s="286" t="s">
        <v>18</v>
      </c>
      <c r="D26" s="318">
        <v>74</v>
      </c>
      <c r="E26" s="315">
        <v>1.4</v>
      </c>
      <c r="F26" s="315">
        <v>35.1</v>
      </c>
      <c r="G26" s="315">
        <v>56.8</v>
      </c>
      <c r="H26" s="315">
        <v>6.7</v>
      </c>
      <c r="I26" s="274">
        <f t="shared" si="9"/>
        <v>3.6880000000000002</v>
      </c>
      <c r="J26" s="250"/>
      <c r="K26" s="101">
        <f t="shared" si="3"/>
        <v>74</v>
      </c>
      <c r="L26" s="102">
        <f t="shared" si="4"/>
        <v>46.99</v>
      </c>
      <c r="M26" s="103">
        <f t="shared" si="1"/>
        <v>63.5</v>
      </c>
      <c r="N26" s="102">
        <f t="shared" si="5"/>
        <v>1.036</v>
      </c>
      <c r="O26" s="104">
        <f t="shared" si="2"/>
        <v>1.4</v>
      </c>
    </row>
    <row r="27" spans="1:15" s="244" customFormat="1" ht="15" customHeight="1" x14ac:dyDescent="0.25">
      <c r="A27" s="343">
        <v>9</v>
      </c>
      <c r="B27" s="278">
        <v>20630</v>
      </c>
      <c r="C27" s="286" t="s">
        <v>19</v>
      </c>
      <c r="D27" s="318">
        <v>83</v>
      </c>
      <c r="E27" s="315">
        <v>1.2</v>
      </c>
      <c r="F27" s="315">
        <v>15.7</v>
      </c>
      <c r="G27" s="315">
        <v>50.6</v>
      </c>
      <c r="H27" s="315">
        <v>32.5</v>
      </c>
      <c r="I27" s="274">
        <f t="shared" si="9"/>
        <v>4.1440000000000001</v>
      </c>
      <c r="J27" s="250"/>
      <c r="K27" s="101">
        <f t="shared" si="3"/>
        <v>83</v>
      </c>
      <c r="L27" s="102">
        <f t="shared" si="4"/>
        <v>68.972999999999999</v>
      </c>
      <c r="M27" s="103">
        <f t="shared" si="1"/>
        <v>83.1</v>
      </c>
      <c r="N27" s="102">
        <f t="shared" si="5"/>
        <v>0.996</v>
      </c>
      <c r="O27" s="104">
        <f t="shared" si="2"/>
        <v>1.2</v>
      </c>
    </row>
    <row r="28" spans="1:15" s="244" customFormat="1" ht="15" customHeight="1" x14ac:dyDescent="0.25">
      <c r="A28" s="343">
        <v>10</v>
      </c>
      <c r="B28" s="278">
        <v>20810</v>
      </c>
      <c r="C28" s="286" t="s">
        <v>20</v>
      </c>
      <c r="D28" s="318">
        <v>80</v>
      </c>
      <c r="E28" s="315">
        <v>1.2</v>
      </c>
      <c r="F28" s="315">
        <v>17.5</v>
      </c>
      <c r="G28" s="315">
        <v>52.5</v>
      </c>
      <c r="H28" s="315">
        <v>28.8</v>
      </c>
      <c r="I28" s="274">
        <f t="shared" si="9"/>
        <v>4.0889999999999995</v>
      </c>
      <c r="J28" s="250"/>
      <c r="K28" s="101">
        <f t="shared" si="3"/>
        <v>80</v>
      </c>
      <c r="L28" s="102">
        <f t="shared" si="4"/>
        <v>65.040000000000006</v>
      </c>
      <c r="M28" s="103">
        <f t="shared" si="1"/>
        <v>81.3</v>
      </c>
      <c r="N28" s="102">
        <f t="shared" si="5"/>
        <v>0.96</v>
      </c>
      <c r="O28" s="104">
        <f t="shared" si="2"/>
        <v>1.2</v>
      </c>
    </row>
    <row r="29" spans="1:15" s="244" customFormat="1" ht="15" customHeight="1" x14ac:dyDescent="0.25">
      <c r="A29" s="343">
        <v>11</v>
      </c>
      <c r="B29" s="278">
        <v>20900</v>
      </c>
      <c r="C29" s="286" t="s">
        <v>21</v>
      </c>
      <c r="D29" s="318">
        <v>53</v>
      </c>
      <c r="E29" s="315">
        <v>7.5</v>
      </c>
      <c r="F29" s="315">
        <v>47.2</v>
      </c>
      <c r="G29" s="315">
        <v>41.5</v>
      </c>
      <c r="H29" s="315">
        <v>3.8</v>
      </c>
      <c r="I29" s="274">
        <f t="shared" si="9"/>
        <v>3.4160000000000004</v>
      </c>
      <c r="J29" s="250"/>
      <c r="K29" s="101">
        <f t="shared" si="3"/>
        <v>53</v>
      </c>
      <c r="L29" s="102">
        <f t="shared" si="4"/>
        <v>24.008999999999997</v>
      </c>
      <c r="M29" s="103">
        <f t="shared" si="1"/>
        <v>45.3</v>
      </c>
      <c r="N29" s="102">
        <f t="shared" si="5"/>
        <v>3.9750000000000001</v>
      </c>
      <c r="O29" s="104">
        <f t="shared" si="2"/>
        <v>7.5</v>
      </c>
    </row>
    <row r="30" spans="1:15" s="244" customFormat="1" ht="15" customHeight="1" thickBot="1" x14ac:dyDescent="0.3">
      <c r="A30" s="343">
        <v>12</v>
      </c>
      <c r="B30" s="278">
        <v>21350</v>
      </c>
      <c r="C30" s="286" t="s">
        <v>23</v>
      </c>
      <c r="D30" s="319">
        <v>51</v>
      </c>
      <c r="E30" s="316"/>
      <c r="F30" s="316">
        <v>13.8</v>
      </c>
      <c r="G30" s="316">
        <v>43.1</v>
      </c>
      <c r="H30" s="316">
        <v>43.1</v>
      </c>
      <c r="I30" s="274">
        <f t="shared" si="9"/>
        <v>4.2930000000000001</v>
      </c>
      <c r="J30" s="250"/>
      <c r="K30" s="105">
        <f t="shared" si="3"/>
        <v>51</v>
      </c>
      <c r="L30" s="106">
        <f t="shared" si="4"/>
        <v>43.961999999999996</v>
      </c>
      <c r="M30" s="107">
        <f t="shared" si="1"/>
        <v>86.2</v>
      </c>
      <c r="N30" s="106">
        <f t="shared" si="5"/>
        <v>0</v>
      </c>
      <c r="O30" s="108">
        <f t="shared" si="2"/>
        <v>0</v>
      </c>
    </row>
    <row r="31" spans="1:15" s="244" customFormat="1" ht="15" customHeight="1" thickBot="1" x14ac:dyDescent="0.3">
      <c r="A31" s="267"/>
      <c r="B31" s="290"/>
      <c r="C31" s="264" t="s">
        <v>101</v>
      </c>
      <c r="D31" s="268">
        <f>SUM(D32:D48)</f>
        <v>1256</v>
      </c>
      <c r="E31" s="63">
        <v>4.882352941176471</v>
      </c>
      <c r="F31" s="269">
        <v>31.782352941176473</v>
      </c>
      <c r="G31" s="269">
        <v>45.400000000000006</v>
      </c>
      <c r="H31" s="269">
        <v>17.935294117647057</v>
      </c>
      <c r="I31" s="64">
        <f>AVERAGE(I32:I48)</f>
        <v>3.763882352941176</v>
      </c>
      <c r="J31" s="250"/>
      <c r="K31" s="114">
        <f t="shared" si="3"/>
        <v>1256</v>
      </c>
      <c r="L31" s="115">
        <f>SUM(L32:L48)</f>
        <v>801.03200000000015</v>
      </c>
      <c r="M31" s="116">
        <f t="shared" si="1"/>
        <v>63.335294117647067</v>
      </c>
      <c r="N31" s="115">
        <f>SUM(N32:N48)</f>
        <v>55.989000000000004</v>
      </c>
      <c r="O31" s="117">
        <f t="shared" si="2"/>
        <v>4.882352941176471</v>
      </c>
    </row>
    <row r="32" spans="1:15" s="244" customFormat="1" ht="15" customHeight="1" x14ac:dyDescent="0.25">
      <c r="A32" s="252">
        <v>1</v>
      </c>
      <c r="B32" s="277">
        <v>30070</v>
      </c>
      <c r="C32" s="285" t="s">
        <v>25</v>
      </c>
      <c r="D32" s="322">
        <v>87</v>
      </c>
      <c r="E32" s="320">
        <v>2.2999999999999998</v>
      </c>
      <c r="F32" s="320">
        <v>14.9</v>
      </c>
      <c r="G32" s="320">
        <v>57.5</v>
      </c>
      <c r="H32" s="320">
        <v>25.3</v>
      </c>
      <c r="I32" s="301">
        <f t="shared" ref="I32:I48" si="10">(E32*2+F32*3+G32*4+H32*5)/100</f>
        <v>4.0579999999999998</v>
      </c>
      <c r="J32" s="250"/>
      <c r="K32" s="97">
        <f t="shared" si="3"/>
        <v>87</v>
      </c>
      <c r="L32" s="98">
        <f t="shared" si="4"/>
        <v>72.036000000000001</v>
      </c>
      <c r="M32" s="99">
        <f t="shared" si="1"/>
        <v>82.8</v>
      </c>
      <c r="N32" s="98">
        <f t="shared" si="5"/>
        <v>2.0009999999999999</v>
      </c>
      <c r="O32" s="100">
        <f t="shared" si="2"/>
        <v>2.2999999999999998</v>
      </c>
    </row>
    <row r="33" spans="1:15" s="244" customFormat="1" ht="15" customHeight="1" x14ac:dyDescent="0.25">
      <c r="A33" s="251">
        <v>2</v>
      </c>
      <c r="B33" s="278">
        <v>30480</v>
      </c>
      <c r="C33" s="286" t="s">
        <v>118</v>
      </c>
      <c r="D33" s="323">
        <v>100</v>
      </c>
      <c r="E33" s="321">
        <v>2</v>
      </c>
      <c r="F33" s="321">
        <v>45</v>
      </c>
      <c r="G33" s="321">
        <v>37</v>
      </c>
      <c r="H33" s="321">
        <v>16</v>
      </c>
      <c r="I33" s="274">
        <f t="shared" si="10"/>
        <v>3.67</v>
      </c>
      <c r="J33" s="250"/>
      <c r="K33" s="101">
        <f t="shared" si="3"/>
        <v>100</v>
      </c>
      <c r="L33" s="102">
        <f t="shared" si="4"/>
        <v>53</v>
      </c>
      <c r="M33" s="103">
        <f t="shared" si="1"/>
        <v>53</v>
      </c>
      <c r="N33" s="102">
        <f t="shared" si="5"/>
        <v>2</v>
      </c>
      <c r="O33" s="104">
        <f t="shared" si="2"/>
        <v>2</v>
      </c>
    </row>
    <row r="34" spans="1:15" s="244" customFormat="1" ht="15" customHeight="1" x14ac:dyDescent="0.25">
      <c r="A34" s="251">
        <v>3</v>
      </c>
      <c r="B34" s="278">
        <v>30460</v>
      </c>
      <c r="C34" s="286" t="s">
        <v>30</v>
      </c>
      <c r="D34" s="323">
        <v>106</v>
      </c>
      <c r="E34" s="321">
        <v>4.7</v>
      </c>
      <c r="F34" s="321">
        <v>27.4</v>
      </c>
      <c r="G34" s="321">
        <v>58.5</v>
      </c>
      <c r="H34" s="321">
        <v>9.4</v>
      </c>
      <c r="I34" s="274">
        <f t="shared" si="10"/>
        <v>3.7260000000000004</v>
      </c>
      <c r="J34" s="250"/>
      <c r="K34" s="101">
        <f t="shared" si="3"/>
        <v>106</v>
      </c>
      <c r="L34" s="102">
        <f t="shared" si="4"/>
        <v>71.974000000000004</v>
      </c>
      <c r="M34" s="103">
        <f t="shared" si="1"/>
        <v>67.900000000000006</v>
      </c>
      <c r="N34" s="102">
        <f t="shared" si="5"/>
        <v>4.9820000000000002</v>
      </c>
      <c r="O34" s="104">
        <f t="shared" si="2"/>
        <v>4.7</v>
      </c>
    </row>
    <row r="35" spans="1:15" s="244" customFormat="1" ht="15" customHeight="1" x14ac:dyDescent="0.25">
      <c r="A35" s="343">
        <v>4</v>
      </c>
      <c r="B35" s="278">
        <v>30030</v>
      </c>
      <c r="C35" s="286" t="s">
        <v>24</v>
      </c>
      <c r="D35" s="323">
        <v>71</v>
      </c>
      <c r="E35" s="321"/>
      <c r="F35" s="321">
        <v>19.7</v>
      </c>
      <c r="G35" s="321">
        <v>47.9</v>
      </c>
      <c r="H35" s="321">
        <v>32.4</v>
      </c>
      <c r="I35" s="274">
        <f t="shared" si="10"/>
        <v>4.1269999999999998</v>
      </c>
      <c r="J35" s="250"/>
      <c r="K35" s="101">
        <f t="shared" si="3"/>
        <v>71</v>
      </c>
      <c r="L35" s="102">
        <f t="shared" si="4"/>
        <v>57.013000000000005</v>
      </c>
      <c r="M35" s="103">
        <f t="shared" si="1"/>
        <v>80.3</v>
      </c>
      <c r="N35" s="102">
        <f t="shared" si="5"/>
        <v>0</v>
      </c>
      <c r="O35" s="104">
        <f t="shared" si="2"/>
        <v>0</v>
      </c>
    </row>
    <row r="36" spans="1:15" s="244" customFormat="1" ht="15" customHeight="1" x14ac:dyDescent="0.25">
      <c r="A36" s="343">
        <v>5</v>
      </c>
      <c r="B36" s="278">
        <v>31000</v>
      </c>
      <c r="C36" s="286" t="s">
        <v>38</v>
      </c>
      <c r="D36" s="323">
        <v>97</v>
      </c>
      <c r="E36" s="321">
        <v>3.1</v>
      </c>
      <c r="F36" s="321">
        <v>24.7</v>
      </c>
      <c r="G36" s="321">
        <v>49.5</v>
      </c>
      <c r="H36" s="321">
        <v>22.7</v>
      </c>
      <c r="I36" s="274">
        <f t="shared" si="10"/>
        <v>3.9180000000000001</v>
      </c>
      <c r="J36" s="250"/>
      <c r="K36" s="101">
        <f t="shared" si="3"/>
        <v>97</v>
      </c>
      <c r="L36" s="102">
        <f t="shared" si="4"/>
        <v>70.034000000000006</v>
      </c>
      <c r="M36" s="103">
        <f t="shared" si="1"/>
        <v>72.2</v>
      </c>
      <c r="N36" s="102">
        <f t="shared" si="5"/>
        <v>3.0069999999999997</v>
      </c>
      <c r="O36" s="104">
        <f t="shared" si="2"/>
        <v>3.1</v>
      </c>
    </row>
    <row r="37" spans="1:15" s="244" customFormat="1" ht="15" customHeight="1" x14ac:dyDescent="0.25">
      <c r="A37" s="343">
        <v>6</v>
      </c>
      <c r="B37" s="278">
        <v>30130</v>
      </c>
      <c r="C37" s="286" t="s">
        <v>26</v>
      </c>
      <c r="D37" s="323">
        <v>50</v>
      </c>
      <c r="E37" s="321">
        <v>14</v>
      </c>
      <c r="F37" s="321">
        <v>26</v>
      </c>
      <c r="G37" s="321">
        <v>50</v>
      </c>
      <c r="H37" s="321">
        <v>10</v>
      </c>
      <c r="I37" s="274">
        <f t="shared" si="10"/>
        <v>3.56</v>
      </c>
      <c r="J37" s="250"/>
      <c r="K37" s="101">
        <f t="shared" si="3"/>
        <v>50</v>
      </c>
      <c r="L37" s="102">
        <f t="shared" si="4"/>
        <v>30</v>
      </c>
      <c r="M37" s="103">
        <f t="shared" si="1"/>
        <v>60</v>
      </c>
      <c r="N37" s="118">
        <f t="shared" si="5"/>
        <v>7</v>
      </c>
      <c r="O37" s="104">
        <f t="shared" si="2"/>
        <v>14</v>
      </c>
    </row>
    <row r="38" spans="1:15" s="244" customFormat="1" ht="15" customHeight="1" x14ac:dyDescent="0.25">
      <c r="A38" s="343">
        <v>7</v>
      </c>
      <c r="B38" s="278">
        <v>30160</v>
      </c>
      <c r="C38" s="286" t="s">
        <v>27</v>
      </c>
      <c r="D38" s="323">
        <v>77</v>
      </c>
      <c r="E38" s="321">
        <v>6.5</v>
      </c>
      <c r="F38" s="321">
        <v>28.6</v>
      </c>
      <c r="G38" s="321">
        <v>53.2</v>
      </c>
      <c r="H38" s="321">
        <v>11.7</v>
      </c>
      <c r="I38" s="274">
        <f t="shared" si="10"/>
        <v>3.7010000000000001</v>
      </c>
      <c r="J38" s="250"/>
      <c r="K38" s="101">
        <f t="shared" si="3"/>
        <v>77</v>
      </c>
      <c r="L38" s="102">
        <f t="shared" si="4"/>
        <v>49.972999999999999</v>
      </c>
      <c r="M38" s="103">
        <f t="shared" si="1"/>
        <v>64.900000000000006</v>
      </c>
      <c r="N38" s="118">
        <f t="shared" si="5"/>
        <v>5.0049999999999999</v>
      </c>
      <c r="O38" s="104">
        <f t="shared" si="2"/>
        <v>6.5</v>
      </c>
    </row>
    <row r="39" spans="1:15" s="244" customFormat="1" ht="15" customHeight="1" x14ac:dyDescent="0.25">
      <c r="A39" s="343">
        <v>8</v>
      </c>
      <c r="B39" s="278">
        <v>30310</v>
      </c>
      <c r="C39" s="286" t="s">
        <v>28</v>
      </c>
      <c r="D39" s="323">
        <v>48</v>
      </c>
      <c r="E39" s="321"/>
      <c r="F39" s="321">
        <v>54.2</v>
      </c>
      <c r="G39" s="321">
        <v>39.6</v>
      </c>
      <c r="H39" s="321">
        <v>6.2</v>
      </c>
      <c r="I39" s="274">
        <f t="shared" si="10"/>
        <v>3.52</v>
      </c>
      <c r="J39" s="250"/>
      <c r="K39" s="101">
        <f t="shared" si="3"/>
        <v>48</v>
      </c>
      <c r="L39" s="102">
        <f t="shared" si="4"/>
        <v>21.984000000000002</v>
      </c>
      <c r="M39" s="103">
        <f t="shared" si="1"/>
        <v>45.800000000000004</v>
      </c>
      <c r="N39" s="118">
        <f t="shared" si="5"/>
        <v>0</v>
      </c>
      <c r="O39" s="104">
        <f t="shared" si="2"/>
        <v>0</v>
      </c>
    </row>
    <row r="40" spans="1:15" s="244" customFormat="1" ht="15" customHeight="1" x14ac:dyDescent="0.25">
      <c r="A40" s="343">
        <v>9</v>
      </c>
      <c r="B40" s="278">
        <v>30440</v>
      </c>
      <c r="C40" s="286" t="s">
        <v>29</v>
      </c>
      <c r="D40" s="323">
        <v>62</v>
      </c>
      <c r="E40" s="321">
        <v>11.3</v>
      </c>
      <c r="F40" s="321">
        <v>50</v>
      </c>
      <c r="G40" s="321">
        <v>33.9</v>
      </c>
      <c r="H40" s="321">
        <v>4.8</v>
      </c>
      <c r="I40" s="274">
        <f t="shared" si="10"/>
        <v>3.3220000000000001</v>
      </c>
      <c r="J40" s="250"/>
      <c r="K40" s="101">
        <f t="shared" si="3"/>
        <v>62</v>
      </c>
      <c r="L40" s="102">
        <f t="shared" si="4"/>
        <v>23.993999999999996</v>
      </c>
      <c r="M40" s="103">
        <f t="shared" si="1"/>
        <v>38.699999999999996</v>
      </c>
      <c r="N40" s="118">
        <f t="shared" si="5"/>
        <v>7.0060000000000002</v>
      </c>
      <c r="O40" s="104">
        <f t="shared" si="2"/>
        <v>11.3</v>
      </c>
    </row>
    <row r="41" spans="1:15" s="244" customFormat="1" ht="15" customHeight="1" x14ac:dyDescent="0.25">
      <c r="A41" s="343">
        <v>10</v>
      </c>
      <c r="B41" s="278">
        <v>30500</v>
      </c>
      <c r="C41" s="286" t="s">
        <v>31</v>
      </c>
      <c r="D41" s="323">
        <v>37</v>
      </c>
      <c r="E41" s="321">
        <v>5.4</v>
      </c>
      <c r="F41" s="321">
        <v>27</v>
      </c>
      <c r="G41" s="321">
        <v>37.799999999999997</v>
      </c>
      <c r="H41" s="321">
        <v>29.8</v>
      </c>
      <c r="I41" s="274">
        <f t="shared" si="10"/>
        <v>3.92</v>
      </c>
      <c r="J41" s="250"/>
      <c r="K41" s="101">
        <f t="shared" si="3"/>
        <v>37</v>
      </c>
      <c r="L41" s="102">
        <f t="shared" si="4"/>
        <v>25.011999999999997</v>
      </c>
      <c r="M41" s="103">
        <f t="shared" si="1"/>
        <v>67.599999999999994</v>
      </c>
      <c r="N41" s="118">
        <f t="shared" si="5"/>
        <v>1.9980000000000002</v>
      </c>
      <c r="O41" s="104">
        <f t="shared" si="2"/>
        <v>5.4</v>
      </c>
    </row>
    <row r="42" spans="1:15" s="244" customFormat="1" ht="15" customHeight="1" x14ac:dyDescent="0.25">
      <c r="A42" s="343">
        <v>11</v>
      </c>
      <c r="B42" s="278">
        <v>30530</v>
      </c>
      <c r="C42" s="286" t="s">
        <v>32</v>
      </c>
      <c r="D42" s="323">
        <v>65</v>
      </c>
      <c r="E42" s="321">
        <v>6.2</v>
      </c>
      <c r="F42" s="321">
        <v>20</v>
      </c>
      <c r="G42" s="321">
        <v>44.6</v>
      </c>
      <c r="H42" s="321">
        <v>29.2</v>
      </c>
      <c r="I42" s="274">
        <f t="shared" si="10"/>
        <v>3.968</v>
      </c>
      <c r="J42" s="250"/>
      <c r="K42" s="101">
        <f t="shared" si="3"/>
        <v>65</v>
      </c>
      <c r="L42" s="102">
        <f t="shared" si="4"/>
        <v>47.97</v>
      </c>
      <c r="M42" s="103">
        <f t="shared" si="1"/>
        <v>73.8</v>
      </c>
      <c r="N42" s="118">
        <f t="shared" si="5"/>
        <v>4.03</v>
      </c>
      <c r="O42" s="104">
        <f t="shared" si="2"/>
        <v>6.2</v>
      </c>
    </row>
    <row r="43" spans="1:15" s="244" customFormat="1" ht="15" customHeight="1" x14ac:dyDescent="0.25">
      <c r="A43" s="343">
        <v>12</v>
      </c>
      <c r="B43" s="278">
        <v>30640</v>
      </c>
      <c r="C43" s="286" t="s">
        <v>33</v>
      </c>
      <c r="D43" s="323">
        <v>93</v>
      </c>
      <c r="E43" s="321"/>
      <c r="F43" s="321">
        <v>38.700000000000003</v>
      </c>
      <c r="G43" s="321">
        <v>45.2</v>
      </c>
      <c r="H43" s="321">
        <v>16.100000000000001</v>
      </c>
      <c r="I43" s="274">
        <f t="shared" si="10"/>
        <v>3.7740000000000005</v>
      </c>
      <c r="J43" s="250"/>
      <c r="K43" s="101">
        <f t="shared" si="3"/>
        <v>93</v>
      </c>
      <c r="L43" s="102">
        <f t="shared" si="4"/>
        <v>57.009000000000007</v>
      </c>
      <c r="M43" s="103">
        <f t="shared" si="1"/>
        <v>61.300000000000004</v>
      </c>
      <c r="N43" s="102">
        <f t="shared" si="5"/>
        <v>0</v>
      </c>
      <c r="O43" s="104">
        <f t="shared" si="2"/>
        <v>0</v>
      </c>
    </row>
    <row r="44" spans="1:15" s="244" customFormat="1" ht="15" customHeight="1" x14ac:dyDescent="0.25">
      <c r="A44" s="343">
        <v>13</v>
      </c>
      <c r="B44" s="278">
        <v>30650</v>
      </c>
      <c r="C44" s="286" t="s">
        <v>34</v>
      </c>
      <c r="D44" s="323">
        <v>67</v>
      </c>
      <c r="E44" s="321">
        <v>17.899999999999999</v>
      </c>
      <c r="F44" s="321">
        <v>52.2</v>
      </c>
      <c r="G44" s="321">
        <v>23.9</v>
      </c>
      <c r="H44" s="321">
        <v>6</v>
      </c>
      <c r="I44" s="274">
        <f t="shared" si="10"/>
        <v>3.18</v>
      </c>
      <c r="J44" s="250"/>
      <c r="K44" s="101">
        <f t="shared" si="3"/>
        <v>67</v>
      </c>
      <c r="L44" s="102">
        <f t="shared" si="4"/>
        <v>20.033000000000001</v>
      </c>
      <c r="M44" s="103">
        <f t="shared" si="1"/>
        <v>29.9</v>
      </c>
      <c r="N44" s="102">
        <f t="shared" si="5"/>
        <v>11.993</v>
      </c>
      <c r="O44" s="104">
        <f t="shared" si="2"/>
        <v>17.899999999999999</v>
      </c>
    </row>
    <row r="45" spans="1:15" s="244" customFormat="1" ht="15" customHeight="1" x14ac:dyDescent="0.25">
      <c r="A45" s="343">
        <v>14</v>
      </c>
      <c r="B45" s="277">
        <v>30790</v>
      </c>
      <c r="C45" s="286" t="s">
        <v>35</v>
      </c>
      <c r="D45" s="323">
        <v>41</v>
      </c>
      <c r="E45" s="321">
        <v>2.4</v>
      </c>
      <c r="F45" s="321">
        <v>14.6</v>
      </c>
      <c r="G45" s="321">
        <v>53.7</v>
      </c>
      <c r="H45" s="321">
        <v>29.3</v>
      </c>
      <c r="I45" s="274">
        <f t="shared" si="10"/>
        <v>4.0990000000000002</v>
      </c>
      <c r="J45" s="250"/>
      <c r="K45" s="101">
        <f t="shared" si="3"/>
        <v>41</v>
      </c>
      <c r="L45" s="102">
        <f t="shared" si="4"/>
        <v>34.03</v>
      </c>
      <c r="M45" s="103">
        <f t="shared" si="1"/>
        <v>83</v>
      </c>
      <c r="N45" s="102">
        <f t="shared" si="5"/>
        <v>0.98399999999999987</v>
      </c>
      <c r="O45" s="104">
        <f t="shared" si="2"/>
        <v>2.4</v>
      </c>
    </row>
    <row r="46" spans="1:15" s="244" customFormat="1" ht="15" customHeight="1" x14ac:dyDescent="0.25">
      <c r="A46" s="343">
        <v>15</v>
      </c>
      <c r="B46" s="278">
        <v>30880</v>
      </c>
      <c r="C46" s="285" t="s">
        <v>36</v>
      </c>
      <c r="D46" s="323">
        <v>69</v>
      </c>
      <c r="E46" s="321">
        <v>4.3</v>
      </c>
      <c r="F46" s="321">
        <v>21.7</v>
      </c>
      <c r="G46" s="321">
        <v>59.5</v>
      </c>
      <c r="H46" s="321">
        <v>14.5</v>
      </c>
      <c r="I46" s="274">
        <f t="shared" si="10"/>
        <v>3.8420000000000001</v>
      </c>
      <c r="J46" s="250"/>
      <c r="K46" s="101">
        <f t="shared" si="3"/>
        <v>69</v>
      </c>
      <c r="L46" s="102">
        <f t="shared" si="4"/>
        <v>51.06</v>
      </c>
      <c r="M46" s="103">
        <f t="shared" si="1"/>
        <v>74</v>
      </c>
      <c r="N46" s="102">
        <f t="shared" si="5"/>
        <v>2.9670000000000001</v>
      </c>
      <c r="O46" s="104">
        <f t="shared" si="2"/>
        <v>4.3</v>
      </c>
    </row>
    <row r="47" spans="1:15" s="244" customFormat="1" ht="15" customHeight="1" x14ac:dyDescent="0.25">
      <c r="A47" s="343">
        <v>16</v>
      </c>
      <c r="B47" s="278">
        <v>30940</v>
      </c>
      <c r="C47" s="286" t="s">
        <v>37</v>
      </c>
      <c r="D47" s="323">
        <v>82</v>
      </c>
      <c r="E47" s="321"/>
      <c r="F47" s="321">
        <v>52.5</v>
      </c>
      <c r="G47" s="321">
        <v>32.9</v>
      </c>
      <c r="H47" s="321">
        <v>14.6</v>
      </c>
      <c r="I47" s="274">
        <f t="shared" si="10"/>
        <v>3.6210000000000004</v>
      </c>
      <c r="J47" s="250"/>
      <c r="K47" s="101">
        <f t="shared" si="3"/>
        <v>82</v>
      </c>
      <c r="L47" s="102">
        <f t="shared" si="4"/>
        <v>38.950000000000003</v>
      </c>
      <c r="M47" s="103">
        <f t="shared" si="1"/>
        <v>47.5</v>
      </c>
      <c r="N47" s="102">
        <f t="shared" si="5"/>
        <v>0</v>
      </c>
      <c r="O47" s="104">
        <f t="shared" si="2"/>
        <v>0</v>
      </c>
    </row>
    <row r="48" spans="1:15" s="244" customFormat="1" ht="15" customHeight="1" thickBot="1" x14ac:dyDescent="0.3">
      <c r="A48" s="343">
        <v>17</v>
      </c>
      <c r="B48" s="281">
        <v>31480</v>
      </c>
      <c r="C48" s="286" t="s">
        <v>39</v>
      </c>
      <c r="D48" s="325">
        <v>104</v>
      </c>
      <c r="E48" s="324">
        <v>2.9</v>
      </c>
      <c r="F48" s="324">
        <v>23.1</v>
      </c>
      <c r="G48" s="324">
        <v>47.1</v>
      </c>
      <c r="H48" s="324">
        <v>26.9</v>
      </c>
      <c r="I48" s="274">
        <f t="shared" si="10"/>
        <v>3.98</v>
      </c>
      <c r="J48" s="250"/>
      <c r="K48" s="105">
        <f t="shared" si="3"/>
        <v>104</v>
      </c>
      <c r="L48" s="106">
        <f t="shared" si="4"/>
        <v>76.959999999999994</v>
      </c>
      <c r="M48" s="107">
        <f t="shared" si="1"/>
        <v>74</v>
      </c>
      <c r="N48" s="106">
        <f t="shared" si="5"/>
        <v>3.0159999999999996</v>
      </c>
      <c r="O48" s="108">
        <f t="shared" si="2"/>
        <v>2.9</v>
      </c>
    </row>
    <row r="49" spans="1:15" s="244" customFormat="1" ht="15" customHeight="1" thickBot="1" x14ac:dyDescent="0.3">
      <c r="A49" s="267"/>
      <c r="B49" s="290"/>
      <c r="C49" s="271" t="s">
        <v>102</v>
      </c>
      <c r="D49" s="268">
        <f>SUM(D50:D68)</f>
        <v>1455</v>
      </c>
      <c r="E49" s="269">
        <v>2.8905263157894736</v>
      </c>
      <c r="F49" s="65">
        <v>26.657894736842106</v>
      </c>
      <c r="G49" s="269">
        <v>49.152631578947364</v>
      </c>
      <c r="H49" s="269">
        <v>21.294736842105262</v>
      </c>
      <c r="I49" s="64">
        <f>AVERAGE(I50:I68)</f>
        <v>3.8883894736842106</v>
      </c>
      <c r="J49" s="250"/>
      <c r="K49" s="114">
        <f t="shared" si="3"/>
        <v>1455</v>
      </c>
      <c r="L49" s="115">
        <f>SUM(L50:L68)</f>
        <v>1073.924</v>
      </c>
      <c r="M49" s="116">
        <f t="shared" si="1"/>
        <v>70.44736842105263</v>
      </c>
      <c r="N49" s="115">
        <f>SUM(N50:N68)</f>
        <v>30.971999999999998</v>
      </c>
      <c r="O49" s="117">
        <f t="shared" si="2"/>
        <v>2.8905263157894736</v>
      </c>
    </row>
    <row r="50" spans="1:15" s="244" customFormat="1" ht="15" customHeight="1" x14ac:dyDescent="0.25">
      <c r="A50" s="252">
        <v>1</v>
      </c>
      <c r="B50" s="277">
        <v>40010</v>
      </c>
      <c r="C50" s="285" t="s">
        <v>119</v>
      </c>
      <c r="D50" s="329">
        <v>160</v>
      </c>
      <c r="E50" s="326">
        <v>0.62</v>
      </c>
      <c r="F50" s="326">
        <v>18.100000000000001</v>
      </c>
      <c r="G50" s="326">
        <v>52.5</v>
      </c>
      <c r="H50" s="326">
        <v>28.7</v>
      </c>
      <c r="I50" s="301">
        <f t="shared" ref="I50:I68" si="11">(E50*2+F50*3+G50*4+H50*5)/100</f>
        <v>4.0903999999999998</v>
      </c>
      <c r="J50" s="250"/>
      <c r="K50" s="97">
        <f t="shared" si="3"/>
        <v>160</v>
      </c>
      <c r="L50" s="98">
        <f t="shared" si="4"/>
        <v>129.91999999999999</v>
      </c>
      <c r="M50" s="99">
        <f t="shared" si="1"/>
        <v>81.2</v>
      </c>
      <c r="N50" s="98">
        <f t="shared" si="5"/>
        <v>0.99199999999999999</v>
      </c>
      <c r="O50" s="100">
        <f t="shared" si="2"/>
        <v>0.62</v>
      </c>
    </row>
    <row r="51" spans="1:15" s="244" customFormat="1" ht="15" customHeight="1" x14ac:dyDescent="0.25">
      <c r="A51" s="251">
        <v>2</v>
      </c>
      <c r="B51" s="278">
        <v>40030</v>
      </c>
      <c r="C51" s="286" t="s">
        <v>125</v>
      </c>
      <c r="D51" s="330">
        <v>59</v>
      </c>
      <c r="E51" s="327"/>
      <c r="F51" s="327">
        <v>1.7</v>
      </c>
      <c r="G51" s="327">
        <v>40.700000000000003</v>
      </c>
      <c r="H51" s="327">
        <v>57.6</v>
      </c>
      <c r="I51" s="274">
        <f t="shared" si="11"/>
        <v>4.5590000000000002</v>
      </c>
      <c r="J51" s="250"/>
      <c r="K51" s="101">
        <f t="shared" si="3"/>
        <v>59</v>
      </c>
      <c r="L51" s="102">
        <f t="shared" si="4"/>
        <v>57.997000000000007</v>
      </c>
      <c r="M51" s="103">
        <f t="shared" si="1"/>
        <v>98.300000000000011</v>
      </c>
      <c r="N51" s="102">
        <f t="shared" si="5"/>
        <v>0</v>
      </c>
      <c r="O51" s="104">
        <f t="shared" si="2"/>
        <v>0</v>
      </c>
    </row>
    <row r="52" spans="1:15" s="244" customFormat="1" ht="15" customHeight="1" x14ac:dyDescent="0.25">
      <c r="A52" s="343">
        <v>3</v>
      </c>
      <c r="B52" s="278">
        <v>40410</v>
      </c>
      <c r="C52" s="286" t="s">
        <v>49</v>
      </c>
      <c r="D52" s="330">
        <v>149</v>
      </c>
      <c r="E52" s="327">
        <v>2</v>
      </c>
      <c r="F52" s="327">
        <v>15.5</v>
      </c>
      <c r="G52" s="327">
        <v>64.400000000000006</v>
      </c>
      <c r="H52" s="327">
        <v>18.100000000000001</v>
      </c>
      <c r="I52" s="274">
        <f t="shared" si="11"/>
        <v>3.9860000000000002</v>
      </c>
      <c r="J52" s="250"/>
      <c r="K52" s="101">
        <f t="shared" si="3"/>
        <v>149</v>
      </c>
      <c r="L52" s="102">
        <f t="shared" si="4"/>
        <v>122.925</v>
      </c>
      <c r="M52" s="103">
        <f t="shared" si="1"/>
        <v>82.5</v>
      </c>
      <c r="N52" s="102">
        <f t="shared" si="5"/>
        <v>2.98</v>
      </c>
      <c r="O52" s="104">
        <f t="shared" si="2"/>
        <v>2</v>
      </c>
    </row>
    <row r="53" spans="1:15" s="244" customFormat="1" ht="15" customHeight="1" x14ac:dyDescent="0.25">
      <c r="A53" s="343">
        <v>4</v>
      </c>
      <c r="B53" s="278">
        <v>40011</v>
      </c>
      <c r="C53" s="286" t="s">
        <v>40</v>
      </c>
      <c r="D53" s="330">
        <v>182</v>
      </c>
      <c r="E53" s="327"/>
      <c r="F53" s="327">
        <v>17.600000000000001</v>
      </c>
      <c r="G53" s="327">
        <v>50.5</v>
      </c>
      <c r="H53" s="327">
        <v>31.9</v>
      </c>
      <c r="I53" s="274">
        <f t="shared" si="11"/>
        <v>4.1429999999999998</v>
      </c>
      <c r="J53" s="250"/>
      <c r="K53" s="101">
        <f t="shared" si="3"/>
        <v>182</v>
      </c>
      <c r="L53" s="102">
        <f t="shared" si="4"/>
        <v>149.96800000000002</v>
      </c>
      <c r="M53" s="103">
        <f t="shared" si="1"/>
        <v>82.4</v>
      </c>
      <c r="N53" s="102">
        <f t="shared" si="5"/>
        <v>0</v>
      </c>
      <c r="O53" s="104">
        <f t="shared" si="2"/>
        <v>0</v>
      </c>
    </row>
    <row r="54" spans="1:15" s="244" customFormat="1" ht="15" customHeight="1" x14ac:dyDescent="0.25">
      <c r="A54" s="343">
        <v>5</v>
      </c>
      <c r="B54" s="278">
        <v>40080</v>
      </c>
      <c r="C54" s="286" t="s">
        <v>42</v>
      </c>
      <c r="D54" s="330">
        <v>125</v>
      </c>
      <c r="E54" s="327">
        <v>1.6</v>
      </c>
      <c r="F54" s="327">
        <v>21.6</v>
      </c>
      <c r="G54" s="327">
        <v>48.8</v>
      </c>
      <c r="H54" s="327">
        <v>28</v>
      </c>
      <c r="I54" s="274">
        <f t="shared" si="11"/>
        <v>4.032</v>
      </c>
      <c r="J54" s="250"/>
      <c r="K54" s="101">
        <f t="shared" si="3"/>
        <v>125</v>
      </c>
      <c r="L54" s="102">
        <f t="shared" si="4"/>
        <v>96</v>
      </c>
      <c r="M54" s="103">
        <f t="shared" si="1"/>
        <v>76.8</v>
      </c>
      <c r="N54" s="102">
        <f t="shared" si="5"/>
        <v>2</v>
      </c>
      <c r="O54" s="104">
        <f t="shared" si="2"/>
        <v>1.6</v>
      </c>
    </row>
    <row r="55" spans="1:15" s="244" customFormat="1" ht="15" customHeight="1" x14ac:dyDescent="0.25">
      <c r="A55" s="343">
        <v>6</v>
      </c>
      <c r="B55" s="278">
        <v>40100</v>
      </c>
      <c r="C55" s="286" t="s">
        <v>43</v>
      </c>
      <c r="D55" s="330">
        <v>82</v>
      </c>
      <c r="E55" s="327">
        <v>3.7</v>
      </c>
      <c r="F55" s="327">
        <v>30.4</v>
      </c>
      <c r="G55" s="327">
        <v>56.1</v>
      </c>
      <c r="H55" s="327">
        <v>9.8000000000000007</v>
      </c>
      <c r="I55" s="274">
        <f t="shared" si="11"/>
        <v>3.72</v>
      </c>
      <c r="J55" s="250"/>
      <c r="K55" s="101">
        <f t="shared" si="3"/>
        <v>82</v>
      </c>
      <c r="L55" s="102">
        <f t="shared" si="4"/>
        <v>54.038000000000004</v>
      </c>
      <c r="M55" s="103">
        <f t="shared" si="1"/>
        <v>65.900000000000006</v>
      </c>
      <c r="N55" s="102">
        <f t="shared" si="5"/>
        <v>3.0340000000000003</v>
      </c>
      <c r="O55" s="104">
        <f t="shared" si="2"/>
        <v>3.7</v>
      </c>
    </row>
    <row r="56" spans="1:15" s="244" customFormat="1" ht="15" customHeight="1" x14ac:dyDescent="0.25">
      <c r="A56" s="343">
        <v>7</v>
      </c>
      <c r="B56" s="278">
        <v>40020</v>
      </c>
      <c r="C56" s="286" t="s">
        <v>120</v>
      </c>
      <c r="D56" s="330">
        <v>30</v>
      </c>
      <c r="E56" s="327">
        <v>6.7</v>
      </c>
      <c r="F56" s="327">
        <v>20</v>
      </c>
      <c r="G56" s="327">
        <v>66.599999999999994</v>
      </c>
      <c r="H56" s="327">
        <v>6.7</v>
      </c>
      <c r="I56" s="274">
        <f t="shared" si="11"/>
        <v>3.7329999999999997</v>
      </c>
      <c r="J56" s="250"/>
      <c r="K56" s="101">
        <f t="shared" si="3"/>
        <v>30</v>
      </c>
      <c r="L56" s="102">
        <f t="shared" si="4"/>
        <v>21.99</v>
      </c>
      <c r="M56" s="103">
        <f t="shared" si="1"/>
        <v>73.3</v>
      </c>
      <c r="N56" s="102">
        <f t="shared" si="5"/>
        <v>2.0099999999999998</v>
      </c>
      <c r="O56" s="104">
        <f t="shared" si="2"/>
        <v>6.7</v>
      </c>
    </row>
    <row r="57" spans="1:15" s="244" customFormat="1" ht="15" customHeight="1" x14ac:dyDescent="0.25">
      <c r="A57" s="343">
        <v>8</v>
      </c>
      <c r="B57" s="278">
        <v>40031</v>
      </c>
      <c r="C57" s="288" t="s">
        <v>41</v>
      </c>
      <c r="D57" s="330">
        <v>63</v>
      </c>
      <c r="E57" s="327">
        <v>6.3</v>
      </c>
      <c r="F57" s="327">
        <v>49.2</v>
      </c>
      <c r="G57" s="327">
        <v>41.3</v>
      </c>
      <c r="H57" s="327">
        <v>3.2</v>
      </c>
      <c r="I57" s="274">
        <f t="shared" si="11"/>
        <v>3.4139999999999997</v>
      </c>
      <c r="J57" s="250"/>
      <c r="K57" s="101">
        <f t="shared" si="3"/>
        <v>63</v>
      </c>
      <c r="L57" s="102">
        <f t="shared" si="4"/>
        <v>28.035</v>
      </c>
      <c r="M57" s="103">
        <f t="shared" si="1"/>
        <v>44.5</v>
      </c>
      <c r="N57" s="102">
        <f t="shared" si="5"/>
        <v>3.9689999999999999</v>
      </c>
      <c r="O57" s="104">
        <f t="shared" si="2"/>
        <v>6.3</v>
      </c>
    </row>
    <row r="58" spans="1:15" s="244" customFormat="1" ht="15" customHeight="1" x14ac:dyDescent="0.25">
      <c r="A58" s="343">
        <v>9</v>
      </c>
      <c r="B58" s="278">
        <v>40210</v>
      </c>
      <c r="C58" s="288" t="s">
        <v>45</v>
      </c>
      <c r="D58" s="330">
        <v>53</v>
      </c>
      <c r="E58" s="327">
        <v>15.1</v>
      </c>
      <c r="F58" s="327">
        <v>37.700000000000003</v>
      </c>
      <c r="G58" s="327">
        <v>41.5</v>
      </c>
      <c r="H58" s="327">
        <v>5.7</v>
      </c>
      <c r="I58" s="274">
        <f t="shared" si="11"/>
        <v>3.3780000000000001</v>
      </c>
      <c r="J58" s="250"/>
      <c r="K58" s="101">
        <f t="shared" si="3"/>
        <v>53</v>
      </c>
      <c r="L58" s="102">
        <f t="shared" si="4"/>
        <v>25.016000000000005</v>
      </c>
      <c r="M58" s="103">
        <f t="shared" si="1"/>
        <v>47.2</v>
      </c>
      <c r="N58" s="102">
        <f t="shared" si="5"/>
        <v>8.0030000000000001</v>
      </c>
      <c r="O58" s="104">
        <f t="shared" si="2"/>
        <v>15.1</v>
      </c>
    </row>
    <row r="59" spans="1:15" s="244" customFormat="1" ht="15" customHeight="1" x14ac:dyDescent="0.25">
      <c r="A59" s="343">
        <v>10</v>
      </c>
      <c r="B59" s="277">
        <v>40300</v>
      </c>
      <c r="C59" s="289" t="s">
        <v>46</v>
      </c>
      <c r="D59" s="330">
        <v>22</v>
      </c>
      <c r="E59" s="327">
        <v>4.5</v>
      </c>
      <c r="F59" s="327">
        <v>27.3</v>
      </c>
      <c r="G59" s="327">
        <v>54.6</v>
      </c>
      <c r="H59" s="327">
        <v>13.6</v>
      </c>
      <c r="I59" s="274">
        <f t="shared" si="11"/>
        <v>3.7730000000000001</v>
      </c>
      <c r="J59" s="250"/>
      <c r="K59" s="101">
        <f t="shared" si="3"/>
        <v>22</v>
      </c>
      <c r="L59" s="102">
        <f t="shared" si="4"/>
        <v>15.004000000000001</v>
      </c>
      <c r="M59" s="103">
        <f t="shared" si="1"/>
        <v>68.2</v>
      </c>
      <c r="N59" s="102">
        <f t="shared" si="5"/>
        <v>0.99</v>
      </c>
      <c r="O59" s="104">
        <f t="shared" si="2"/>
        <v>4.5</v>
      </c>
    </row>
    <row r="60" spans="1:15" s="244" customFormat="1" ht="15" customHeight="1" x14ac:dyDescent="0.25">
      <c r="A60" s="343">
        <v>11</v>
      </c>
      <c r="B60" s="278">
        <v>40360</v>
      </c>
      <c r="C60" s="286" t="s">
        <v>47</v>
      </c>
      <c r="D60" s="330">
        <v>44</v>
      </c>
      <c r="E60" s="327">
        <v>4.5</v>
      </c>
      <c r="F60" s="327">
        <v>22.7</v>
      </c>
      <c r="G60" s="327">
        <v>38.700000000000003</v>
      </c>
      <c r="H60" s="327">
        <v>34.1</v>
      </c>
      <c r="I60" s="274">
        <f t="shared" si="11"/>
        <v>4.024</v>
      </c>
      <c r="J60" s="250"/>
      <c r="K60" s="101">
        <f t="shared" si="3"/>
        <v>44</v>
      </c>
      <c r="L60" s="102">
        <f t="shared" si="4"/>
        <v>32.032000000000011</v>
      </c>
      <c r="M60" s="103">
        <f t="shared" si="1"/>
        <v>72.800000000000011</v>
      </c>
      <c r="N60" s="102">
        <f t="shared" si="5"/>
        <v>1.98</v>
      </c>
      <c r="O60" s="104">
        <f t="shared" si="2"/>
        <v>4.5</v>
      </c>
    </row>
    <row r="61" spans="1:15" s="244" customFormat="1" ht="15" customHeight="1" x14ac:dyDescent="0.25">
      <c r="A61" s="343">
        <v>12</v>
      </c>
      <c r="B61" s="278">
        <v>40390</v>
      </c>
      <c r="C61" s="286" t="s">
        <v>48</v>
      </c>
      <c r="D61" s="330">
        <v>24</v>
      </c>
      <c r="E61" s="327"/>
      <c r="F61" s="327">
        <v>45.8</v>
      </c>
      <c r="G61" s="327">
        <v>16.7</v>
      </c>
      <c r="H61" s="327">
        <v>37.5</v>
      </c>
      <c r="I61" s="274">
        <f t="shared" si="11"/>
        <v>3.9169999999999998</v>
      </c>
      <c r="J61" s="250"/>
      <c r="K61" s="101">
        <f t="shared" si="3"/>
        <v>24</v>
      </c>
      <c r="L61" s="102">
        <f t="shared" si="4"/>
        <v>13.008000000000003</v>
      </c>
      <c r="M61" s="103">
        <f t="shared" si="1"/>
        <v>54.2</v>
      </c>
      <c r="N61" s="102">
        <f t="shared" si="5"/>
        <v>0</v>
      </c>
      <c r="O61" s="104">
        <f t="shared" si="2"/>
        <v>0</v>
      </c>
    </row>
    <row r="62" spans="1:15" s="244" customFormat="1" ht="15" customHeight="1" x14ac:dyDescent="0.25">
      <c r="A62" s="343">
        <v>13</v>
      </c>
      <c r="B62" s="278">
        <v>40720</v>
      </c>
      <c r="C62" s="286" t="s">
        <v>121</v>
      </c>
      <c r="D62" s="330">
        <v>76</v>
      </c>
      <c r="E62" s="327"/>
      <c r="F62" s="327">
        <v>19.7</v>
      </c>
      <c r="G62" s="327">
        <v>71.099999999999994</v>
      </c>
      <c r="H62" s="327">
        <v>9.1999999999999993</v>
      </c>
      <c r="I62" s="274">
        <f t="shared" si="11"/>
        <v>3.895</v>
      </c>
      <c r="J62" s="250"/>
      <c r="K62" s="101">
        <f t="shared" si="3"/>
        <v>76</v>
      </c>
      <c r="L62" s="102">
        <f t="shared" si="4"/>
        <v>61.027999999999999</v>
      </c>
      <c r="M62" s="103">
        <f t="shared" si="1"/>
        <v>80.3</v>
      </c>
      <c r="N62" s="102">
        <f t="shared" si="5"/>
        <v>0</v>
      </c>
      <c r="O62" s="104">
        <f t="shared" si="2"/>
        <v>0</v>
      </c>
    </row>
    <row r="63" spans="1:15" s="244" customFormat="1" ht="15" customHeight="1" x14ac:dyDescent="0.25">
      <c r="A63" s="343">
        <v>14</v>
      </c>
      <c r="B63" s="278">
        <v>40730</v>
      </c>
      <c r="C63" s="286" t="s">
        <v>50</v>
      </c>
      <c r="D63" s="330">
        <v>18</v>
      </c>
      <c r="E63" s="327">
        <v>5.6</v>
      </c>
      <c r="F63" s="327">
        <v>38.9</v>
      </c>
      <c r="G63" s="327">
        <v>38.799999999999997</v>
      </c>
      <c r="H63" s="327">
        <v>16.7</v>
      </c>
      <c r="I63" s="274">
        <f t="shared" si="11"/>
        <v>3.6659999999999995</v>
      </c>
      <c r="J63" s="250"/>
      <c r="K63" s="101">
        <f t="shared" si="3"/>
        <v>18</v>
      </c>
      <c r="L63" s="102">
        <f t="shared" si="4"/>
        <v>9.99</v>
      </c>
      <c r="M63" s="103">
        <f t="shared" si="1"/>
        <v>55.5</v>
      </c>
      <c r="N63" s="118">
        <f t="shared" si="5"/>
        <v>1.008</v>
      </c>
      <c r="O63" s="104">
        <f t="shared" si="2"/>
        <v>5.6</v>
      </c>
    </row>
    <row r="64" spans="1:15" s="244" customFormat="1" ht="15" customHeight="1" x14ac:dyDescent="0.25">
      <c r="A64" s="343">
        <v>15</v>
      </c>
      <c r="B64" s="278">
        <v>40820</v>
      </c>
      <c r="C64" s="286" t="s">
        <v>51</v>
      </c>
      <c r="D64" s="330">
        <v>72</v>
      </c>
      <c r="E64" s="327"/>
      <c r="F64" s="327">
        <v>25</v>
      </c>
      <c r="G64" s="327">
        <v>52.8</v>
      </c>
      <c r="H64" s="327">
        <v>22.2</v>
      </c>
      <c r="I64" s="274">
        <f t="shared" si="11"/>
        <v>3.972</v>
      </c>
      <c r="J64" s="250"/>
      <c r="K64" s="101">
        <f t="shared" si="3"/>
        <v>72</v>
      </c>
      <c r="L64" s="102">
        <f t="shared" si="4"/>
        <v>54</v>
      </c>
      <c r="M64" s="103">
        <f t="shared" si="1"/>
        <v>75</v>
      </c>
      <c r="N64" s="118">
        <f t="shared" si="5"/>
        <v>0</v>
      </c>
      <c r="O64" s="104">
        <f t="shared" si="2"/>
        <v>0</v>
      </c>
    </row>
    <row r="65" spans="1:15" s="244" customFormat="1" ht="15" customHeight="1" x14ac:dyDescent="0.25">
      <c r="A65" s="343">
        <v>16</v>
      </c>
      <c r="B65" s="278">
        <v>40840</v>
      </c>
      <c r="C65" s="286" t="s">
        <v>52</v>
      </c>
      <c r="D65" s="330">
        <v>49</v>
      </c>
      <c r="E65" s="327"/>
      <c r="F65" s="327">
        <v>30.6</v>
      </c>
      <c r="G65" s="327">
        <v>53.1</v>
      </c>
      <c r="H65" s="327">
        <v>16.3</v>
      </c>
      <c r="I65" s="274">
        <f t="shared" si="11"/>
        <v>3.8570000000000007</v>
      </c>
      <c r="J65" s="250"/>
      <c r="K65" s="101">
        <f t="shared" si="3"/>
        <v>49</v>
      </c>
      <c r="L65" s="102">
        <f t="shared" si="4"/>
        <v>34.006</v>
      </c>
      <c r="M65" s="103">
        <f t="shared" si="1"/>
        <v>69.400000000000006</v>
      </c>
      <c r="N65" s="118">
        <f t="shared" si="5"/>
        <v>0</v>
      </c>
      <c r="O65" s="104">
        <f t="shared" si="2"/>
        <v>0</v>
      </c>
    </row>
    <row r="66" spans="1:15" s="244" customFormat="1" ht="15" customHeight="1" x14ac:dyDescent="0.25">
      <c r="A66" s="343">
        <v>17</v>
      </c>
      <c r="B66" s="278">
        <v>40950</v>
      </c>
      <c r="C66" s="286" t="s">
        <v>53</v>
      </c>
      <c r="D66" s="330">
        <v>83</v>
      </c>
      <c r="E66" s="327">
        <v>2.4</v>
      </c>
      <c r="F66" s="327">
        <v>25.3</v>
      </c>
      <c r="G66" s="327">
        <v>44.6</v>
      </c>
      <c r="H66" s="327">
        <v>27.7</v>
      </c>
      <c r="I66" s="274">
        <f t="shared" si="11"/>
        <v>3.9760000000000004</v>
      </c>
      <c r="J66" s="250"/>
      <c r="K66" s="101">
        <f t="shared" si="3"/>
        <v>83</v>
      </c>
      <c r="L66" s="102">
        <f t="shared" si="4"/>
        <v>60.008999999999993</v>
      </c>
      <c r="M66" s="103">
        <f t="shared" si="1"/>
        <v>72.3</v>
      </c>
      <c r="N66" s="118">
        <f t="shared" si="5"/>
        <v>1.992</v>
      </c>
      <c r="O66" s="104">
        <f t="shared" si="2"/>
        <v>2.4</v>
      </c>
    </row>
    <row r="67" spans="1:15" s="244" customFormat="1" ht="15" customHeight="1" x14ac:dyDescent="0.25">
      <c r="A67" s="343">
        <v>18</v>
      </c>
      <c r="B67" s="278">
        <v>40990</v>
      </c>
      <c r="C67" s="286" t="s">
        <v>54</v>
      </c>
      <c r="D67" s="330">
        <v>106</v>
      </c>
      <c r="E67" s="327">
        <v>1.9</v>
      </c>
      <c r="F67" s="327">
        <v>38.700000000000003</v>
      </c>
      <c r="G67" s="327">
        <v>52.8</v>
      </c>
      <c r="H67" s="327">
        <v>6.6</v>
      </c>
      <c r="I67" s="274">
        <f t="shared" si="11"/>
        <v>3.641</v>
      </c>
      <c r="J67" s="250"/>
      <c r="K67" s="101">
        <f t="shared" si="3"/>
        <v>106</v>
      </c>
      <c r="L67" s="102">
        <f t="shared" si="4"/>
        <v>62.963999999999999</v>
      </c>
      <c r="M67" s="103">
        <f t="shared" si="1"/>
        <v>59.4</v>
      </c>
      <c r="N67" s="102">
        <f t="shared" si="5"/>
        <v>2.0139999999999998</v>
      </c>
      <c r="O67" s="104">
        <f t="shared" si="2"/>
        <v>1.9</v>
      </c>
    </row>
    <row r="68" spans="1:15" s="244" customFormat="1" ht="15" customHeight="1" thickBot="1" x14ac:dyDescent="0.3">
      <c r="A68" s="343">
        <v>19</v>
      </c>
      <c r="B68" s="280">
        <v>40133</v>
      </c>
      <c r="C68" s="287" t="s">
        <v>44</v>
      </c>
      <c r="D68" s="331">
        <v>58</v>
      </c>
      <c r="E68" s="328"/>
      <c r="F68" s="328">
        <v>20.7</v>
      </c>
      <c r="G68" s="328">
        <v>48.3</v>
      </c>
      <c r="H68" s="328">
        <v>31</v>
      </c>
      <c r="I68" s="299">
        <f t="shared" si="11"/>
        <v>4.1029999999999998</v>
      </c>
      <c r="J68" s="250"/>
      <c r="K68" s="105">
        <f t="shared" si="3"/>
        <v>58</v>
      </c>
      <c r="L68" s="106">
        <f t="shared" si="4"/>
        <v>45.994</v>
      </c>
      <c r="M68" s="107">
        <f t="shared" si="1"/>
        <v>79.3</v>
      </c>
      <c r="N68" s="106">
        <f t="shared" si="5"/>
        <v>0</v>
      </c>
      <c r="O68" s="108">
        <f t="shared" si="2"/>
        <v>0</v>
      </c>
    </row>
    <row r="69" spans="1:15" s="244" customFormat="1" ht="15" customHeight="1" thickBot="1" x14ac:dyDescent="0.3">
      <c r="A69" s="267"/>
      <c r="B69" s="290"/>
      <c r="C69" s="264" t="s">
        <v>103</v>
      </c>
      <c r="D69" s="268">
        <f>SUM(D70:D82)</f>
        <v>1052</v>
      </c>
      <c r="E69" s="269">
        <v>3.9123076923076923</v>
      </c>
      <c r="F69" s="269">
        <v>23.6</v>
      </c>
      <c r="G69" s="269">
        <v>49.215384615384615</v>
      </c>
      <c r="H69" s="269">
        <v>25.216666666666665</v>
      </c>
      <c r="I69" s="270">
        <f>AVERAGE(I70:I82)</f>
        <v>3.918707692307692</v>
      </c>
      <c r="J69" s="250"/>
      <c r="K69" s="114">
        <f t="shared" si="3"/>
        <v>1052</v>
      </c>
      <c r="L69" s="115">
        <f>SUM(L70:L82)</f>
        <v>770.03600000000006</v>
      </c>
      <c r="M69" s="116">
        <f t="shared" si="1"/>
        <v>74.432051282051276</v>
      </c>
      <c r="N69" s="115">
        <f>SUM(N70:N82)</f>
        <v>38.968399999999995</v>
      </c>
      <c r="O69" s="117">
        <f t="shared" si="2"/>
        <v>3.9123076923076923</v>
      </c>
    </row>
    <row r="70" spans="1:15" s="244" customFormat="1" ht="15" customHeight="1" x14ac:dyDescent="0.25">
      <c r="A70" s="252">
        <v>1</v>
      </c>
      <c r="B70" s="277">
        <v>50040</v>
      </c>
      <c r="C70" s="285" t="s">
        <v>56</v>
      </c>
      <c r="D70" s="334">
        <v>71</v>
      </c>
      <c r="E70" s="332"/>
      <c r="F70" s="332">
        <v>19.7</v>
      </c>
      <c r="G70" s="332">
        <v>52.1</v>
      </c>
      <c r="H70" s="332">
        <v>28.2</v>
      </c>
      <c r="I70" s="301">
        <f t="shared" ref="I70:I82" si="12">(E70*2+F70*3+G70*4+H70*5)/100</f>
        <v>4.085</v>
      </c>
      <c r="J70" s="250"/>
      <c r="K70" s="410">
        <f t="shared" si="3"/>
        <v>71</v>
      </c>
      <c r="L70" s="411">
        <f t="shared" si="4"/>
        <v>57.013000000000005</v>
      </c>
      <c r="M70" s="412">
        <f t="shared" ref="M70:M123" si="13">G70+H70</f>
        <v>80.3</v>
      </c>
      <c r="N70" s="411">
        <f t="shared" si="5"/>
        <v>0</v>
      </c>
      <c r="O70" s="413">
        <f t="shared" ref="O70:O123" si="14">E70</f>
        <v>0</v>
      </c>
    </row>
    <row r="71" spans="1:15" s="244" customFormat="1" ht="15" customHeight="1" x14ac:dyDescent="0.25">
      <c r="A71" s="251">
        <v>2</v>
      </c>
      <c r="B71" s="278">
        <v>50003</v>
      </c>
      <c r="C71" s="286" t="s">
        <v>55</v>
      </c>
      <c r="D71" s="335">
        <v>106</v>
      </c>
      <c r="E71" s="333"/>
      <c r="F71" s="333">
        <v>16</v>
      </c>
      <c r="G71" s="333">
        <v>44.4</v>
      </c>
      <c r="H71" s="333">
        <v>39.6</v>
      </c>
      <c r="I71" s="274">
        <f t="shared" si="12"/>
        <v>4.2360000000000007</v>
      </c>
      <c r="J71" s="250"/>
      <c r="K71" s="101">
        <f t="shared" ref="K71:K123" si="15">D71</f>
        <v>106</v>
      </c>
      <c r="L71" s="102">
        <f t="shared" ref="L71:L123" si="16">M71*K71/100</f>
        <v>89.04</v>
      </c>
      <c r="M71" s="103">
        <f t="shared" si="13"/>
        <v>84</v>
      </c>
      <c r="N71" s="102">
        <f t="shared" ref="N71:N82" si="17">O71*K71/100</f>
        <v>0</v>
      </c>
      <c r="O71" s="104">
        <f t="shared" si="14"/>
        <v>0</v>
      </c>
    </row>
    <row r="72" spans="1:15" s="244" customFormat="1" ht="15" customHeight="1" x14ac:dyDescent="0.25">
      <c r="A72" s="251">
        <v>3</v>
      </c>
      <c r="B72" s="278">
        <v>50060</v>
      </c>
      <c r="C72" s="286" t="s">
        <v>58</v>
      </c>
      <c r="D72" s="335">
        <v>50</v>
      </c>
      <c r="E72" s="333"/>
      <c r="F72" s="333">
        <v>12</v>
      </c>
      <c r="G72" s="333">
        <v>56</v>
      </c>
      <c r="H72" s="333">
        <v>32</v>
      </c>
      <c r="I72" s="274">
        <f t="shared" si="12"/>
        <v>4.2</v>
      </c>
      <c r="J72" s="250"/>
      <c r="K72" s="101">
        <f t="shared" si="15"/>
        <v>50</v>
      </c>
      <c r="L72" s="102">
        <f t="shared" si="16"/>
        <v>44</v>
      </c>
      <c r="M72" s="103">
        <f t="shared" si="13"/>
        <v>88</v>
      </c>
      <c r="N72" s="102">
        <f t="shared" si="17"/>
        <v>0</v>
      </c>
      <c r="O72" s="104">
        <f t="shared" si="14"/>
        <v>0</v>
      </c>
    </row>
    <row r="73" spans="1:15" s="244" customFormat="1" ht="15" customHeight="1" x14ac:dyDescent="0.25">
      <c r="A73" s="343">
        <v>4</v>
      </c>
      <c r="B73" s="278">
        <v>50170</v>
      </c>
      <c r="C73" s="286" t="s">
        <v>59</v>
      </c>
      <c r="D73" s="335">
        <v>46</v>
      </c>
      <c r="E73" s="333">
        <v>17.399999999999999</v>
      </c>
      <c r="F73" s="333">
        <v>50</v>
      </c>
      <c r="G73" s="333">
        <v>32.6</v>
      </c>
      <c r="H73" s="333"/>
      <c r="I73" s="274">
        <f t="shared" si="12"/>
        <v>3.1520000000000006</v>
      </c>
      <c r="J73" s="250"/>
      <c r="K73" s="101">
        <f t="shared" si="15"/>
        <v>46</v>
      </c>
      <c r="L73" s="102">
        <f t="shared" si="16"/>
        <v>14.996000000000002</v>
      </c>
      <c r="M73" s="103">
        <f t="shared" si="13"/>
        <v>32.6</v>
      </c>
      <c r="N73" s="102">
        <f t="shared" si="17"/>
        <v>8.0039999999999996</v>
      </c>
      <c r="O73" s="104">
        <f t="shared" si="14"/>
        <v>17.399999999999999</v>
      </c>
    </row>
    <row r="74" spans="1:15" s="244" customFormat="1" ht="15" customHeight="1" x14ac:dyDescent="0.25">
      <c r="A74" s="343">
        <v>5</v>
      </c>
      <c r="B74" s="278">
        <v>50230</v>
      </c>
      <c r="C74" s="286" t="s">
        <v>60</v>
      </c>
      <c r="D74" s="335">
        <v>71</v>
      </c>
      <c r="E74" s="333"/>
      <c r="F74" s="333">
        <v>8.5</v>
      </c>
      <c r="G74" s="333">
        <v>53.5</v>
      </c>
      <c r="H74" s="333">
        <v>38</v>
      </c>
      <c r="I74" s="274">
        <f t="shared" si="12"/>
        <v>4.2949999999999999</v>
      </c>
      <c r="J74" s="250"/>
      <c r="K74" s="101">
        <f t="shared" si="15"/>
        <v>71</v>
      </c>
      <c r="L74" s="102">
        <f t="shared" si="16"/>
        <v>64.965000000000003</v>
      </c>
      <c r="M74" s="103">
        <f t="shared" si="13"/>
        <v>91.5</v>
      </c>
      <c r="N74" s="118">
        <f t="shared" si="17"/>
        <v>0</v>
      </c>
      <c r="O74" s="104">
        <f t="shared" si="14"/>
        <v>0</v>
      </c>
    </row>
    <row r="75" spans="1:15" s="244" customFormat="1" ht="15" customHeight="1" x14ac:dyDescent="0.25">
      <c r="A75" s="343">
        <v>6</v>
      </c>
      <c r="B75" s="278">
        <v>50340</v>
      </c>
      <c r="C75" s="286" t="s">
        <v>61</v>
      </c>
      <c r="D75" s="335">
        <v>88</v>
      </c>
      <c r="E75" s="333">
        <v>9.1</v>
      </c>
      <c r="F75" s="333">
        <v>20.5</v>
      </c>
      <c r="G75" s="333">
        <v>54.5</v>
      </c>
      <c r="H75" s="333">
        <v>15.9</v>
      </c>
      <c r="I75" s="274">
        <f t="shared" si="12"/>
        <v>3.7719999999999998</v>
      </c>
      <c r="J75" s="250"/>
      <c r="K75" s="101">
        <f t="shared" si="15"/>
        <v>88</v>
      </c>
      <c r="L75" s="102">
        <f t="shared" si="16"/>
        <v>61.952000000000005</v>
      </c>
      <c r="M75" s="103">
        <f t="shared" si="13"/>
        <v>70.400000000000006</v>
      </c>
      <c r="N75" s="102">
        <f t="shared" si="17"/>
        <v>8.0079999999999991</v>
      </c>
      <c r="O75" s="104">
        <f t="shared" si="14"/>
        <v>9.1</v>
      </c>
    </row>
    <row r="76" spans="1:15" s="244" customFormat="1" ht="15" customHeight="1" x14ac:dyDescent="0.25">
      <c r="A76" s="343">
        <v>7</v>
      </c>
      <c r="B76" s="278">
        <v>50420</v>
      </c>
      <c r="C76" s="286" t="s">
        <v>62</v>
      </c>
      <c r="D76" s="335">
        <v>98</v>
      </c>
      <c r="E76" s="333">
        <v>0</v>
      </c>
      <c r="F76" s="333">
        <v>15.3</v>
      </c>
      <c r="G76" s="333">
        <v>63.3</v>
      </c>
      <c r="H76" s="333">
        <v>21.4</v>
      </c>
      <c r="I76" s="274">
        <f t="shared" si="12"/>
        <v>4.0609999999999999</v>
      </c>
      <c r="J76" s="250"/>
      <c r="K76" s="101">
        <f t="shared" si="15"/>
        <v>98</v>
      </c>
      <c r="L76" s="102">
        <f t="shared" si="16"/>
        <v>83.005999999999986</v>
      </c>
      <c r="M76" s="103">
        <f t="shared" si="13"/>
        <v>84.699999999999989</v>
      </c>
      <c r="N76" s="102">
        <f t="shared" si="17"/>
        <v>0</v>
      </c>
      <c r="O76" s="104">
        <f t="shared" si="14"/>
        <v>0</v>
      </c>
    </row>
    <row r="77" spans="1:15" s="244" customFormat="1" ht="15" customHeight="1" x14ac:dyDescent="0.25">
      <c r="A77" s="343">
        <v>8</v>
      </c>
      <c r="B77" s="277">
        <v>50450</v>
      </c>
      <c r="C77" s="285" t="s">
        <v>63</v>
      </c>
      <c r="D77" s="335">
        <v>99</v>
      </c>
      <c r="E77" s="333">
        <v>14.1</v>
      </c>
      <c r="F77" s="333">
        <v>36.4</v>
      </c>
      <c r="G77" s="333">
        <v>39.4</v>
      </c>
      <c r="H77" s="333">
        <v>10.1</v>
      </c>
      <c r="I77" s="274">
        <f t="shared" si="12"/>
        <v>3.4550000000000001</v>
      </c>
      <c r="J77" s="250"/>
      <c r="K77" s="101">
        <f t="shared" si="15"/>
        <v>99</v>
      </c>
      <c r="L77" s="102">
        <f t="shared" si="16"/>
        <v>49.005000000000003</v>
      </c>
      <c r="M77" s="103">
        <f t="shared" si="13"/>
        <v>49.5</v>
      </c>
      <c r="N77" s="102">
        <f t="shared" si="17"/>
        <v>13.958999999999998</v>
      </c>
      <c r="O77" s="104">
        <f t="shared" si="14"/>
        <v>14.1</v>
      </c>
    </row>
    <row r="78" spans="1:15" s="244" customFormat="1" ht="15" customHeight="1" x14ac:dyDescent="0.25">
      <c r="A78" s="343">
        <v>9</v>
      </c>
      <c r="B78" s="278">
        <v>50620</v>
      </c>
      <c r="C78" s="286" t="s">
        <v>64</v>
      </c>
      <c r="D78" s="335">
        <v>80</v>
      </c>
      <c r="E78" s="333">
        <v>5</v>
      </c>
      <c r="F78" s="333">
        <v>53.8</v>
      </c>
      <c r="G78" s="333">
        <v>23.7</v>
      </c>
      <c r="H78" s="333">
        <v>17.5</v>
      </c>
      <c r="I78" s="274">
        <f t="shared" si="12"/>
        <v>3.5369999999999999</v>
      </c>
      <c r="J78" s="250"/>
      <c r="K78" s="101">
        <f t="shared" si="15"/>
        <v>80</v>
      </c>
      <c r="L78" s="102">
        <f t="shared" si="16"/>
        <v>32.96</v>
      </c>
      <c r="M78" s="103">
        <f t="shared" si="13"/>
        <v>41.2</v>
      </c>
      <c r="N78" s="102">
        <f t="shared" si="17"/>
        <v>4</v>
      </c>
      <c r="O78" s="104">
        <f t="shared" si="14"/>
        <v>5</v>
      </c>
    </row>
    <row r="79" spans="1:15" s="244" customFormat="1" ht="15" customHeight="1" x14ac:dyDescent="0.25">
      <c r="A79" s="343">
        <v>10</v>
      </c>
      <c r="B79" s="278">
        <v>50760</v>
      </c>
      <c r="C79" s="286" t="s">
        <v>65</v>
      </c>
      <c r="D79" s="335">
        <v>95</v>
      </c>
      <c r="E79" s="333"/>
      <c r="F79" s="333">
        <v>18.899999999999999</v>
      </c>
      <c r="G79" s="333">
        <v>57.9</v>
      </c>
      <c r="H79" s="333">
        <v>23.2</v>
      </c>
      <c r="I79" s="274">
        <f t="shared" si="12"/>
        <v>4.0430000000000001</v>
      </c>
      <c r="J79" s="250"/>
      <c r="K79" s="101">
        <f t="shared" si="15"/>
        <v>95</v>
      </c>
      <c r="L79" s="102">
        <f t="shared" si="16"/>
        <v>77.044999999999987</v>
      </c>
      <c r="M79" s="103">
        <f t="shared" si="13"/>
        <v>81.099999999999994</v>
      </c>
      <c r="N79" s="102">
        <f t="shared" si="17"/>
        <v>0</v>
      </c>
      <c r="O79" s="104">
        <f t="shared" si="14"/>
        <v>0</v>
      </c>
    </row>
    <row r="80" spans="1:15" s="244" customFormat="1" ht="15" customHeight="1" x14ac:dyDescent="0.25">
      <c r="A80" s="343">
        <v>11</v>
      </c>
      <c r="B80" s="278">
        <v>50780</v>
      </c>
      <c r="C80" s="286" t="s">
        <v>66</v>
      </c>
      <c r="D80" s="335">
        <v>104</v>
      </c>
      <c r="E80" s="333">
        <v>0.96</v>
      </c>
      <c r="F80" s="333">
        <v>16.399999999999999</v>
      </c>
      <c r="G80" s="333">
        <v>54.8</v>
      </c>
      <c r="H80" s="333">
        <v>27.9</v>
      </c>
      <c r="I80" s="274">
        <f t="shared" si="12"/>
        <v>4.0982000000000003</v>
      </c>
      <c r="J80" s="250"/>
      <c r="K80" s="101">
        <f t="shared" si="15"/>
        <v>104</v>
      </c>
      <c r="L80" s="102">
        <f t="shared" si="16"/>
        <v>86.007999999999996</v>
      </c>
      <c r="M80" s="103">
        <f t="shared" si="13"/>
        <v>82.699999999999989</v>
      </c>
      <c r="N80" s="118">
        <f t="shared" si="17"/>
        <v>0.99840000000000007</v>
      </c>
      <c r="O80" s="104">
        <f t="shared" si="14"/>
        <v>0.96</v>
      </c>
    </row>
    <row r="81" spans="1:15" s="244" customFormat="1" ht="15" customHeight="1" x14ac:dyDescent="0.25">
      <c r="A81" s="343">
        <v>12</v>
      </c>
      <c r="B81" s="278">
        <v>50930</v>
      </c>
      <c r="C81" s="286" t="s">
        <v>67</v>
      </c>
      <c r="D81" s="335">
        <v>51</v>
      </c>
      <c r="E81" s="333"/>
      <c r="F81" s="333">
        <v>15.7</v>
      </c>
      <c r="G81" s="333">
        <v>54.9</v>
      </c>
      <c r="H81" s="333">
        <v>29.4</v>
      </c>
      <c r="I81" s="274">
        <f t="shared" si="12"/>
        <v>4.1369999999999996</v>
      </c>
      <c r="J81" s="250"/>
      <c r="K81" s="101">
        <f t="shared" si="15"/>
        <v>51</v>
      </c>
      <c r="L81" s="102">
        <f t="shared" si="16"/>
        <v>42.993000000000002</v>
      </c>
      <c r="M81" s="103">
        <f t="shared" si="13"/>
        <v>84.3</v>
      </c>
      <c r="N81" s="102">
        <f t="shared" si="17"/>
        <v>0</v>
      </c>
      <c r="O81" s="104">
        <f t="shared" si="14"/>
        <v>0</v>
      </c>
    </row>
    <row r="82" spans="1:15" s="244" customFormat="1" ht="15" customHeight="1" x14ac:dyDescent="0.25">
      <c r="A82" s="343">
        <v>13</v>
      </c>
      <c r="B82" s="278">
        <v>51370</v>
      </c>
      <c r="C82" s="286" t="s">
        <v>68</v>
      </c>
      <c r="D82" s="351">
        <v>93</v>
      </c>
      <c r="E82" s="348">
        <v>4.3</v>
      </c>
      <c r="F82" s="348">
        <v>23.6</v>
      </c>
      <c r="G82" s="348">
        <v>52.7</v>
      </c>
      <c r="H82" s="348">
        <v>19.399999999999999</v>
      </c>
      <c r="I82" s="274">
        <f t="shared" si="12"/>
        <v>3.8720000000000003</v>
      </c>
      <c r="J82" s="250"/>
      <c r="K82" s="101">
        <f t="shared" si="15"/>
        <v>93</v>
      </c>
      <c r="L82" s="102">
        <f t="shared" si="16"/>
        <v>67.052999999999997</v>
      </c>
      <c r="M82" s="103">
        <f t="shared" si="13"/>
        <v>72.099999999999994</v>
      </c>
      <c r="N82" s="102">
        <f t="shared" si="17"/>
        <v>3.9989999999999997</v>
      </c>
      <c r="O82" s="104">
        <f t="shared" si="14"/>
        <v>4.3</v>
      </c>
    </row>
    <row r="83" spans="1:15" s="336" customFormat="1" ht="15" customHeight="1" thickBot="1" x14ac:dyDescent="0.3">
      <c r="A83" s="343">
        <v>14</v>
      </c>
      <c r="B83" s="281">
        <v>51580</v>
      </c>
      <c r="C83" s="171" t="s">
        <v>126</v>
      </c>
      <c r="D83" s="445" t="s">
        <v>133</v>
      </c>
      <c r="E83" s="422" t="s">
        <v>133</v>
      </c>
      <c r="F83" s="422" t="s">
        <v>133</v>
      </c>
      <c r="G83" s="422" t="s">
        <v>133</v>
      </c>
      <c r="H83" s="422" t="s">
        <v>133</v>
      </c>
      <c r="I83" s="60"/>
      <c r="J83" s="337"/>
      <c r="K83" s="446" t="s">
        <v>133</v>
      </c>
      <c r="L83" s="447" t="s">
        <v>133</v>
      </c>
      <c r="M83" s="447" t="s">
        <v>133</v>
      </c>
      <c r="N83" s="447" t="s">
        <v>133</v>
      </c>
      <c r="O83" s="448" t="s">
        <v>133</v>
      </c>
    </row>
    <row r="84" spans="1:15" s="244" customFormat="1" ht="15" customHeight="1" thickBot="1" x14ac:dyDescent="0.3">
      <c r="A84" s="267"/>
      <c r="B84" s="290"/>
      <c r="C84" s="271" t="s">
        <v>104</v>
      </c>
      <c r="D84" s="268">
        <f>SUM(D85:D113)</f>
        <v>3193</v>
      </c>
      <c r="E84" s="269">
        <v>5.2924137931034476</v>
      </c>
      <c r="F84" s="269">
        <v>23.810344827586206</v>
      </c>
      <c r="G84" s="269">
        <v>50.472413793103442</v>
      </c>
      <c r="H84" s="269">
        <v>21.150000000000002</v>
      </c>
      <c r="I84" s="270">
        <f>AVERAGE(I85:I113)</f>
        <v>3.8600896551724131</v>
      </c>
      <c r="J84" s="250"/>
      <c r="K84" s="114">
        <f t="shared" si="15"/>
        <v>3193</v>
      </c>
      <c r="L84" s="115">
        <f>SUM(L85:L113)</f>
        <v>2383.7549999999997</v>
      </c>
      <c r="M84" s="116">
        <f t="shared" si="13"/>
        <v>71.622413793103448</v>
      </c>
      <c r="N84" s="115">
        <f>SUM(N85:N113)</f>
        <v>117.7818</v>
      </c>
      <c r="O84" s="117">
        <f t="shared" si="14"/>
        <v>5.2924137931034476</v>
      </c>
    </row>
    <row r="85" spans="1:15" s="244" customFormat="1" ht="15" customHeight="1" x14ac:dyDescent="0.25">
      <c r="A85" s="252">
        <v>1</v>
      </c>
      <c r="B85" s="277">
        <v>60010</v>
      </c>
      <c r="C85" s="285" t="s">
        <v>122</v>
      </c>
      <c r="D85" s="340">
        <v>80</v>
      </c>
      <c r="E85" s="338"/>
      <c r="F85" s="338">
        <v>23.7</v>
      </c>
      <c r="G85" s="338">
        <v>52.5</v>
      </c>
      <c r="H85" s="338">
        <v>23.8</v>
      </c>
      <c r="I85" s="301">
        <f t="shared" ref="I85:I113" si="18">(E85*2+F85*3+G85*4+H85*5)/100</f>
        <v>4.0010000000000003</v>
      </c>
      <c r="J85" s="250"/>
      <c r="K85" s="410">
        <f t="shared" si="15"/>
        <v>80</v>
      </c>
      <c r="L85" s="411">
        <f t="shared" si="16"/>
        <v>61.04</v>
      </c>
      <c r="M85" s="412">
        <f t="shared" si="13"/>
        <v>76.3</v>
      </c>
      <c r="N85" s="411">
        <f t="shared" ref="N85:N123" si="19">O85*K85/100</f>
        <v>0</v>
      </c>
      <c r="O85" s="413">
        <f t="shared" si="14"/>
        <v>0</v>
      </c>
    </row>
    <row r="86" spans="1:15" s="244" customFormat="1" ht="15" customHeight="1" x14ac:dyDescent="0.25">
      <c r="A86" s="251">
        <v>2</v>
      </c>
      <c r="B86" s="278">
        <v>60020</v>
      </c>
      <c r="C86" s="286" t="s">
        <v>70</v>
      </c>
      <c r="D86" s="341">
        <v>45</v>
      </c>
      <c r="E86" s="339">
        <v>22.2</v>
      </c>
      <c r="F86" s="339">
        <v>33.4</v>
      </c>
      <c r="G86" s="339">
        <v>44.4</v>
      </c>
      <c r="H86" s="339"/>
      <c r="I86" s="274">
        <f t="shared" si="18"/>
        <v>3.222</v>
      </c>
      <c r="J86" s="250"/>
      <c r="K86" s="101">
        <f t="shared" si="15"/>
        <v>45</v>
      </c>
      <c r="L86" s="102">
        <f t="shared" si="16"/>
        <v>19.98</v>
      </c>
      <c r="M86" s="103">
        <f t="shared" si="13"/>
        <v>44.4</v>
      </c>
      <c r="N86" s="102">
        <f t="shared" si="19"/>
        <v>9.99</v>
      </c>
      <c r="O86" s="104">
        <f t="shared" si="14"/>
        <v>22.2</v>
      </c>
    </row>
    <row r="87" spans="1:15" s="244" customFormat="1" ht="15" customHeight="1" x14ac:dyDescent="0.25">
      <c r="A87" s="343">
        <v>3</v>
      </c>
      <c r="B87" s="278">
        <v>60050</v>
      </c>
      <c r="C87" s="286" t="s">
        <v>71</v>
      </c>
      <c r="D87" s="341">
        <v>102</v>
      </c>
      <c r="E87" s="339">
        <v>3.9</v>
      </c>
      <c r="F87" s="339">
        <v>23.6</v>
      </c>
      <c r="G87" s="339">
        <v>52.9</v>
      </c>
      <c r="H87" s="339">
        <v>19.600000000000001</v>
      </c>
      <c r="I87" s="274">
        <f t="shared" si="18"/>
        <v>3.8819999999999997</v>
      </c>
      <c r="J87" s="250"/>
      <c r="K87" s="101">
        <f t="shared" si="15"/>
        <v>102</v>
      </c>
      <c r="L87" s="102">
        <f t="shared" si="16"/>
        <v>73.95</v>
      </c>
      <c r="M87" s="103">
        <f t="shared" si="13"/>
        <v>72.5</v>
      </c>
      <c r="N87" s="102">
        <f t="shared" si="19"/>
        <v>3.9780000000000002</v>
      </c>
      <c r="O87" s="104">
        <f t="shared" si="14"/>
        <v>3.9</v>
      </c>
    </row>
    <row r="88" spans="1:15" s="244" customFormat="1" ht="15" customHeight="1" x14ac:dyDescent="0.25">
      <c r="A88" s="343">
        <v>4</v>
      </c>
      <c r="B88" s="278">
        <v>60070</v>
      </c>
      <c r="C88" s="286" t="s">
        <v>72</v>
      </c>
      <c r="D88" s="341">
        <v>108</v>
      </c>
      <c r="E88" s="339">
        <v>1.9</v>
      </c>
      <c r="F88" s="339">
        <v>9.1999999999999993</v>
      </c>
      <c r="G88" s="339">
        <v>63.9</v>
      </c>
      <c r="H88" s="339">
        <v>25</v>
      </c>
      <c r="I88" s="274">
        <f t="shared" si="18"/>
        <v>4.12</v>
      </c>
      <c r="J88" s="250"/>
      <c r="K88" s="101">
        <f t="shared" si="15"/>
        <v>108</v>
      </c>
      <c r="L88" s="102">
        <f t="shared" si="16"/>
        <v>96.012</v>
      </c>
      <c r="M88" s="103">
        <f t="shared" si="13"/>
        <v>88.9</v>
      </c>
      <c r="N88" s="102">
        <f t="shared" si="19"/>
        <v>2.052</v>
      </c>
      <c r="O88" s="104">
        <f t="shared" si="14"/>
        <v>1.9</v>
      </c>
    </row>
    <row r="89" spans="1:15" s="244" customFormat="1" ht="15" customHeight="1" x14ac:dyDescent="0.25">
      <c r="A89" s="343">
        <v>5</v>
      </c>
      <c r="B89" s="278">
        <v>60180</v>
      </c>
      <c r="C89" s="286" t="s">
        <v>73</v>
      </c>
      <c r="D89" s="341">
        <v>148</v>
      </c>
      <c r="E89" s="339">
        <v>0.68</v>
      </c>
      <c r="F89" s="339">
        <v>21.6</v>
      </c>
      <c r="G89" s="339">
        <v>54.7</v>
      </c>
      <c r="H89" s="339">
        <v>23</v>
      </c>
      <c r="I89" s="274">
        <f t="shared" si="18"/>
        <v>3.9996000000000005</v>
      </c>
      <c r="J89" s="250"/>
      <c r="K89" s="101">
        <f t="shared" si="15"/>
        <v>148</v>
      </c>
      <c r="L89" s="102">
        <f t="shared" si="16"/>
        <v>114.99600000000001</v>
      </c>
      <c r="M89" s="103">
        <f t="shared" si="13"/>
        <v>77.7</v>
      </c>
      <c r="N89" s="102">
        <f t="shared" si="19"/>
        <v>1.0064</v>
      </c>
      <c r="O89" s="104">
        <f t="shared" si="14"/>
        <v>0.68</v>
      </c>
    </row>
    <row r="90" spans="1:15" s="244" customFormat="1" ht="15" customHeight="1" x14ac:dyDescent="0.25">
      <c r="A90" s="343">
        <v>6</v>
      </c>
      <c r="B90" s="278">
        <v>60240</v>
      </c>
      <c r="C90" s="286" t="s">
        <v>74</v>
      </c>
      <c r="D90" s="341">
        <v>163</v>
      </c>
      <c r="E90" s="339"/>
      <c r="F90" s="339">
        <v>16.5</v>
      </c>
      <c r="G90" s="339">
        <v>57.7</v>
      </c>
      <c r="H90" s="339">
        <v>25.8</v>
      </c>
      <c r="I90" s="274">
        <f t="shared" si="18"/>
        <v>4.093</v>
      </c>
      <c r="J90" s="250"/>
      <c r="K90" s="101">
        <f t="shared" si="15"/>
        <v>163</v>
      </c>
      <c r="L90" s="102">
        <f t="shared" si="16"/>
        <v>136.10499999999999</v>
      </c>
      <c r="M90" s="103">
        <f t="shared" si="13"/>
        <v>83.5</v>
      </c>
      <c r="N90" s="118">
        <f t="shared" si="19"/>
        <v>0</v>
      </c>
      <c r="O90" s="104">
        <f t="shared" si="14"/>
        <v>0</v>
      </c>
    </row>
    <row r="91" spans="1:15" s="244" customFormat="1" ht="15" customHeight="1" x14ac:dyDescent="0.25">
      <c r="A91" s="343">
        <v>7</v>
      </c>
      <c r="B91" s="278">
        <v>60560</v>
      </c>
      <c r="C91" s="286" t="s">
        <v>75</v>
      </c>
      <c r="D91" s="341">
        <v>52</v>
      </c>
      <c r="E91" s="339"/>
      <c r="F91" s="339">
        <v>21.1</v>
      </c>
      <c r="G91" s="339">
        <v>46.2</v>
      </c>
      <c r="H91" s="339">
        <v>32.700000000000003</v>
      </c>
      <c r="I91" s="274">
        <f t="shared" si="18"/>
        <v>4.1160000000000005</v>
      </c>
      <c r="J91" s="250"/>
      <c r="K91" s="101">
        <f t="shared" si="15"/>
        <v>52</v>
      </c>
      <c r="L91" s="102">
        <f t="shared" si="16"/>
        <v>41.027999999999999</v>
      </c>
      <c r="M91" s="103">
        <f t="shared" si="13"/>
        <v>78.900000000000006</v>
      </c>
      <c r="N91" s="118">
        <f t="shared" si="19"/>
        <v>0</v>
      </c>
      <c r="O91" s="104">
        <f t="shared" si="14"/>
        <v>0</v>
      </c>
    </row>
    <row r="92" spans="1:15" s="244" customFormat="1" ht="15" customHeight="1" x14ac:dyDescent="0.25">
      <c r="A92" s="343">
        <v>8</v>
      </c>
      <c r="B92" s="278">
        <v>60660</v>
      </c>
      <c r="C92" s="286" t="s">
        <v>76</v>
      </c>
      <c r="D92" s="341">
        <v>24</v>
      </c>
      <c r="E92" s="339">
        <v>20.8</v>
      </c>
      <c r="F92" s="339">
        <v>25</v>
      </c>
      <c r="G92" s="339">
        <v>37.5</v>
      </c>
      <c r="H92" s="339">
        <v>16.7</v>
      </c>
      <c r="I92" s="274">
        <f t="shared" si="18"/>
        <v>3.5010000000000003</v>
      </c>
      <c r="J92" s="250"/>
      <c r="K92" s="101">
        <f t="shared" si="15"/>
        <v>24</v>
      </c>
      <c r="L92" s="102">
        <f t="shared" si="16"/>
        <v>13.008000000000003</v>
      </c>
      <c r="M92" s="103">
        <f t="shared" si="13"/>
        <v>54.2</v>
      </c>
      <c r="N92" s="118">
        <f t="shared" si="19"/>
        <v>4.9920000000000009</v>
      </c>
      <c r="O92" s="104">
        <f t="shared" si="14"/>
        <v>20.8</v>
      </c>
    </row>
    <row r="93" spans="1:15" s="244" customFormat="1" ht="15" customHeight="1" x14ac:dyDescent="0.25">
      <c r="A93" s="343">
        <v>9</v>
      </c>
      <c r="B93" s="278">
        <v>60001</v>
      </c>
      <c r="C93" s="286" t="s">
        <v>69</v>
      </c>
      <c r="D93" s="341">
        <v>77</v>
      </c>
      <c r="E93" s="339">
        <v>3.9</v>
      </c>
      <c r="F93" s="339">
        <v>41.6</v>
      </c>
      <c r="G93" s="339">
        <v>40.200000000000003</v>
      </c>
      <c r="H93" s="339">
        <v>14.3</v>
      </c>
      <c r="I93" s="274">
        <f t="shared" si="18"/>
        <v>3.6490000000000005</v>
      </c>
      <c r="J93" s="250"/>
      <c r="K93" s="101">
        <f t="shared" si="15"/>
        <v>77</v>
      </c>
      <c r="L93" s="102">
        <f t="shared" si="16"/>
        <v>41.965000000000003</v>
      </c>
      <c r="M93" s="103">
        <f t="shared" si="13"/>
        <v>54.5</v>
      </c>
      <c r="N93" s="118">
        <f t="shared" si="19"/>
        <v>3.0030000000000001</v>
      </c>
      <c r="O93" s="104">
        <f t="shared" si="14"/>
        <v>3.9</v>
      </c>
    </row>
    <row r="94" spans="1:15" s="244" customFormat="1" ht="15" customHeight="1" x14ac:dyDescent="0.25">
      <c r="A94" s="343">
        <v>10</v>
      </c>
      <c r="B94" s="278">
        <v>60701</v>
      </c>
      <c r="C94" s="286" t="s">
        <v>77</v>
      </c>
      <c r="D94" s="341">
        <v>47</v>
      </c>
      <c r="E94" s="339">
        <v>17</v>
      </c>
      <c r="F94" s="339">
        <v>36.200000000000003</v>
      </c>
      <c r="G94" s="339">
        <v>34</v>
      </c>
      <c r="H94" s="339">
        <v>12.8</v>
      </c>
      <c r="I94" s="274">
        <f t="shared" si="18"/>
        <v>3.4260000000000002</v>
      </c>
      <c r="J94" s="250"/>
      <c r="K94" s="101">
        <f t="shared" si="15"/>
        <v>47</v>
      </c>
      <c r="L94" s="102">
        <f t="shared" si="16"/>
        <v>21.995999999999999</v>
      </c>
      <c r="M94" s="103">
        <f t="shared" si="13"/>
        <v>46.8</v>
      </c>
      <c r="N94" s="118">
        <f t="shared" si="19"/>
        <v>7.99</v>
      </c>
      <c r="O94" s="104">
        <f t="shared" si="14"/>
        <v>17</v>
      </c>
    </row>
    <row r="95" spans="1:15" s="244" customFormat="1" ht="15" customHeight="1" x14ac:dyDescent="0.25">
      <c r="A95" s="343">
        <v>11</v>
      </c>
      <c r="B95" s="278">
        <v>60850</v>
      </c>
      <c r="C95" s="288" t="s">
        <v>78</v>
      </c>
      <c r="D95" s="341">
        <v>97</v>
      </c>
      <c r="E95" s="339">
        <v>3.1</v>
      </c>
      <c r="F95" s="339">
        <v>37.1</v>
      </c>
      <c r="G95" s="339">
        <v>44.3</v>
      </c>
      <c r="H95" s="339">
        <v>15.5</v>
      </c>
      <c r="I95" s="274">
        <f t="shared" si="18"/>
        <v>3.722</v>
      </c>
      <c r="J95" s="250"/>
      <c r="K95" s="101">
        <f t="shared" si="15"/>
        <v>97</v>
      </c>
      <c r="L95" s="102">
        <f t="shared" si="16"/>
        <v>58.005999999999993</v>
      </c>
      <c r="M95" s="103">
        <f t="shared" si="13"/>
        <v>59.8</v>
      </c>
      <c r="N95" s="102">
        <f t="shared" si="19"/>
        <v>3.0069999999999997</v>
      </c>
      <c r="O95" s="104">
        <f t="shared" si="14"/>
        <v>3.1</v>
      </c>
    </row>
    <row r="96" spans="1:15" s="244" customFormat="1" ht="15" customHeight="1" x14ac:dyDescent="0.25">
      <c r="A96" s="343">
        <v>12</v>
      </c>
      <c r="B96" s="278">
        <v>60910</v>
      </c>
      <c r="C96" s="286" t="s">
        <v>79</v>
      </c>
      <c r="D96" s="341">
        <v>79</v>
      </c>
      <c r="E96" s="339">
        <v>17.7</v>
      </c>
      <c r="F96" s="339">
        <v>30.4</v>
      </c>
      <c r="G96" s="339">
        <v>48.1</v>
      </c>
      <c r="H96" s="339">
        <v>3.8</v>
      </c>
      <c r="I96" s="274">
        <f t="shared" si="18"/>
        <v>3.38</v>
      </c>
      <c r="J96" s="250"/>
      <c r="K96" s="101">
        <f t="shared" si="15"/>
        <v>79</v>
      </c>
      <c r="L96" s="102">
        <f t="shared" si="16"/>
        <v>41.000999999999998</v>
      </c>
      <c r="M96" s="103">
        <f t="shared" si="13"/>
        <v>51.9</v>
      </c>
      <c r="N96" s="102">
        <f t="shared" si="19"/>
        <v>13.982999999999999</v>
      </c>
      <c r="O96" s="104">
        <f t="shared" si="14"/>
        <v>17.7</v>
      </c>
    </row>
    <row r="97" spans="1:15" s="244" customFormat="1" ht="15" customHeight="1" x14ac:dyDescent="0.25">
      <c r="A97" s="343">
        <v>13</v>
      </c>
      <c r="B97" s="278">
        <v>60980</v>
      </c>
      <c r="C97" s="286" t="s">
        <v>80</v>
      </c>
      <c r="D97" s="341">
        <v>65</v>
      </c>
      <c r="E97" s="339">
        <v>1.5</v>
      </c>
      <c r="F97" s="339">
        <v>38.5</v>
      </c>
      <c r="G97" s="339">
        <v>49.2</v>
      </c>
      <c r="H97" s="339">
        <v>10.8</v>
      </c>
      <c r="I97" s="274">
        <f t="shared" si="18"/>
        <v>3.6930000000000001</v>
      </c>
      <c r="J97" s="250"/>
      <c r="K97" s="101">
        <f t="shared" si="15"/>
        <v>65</v>
      </c>
      <c r="L97" s="102">
        <f t="shared" si="16"/>
        <v>39</v>
      </c>
      <c r="M97" s="103">
        <f t="shared" si="13"/>
        <v>60</v>
      </c>
      <c r="N97" s="102">
        <f t="shared" si="19"/>
        <v>0.97499999999999998</v>
      </c>
      <c r="O97" s="104">
        <f t="shared" si="14"/>
        <v>1.5</v>
      </c>
    </row>
    <row r="98" spans="1:15" s="244" customFormat="1" ht="15" customHeight="1" x14ac:dyDescent="0.25">
      <c r="A98" s="343">
        <v>14</v>
      </c>
      <c r="B98" s="278">
        <v>61080</v>
      </c>
      <c r="C98" s="286" t="s">
        <v>81</v>
      </c>
      <c r="D98" s="341">
        <v>70</v>
      </c>
      <c r="E98" s="339">
        <v>2.9</v>
      </c>
      <c r="F98" s="339">
        <v>17.100000000000001</v>
      </c>
      <c r="G98" s="339">
        <v>58.6</v>
      </c>
      <c r="H98" s="339">
        <v>21.4</v>
      </c>
      <c r="I98" s="274">
        <f t="shared" si="18"/>
        <v>3.9849999999999999</v>
      </c>
      <c r="J98" s="250"/>
      <c r="K98" s="101">
        <f t="shared" si="15"/>
        <v>70</v>
      </c>
      <c r="L98" s="102">
        <f t="shared" si="16"/>
        <v>56</v>
      </c>
      <c r="M98" s="103">
        <f t="shared" si="13"/>
        <v>80</v>
      </c>
      <c r="N98" s="102">
        <f t="shared" si="19"/>
        <v>2.0299999999999998</v>
      </c>
      <c r="O98" s="104">
        <f t="shared" si="14"/>
        <v>2.9</v>
      </c>
    </row>
    <row r="99" spans="1:15" s="244" customFormat="1" ht="15" customHeight="1" x14ac:dyDescent="0.25">
      <c r="A99" s="343">
        <v>15</v>
      </c>
      <c r="B99" s="278">
        <v>61150</v>
      </c>
      <c r="C99" s="286" t="s">
        <v>82</v>
      </c>
      <c r="D99" s="341">
        <v>85</v>
      </c>
      <c r="E99" s="339"/>
      <c r="F99" s="339">
        <v>23.5</v>
      </c>
      <c r="G99" s="339">
        <v>62.4</v>
      </c>
      <c r="H99" s="339">
        <v>14.1</v>
      </c>
      <c r="I99" s="274">
        <f t="shared" si="18"/>
        <v>3.9060000000000001</v>
      </c>
      <c r="J99" s="250"/>
      <c r="K99" s="101">
        <f t="shared" si="15"/>
        <v>85</v>
      </c>
      <c r="L99" s="102">
        <f t="shared" si="16"/>
        <v>65.025000000000006</v>
      </c>
      <c r="M99" s="103">
        <f t="shared" si="13"/>
        <v>76.5</v>
      </c>
      <c r="N99" s="102">
        <f t="shared" si="19"/>
        <v>0</v>
      </c>
      <c r="O99" s="104">
        <f t="shared" si="14"/>
        <v>0</v>
      </c>
    </row>
    <row r="100" spans="1:15" s="244" customFormat="1" ht="15" customHeight="1" x14ac:dyDescent="0.25">
      <c r="A100" s="343">
        <v>16</v>
      </c>
      <c r="B100" s="278">
        <v>61210</v>
      </c>
      <c r="C100" s="286" t="s">
        <v>83</v>
      </c>
      <c r="D100" s="341">
        <v>72</v>
      </c>
      <c r="E100" s="339">
        <v>11.1</v>
      </c>
      <c r="F100" s="339">
        <v>29.2</v>
      </c>
      <c r="G100" s="339">
        <v>47.2</v>
      </c>
      <c r="H100" s="339">
        <v>12.5</v>
      </c>
      <c r="I100" s="274">
        <f t="shared" si="18"/>
        <v>3.6110000000000002</v>
      </c>
      <c r="J100" s="250"/>
      <c r="K100" s="101">
        <f t="shared" si="15"/>
        <v>72</v>
      </c>
      <c r="L100" s="102">
        <f t="shared" si="16"/>
        <v>42.984000000000009</v>
      </c>
      <c r="M100" s="103">
        <f t="shared" si="13"/>
        <v>59.7</v>
      </c>
      <c r="N100" s="102">
        <f t="shared" si="19"/>
        <v>7.9919999999999991</v>
      </c>
      <c r="O100" s="104">
        <f t="shared" si="14"/>
        <v>11.1</v>
      </c>
    </row>
    <row r="101" spans="1:15" s="244" customFormat="1" ht="15" customHeight="1" x14ac:dyDescent="0.25">
      <c r="A101" s="343">
        <v>17</v>
      </c>
      <c r="B101" s="278">
        <v>61290</v>
      </c>
      <c r="C101" s="286" t="s">
        <v>84</v>
      </c>
      <c r="D101" s="341">
        <v>81</v>
      </c>
      <c r="E101" s="339">
        <v>9.9</v>
      </c>
      <c r="F101" s="339">
        <v>40.700000000000003</v>
      </c>
      <c r="G101" s="339">
        <v>45.7</v>
      </c>
      <c r="H101" s="339">
        <v>3.7</v>
      </c>
      <c r="I101" s="274">
        <f t="shared" si="18"/>
        <v>3.4320000000000004</v>
      </c>
      <c r="J101" s="250"/>
      <c r="K101" s="101">
        <f t="shared" si="15"/>
        <v>81</v>
      </c>
      <c r="L101" s="102">
        <f t="shared" si="16"/>
        <v>40.014000000000003</v>
      </c>
      <c r="M101" s="103">
        <f t="shared" si="13"/>
        <v>49.400000000000006</v>
      </c>
      <c r="N101" s="102">
        <f t="shared" si="19"/>
        <v>8.0190000000000001</v>
      </c>
      <c r="O101" s="104">
        <f t="shared" si="14"/>
        <v>9.9</v>
      </c>
    </row>
    <row r="102" spans="1:15" s="244" customFormat="1" ht="15" customHeight="1" x14ac:dyDescent="0.25">
      <c r="A102" s="343">
        <v>18</v>
      </c>
      <c r="B102" s="278">
        <v>61340</v>
      </c>
      <c r="C102" s="286" t="s">
        <v>85</v>
      </c>
      <c r="D102" s="341">
        <v>96</v>
      </c>
      <c r="E102" s="339">
        <v>3.1</v>
      </c>
      <c r="F102" s="339">
        <v>17.8</v>
      </c>
      <c r="G102" s="339">
        <v>53.1</v>
      </c>
      <c r="H102" s="339">
        <v>26</v>
      </c>
      <c r="I102" s="274">
        <f t="shared" si="18"/>
        <v>4.0199999999999996</v>
      </c>
      <c r="J102" s="250"/>
      <c r="K102" s="101">
        <f t="shared" si="15"/>
        <v>96</v>
      </c>
      <c r="L102" s="102">
        <f t="shared" si="16"/>
        <v>75.935999999999993</v>
      </c>
      <c r="M102" s="103">
        <f t="shared" si="13"/>
        <v>79.099999999999994</v>
      </c>
      <c r="N102" s="102">
        <f t="shared" si="19"/>
        <v>2.9760000000000004</v>
      </c>
      <c r="O102" s="104">
        <f t="shared" si="14"/>
        <v>3.1</v>
      </c>
    </row>
    <row r="103" spans="1:15" s="244" customFormat="1" ht="15" customHeight="1" x14ac:dyDescent="0.25">
      <c r="A103" s="343">
        <v>19</v>
      </c>
      <c r="B103" s="278">
        <v>61390</v>
      </c>
      <c r="C103" s="286" t="s">
        <v>86</v>
      </c>
      <c r="D103" s="341">
        <v>87</v>
      </c>
      <c r="E103" s="339">
        <v>6.9</v>
      </c>
      <c r="F103" s="339">
        <v>27.6</v>
      </c>
      <c r="G103" s="339">
        <v>48.3</v>
      </c>
      <c r="H103" s="339">
        <v>17.2</v>
      </c>
      <c r="I103" s="274">
        <f t="shared" si="18"/>
        <v>3.758</v>
      </c>
      <c r="J103" s="250"/>
      <c r="K103" s="101">
        <f t="shared" si="15"/>
        <v>87</v>
      </c>
      <c r="L103" s="102">
        <f t="shared" si="16"/>
        <v>56.984999999999999</v>
      </c>
      <c r="M103" s="103">
        <f t="shared" si="13"/>
        <v>65.5</v>
      </c>
      <c r="N103" s="102">
        <f t="shared" si="19"/>
        <v>6.003000000000001</v>
      </c>
      <c r="O103" s="104">
        <f t="shared" si="14"/>
        <v>6.9</v>
      </c>
    </row>
    <row r="104" spans="1:15" s="244" customFormat="1" ht="15" customHeight="1" x14ac:dyDescent="0.25">
      <c r="A104" s="343">
        <v>20</v>
      </c>
      <c r="B104" s="278">
        <v>61410</v>
      </c>
      <c r="C104" s="286" t="s">
        <v>87</v>
      </c>
      <c r="D104" s="341">
        <v>91</v>
      </c>
      <c r="E104" s="339">
        <v>4.4000000000000004</v>
      </c>
      <c r="F104" s="339">
        <v>13.2</v>
      </c>
      <c r="G104" s="339">
        <v>53.8</v>
      </c>
      <c r="H104" s="339">
        <v>28.6</v>
      </c>
      <c r="I104" s="274">
        <f t="shared" si="18"/>
        <v>4.0659999999999998</v>
      </c>
      <c r="J104" s="250"/>
      <c r="K104" s="101">
        <f t="shared" si="15"/>
        <v>91</v>
      </c>
      <c r="L104" s="102">
        <f t="shared" si="16"/>
        <v>74.984000000000009</v>
      </c>
      <c r="M104" s="103">
        <f t="shared" si="13"/>
        <v>82.4</v>
      </c>
      <c r="N104" s="102">
        <f t="shared" si="19"/>
        <v>4.0040000000000004</v>
      </c>
      <c r="O104" s="104">
        <f t="shared" si="14"/>
        <v>4.4000000000000004</v>
      </c>
    </row>
    <row r="105" spans="1:15" s="244" customFormat="1" ht="15" customHeight="1" x14ac:dyDescent="0.25">
      <c r="A105" s="343">
        <v>21</v>
      </c>
      <c r="B105" s="278">
        <v>61430</v>
      </c>
      <c r="C105" s="286" t="s">
        <v>108</v>
      </c>
      <c r="D105" s="341">
        <v>200</v>
      </c>
      <c r="E105" s="339">
        <v>5</v>
      </c>
      <c r="F105" s="339">
        <v>16</v>
      </c>
      <c r="G105" s="339">
        <v>47.5</v>
      </c>
      <c r="H105" s="339">
        <v>31.5</v>
      </c>
      <c r="I105" s="274">
        <f t="shared" si="18"/>
        <v>4.0549999999999997</v>
      </c>
      <c r="J105" s="250"/>
      <c r="K105" s="101">
        <f t="shared" si="15"/>
        <v>200</v>
      </c>
      <c r="L105" s="102">
        <f t="shared" si="16"/>
        <v>158</v>
      </c>
      <c r="M105" s="103">
        <f t="shared" si="13"/>
        <v>79</v>
      </c>
      <c r="N105" s="102">
        <f t="shared" si="19"/>
        <v>10</v>
      </c>
      <c r="O105" s="104">
        <f t="shared" si="14"/>
        <v>5</v>
      </c>
    </row>
    <row r="106" spans="1:15" s="244" customFormat="1" ht="15" customHeight="1" x14ac:dyDescent="0.25">
      <c r="A106" s="343">
        <v>22</v>
      </c>
      <c r="B106" s="278">
        <v>61440</v>
      </c>
      <c r="C106" s="286" t="s">
        <v>88</v>
      </c>
      <c r="D106" s="341">
        <v>218</v>
      </c>
      <c r="E106" s="339">
        <v>0.92</v>
      </c>
      <c r="F106" s="339">
        <v>22.9</v>
      </c>
      <c r="G106" s="339">
        <v>55.5</v>
      </c>
      <c r="H106" s="339">
        <v>20.6</v>
      </c>
      <c r="I106" s="274">
        <f t="shared" si="18"/>
        <v>3.9553999999999996</v>
      </c>
      <c r="J106" s="250"/>
      <c r="K106" s="101">
        <f t="shared" si="15"/>
        <v>218</v>
      </c>
      <c r="L106" s="102">
        <f t="shared" si="16"/>
        <v>165.898</v>
      </c>
      <c r="M106" s="103">
        <f t="shared" si="13"/>
        <v>76.099999999999994</v>
      </c>
      <c r="N106" s="102">
        <f t="shared" si="19"/>
        <v>2.0055999999999998</v>
      </c>
      <c r="O106" s="104">
        <f t="shared" si="14"/>
        <v>0.92</v>
      </c>
    </row>
    <row r="107" spans="1:15" s="244" customFormat="1" ht="15" customHeight="1" x14ac:dyDescent="0.25">
      <c r="A107" s="343">
        <v>23</v>
      </c>
      <c r="B107" s="278">
        <v>61450</v>
      </c>
      <c r="C107" s="286" t="s">
        <v>107</v>
      </c>
      <c r="D107" s="341">
        <v>121</v>
      </c>
      <c r="E107" s="339">
        <v>4.0999999999999996</v>
      </c>
      <c r="F107" s="339">
        <v>19.899999999999999</v>
      </c>
      <c r="G107" s="339">
        <v>38.799999999999997</v>
      </c>
      <c r="H107" s="339">
        <v>37.200000000000003</v>
      </c>
      <c r="I107" s="274">
        <f t="shared" si="18"/>
        <v>4.0909999999999993</v>
      </c>
      <c r="J107" s="250"/>
      <c r="K107" s="101">
        <f t="shared" si="15"/>
        <v>121</v>
      </c>
      <c r="L107" s="102">
        <f t="shared" si="16"/>
        <v>91.96</v>
      </c>
      <c r="M107" s="103">
        <f t="shared" si="13"/>
        <v>76</v>
      </c>
      <c r="N107" s="102">
        <f t="shared" si="19"/>
        <v>4.9609999999999994</v>
      </c>
      <c r="O107" s="104">
        <f t="shared" si="14"/>
        <v>4.0999999999999996</v>
      </c>
    </row>
    <row r="108" spans="1:15" s="244" customFormat="1" ht="15" customHeight="1" x14ac:dyDescent="0.25">
      <c r="A108" s="343">
        <v>24</v>
      </c>
      <c r="B108" s="278">
        <v>61470</v>
      </c>
      <c r="C108" s="286" t="s">
        <v>89</v>
      </c>
      <c r="D108" s="341">
        <v>100</v>
      </c>
      <c r="E108" s="339">
        <v>7</v>
      </c>
      <c r="F108" s="339">
        <v>25</v>
      </c>
      <c r="G108" s="339">
        <v>53</v>
      </c>
      <c r="H108" s="339">
        <v>15</v>
      </c>
      <c r="I108" s="274">
        <f t="shared" si="18"/>
        <v>3.76</v>
      </c>
      <c r="J108" s="250"/>
      <c r="K108" s="101">
        <f t="shared" si="15"/>
        <v>100</v>
      </c>
      <c r="L108" s="102">
        <f t="shared" si="16"/>
        <v>68</v>
      </c>
      <c r="M108" s="103">
        <f t="shared" si="13"/>
        <v>68</v>
      </c>
      <c r="N108" s="102">
        <f t="shared" si="19"/>
        <v>7</v>
      </c>
      <c r="O108" s="104">
        <f t="shared" si="14"/>
        <v>7</v>
      </c>
    </row>
    <row r="109" spans="1:15" s="244" customFormat="1" ht="15" customHeight="1" x14ac:dyDescent="0.25">
      <c r="A109" s="343">
        <v>25</v>
      </c>
      <c r="B109" s="278">
        <v>61490</v>
      </c>
      <c r="C109" s="286" t="s">
        <v>109</v>
      </c>
      <c r="D109" s="341">
        <v>231</v>
      </c>
      <c r="E109" s="339">
        <v>1.7</v>
      </c>
      <c r="F109" s="339">
        <v>19.5</v>
      </c>
      <c r="G109" s="339">
        <v>55.9</v>
      </c>
      <c r="H109" s="339">
        <v>22.9</v>
      </c>
      <c r="I109" s="274">
        <f t="shared" si="18"/>
        <v>4</v>
      </c>
      <c r="J109" s="250"/>
      <c r="K109" s="101">
        <f t="shared" si="15"/>
        <v>231</v>
      </c>
      <c r="L109" s="102">
        <f t="shared" si="16"/>
        <v>182.02799999999999</v>
      </c>
      <c r="M109" s="103">
        <f t="shared" si="13"/>
        <v>78.8</v>
      </c>
      <c r="N109" s="102">
        <f t="shared" si="19"/>
        <v>3.927</v>
      </c>
      <c r="O109" s="104">
        <f t="shared" si="14"/>
        <v>1.7</v>
      </c>
    </row>
    <row r="110" spans="1:15" s="244" customFormat="1" ht="15" customHeight="1" x14ac:dyDescent="0.25">
      <c r="A110" s="343">
        <v>26</v>
      </c>
      <c r="B110" s="278">
        <v>61500</v>
      </c>
      <c r="C110" s="286" t="s">
        <v>110</v>
      </c>
      <c r="D110" s="341">
        <v>209</v>
      </c>
      <c r="E110" s="339">
        <v>1.9</v>
      </c>
      <c r="F110" s="339">
        <v>6.7</v>
      </c>
      <c r="G110" s="339">
        <v>42.6</v>
      </c>
      <c r="H110" s="339">
        <v>48.8</v>
      </c>
      <c r="I110" s="274">
        <f t="shared" si="18"/>
        <v>4.383</v>
      </c>
      <c r="J110" s="250"/>
      <c r="K110" s="101">
        <f t="shared" si="15"/>
        <v>209</v>
      </c>
      <c r="L110" s="102">
        <f t="shared" si="16"/>
        <v>191.02600000000001</v>
      </c>
      <c r="M110" s="103">
        <f t="shared" si="13"/>
        <v>91.4</v>
      </c>
      <c r="N110" s="102">
        <f t="shared" si="19"/>
        <v>3.9709999999999996</v>
      </c>
      <c r="O110" s="104">
        <f t="shared" si="14"/>
        <v>1.9</v>
      </c>
    </row>
    <row r="111" spans="1:15" s="244" customFormat="1" ht="15" customHeight="1" x14ac:dyDescent="0.25">
      <c r="A111" s="343">
        <v>27</v>
      </c>
      <c r="B111" s="278">
        <v>61510</v>
      </c>
      <c r="C111" s="286" t="s">
        <v>90</v>
      </c>
      <c r="D111" s="341">
        <v>171</v>
      </c>
      <c r="E111" s="339">
        <v>0.57999999999999996</v>
      </c>
      <c r="F111" s="339">
        <v>13.5</v>
      </c>
      <c r="G111" s="339">
        <v>60.8</v>
      </c>
      <c r="H111" s="339">
        <v>25.1</v>
      </c>
      <c r="I111" s="274">
        <f t="shared" si="18"/>
        <v>4.1036000000000001</v>
      </c>
      <c r="J111" s="250"/>
      <c r="K111" s="101">
        <f t="shared" si="15"/>
        <v>171</v>
      </c>
      <c r="L111" s="102">
        <f t="shared" si="16"/>
        <v>146.88900000000001</v>
      </c>
      <c r="M111" s="103">
        <f t="shared" si="13"/>
        <v>85.9</v>
      </c>
      <c r="N111" s="118">
        <f t="shared" si="19"/>
        <v>0.9917999999999999</v>
      </c>
      <c r="O111" s="104">
        <f t="shared" si="14"/>
        <v>0.57999999999999996</v>
      </c>
    </row>
    <row r="112" spans="1:15" s="244" customFormat="1" ht="15" customHeight="1" x14ac:dyDescent="0.25">
      <c r="A112" s="343">
        <v>28</v>
      </c>
      <c r="B112" s="277">
        <v>61520</v>
      </c>
      <c r="C112" s="286" t="s">
        <v>111</v>
      </c>
      <c r="D112" s="341">
        <v>225</v>
      </c>
      <c r="E112" s="339">
        <v>1.3</v>
      </c>
      <c r="F112" s="339">
        <v>23.6</v>
      </c>
      <c r="G112" s="339">
        <v>57.8</v>
      </c>
      <c r="H112" s="339">
        <v>17.3</v>
      </c>
      <c r="I112" s="274">
        <f t="shared" si="18"/>
        <v>3.911</v>
      </c>
      <c r="J112" s="250"/>
      <c r="K112" s="101">
        <f t="shared" si="15"/>
        <v>225</v>
      </c>
      <c r="L112" s="102">
        <f t="shared" si="16"/>
        <v>168.97499999999999</v>
      </c>
      <c r="M112" s="103">
        <f t="shared" si="13"/>
        <v>75.099999999999994</v>
      </c>
      <c r="N112" s="102">
        <f t="shared" si="19"/>
        <v>2.9249999999999998</v>
      </c>
      <c r="O112" s="104">
        <f t="shared" si="14"/>
        <v>1.3</v>
      </c>
    </row>
    <row r="113" spans="1:15" s="244" customFormat="1" ht="15" customHeight="1" x14ac:dyDescent="0.25">
      <c r="A113" s="343">
        <v>29</v>
      </c>
      <c r="B113" s="278">
        <v>61540</v>
      </c>
      <c r="C113" s="285" t="s">
        <v>105</v>
      </c>
      <c r="D113" s="351">
        <v>49</v>
      </c>
      <c r="E113" s="348"/>
      <c r="F113" s="348">
        <v>16.399999999999999</v>
      </c>
      <c r="G113" s="348">
        <v>57.1</v>
      </c>
      <c r="H113" s="348">
        <v>26.5</v>
      </c>
      <c r="I113" s="274">
        <f t="shared" si="18"/>
        <v>4.101</v>
      </c>
      <c r="J113" s="250"/>
      <c r="K113" s="101">
        <f t="shared" si="15"/>
        <v>49</v>
      </c>
      <c r="L113" s="102">
        <f t="shared" si="16"/>
        <v>40.963999999999999</v>
      </c>
      <c r="M113" s="103">
        <f t="shared" si="13"/>
        <v>83.6</v>
      </c>
      <c r="N113" s="102">
        <f t="shared" si="19"/>
        <v>0</v>
      </c>
      <c r="O113" s="104">
        <f t="shared" si="14"/>
        <v>0</v>
      </c>
    </row>
    <row r="114" spans="1:15" s="336" customFormat="1" ht="15" customHeight="1" x14ac:dyDescent="0.25">
      <c r="A114" s="343">
        <v>30</v>
      </c>
      <c r="B114" s="278">
        <v>61560</v>
      </c>
      <c r="C114" s="347" t="s">
        <v>114</v>
      </c>
      <c r="D114" s="415" t="s">
        <v>133</v>
      </c>
      <c r="E114" s="416" t="s">
        <v>133</v>
      </c>
      <c r="F114" s="416" t="s">
        <v>133</v>
      </c>
      <c r="G114" s="416" t="s">
        <v>133</v>
      </c>
      <c r="H114" s="416" t="s">
        <v>133</v>
      </c>
      <c r="I114" s="417"/>
      <c r="J114" s="418"/>
      <c r="K114" s="449" t="s">
        <v>133</v>
      </c>
      <c r="L114" s="416" t="s">
        <v>133</v>
      </c>
      <c r="M114" s="416" t="s">
        <v>133</v>
      </c>
      <c r="N114" s="416" t="s">
        <v>133</v>
      </c>
      <c r="O114" s="417" t="s">
        <v>133</v>
      </c>
    </row>
    <row r="115" spans="1:15" s="336" customFormat="1" ht="15" customHeight="1" thickBot="1" x14ac:dyDescent="0.3">
      <c r="A115" s="343">
        <v>31</v>
      </c>
      <c r="B115" s="283">
        <v>61570</v>
      </c>
      <c r="C115" s="347" t="s">
        <v>123</v>
      </c>
      <c r="D115" s="415" t="s">
        <v>133</v>
      </c>
      <c r="E115" s="416" t="s">
        <v>133</v>
      </c>
      <c r="F115" s="416" t="s">
        <v>133</v>
      </c>
      <c r="G115" s="416" t="s">
        <v>133</v>
      </c>
      <c r="H115" s="416" t="s">
        <v>133</v>
      </c>
      <c r="I115" s="423"/>
      <c r="J115" s="418"/>
      <c r="K115" s="446" t="s">
        <v>133</v>
      </c>
      <c r="L115" s="450" t="s">
        <v>133</v>
      </c>
      <c r="M115" s="450" t="s">
        <v>133</v>
      </c>
      <c r="N115" s="450" t="s">
        <v>133</v>
      </c>
      <c r="O115" s="444" t="s">
        <v>133</v>
      </c>
    </row>
    <row r="116" spans="1:15" s="244" customFormat="1" ht="15" customHeight="1" thickBot="1" x14ac:dyDescent="0.3">
      <c r="A116" s="267"/>
      <c r="B116" s="290"/>
      <c r="C116" s="264" t="s">
        <v>106</v>
      </c>
      <c r="D116" s="268">
        <f>SUM(D117:D124)</f>
        <v>585</v>
      </c>
      <c r="E116" s="269">
        <v>2.9124999999999996</v>
      </c>
      <c r="F116" s="269">
        <v>28.142857142857142</v>
      </c>
      <c r="G116" s="269">
        <v>44.387499999999996</v>
      </c>
      <c r="H116" s="269">
        <v>28.074999999999999</v>
      </c>
      <c r="I116" s="270">
        <f>AVERAGE(I117:I124)</f>
        <v>3.9762500000000003</v>
      </c>
      <c r="J116" s="250"/>
      <c r="K116" s="114">
        <f t="shared" si="15"/>
        <v>585</v>
      </c>
      <c r="L116" s="115">
        <f>SUM(L117:L124)</f>
        <v>408.125</v>
      </c>
      <c r="M116" s="116">
        <f t="shared" si="13"/>
        <v>72.462499999999991</v>
      </c>
      <c r="N116" s="115">
        <f>SUM(N117:N124)</f>
        <v>14.911</v>
      </c>
      <c r="O116" s="117">
        <f t="shared" si="14"/>
        <v>2.9124999999999996</v>
      </c>
    </row>
    <row r="117" spans="1:15" s="244" customFormat="1" ht="15" customHeight="1" x14ac:dyDescent="0.25">
      <c r="A117" s="342">
        <v>1</v>
      </c>
      <c r="B117" s="197">
        <v>70020</v>
      </c>
      <c r="C117" s="192" t="s">
        <v>91</v>
      </c>
      <c r="D117" s="349">
        <v>82</v>
      </c>
      <c r="E117" s="350"/>
      <c r="F117" s="350">
        <v>3.7</v>
      </c>
      <c r="G117" s="350">
        <v>17.100000000000001</v>
      </c>
      <c r="H117" s="350">
        <v>79.2</v>
      </c>
      <c r="I117" s="273">
        <f t="shared" ref="I117:I124" si="20">(E117*2+F117*3+G117*4+H117*5)/100</f>
        <v>4.7549999999999999</v>
      </c>
      <c r="J117" s="250"/>
      <c r="K117" s="410">
        <f t="shared" si="15"/>
        <v>82</v>
      </c>
      <c r="L117" s="411">
        <f t="shared" si="16"/>
        <v>78.966000000000008</v>
      </c>
      <c r="M117" s="412">
        <f t="shared" si="13"/>
        <v>96.300000000000011</v>
      </c>
      <c r="N117" s="411">
        <f t="shared" si="19"/>
        <v>0</v>
      </c>
      <c r="O117" s="413">
        <f t="shared" si="14"/>
        <v>0</v>
      </c>
    </row>
    <row r="118" spans="1:15" s="244" customFormat="1" ht="15" customHeight="1" x14ac:dyDescent="0.25">
      <c r="A118" s="343">
        <v>2</v>
      </c>
      <c r="B118" s="278">
        <v>70110</v>
      </c>
      <c r="C118" s="193" t="s">
        <v>94</v>
      </c>
      <c r="D118" s="351">
        <v>62</v>
      </c>
      <c r="E118" s="348">
        <v>1.6</v>
      </c>
      <c r="F118" s="348">
        <v>16.100000000000001</v>
      </c>
      <c r="G118" s="348">
        <v>50</v>
      </c>
      <c r="H118" s="348">
        <v>32.299999999999997</v>
      </c>
      <c r="I118" s="274">
        <f t="shared" si="20"/>
        <v>4.13</v>
      </c>
      <c r="J118" s="250"/>
      <c r="K118" s="101">
        <f t="shared" si="15"/>
        <v>62</v>
      </c>
      <c r="L118" s="102">
        <f t="shared" si="16"/>
        <v>51.025999999999996</v>
      </c>
      <c r="M118" s="103">
        <f t="shared" si="13"/>
        <v>82.3</v>
      </c>
      <c r="N118" s="102">
        <f t="shared" si="19"/>
        <v>0.99199999999999999</v>
      </c>
      <c r="O118" s="104">
        <f t="shared" si="14"/>
        <v>1.6</v>
      </c>
    </row>
    <row r="119" spans="1:15" s="244" customFormat="1" ht="15" customHeight="1" x14ac:dyDescent="0.25">
      <c r="A119" s="343">
        <v>3</v>
      </c>
      <c r="B119" s="278">
        <v>70021</v>
      </c>
      <c r="C119" s="193" t="s">
        <v>92</v>
      </c>
      <c r="D119" s="351">
        <v>45</v>
      </c>
      <c r="E119" s="348"/>
      <c r="F119" s="348"/>
      <c r="G119" s="348">
        <v>42.2</v>
      </c>
      <c r="H119" s="348">
        <v>57.8</v>
      </c>
      <c r="I119" s="274">
        <f t="shared" si="20"/>
        <v>4.5780000000000003</v>
      </c>
      <c r="J119" s="250"/>
      <c r="K119" s="101">
        <f t="shared" si="15"/>
        <v>45</v>
      </c>
      <c r="L119" s="102">
        <f t="shared" si="16"/>
        <v>45</v>
      </c>
      <c r="M119" s="103">
        <f t="shared" si="13"/>
        <v>100</v>
      </c>
      <c r="N119" s="102">
        <f t="shared" si="19"/>
        <v>0</v>
      </c>
      <c r="O119" s="104">
        <f t="shared" si="14"/>
        <v>0</v>
      </c>
    </row>
    <row r="120" spans="1:15" s="244" customFormat="1" ht="15" customHeight="1" x14ac:dyDescent="0.25">
      <c r="A120" s="343">
        <v>4</v>
      </c>
      <c r="B120" s="278">
        <v>70040</v>
      </c>
      <c r="C120" s="193" t="s">
        <v>93</v>
      </c>
      <c r="D120" s="351">
        <v>21</v>
      </c>
      <c r="E120" s="348"/>
      <c r="F120" s="348">
        <v>9.5</v>
      </c>
      <c r="G120" s="348">
        <v>81</v>
      </c>
      <c r="H120" s="348">
        <v>9.5</v>
      </c>
      <c r="I120" s="274">
        <f t="shared" si="20"/>
        <v>4</v>
      </c>
      <c r="J120" s="250"/>
      <c r="K120" s="101">
        <f t="shared" si="15"/>
        <v>21</v>
      </c>
      <c r="L120" s="102">
        <f t="shared" si="16"/>
        <v>19.004999999999999</v>
      </c>
      <c r="M120" s="103">
        <f t="shared" si="13"/>
        <v>90.5</v>
      </c>
      <c r="N120" s="102">
        <f t="shared" si="19"/>
        <v>0</v>
      </c>
      <c r="O120" s="104">
        <f t="shared" si="14"/>
        <v>0</v>
      </c>
    </row>
    <row r="121" spans="1:15" s="244" customFormat="1" ht="15" customHeight="1" x14ac:dyDescent="0.25">
      <c r="A121" s="343">
        <v>5</v>
      </c>
      <c r="B121" s="278">
        <v>70100</v>
      </c>
      <c r="C121" s="193" t="s">
        <v>124</v>
      </c>
      <c r="D121" s="351">
        <v>77</v>
      </c>
      <c r="E121" s="348"/>
      <c r="F121" s="348">
        <v>27.3</v>
      </c>
      <c r="G121" s="348">
        <v>61</v>
      </c>
      <c r="H121" s="348">
        <v>11.7</v>
      </c>
      <c r="I121" s="274">
        <f t="shared" si="20"/>
        <v>3.8439999999999999</v>
      </c>
      <c r="J121" s="250"/>
      <c r="K121" s="101">
        <f t="shared" si="15"/>
        <v>77</v>
      </c>
      <c r="L121" s="102">
        <f t="shared" si="16"/>
        <v>55.979000000000006</v>
      </c>
      <c r="M121" s="103">
        <f t="shared" si="13"/>
        <v>72.7</v>
      </c>
      <c r="N121" s="102">
        <f t="shared" si="19"/>
        <v>0</v>
      </c>
      <c r="O121" s="104">
        <f t="shared" si="14"/>
        <v>0</v>
      </c>
    </row>
    <row r="122" spans="1:15" s="244" customFormat="1" ht="15" customHeight="1" x14ac:dyDescent="0.25">
      <c r="A122" s="343">
        <v>6</v>
      </c>
      <c r="B122" s="282">
        <v>70270</v>
      </c>
      <c r="C122" s="193" t="s">
        <v>95</v>
      </c>
      <c r="D122" s="351">
        <v>50</v>
      </c>
      <c r="E122" s="348">
        <v>10</v>
      </c>
      <c r="F122" s="348">
        <v>34</v>
      </c>
      <c r="G122" s="348">
        <v>38</v>
      </c>
      <c r="H122" s="348">
        <v>18</v>
      </c>
      <c r="I122" s="274">
        <f t="shared" si="20"/>
        <v>3.64</v>
      </c>
      <c r="J122" s="250"/>
      <c r="K122" s="101">
        <f t="shared" si="15"/>
        <v>50</v>
      </c>
      <c r="L122" s="102">
        <f t="shared" si="16"/>
        <v>28</v>
      </c>
      <c r="M122" s="103">
        <f t="shared" si="13"/>
        <v>56</v>
      </c>
      <c r="N122" s="102">
        <f t="shared" si="19"/>
        <v>5</v>
      </c>
      <c r="O122" s="109">
        <f t="shared" si="14"/>
        <v>10</v>
      </c>
    </row>
    <row r="123" spans="1:15" s="244" customFormat="1" ht="15" customHeight="1" x14ac:dyDescent="0.25">
      <c r="A123" s="343">
        <v>7</v>
      </c>
      <c r="B123" s="282">
        <v>70510</v>
      </c>
      <c r="C123" s="193" t="s">
        <v>96</v>
      </c>
      <c r="D123" s="351">
        <v>43</v>
      </c>
      <c r="E123" s="348">
        <v>9.3000000000000007</v>
      </c>
      <c r="F123" s="348">
        <v>67.400000000000006</v>
      </c>
      <c r="G123" s="348">
        <v>20.9</v>
      </c>
      <c r="H123" s="348">
        <v>2.4</v>
      </c>
      <c r="I123" s="274">
        <f t="shared" si="20"/>
        <v>3.1639999999999997</v>
      </c>
      <c r="J123" s="250"/>
      <c r="K123" s="101">
        <f t="shared" si="15"/>
        <v>43</v>
      </c>
      <c r="L123" s="102">
        <f t="shared" si="16"/>
        <v>10.018999999999998</v>
      </c>
      <c r="M123" s="103">
        <f t="shared" si="13"/>
        <v>23.299999999999997</v>
      </c>
      <c r="N123" s="102">
        <f t="shared" si="19"/>
        <v>3.9990000000000006</v>
      </c>
      <c r="O123" s="104">
        <f t="shared" si="14"/>
        <v>9.3000000000000007</v>
      </c>
    </row>
    <row r="124" spans="1:15" s="244" customFormat="1" ht="15" customHeight="1" x14ac:dyDescent="0.25">
      <c r="A124" s="343">
        <v>8</v>
      </c>
      <c r="B124" s="278">
        <v>10880</v>
      </c>
      <c r="C124" s="406" t="s">
        <v>113</v>
      </c>
      <c r="D124" s="351">
        <v>205</v>
      </c>
      <c r="E124" s="348">
        <v>2.4</v>
      </c>
      <c r="F124" s="348">
        <v>39</v>
      </c>
      <c r="G124" s="348">
        <v>44.9</v>
      </c>
      <c r="H124" s="348">
        <v>13.7</v>
      </c>
      <c r="I124" s="274">
        <f t="shared" si="20"/>
        <v>3.6989999999999998</v>
      </c>
      <c r="J124" s="250"/>
      <c r="K124" s="101">
        <f t="shared" ref="K124" si="21">D124</f>
        <v>205</v>
      </c>
      <c r="L124" s="102">
        <f t="shared" ref="L124" si="22">M124*K124/100</f>
        <v>120.12999999999998</v>
      </c>
      <c r="M124" s="103">
        <f t="shared" ref="M124" si="23">G124+H124</f>
        <v>58.599999999999994</v>
      </c>
      <c r="N124" s="102">
        <f t="shared" ref="N124" si="24">O124*K124/100</f>
        <v>4.92</v>
      </c>
      <c r="O124" s="104">
        <f t="shared" ref="O124" si="25">E124</f>
        <v>2.4</v>
      </c>
    </row>
    <row r="125" spans="1:15" s="336" customFormat="1" ht="15" customHeight="1" thickBot="1" x14ac:dyDescent="0.3">
      <c r="A125" s="344">
        <v>9</v>
      </c>
      <c r="B125" s="283">
        <v>10890</v>
      </c>
      <c r="C125" s="407" t="s">
        <v>115</v>
      </c>
      <c r="D125" s="445" t="s">
        <v>133</v>
      </c>
      <c r="E125" s="450" t="s">
        <v>133</v>
      </c>
      <c r="F125" s="450" t="s">
        <v>133</v>
      </c>
      <c r="G125" s="450" t="s">
        <v>133</v>
      </c>
      <c r="H125" s="450" t="s">
        <v>133</v>
      </c>
      <c r="I125" s="408"/>
      <c r="J125" s="337"/>
      <c r="K125" s="446" t="s">
        <v>133</v>
      </c>
      <c r="L125" s="450" t="s">
        <v>133</v>
      </c>
      <c r="M125" s="450" t="s">
        <v>133</v>
      </c>
      <c r="N125" s="450" t="s">
        <v>133</v>
      </c>
      <c r="O125" s="444" t="s">
        <v>133</v>
      </c>
    </row>
    <row r="126" spans="1:15" ht="15" customHeight="1" x14ac:dyDescent="0.25">
      <c r="A126" s="253"/>
      <c r="B126" s="253"/>
      <c r="C126" s="253"/>
      <c r="D126" s="541" t="s">
        <v>98</v>
      </c>
      <c r="E126" s="541"/>
      <c r="F126" s="541"/>
      <c r="G126" s="541"/>
      <c r="H126" s="542"/>
      <c r="I126" s="272">
        <f>AVERAGE(I7,I9:I17,I19:I30,I32:I48,I50:I68,I70:I82,I85:I113,I117:I124)</f>
        <v>3.8940148148148128</v>
      </c>
      <c r="J126" s="247"/>
      <c r="K126" s="451"/>
      <c r="L126" s="451"/>
      <c r="M126" s="452">
        <f>AVERAGE(M7,M9:M17,M19:M30,M32:M48,M50:M68,M70:M82,M85:M113,M117:M124)</f>
        <v>70.786111111111126</v>
      </c>
      <c r="N126" s="452"/>
      <c r="O126" s="452">
        <f>AVERAGE(O7,O9:O17,O19:O30,O32:O48,O50:O68,O70:O82,O85:O113,O117:O124)</f>
        <v>3.9002777777777773</v>
      </c>
    </row>
    <row r="127" spans="1:15" ht="15" customHeight="1" x14ac:dyDescent="0.25">
      <c r="A127" s="253"/>
      <c r="B127" s="253"/>
      <c r="C127" s="253"/>
      <c r="D127" s="253"/>
      <c r="E127" s="254"/>
      <c r="F127" s="254"/>
      <c r="G127" s="255"/>
      <c r="H127" s="255"/>
      <c r="I127" s="256"/>
      <c r="J127" s="247"/>
    </row>
    <row r="128" spans="1:15" x14ac:dyDescent="0.25">
      <c r="A128" s="247"/>
      <c r="B128" s="247"/>
      <c r="C128" s="247"/>
      <c r="D128" s="247"/>
      <c r="E128" s="247"/>
      <c r="F128" s="247"/>
      <c r="G128" s="247"/>
      <c r="H128" s="247"/>
      <c r="I128" s="248"/>
      <c r="J128" s="247"/>
    </row>
  </sheetData>
  <mergeCells count="9">
    <mergeCell ref="I4:I5"/>
    <mergeCell ref="D126:H126"/>
    <mergeCell ref="C2:D2"/>
    <mergeCell ref="A4:A5"/>
    <mergeCell ref="B4:B5"/>
    <mergeCell ref="C4:C5"/>
    <mergeCell ref="D4:D5"/>
    <mergeCell ref="E4:H4"/>
    <mergeCell ref="B6:C6"/>
  </mergeCells>
  <conditionalFormatting sqref="I6:I126">
    <cfRule type="containsBlanks" dxfId="550" priority="1023" stopIfTrue="1">
      <formula>LEN(TRIM(I6))=0</formula>
    </cfRule>
    <cfRule type="cellIs" dxfId="549" priority="1024" stopIfTrue="1" operator="equal">
      <formula>$I$126</formula>
    </cfRule>
    <cfRule type="cellIs" dxfId="548" priority="1025" stopIfTrue="1" operator="between">
      <formula>3.5</formula>
      <formula>3.504</formula>
    </cfRule>
    <cfRule type="cellIs" dxfId="547" priority="1026" stopIfTrue="1" operator="lessThan">
      <formula>3.5</formula>
    </cfRule>
    <cfRule type="cellIs" dxfId="546" priority="1027" stopIfTrue="1" operator="between">
      <formula>$I$126</formula>
      <formula>3.5</formula>
    </cfRule>
    <cfRule type="cellIs" dxfId="545" priority="1028" stopIfTrue="1" operator="between">
      <formula>4.5</formula>
      <formula>$I$126</formula>
    </cfRule>
    <cfRule type="cellIs" dxfId="544" priority="1029" stopIfTrue="1" operator="greaterThanOrEqual">
      <formula>4.5</formula>
    </cfRule>
  </conditionalFormatting>
  <conditionalFormatting sqref="M7:M82 M116:M124 M126 M84:M113">
    <cfRule type="cellIs" dxfId="543" priority="5" operator="equal">
      <formula>"-"</formula>
    </cfRule>
  </conditionalFormatting>
  <conditionalFormatting sqref="M7:M82 M116:M124 M84:M113">
    <cfRule type="cellIs" dxfId="542" priority="1037" operator="equal">
      <formula>90</formula>
    </cfRule>
    <cfRule type="cellIs" dxfId="541" priority="1038" operator="lessThan">
      <formula>50</formula>
    </cfRule>
    <cfRule type="cellIs" dxfId="540" priority="1039" operator="between">
      <formula>50</formula>
      <formula>$M$6</formula>
    </cfRule>
    <cfRule type="cellIs" dxfId="539" priority="1040" operator="between">
      <formula>$M$6</formula>
      <formula>90</formula>
    </cfRule>
    <cfRule type="cellIs" dxfId="538" priority="1041" operator="between">
      <formula>90</formula>
      <formula>100</formula>
    </cfRule>
  </conditionalFormatting>
  <conditionalFormatting sqref="N7:O125">
    <cfRule type="cellIs" dxfId="537" priority="1" operator="equal">
      <formula>"-"</formula>
    </cfRule>
    <cfRule type="cellIs" dxfId="536" priority="2" operator="equal">
      <formula>0</formula>
    </cfRule>
    <cfRule type="cellIs" dxfId="535" priority="3" operator="greaterThanOrEqual">
      <formula>9.99</formula>
    </cfRule>
    <cfRule type="cellIs" dxfId="534" priority="4" operator="between">
      <formula>0</formula>
      <formula>9.99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8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M5" sqref="M5"/>
    </sheetView>
  </sheetViews>
  <sheetFormatPr defaultRowHeight="15" x14ac:dyDescent="0.25"/>
  <cols>
    <col min="1" max="1" width="4.7109375" customWidth="1"/>
    <col min="2" max="2" width="9.7109375" customWidth="1"/>
    <col min="3" max="3" width="33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201"/>
      <c r="L1" s="246" t="s">
        <v>134</v>
      </c>
      <c r="M1" s="243"/>
      <c r="N1" s="243"/>
      <c r="O1" s="243"/>
      <c r="P1" s="243"/>
    </row>
    <row r="2" spans="1:16" ht="18" customHeight="1" x14ac:dyDescent="0.25">
      <c r="A2" s="3"/>
      <c r="B2" s="3"/>
      <c r="C2" s="543" t="s">
        <v>97</v>
      </c>
      <c r="D2" s="543"/>
      <c r="E2" s="15"/>
      <c r="F2" s="15"/>
      <c r="G2" s="15"/>
      <c r="H2" s="15"/>
      <c r="I2" s="18">
        <v>2019</v>
      </c>
      <c r="J2" s="3"/>
      <c r="K2" s="19"/>
      <c r="L2" s="246" t="s">
        <v>136</v>
      </c>
      <c r="M2" s="243"/>
      <c r="N2" s="243"/>
      <c r="O2" s="243"/>
      <c r="P2" s="243"/>
    </row>
    <row r="3" spans="1:16" ht="18" customHeight="1" thickBot="1" x14ac:dyDescent="0.3">
      <c r="A3" s="3"/>
      <c r="B3" s="3"/>
      <c r="C3" s="3"/>
      <c r="D3" s="3"/>
      <c r="E3" s="3"/>
      <c r="F3" s="3"/>
      <c r="G3" s="3"/>
      <c r="H3" s="3"/>
      <c r="I3" s="4"/>
      <c r="J3" s="3"/>
      <c r="K3" s="203"/>
      <c r="L3" s="246" t="s">
        <v>138</v>
      </c>
      <c r="M3" s="243"/>
      <c r="N3" s="243"/>
      <c r="O3" s="243"/>
      <c r="P3" s="243"/>
    </row>
    <row r="4" spans="1:16" ht="18" customHeight="1" thickBot="1" x14ac:dyDescent="0.3">
      <c r="A4" s="532" t="s">
        <v>0</v>
      </c>
      <c r="B4" s="534" t="s">
        <v>1</v>
      </c>
      <c r="C4" s="536" t="s">
        <v>2</v>
      </c>
      <c r="D4" s="544" t="s">
        <v>3</v>
      </c>
      <c r="E4" s="546" t="s">
        <v>4</v>
      </c>
      <c r="F4" s="547"/>
      <c r="G4" s="547"/>
      <c r="H4" s="548"/>
      <c r="I4" s="539" t="s">
        <v>112</v>
      </c>
      <c r="J4" s="3"/>
      <c r="K4" s="5"/>
      <c r="L4" s="246" t="s">
        <v>137</v>
      </c>
      <c r="M4" s="243"/>
      <c r="N4" s="243"/>
      <c r="O4" s="243"/>
      <c r="P4" s="243"/>
    </row>
    <row r="5" spans="1:16" ht="30" customHeight="1" thickBot="1" x14ac:dyDescent="0.3">
      <c r="A5" s="533"/>
      <c r="B5" s="535"/>
      <c r="C5" s="537"/>
      <c r="D5" s="545"/>
      <c r="E5" s="17">
        <v>2</v>
      </c>
      <c r="F5" s="17">
        <v>3</v>
      </c>
      <c r="G5" s="17">
        <v>4</v>
      </c>
      <c r="H5" s="17">
        <v>5</v>
      </c>
      <c r="I5" s="540"/>
      <c r="J5" s="3"/>
      <c r="K5" s="90" t="s">
        <v>127</v>
      </c>
      <c r="L5" s="91" t="s">
        <v>128</v>
      </c>
      <c r="M5" s="91" t="s">
        <v>188</v>
      </c>
      <c r="N5" s="91" t="s">
        <v>130</v>
      </c>
      <c r="O5" s="92" t="s">
        <v>131</v>
      </c>
    </row>
    <row r="6" spans="1:16" ht="15" customHeight="1" thickBot="1" x14ac:dyDescent="0.3">
      <c r="A6" s="463">
        <f>A7+A17+A30+A48+A68+A82+A115+A125</f>
        <v>117</v>
      </c>
      <c r="B6" s="549" t="s">
        <v>135</v>
      </c>
      <c r="C6" s="550"/>
      <c r="D6" s="275">
        <f>D7+D8+D18+D31+D49+D69+D84+D116</f>
        <v>10878</v>
      </c>
      <c r="E6" s="81">
        <v>4.1976194734359362</v>
      </c>
      <c r="F6" s="471">
        <v>21.922234476097177</v>
      </c>
      <c r="G6" s="471">
        <v>47.303937121886392</v>
      </c>
      <c r="H6" s="472">
        <v>26.824575367165362</v>
      </c>
      <c r="I6" s="300">
        <f t="shared" ref="I6" si="0">(E6*2+F6*3+G6*4+H6*5)/100</f>
        <v>3.9750056769853575</v>
      </c>
      <c r="J6" s="7"/>
      <c r="K6" s="114">
        <f>D6</f>
        <v>10878</v>
      </c>
      <c r="L6" s="115">
        <f>L7+L8+L18+L31+L49+L69+L84+L116</f>
        <v>8278.1543899999997</v>
      </c>
      <c r="M6" s="116">
        <f t="shared" ref="M6:M69" si="1">G6+H6</f>
        <v>74.128512489051758</v>
      </c>
      <c r="N6" s="115">
        <f>N7+N8+N18+N31+N49+N69+N84+N116</f>
        <v>359.00450000000001</v>
      </c>
      <c r="O6" s="117">
        <f t="shared" ref="O6:O69" si="2">E6</f>
        <v>4.1976194734359362</v>
      </c>
      <c r="P6" s="54"/>
    </row>
    <row r="7" spans="1:16" ht="15" customHeight="1" thickBot="1" x14ac:dyDescent="0.3">
      <c r="A7" s="24">
        <v>1</v>
      </c>
      <c r="B7" s="49">
        <v>50050</v>
      </c>
      <c r="C7" s="43" t="s">
        <v>57</v>
      </c>
      <c r="D7" s="205">
        <v>85</v>
      </c>
      <c r="E7" s="206">
        <v>5.88</v>
      </c>
      <c r="F7" s="206">
        <v>14.12</v>
      </c>
      <c r="G7" s="206">
        <v>64.709999999999994</v>
      </c>
      <c r="H7" s="206">
        <v>15.29</v>
      </c>
      <c r="I7" s="34">
        <f>(E7*2+F7*3+G7*4+H7*5)/100</f>
        <v>3.8940999999999999</v>
      </c>
      <c r="J7" s="7"/>
      <c r="K7" s="93">
        <f t="shared" ref="K7:K70" si="3">D7</f>
        <v>85</v>
      </c>
      <c r="L7" s="94">
        <f t="shared" ref="L7:L70" si="4">M7*K7/100</f>
        <v>68</v>
      </c>
      <c r="M7" s="95">
        <f t="shared" si="1"/>
        <v>80</v>
      </c>
      <c r="N7" s="94">
        <f t="shared" ref="N7:N70" si="5">O7*K7/100</f>
        <v>4.9980000000000002</v>
      </c>
      <c r="O7" s="96">
        <f t="shared" si="2"/>
        <v>5.88</v>
      </c>
      <c r="P7" s="54"/>
    </row>
    <row r="8" spans="1:16" ht="15" customHeight="1" thickBot="1" x14ac:dyDescent="0.3">
      <c r="A8" s="21"/>
      <c r="B8" s="49"/>
      <c r="C8" s="22" t="s">
        <v>99</v>
      </c>
      <c r="D8" s="23">
        <f>SUM(D9:D17)</f>
        <v>809</v>
      </c>
      <c r="E8" s="53">
        <v>3.2911111111111113</v>
      </c>
      <c r="F8" s="53">
        <v>18.471111111111114</v>
      </c>
      <c r="G8" s="53">
        <v>47.591111111111111</v>
      </c>
      <c r="H8" s="53">
        <v>30.646666666666672</v>
      </c>
      <c r="I8" s="52">
        <f>AVERAGE(I9:I17)</f>
        <v>4.0559333333333338</v>
      </c>
      <c r="J8" s="7"/>
      <c r="K8" s="114">
        <f t="shared" si="3"/>
        <v>809</v>
      </c>
      <c r="L8" s="115">
        <f>SUM(L9:L17)</f>
        <v>630.01329999999996</v>
      </c>
      <c r="M8" s="116">
        <f t="shared" si="1"/>
        <v>78.237777777777779</v>
      </c>
      <c r="N8" s="115">
        <f>SUM(N9:N17)</f>
        <v>27.9955</v>
      </c>
      <c r="O8" s="117">
        <f t="shared" si="2"/>
        <v>3.2911111111111113</v>
      </c>
    </row>
    <row r="9" spans="1:16" s="1" customFormat="1" ht="15" customHeight="1" x14ac:dyDescent="0.25">
      <c r="A9" s="10">
        <v>1</v>
      </c>
      <c r="B9" s="172">
        <v>10003</v>
      </c>
      <c r="C9" s="192" t="s">
        <v>7</v>
      </c>
      <c r="D9" s="209">
        <v>75</v>
      </c>
      <c r="E9" s="210"/>
      <c r="F9" s="210">
        <v>9.33</v>
      </c>
      <c r="G9" s="210">
        <v>46.67</v>
      </c>
      <c r="H9" s="210">
        <v>44</v>
      </c>
      <c r="I9" s="57">
        <f t="shared" ref="I9:I17" si="6">(E9*2+F9*3+G9*4+H9*5)/100</f>
        <v>4.3467000000000002</v>
      </c>
      <c r="J9" s="7"/>
      <c r="K9" s="97">
        <f t="shared" si="3"/>
        <v>75</v>
      </c>
      <c r="L9" s="98">
        <f t="shared" ref="L9" si="7">M9*K9/100</f>
        <v>68.002499999999998</v>
      </c>
      <c r="M9" s="99">
        <f t="shared" si="1"/>
        <v>90.67</v>
      </c>
      <c r="N9" s="119">
        <f t="shared" ref="N9" si="8">O9*K9/100</f>
        <v>0</v>
      </c>
      <c r="O9" s="100">
        <f t="shared" si="2"/>
        <v>0</v>
      </c>
    </row>
    <row r="10" spans="1:16" s="1" customFormat="1" ht="15" customHeight="1" x14ac:dyDescent="0.25">
      <c r="A10" s="8">
        <v>2</v>
      </c>
      <c r="B10" s="186">
        <v>10002</v>
      </c>
      <c r="C10" s="72" t="s">
        <v>6</v>
      </c>
      <c r="D10" s="211">
        <v>99</v>
      </c>
      <c r="E10" s="207">
        <v>3.03</v>
      </c>
      <c r="F10" s="207">
        <v>19.190000000000001</v>
      </c>
      <c r="G10" s="207">
        <v>47.48</v>
      </c>
      <c r="H10" s="207">
        <v>30.3</v>
      </c>
      <c r="I10" s="32">
        <f t="shared" si="6"/>
        <v>4.0505000000000004</v>
      </c>
      <c r="J10" s="7"/>
      <c r="K10" s="101">
        <f t="shared" si="3"/>
        <v>99</v>
      </c>
      <c r="L10" s="102">
        <f t="shared" si="4"/>
        <v>77.002200000000002</v>
      </c>
      <c r="M10" s="103">
        <f t="shared" si="1"/>
        <v>77.78</v>
      </c>
      <c r="N10" s="118">
        <f t="shared" si="5"/>
        <v>2.9996999999999998</v>
      </c>
      <c r="O10" s="104">
        <f t="shared" si="2"/>
        <v>3.03</v>
      </c>
    </row>
    <row r="11" spans="1:16" s="1" customFormat="1" ht="15" customHeight="1" x14ac:dyDescent="0.25">
      <c r="A11" s="8">
        <v>3</v>
      </c>
      <c r="B11" s="186">
        <v>10090</v>
      </c>
      <c r="C11" s="193" t="s">
        <v>9</v>
      </c>
      <c r="D11" s="212">
        <v>138</v>
      </c>
      <c r="E11" s="208">
        <v>3.62</v>
      </c>
      <c r="F11" s="208">
        <v>20.29</v>
      </c>
      <c r="G11" s="208">
        <v>50</v>
      </c>
      <c r="H11" s="208">
        <v>26.09</v>
      </c>
      <c r="I11" s="32">
        <f t="shared" si="6"/>
        <v>3.9855999999999998</v>
      </c>
      <c r="J11" s="7"/>
      <c r="K11" s="101">
        <f t="shared" si="3"/>
        <v>138</v>
      </c>
      <c r="L11" s="102">
        <f t="shared" si="4"/>
        <v>105.0042</v>
      </c>
      <c r="M11" s="103">
        <f t="shared" si="1"/>
        <v>76.09</v>
      </c>
      <c r="N11" s="118">
        <f t="shared" si="5"/>
        <v>4.9955999999999996</v>
      </c>
      <c r="O11" s="104">
        <f t="shared" si="2"/>
        <v>3.62</v>
      </c>
    </row>
    <row r="12" spans="1:16" s="1" customFormat="1" ht="15" customHeight="1" x14ac:dyDescent="0.25">
      <c r="A12" s="8">
        <v>4</v>
      </c>
      <c r="B12" s="186">
        <v>10004</v>
      </c>
      <c r="C12" s="193" t="s">
        <v>8</v>
      </c>
      <c r="D12" s="212">
        <v>114</v>
      </c>
      <c r="E12" s="208"/>
      <c r="F12" s="208">
        <v>7.02</v>
      </c>
      <c r="G12" s="208">
        <v>50</v>
      </c>
      <c r="H12" s="208">
        <v>42.98</v>
      </c>
      <c r="I12" s="32">
        <f t="shared" si="6"/>
        <v>4.3595999999999995</v>
      </c>
      <c r="J12" s="7"/>
      <c r="K12" s="101">
        <f t="shared" si="3"/>
        <v>114</v>
      </c>
      <c r="L12" s="102">
        <f t="shared" si="4"/>
        <v>105.99719999999999</v>
      </c>
      <c r="M12" s="103">
        <f t="shared" si="1"/>
        <v>92.97999999999999</v>
      </c>
      <c r="N12" s="102">
        <f t="shared" si="5"/>
        <v>0</v>
      </c>
      <c r="O12" s="104">
        <f t="shared" si="2"/>
        <v>0</v>
      </c>
    </row>
    <row r="13" spans="1:16" s="1" customFormat="1" ht="15" customHeight="1" x14ac:dyDescent="0.25">
      <c r="A13" s="8">
        <v>5</v>
      </c>
      <c r="B13" s="186">
        <v>10001</v>
      </c>
      <c r="C13" s="72" t="s">
        <v>5</v>
      </c>
      <c r="D13" s="211">
        <v>48</v>
      </c>
      <c r="E13" s="207"/>
      <c r="F13" s="207">
        <v>6.25</v>
      </c>
      <c r="G13" s="207">
        <v>52.08</v>
      </c>
      <c r="H13" s="207">
        <v>41.67</v>
      </c>
      <c r="I13" s="32">
        <f t="shared" si="6"/>
        <v>4.3542000000000005</v>
      </c>
      <c r="J13" s="7"/>
      <c r="K13" s="101">
        <f t="shared" si="3"/>
        <v>48</v>
      </c>
      <c r="L13" s="102">
        <f t="shared" si="4"/>
        <v>45</v>
      </c>
      <c r="M13" s="103">
        <f t="shared" si="1"/>
        <v>93.75</v>
      </c>
      <c r="N13" s="102">
        <f t="shared" si="5"/>
        <v>0</v>
      </c>
      <c r="O13" s="104">
        <f t="shared" si="2"/>
        <v>0</v>
      </c>
    </row>
    <row r="14" spans="1:16" s="1" customFormat="1" ht="15" customHeight="1" x14ac:dyDescent="0.25">
      <c r="A14" s="8">
        <v>6</v>
      </c>
      <c r="B14" s="186">
        <v>10120</v>
      </c>
      <c r="C14" s="193" t="s">
        <v>10</v>
      </c>
      <c r="D14" s="212">
        <v>77</v>
      </c>
      <c r="E14" s="208"/>
      <c r="F14" s="208">
        <v>18.18</v>
      </c>
      <c r="G14" s="208">
        <v>38.96</v>
      </c>
      <c r="H14" s="208">
        <v>42.86</v>
      </c>
      <c r="I14" s="32">
        <f t="shared" si="6"/>
        <v>4.2468000000000004</v>
      </c>
      <c r="J14" s="7"/>
      <c r="K14" s="101">
        <f t="shared" si="3"/>
        <v>77</v>
      </c>
      <c r="L14" s="102">
        <f t="shared" si="4"/>
        <v>63.001399999999997</v>
      </c>
      <c r="M14" s="103">
        <f t="shared" si="1"/>
        <v>81.819999999999993</v>
      </c>
      <c r="N14" s="102">
        <f t="shared" si="5"/>
        <v>0</v>
      </c>
      <c r="O14" s="104">
        <f t="shared" si="2"/>
        <v>0</v>
      </c>
    </row>
    <row r="15" spans="1:16" s="1" customFormat="1" ht="15" customHeight="1" x14ac:dyDescent="0.25">
      <c r="A15" s="8">
        <v>7</v>
      </c>
      <c r="B15" s="186">
        <v>10190</v>
      </c>
      <c r="C15" s="193" t="s">
        <v>11</v>
      </c>
      <c r="D15" s="212">
        <v>101</v>
      </c>
      <c r="E15" s="208">
        <v>7.92</v>
      </c>
      <c r="F15" s="208">
        <v>18.809999999999999</v>
      </c>
      <c r="G15" s="208">
        <v>52.48</v>
      </c>
      <c r="H15" s="208">
        <v>20.79</v>
      </c>
      <c r="I15" s="32">
        <f t="shared" si="6"/>
        <v>3.8613999999999997</v>
      </c>
      <c r="J15" s="7"/>
      <c r="K15" s="101">
        <f t="shared" si="3"/>
        <v>101</v>
      </c>
      <c r="L15" s="102">
        <f t="shared" si="4"/>
        <v>74.00269999999999</v>
      </c>
      <c r="M15" s="103">
        <f t="shared" si="1"/>
        <v>73.27</v>
      </c>
      <c r="N15" s="102">
        <f t="shared" si="5"/>
        <v>7.9991999999999992</v>
      </c>
      <c r="O15" s="104">
        <f t="shared" si="2"/>
        <v>7.92</v>
      </c>
    </row>
    <row r="16" spans="1:16" s="1" customFormat="1" ht="15" customHeight="1" x14ac:dyDescent="0.25">
      <c r="A16" s="8">
        <v>8</v>
      </c>
      <c r="B16" s="186">
        <v>10320</v>
      </c>
      <c r="C16" s="193" t="s">
        <v>12</v>
      </c>
      <c r="D16" s="212">
        <v>80</v>
      </c>
      <c r="E16" s="208">
        <v>13.75</v>
      </c>
      <c r="F16" s="208">
        <v>42.5</v>
      </c>
      <c r="G16" s="208">
        <v>40</v>
      </c>
      <c r="H16" s="208">
        <v>3.75</v>
      </c>
      <c r="I16" s="32">
        <f t="shared" si="6"/>
        <v>3.3374999999999999</v>
      </c>
      <c r="J16" s="7"/>
      <c r="K16" s="101">
        <f t="shared" si="3"/>
        <v>80</v>
      </c>
      <c r="L16" s="102">
        <f t="shared" si="4"/>
        <v>35</v>
      </c>
      <c r="M16" s="103">
        <f t="shared" si="1"/>
        <v>43.75</v>
      </c>
      <c r="N16" s="102">
        <f t="shared" si="5"/>
        <v>11</v>
      </c>
      <c r="O16" s="104">
        <f t="shared" si="2"/>
        <v>13.75</v>
      </c>
    </row>
    <row r="17" spans="1:15" s="1" customFormat="1" ht="15" customHeight="1" thickBot="1" x14ac:dyDescent="0.3">
      <c r="A17" s="9">
        <v>9</v>
      </c>
      <c r="B17" s="38">
        <v>10860</v>
      </c>
      <c r="C17" s="194" t="s">
        <v>116</v>
      </c>
      <c r="D17" s="213">
        <v>77</v>
      </c>
      <c r="E17" s="214">
        <v>1.3</v>
      </c>
      <c r="F17" s="214">
        <v>24.67</v>
      </c>
      <c r="G17" s="214">
        <v>50.65</v>
      </c>
      <c r="H17" s="214">
        <v>23.38</v>
      </c>
      <c r="I17" s="56">
        <f t="shared" si="6"/>
        <v>3.9610999999999996</v>
      </c>
      <c r="J17" s="7"/>
      <c r="K17" s="105">
        <f t="shared" si="3"/>
        <v>77</v>
      </c>
      <c r="L17" s="106">
        <f t="shared" si="4"/>
        <v>57.003100000000003</v>
      </c>
      <c r="M17" s="107">
        <f t="shared" si="1"/>
        <v>74.03</v>
      </c>
      <c r="N17" s="106">
        <f t="shared" si="5"/>
        <v>1.0010000000000001</v>
      </c>
      <c r="O17" s="108">
        <f t="shared" si="2"/>
        <v>1.3</v>
      </c>
    </row>
    <row r="18" spans="1:15" s="1" customFormat="1" ht="15" customHeight="1" thickBot="1" x14ac:dyDescent="0.3">
      <c r="A18" s="25"/>
      <c r="B18" s="50"/>
      <c r="C18" s="22" t="s">
        <v>100</v>
      </c>
      <c r="D18" s="26">
        <f>SUM(D19:D30)</f>
        <v>1081</v>
      </c>
      <c r="E18" s="27">
        <v>1.7042902923443277</v>
      </c>
      <c r="F18" s="27">
        <v>17.429987629283115</v>
      </c>
      <c r="G18" s="27">
        <v>49.779946529378805</v>
      </c>
      <c r="H18" s="27">
        <v>31.085775548993752</v>
      </c>
      <c r="I18" s="28">
        <f>AVERAGE(I19:I30)</f>
        <v>4.1024720733502198</v>
      </c>
      <c r="J18" s="55"/>
      <c r="K18" s="114">
        <f t="shared" si="3"/>
        <v>1081</v>
      </c>
      <c r="L18" s="115">
        <f>SUM(L19:L30)</f>
        <v>869.99950000000001</v>
      </c>
      <c r="M18" s="116">
        <f t="shared" si="1"/>
        <v>80.865722078372556</v>
      </c>
      <c r="N18" s="115">
        <f>SUM(N19:N30)</f>
        <v>18.9999</v>
      </c>
      <c r="O18" s="117">
        <f t="shared" si="2"/>
        <v>1.7042902923443277</v>
      </c>
    </row>
    <row r="19" spans="1:15" s="1" customFormat="1" ht="15" customHeight="1" x14ac:dyDescent="0.25">
      <c r="A19" s="10">
        <v>1</v>
      </c>
      <c r="B19" s="172">
        <v>20040</v>
      </c>
      <c r="C19" s="175" t="s">
        <v>13</v>
      </c>
      <c r="D19" s="218">
        <v>86</v>
      </c>
      <c r="E19" s="215"/>
      <c r="F19" s="215">
        <v>6.98</v>
      </c>
      <c r="G19" s="215">
        <v>53.49</v>
      </c>
      <c r="H19" s="215">
        <v>39.53</v>
      </c>
      <c r="I19" s="57">
        <f t="shared" ref="I19:I30" si="9">(E19*2+F19*3+G19*4+H19*5)/100</f>
        <v>4.3254999999999999</v>
      </c>
      <c r="J19" s="7"/>
      <c r="K19" s="97">
        <f t="shared" si="3"/>
        <v>86</v>
      </c>
      <c r="L19" s="98">
        <f t="shared" si="4"/>
        <v>79.997200000000007</v>
      </c>
      <c r="M19" s="99">
        <f t="shared" si="1"/>
        <v>93.02000000000001</v>
      </c>
      <c r="N19" s="98">
        <f t="shared" si="5"/>
        <v>0</v>
      </c>
      <c r="O19" s="100">
        <f t="shared" si="2"/>
        <v>0</v>
      </c>
    </row>
    <row r="20" spans="1:15" s="1" customFormat="1" ht="15" customHeight="1" x14ac:dyDescent="0.25">
      <c r="A20" s="8">
        <v>2</v>
      </c>
      <c r="B20" s="186">
        <v>20061</v>
      </c>
      <c r="C20" s="176" t="s">
        <v>14</v>
      </c>
      <c r="D20" s="219">
        <v>51</v>
      </c>
      <c r="E20" s="216"/>
      <c r="F20" s="216">
        <v>11.77</v>
      </c>
      <c r="G20" s="216">
        <v>33.33</v>
      </c>
      <c r="H20" s="216">
        <v>54.9</v>
      </c>
      <c r="I20" s="32">
        <f t="shared" si="9"/>
        <v>4.4313000000000002</v>
      </c>
      <c r="J20" s="7"/>
      <c r="K20" s="101">
        <f t="shared" si="3"/>
        <v>51</v>
      </c>
      <c r="L20" s="102">
        <f t="shared" si="4"/>
        <v>44.997299999999996</v>
      </c>
      <c r="M20" s="103">
        <f t="shared" si="1"/>
        <v>88.22999999999999</v>
      </c>
      <c r="N20" s="102">
        <f t="shared" si="5"/>
        <v>0</v>
      </c>
      <c r="O20" s="104">
        <f t="shared" si="2"/>
        <v>0</v>
      </c>
    </row>
    <row r="21" spans="1:15" s="1" customFormat="1" ht="15" customHeight="1" x14ac:dyDescent="0.25">
      <c r="A21" s="8">
        <v>3</v>
      </c>
      <c r="B21" s="186">
        <v>21020</v>
      </c>
      <c r="C21" s="176" t="s">
        <v>22</v>
      </c>
      <c r="D21" s="219">
        <v>101</v>
      </c>
      <c r="E21" s="216">
        <v>0.99</v>
      </c>
      <c r="F21" s="216">
        <v>8.91</v>
      </c>
      <c r="G21" s="216">
        <v>41.58</v>
      </c>
      <c r="H21" s="216">
        <v>48.52</v>
      </c>
      <c r="I21" s="32">
        <f t="shared" si="9"/>
        <v>4.3762999999999996</v>
      </c>
      <c r="J21" s="7"/>
      <c r="K21" s="101">
        <f t="shared" si="3"/>
        <v>101</v>
      </c>
      <c r="L21" s="102">
        <f t="shared" si="4"/>
        <v>91.000999999999991</v>
      </c>
      <c r="M21" s="103">
        <f t="shared" si="1"/>
        <v>90.1</v>
      </c>
      <c r="N21" s="102">
        <f t="shared" si="5"/>
        <v>0.9998999999999999</v>
      </c>
      <c r="O21" s="104">
        <f t="shared" si="2"/>
        <v>0.99</v>
      </c>
    </row>
    <row r="22" spans="1:15" s="1" customFormat="1" ht="15" customHeight="1" x14ac:dyDescent="0.25">
      <c r="A22" s="8">
        <v>4</v>
      </c>
      <c r="B22" s="172">
        <v>20060</v>
      </c>
      <c r="C22" s="175" t="s">
        <v>117</v>
      </c>
      <c r="D22" s="219">
        <v>155</v>
      </c>
      <c r="E22" s="216"/>
      <c r="F22" s="216">
        <v>10.32</v>
      </c>
      <c r="G22" s="216">
        <v>56.78</v>
      </c>
      <c r="H22" s="216">
        <v>32.9</v>
      </c>
      <c r="I22" s="32">
        <f t="shared" si="9"/>
        <v>4.2257999999999996</v>
      </c>
      <c r="J22" s="7"/>
      <c r="K22" s="101">
        <f t="shared" si="3"/>
        <v>155</v>
      </c>
      <c r="L22" s="102">
        <f t="shared" si="4"/>
        <v>139.00400000000002</v>
      </c>
      <c r="M22" s="103">
        <f t="shared" si="1"/>
        <v>89.68</v>
      </c>
      <c r="N22" s="102">
        <f t="shared" si="5"/>
        <v>0</v>
      </c>
      <c r="O22" s="104">
        <f t="shared" si="2"/>
        <v>0</v>
      </c>
    </row>
    <row r="23" spans="1:15" s="1" customFormat="1" ht="15" customHeight="1" x14ac:dyDescent="0.25">
      <c r="A23" s="8">
        <v>5</v>
      </c>
      <c r="B23" s="186">
        <v>20400</v>
      </c>
      <c r="C23" s="177" t="s">
        <v>16</v>
      </c>
      <c r="D23" s="219">
        <v>125</v>
      </c>
      <c r="E23" s="216">
        <v>2.4</v>
      </c>
      <c r="F23" s="216">
        <v>26.4</v>
      </c>
      <c r="G23" s="216">
        <v>50.4</v>
      </c>
      <c r="H23" s="216">
        <v>20.8</v>
      </c>
      <c r="I23" s="32">
        <f t="shared" si="9"/>
        <v>3.8959999999999995</v>
      </c>
      <c r="J23" s="7"/>
      <c r="K23" s="101">
        <f t="shared" si="3"/>
        <v>125</v>
      </c>
      <c r="L23" s="102">
        <f t="shared" si="4"/>
        <v>89</v>
      </c>
      <c r="M23" s="103">
        <f t="shared" si="1"/>
        <v>71.2</v>
      </c>
      <c r="N23" s="102">
        <f t="shared" si="5"/>
        <v>3</v>
      </c>
      <c r="O23" s="104">
        <f t="shared" si="2"/>
        <v>2.4</v>
      </c>
    </row>
    <row r="24" spans="1:15" s="1" customFormat="1" ht="15" customHeight="1" x14ac:dyDescent="0.25">
      <c r="A24" s="8">
        <v>6</v>
      </c>
      <c r="B24" s="186">
        <v>20080</v>
      </c>
      <c r="C24" s="176" t="s">
        <v>15</v>
      </c>
      <c r="D24" s="219">
        <v>102</v>
      </c>
      <c r="E24" s="216">
        <v>3.9215686274509802</v>
      </c>
      <c r="F24" s="216">
        <v>22.549019607843139</v>
      </c>
      <c r="G24" s="216">
        <v>48.03921568627451</v>
      </c>
      <c r="H24" s="216">
        <v>25.490196078431371</v>
      </c>
      <c r="I24" s="32">
        <f t="shared" si="9"/>
        <v>3.9509803921568625</v>
      </c>
      <c r="J24" s="7"/>
      <c r="K24" s="101">
        <f t="shared" si="3"/>
        <v>102</v>
      </c>
      <c r="L24" s="102">
        <f t="shared" si="4"/>
        <v>75</v>
      </c>
      <c r="M24" s="103">
        <f t="shared" si="1"/>
        <v>73.529411764705884</v>
      </c>
      <c r="N24" s="102">
        <f t="shared" si="5"/>
        <v>4</v>
      </c>
      <c r="O24" s="104">
        <f t="shared" si="2"/>
        <v>3.9215686274509802</v>
      </c>
    </row>
    <row r="25" spans="1:15" s="1" customFormat="1" ht="15" customHeight="1" x14ac:dyDescent="0.25">
      <c r="A25" s="8">
        <v>7</v>
      </c>
      <c r="B25" s="186">
        <v>20460</v>
      </c>
      <c r="C25" s="176" t="s">
        <v>17</v>
      </c>
      <c r="D25" s="219">
        <v>86</v>
      </c>
      <c r="E25" s="216">
        <v>1.1627906976744187</v>
      </c>
      <c r="F25" s="216">
        <v>13.953488372093023</v>
      </c>
      <c r="G25" s="216">
        <v>59.302325581395351</v>
      </c>
      <c r="H25" s="216">
        <v>25.581395348837209</v>
      </c>
      <c r="I25" s="32">
        <f t="shared" si="9"/>
        <v>4.0930232558139537</v>
      </c>
      <c r="J25" s="7"/>
      <c r="K25" s="101">
        <f t="shared" si="3"/>
        <v>86</v>
      </c>
      <c r="L25" s="102">
        <f t="shared" si="4"/>
        <v>73</v>
      </c>
      <c r="M25" s="103">
        <f t="shared" si="1"/>
        <v>84.883720930232556</v>
      </c>
      <c r="N25" s="102">
        <f t="shared" si="5"/>
        <v>1</v>
      </c>
      <c r="O25" s="104">
        <f t="shared" si="2"/>
        <v>1.1627906976744187</v>
      </c>
    </row>
    <row r="26" spans="1:15" s="1" customFormat="1" ht="15" customHeight="1" x14ac:dyDescent="0.25">
      <c r="A26" s="8">
        <v>9</v>
      </c>
      <c r="B26" s="186">
        <v>20550</v>
      </c>
      <c r="C26" s="176" t="s">
        <v>18</v>
      </c>
      <c r="D26" s="219">
        <v>52</v>
      </c>
      <c r="E26" s="216"/>
      <c r="F26" s="216">
        <v>11.538461538461538</v>
      </c>
      <c r="G26" s="216">
        <v>53.846153846153847</v>
      </c>
      <c r="H26" s="216">
        <v>34.615384615384613</v>
      </c>
      <c r="I26" s="32">
        <f t="shared" si="9"/>
        <v>4.2307692307692308</v>
      </c>
      <c r="J26" s="7"/>
      <c r="K26" s="101">
        <f t="shared" si="3"/>
        <v>52</v>
      </c>
      <c r="L26" s="102">
        <f t="shared" si="4"/>
        <v>46</v>
      </c>
      <c r="M26" s="103">
        <f t="shared" si="1"/>
        <v>88.461538461538453</v>
      </c>
      <c r="N26" s="102">
        <f t="shared" si="5"/>
        <v>0</v>
      </c>
      <c r="O26" s="104">
        <f t="shared" si="2"/>
        <v>0</v>
      </c>
    </row>
    <row r="27" spans="1:15" s="1" customFormat="1" ht="15" customHeight="1" x14ac:dyDescent="0.25">
      <c r="A27" s="8">
        <v>10</v>
      </c>
      <c r="B27" s="186">
        <v>20630</v>
      </c>
      <c r="C27" s="176" t="s">
        <v>19</v>
      </c>
      <c r="D27" s="219">
        <v>85</v>
      </c>
      <c r="E27" s="216">
        <v>10.588235294117647</v>
      </c>
      <c r="F27" s="216">
        <v>29.411764705882351</v>
      </c>
      <c r="G27" s="216">
        <v>44.705882352941174</v>
      </c>
      <c r="H27" s="216">
        <v>15.294117647058824</v>
      </c>
      <c r="I27" s="32">
        <f t="shared" si="9"/>
        <v>3.6470588235294121</v>
      </c>
      <c r="J27" s="7"/>
      <c r="K27" s="101">
        <f t="shared" si="3"/>
        <v>85</v>
      </c>
      <c r="L27" s="102">
        <f t="shared" si="4"/>
        <v>51</v>
      </c>
      <c r="M27" s="103">
        <f t="shared" si="1"/>
        <v>60</v>
      </c>
      <c r="N27" s="102">
        <f t="shared" si="5"/>
        <v>9</v>
      </c>
      <c r="O27" s="104">
        <f t="shared" si="2"/>
        <v>10.588235294117647</v>
      </c>
    </row>
    <row r="28" spans="1:15" s="1" customFormat="1" ht="15" customHeight="1" x14ac:dyDescent="0.25">
      <c r="A28" s="8">
        <v>11</v>
      </c>
      <c r="B28" s="186">
        <v>20810</v>
      </c>
      <c r="C28" s="176" t="s">
        <v>20</v>
      </c>
      <c r="D28" s="219">
        <v>88</v>
      </c>
      <c r="E28" s="216"/>
      <c r="F28" s="216">
        <v>43.18181818181818</v>
      </c>
      <c r="G28" s="216">
        <v>46.590909090909093</v>
      </c>
      <c r="H28" s="216">
        <v>10.227272727272727</v>
      </c>
      <c r="I28" s="32">
        <f t="shared" si="9"/>
        <v>3.670454545454545</v>
      </c>
      <c r="J28" s="7"/>
      <c r="K28" s="101">
        <f t="shared" si="3"/>
        <v>88</v>
      </c>
      <c r="L28" s="102">
        <f t="shared" si="4"/>
        <v>50</v>
      </c>
      <c r="M28" s="103">
        <f t="shared" si="1"/>
        <v>56.81818181818182</v>
      </c>
      <c r="N28" s="102">
        <f t="shared" si="5"/>
        <v>0</v>
      </c>
      <c r="O28" s="104">
        <f t="shared" si="2"/>
        <v>0</v>
      </c>
    </row>
    <row r="29" spans="1:15" s="1" customFormat="1" ht="15" customHeight="1" x14ac:dyDescent="0.25">
      <c r="A29" s="8">
        <v>12</v>
      </c>
      <c r="B29" s="186">
        <v>20900</v>
      </c>
      <c r="C29" s="176" t="s">
        <v>21</v>
      </c>
      <c r="D29" s="219">
        <v>78</v>
      </c>
      <c r="E29" s="216"/>
      <c r="F29" s="216">
        <v>10.256410256410257</v>
      </c>
      <c r="G29" s="216">
        <v>55.128205128205131</v>
      </c>
      <c r="H29" s="216">
        <v>34.615384615384613</v>
      </c>
      <c r="I29" s="32">
        <f t="shared" si="9"/>
        <v>4.2435897435897436</v>
      </c>
      <c r="J29" s="7"/>
      <c r="K29" s="101">
        <f t="shared" si="3"/>
        <v>78</v>
      </c>
      <c r="L29" s="102">
        <f t="shared" si="4"/>
        <v>70.000000000000014</v>
      </c>
      <c r="M29" s="103">
        <f t="shared" si="1"/>
        <v>89.743589743589752</v>
      </c>
      <c r="N29" s="102">
        <f t="shared" si="5"/>
        <v>0</v>
      </c>
      <c r="O29" s="104">
        <f t="shared" si="2"/>
        <v>0</v>
      </c>
    </row>
    <row r="30" spans="1:15" s="1" customFormat="1" ht="15" customHeight="1" thickBot="1" x14ac:dyDescent="0.3">
      <c r="A30" s="8">
        <v>13</v>
      </c>
      <c r="B30" s="186">
        <v>21350</v>
      </c>
      <c r="C30" s="176" t="s">
        <v>23</v>
      </c>
      <c r="D30" s="220">
        <v>72</v>
      </c>
      <c r="E30" s="217">
        <v>1.3888888888888888</v>
      </c>
      <c r="F30" s="217">
        <v>13.888888888888889</v>
      </c>
      <c r="G30" s="217">
        <v>54.166666666666664</v>
      </c>
      <c r="H30" s="217">
        <v>30.555555555555557</v>
      </c>
      <c r="I30" s="32">
        <f t="shared" si="9"/>
        <v>4.1388888888888884</v>
      </c>
      <c r="J30" s="7"/>
      <c r="K30" s="105">
        <f t="shared" si="3"/>
        <v>72</v>
      </c>
      <c r="L30" s="106">
        <f t="shared" si="4"/>
        <v>61</v>
      </c>
      <c r="M30" s="107">
        <f t="shared" si="1"/>
        <v>84.722222222222229</v>
      </c>
      <c r="N30" s="106">
        <f t="shared" si="5"/>
        <v>1</v>
      </c>
      <c r="O30" s="108">
        <f t="shared" si="2"/>
        <v>1.3888888888888888</v>
      </c>
    </row>
    <row r="31" spans="1:15" s="1" customFormat="1" ht="15" customHeight="1" thickBot="1" x14ac:dyDescent="0.3">
      <c r="A31" s="25"/>
      <c r="B31" s="49"/>
      <c r="C31" s="22" t="s">
        <v>101</v>
      </c>
      <c r="D31" s="26">
        <f>SUM(D32:D48)</f>
        <v>1501</v>
      </c>
      <c r="E31" s="63">
        <v>6.1862674395040438</v>
      </c>
      <c r="F31" s="27">
        <v>28.831243012716996</v>
      </c>
      <c r="G31" s="27">
        <v>45.762719597932133</v>
      </c>
      <c r="H31" s="27">
        <v>19.219769949846832</v>
      </c>
      <c r="I31" s="64">
        <f>AVERAGE(I32:I48)</f>
        <v>3.7801599205812173</v>
      </c>
      <c r="J31" s="7"/>
      <c r="K31" s="114">
        <f t="shared" si="3"/>
        <v>1501</v>
      </c>
      <c r="L31" s="115">
        <f>SUM(L32:L48)</f>
        <v>1001.9931</v>
      </c>
      <c r="M31" s="116">
        <f t="shared" si="1"/>
        <v>64.982489547778968</v>
      </c>
      <c r="N31" s="115">
        <f>SUM(N32:N48)</f>
        <v>86.001599999999996</v>
      </c>
      <c r="O31" s="117">
        <f t="shared" si="2"/>
        <v>6.1862674395040438</v>
      </c>
    </row>
    <row r="32" spans="1:15" s="1" customFormat="1" ht="15" customHeight="1" x14ac:dyDescent="0.25">
      <c r="A32" s="10">
        <v>1</v>
      </c>
      <c r="B32" s="172">
        <v>30070</v>
      </c>
      <c r="C32" s="175" t="s">
        <v>25</v>
      </c>
      <c r="D32" s="227">
        <v>90</v>
      </c>
      <c r="E32" s="224"/>
      <c r="F32" s="224">
        <v>26.67</v>
      </c>
      <c r="G32" s="224">
        <v>66.66</v>
      </c>
      <c r="H32" s="224">
        <v>6.67</v>
      </c>
      <c r="I32" s="57">
        <f t="shared" ref="I32:I48" si="10">(E32*2+F32*3+G32*4+H32*5)/100</f>
        <v>3.8</v>
      </c>
      <c r="J32" s="7"/>
      <c r="K32" s="97">
        <f t="shared" si="3"/>
        <v>90</v>
      </c>
      <c r="L32" s="98">
        <f t="shared" si="4"/>
        <v>65.997</v>
      </c>
      <c r="M32" s="99">
        <f t="shared" si="1"/>
        <v>73.33</v>
      </c>
      <c r="N32" s="98">
        <f t="shared" si="5"/>
        <v>0</v>
      </c>
      <c r="O32" s="100">
        <f t="shared" si="2"/>
        <v>0</v>
      </c>
    </row>
    <row r="33" spans="1:15" s="1" customFormat="1" ht="15" customHeight="1" x14ac:dyDescent="0.25">
      <c r="A33" s="8">
        <v>2</v>
      </c>
      <c r="B33" s="186">
        <v>30480</v>
      </c>
      <c r="C33" s="176" t="s">
        <v>118</v>
      </c>
      <c r="D33" s="228">
        <v>137</v>
      </c>
      <c r="E33" s="225">
        <v>0.73</v>
      </c>
      <c r="F33" s="225">
        <v>22.63</v>
      </c>
      <c r="G33" s="225">
        <v>50.36</v>
      </c>
      <c r="H33" s="225">
        <v>26.28</v>
      </c>
      <c r="I33" s="32">
        <f t="shared" si="10"/>
        <v>4.0218999999999996</v>
      </c>
      <c r="J33" s="7"/>
      <c r="K33" s="101">
        <f t="shared" si="3"/>
        <v>137</v>
      </c>
      <c r="L33" s="102">
        <f t="shared" si="4"/>
        <v>104.99680000000001</v>
      </c>
      <c r="M33" s="103">
        <f t="shared" si="1"/>
        <v>76.64</v>
      </c>
      <c r="N33" s="102">
        <f t="shared" si="5"/>
        <v>1.0001</v>
      </c>
      <c r="O33" s="104">
        <f t="shared" si="2"/>
        <v>0.73</v>
      </c>
    </row>
    <row r="34" spans="1:15" s="1" customFormat="1" ht="15" customHeight="1" x14ac:dyDescent="0.25">
      <c r="A34" s="8">
        <v>3</v>
      </c>
      <c r="B34" s="186">
        <v>30460</v>
      </c>
      <c r="C34" s="176" t="s">
        <v>30</v>
      </c>
      <c r="D34" s="228">
        <v>115</v>
      </c>
      <c r="E34" s="225">
        <v>0.87</v>
      </c>
      <c r="F34" s="225">
        <v>11.31</v>
      </c>
      <c r="G34" s="225">
        <v>55.65</v>
      </c>
      <c r="H34" s="225">
        <v>32.17</v>
      </c>
      <c r="I34" s="32">
        <f t="shared" si="10"/>
        <v>4.1912000000000003</v>
      </c>
      <c r="J34" s="7"/>
      <c r="K34" s="101">
        <f t="shared" si="3"/>
        <v>115</v>
      </c>
      <c r="L34" s="102">
        <f t="shared" si="4"/>
        <v>100.99299999999999</v>
      </c>
      <c r="M34" s="103">
        <f t="shared" si="1"/>
        <v>87.82</v>
      </c>
      <c r="N34" s="102">
        <f t="shared" si="5"/>
        <v>1.0004999999999999</v>
      </c>
      <c r="O34" s="104">
        <f t="shared" si="2"/>
        <v>0.87</v>
      </c>
    </row>
    <row r="35" spans="1:15" s="1" customFormat="1" ht="15" customHeight="1" x14ac:dyDescent="0.25">
      <c r="A35" s="8">
        <v>4</v>
      </c>
      <c r="B35" s="186">
        <v>30030</v>
      </c>
      <c r="C35" s="176" t="s">
        <v>24</v>
      </c>
      <c r="D35" s="228">
        <v>111</v>
      </c>
      <c r="E35" s="225">
        <v>16.22</v>
      </c>
      <c r="F35" s="225">
        <v>34.229999999999997</v>
      </c>
      <c r="G35" s="225">
        <v>45.05</v>
      </c>
      <c r="H35" s="225">
        <v>4.5</v>
      </c>
      <c r="I35" s="32">
        <f t="shared" si="10"/>
        <v>3.3782999999999999</v>
      </c>
      <c r="J35" s="7"/>
      <c r="K35" s="101">
        <f t="shared" si="3"/>
        <v>111</v>
      </c>
      <c r="L35" s="102">
        <f t="shared" si="4"/>
        <v>55.000499999999995</v>
      </c>
      <c r="M35" s="103">
        <f t="shared" si="1"/>
        <v>49.55</v>
      </c>
      <c r="N35" s="102">
        <f t="shared" si="5"/>
        <v>18.004199999999997</v>
      </c>
      <c r="O35" s="104">
        <f t="shared" si="2"/>
        <v>16.22</v>
      </c>
    </row>
    <row r="36" spans="1:15" s="1" customFormat="1" ht="15" customHeight="1" x14ac:dyDescent="0.25">
      <c r="A36" s="8">
        <v>5</v>
      </c>
      <c r="B36" s="186">
        <v>31000</v>
      </c>
      <c r="C36" s="176" t="s">
        <v>38</v>
      </c>
      <c r="D36" s="228">
        <v>98</v>
      </c>
      <c r="E36" s="225">
        <v>8.16</v>
      </c>
      <c r="F36" s="225">
        <v>31.63</v>
      </c>
      <c r="G36" s="225">
        <v>42.86</v>
      </c>
      <c r="H36" s="225">
        <v>17.350000000000001</v>
      </c>
      <c r="I36" s="32">
        <f t="shared" si="10"/>
        <v>3.694</v>
      </c>
      <c r="J36" s="7"/>
      <c r="K36" s="101">
        <f t="shared" si="3"/>
        <v>98</v>
      </c>
      <c r="L36" s="102">
        <f t="shared" si="4"/>
        <v>59.005800000000001</v>
      </c>
      <c r="M36" s="103">
        <f t="shared" si="1"/>
        <v>60.21</v>
      </c>
      <c r="N36" s="102">
        <f t="shared" si="5"/>
        <v>7.9968000000000004</v>
      </c>
      <c r="O36" s="104">
        <f t="shared" si="2"/>
        <v>8.16</v>
      </c>
    </row>
    <row r="37" spans="1:15" s="1" customFormat="1" ht="15" customHeight="1" x14ac:dyDescent="0.25">
      <c r="A37" s="8">
        <v>6</v>
      </c>
      <c r="B37" s="186">
        <v>30130</v>
      </c>
      <c r="C37" s="176" t="s">
        <v>26</v>
      </c>
      <c r="D37" s="228">
        <v>50</v>
      </c>
      <c r="E37" s="225">
        <v>22</v>
      </c>
      <c r="F37" s="225">
        <v>30</v>
      </c>
      <c r="G37" s="225">
        <v>36</v>
      </c>
      <c r="H37" s="225">
        <v>12</v>
      </c>
      <c r="I37" s="32">
        <f t="shared" si="10"/>
        <v>3.38</v>
      </c>
      <c r="J37" s="7"/>
      <c r="K37" s="101">
        <f t="shared" si="3"/>
        <v>50</v>
      </c>
      <c r="L37" s="102">
        <f t="shared" si="4"/>
        <v>24</v>
      </c>
      <c r="M37" s="103">
        <f t="shared" si="1"/>
        <v>48</v>
      </c>
      <c r="N37" s="118">
        <f t="shared" si="5"/>
        <v>11</v>
      </c>
      <c r="O37" s="104">
        <f t="shared" si="2"/>
        <v>22</v>
      </c>
    </row>
    <row r="38" spans="1:15" s="1" customFormat="1" ht="15" customHeight="1" x14ac:dyDescent="0.25">
      <c r="A38" s="8">
        <v>7</v>
      </c>
      <c r="B38" s="186">
        <v>30160</v>
      </c>
      <c r="C38" s="176" t="s">
        <v>27</v>
      </c>
      <c r="D38" s="228">
        <v>83</v>
      </c>
      <c r="E38" s="225">
        <v>14.457831325301205</v>
      </c>
      <c r="F38" s="225">
        <v>37.349397590361448</v>
      </c>
      <c r="G38" s="225">
        <v>42.168674698795179</v>
      </c>
      <c r="H38" s="225">
        <v>6.024096385542169</v>
      </c>
      <c r="I38" s="32">
        <f t="shared" si="10"/>
        <v>3.3975903614457832</v>
      </c>
      <c r="J38" s="7"/>
      <c r="K38" s="101">
        <f t="shared" si="3"/>
        <v>83</v>
      </c>
      <c r="L38" s="102">
        <f t="shared" si="4"/>
        <v>40</v>
      </c>
      <c r="M38" s="103">
        <f t="shared" si="1"/>
        <v>48.192771084337352</v>
      </c>
      <c r="N38" s="118">
        <f t="shared" si="5"/>
        <v>12</v>
      </c>
      <c r="O38" s="104">
        <f t="shared" si="2"/>
        <v>14.457831325301205</v>
      </c>
    </row>
    <row r="39" spans="1:15" s="1" customFormat="1" ht="15" customHeight="1" x14ac:dyDescent="0.25">
      <c r="A39" s="8">
        <v>8</v>
      </c>
      <c r="B39" s="186">
        <v>30310</v>
      </c>
      <c r="C39" s="176" t="s">
        <v>28</v>
      </c>
      <c r="D39" s="228">
        <v>73</v>
      </c>
      <c r="E39" s="225"/>
      <c r="F39" s="225">
        <v>35.61643835616438</v>
      </c>
      <c r="G39" s="225">
        <v>36.986301369863014</v>
      </c>
      <c r="H39" s="225">
        <v>27.397260273972602</v>
      </c>
      <c r="I39" s="32">
        <f t="shared" si="10"/>
        <v>3.9178082191780823</v>
      </c>
      <c r="J39" s="7"/>
      <c r="K39" s="101">
        <f t="shared" si="3"/>
        <v>73</v>
      </c>
      <c r="L39" s="102">
        <f t="shared" si="4"/>
        <v>47</v>
      </c>
      <c r="M39" s="103">
        <f t="shared" si="1"/>
        <v>64.38356164383562</v>
      </c>
      <c r="N39" s="118">
        <f t="shared" si="5"/>
        <v>0</v>
      </c>
      <c r="O39" s="104">
        <f t="shared" si="2"/>
        <v>0</v>
      </c>
    </row>
    <row r="40" spans="1:15" s="1" customFormat="1" ht="15" customHeight="1" x14ac:dyDescent="0.25">
      <c r="A40" s="8">
        <v>9</v>
      </c>
      <c r="B40" s="186">
        <v>30440</v>
      </c>
      <c r="C40" s="176" t="s">
        <v>29</v>
      </c>
      <c r="D40" s="228">
        <v>81</v>
      </c>
      <c r="E40" s="225">
        <v>11.111111111111111</v>
      </c>
      <c r="F40" s="225">
        <v>35.802469135802468</v>
      </c>
      <c r="G40" s="225">
        <v>44.444444444444443</v>
      </c>
      <c r="H40" s="225">
        <v>8.6419753086419746</v>
      </c>
      <c r="I40" s="32">
        <f t="shared" si="10"/>
        <v>3.5061728395061724</v>
      </c>
      <c r="J40" s="7"/>
      <c r="K40" s="101">
        <f t="shared" si="3"/>
        <v>81</v>
      </c>
      <c r="L40" s="102">
        <f t="shared" si="4"/>
        <v>43</v>
      </c>
      <c r="M40" s="103">
        <f t="shared" si="1"/>
        <v>53.086419753086417</v>
      </c>
      <c r="N40" s="118">
        <f t="shared" si="5"/>
        <v>9</v>
      </c>
      <c r="O40" s="104">
        <f t="shared" si="2"/>
        <v>11.111111111111111</v>
      </c>
    </row>
    <row r="41" spans="1:15" s="1" customFormat="1" ht="15" customHeight="1" x14ac:dyDescent="0.25">
      <c r="A41" s="221">
        <v>11</v>
      </c>
      <c r="B41" s="186">
        <v>30500</v>
      </c>
      <c r="C41" s="176" t="s">
        <v>31</v>
      </c>
      <c r="D41" s="228">
        <v>39</v>
      </c>
      <c r="E41" s="225">
        <v>2.5641025641025643</v>
      </c>
      <c r="F41" s="225">
        <v>41.025641025641029</v>
      </c>
      <c r="G41" s="225">
        <v>33.333333333333336</v>
      </c>
      <c r="H41" s="225">
        <v>23.076923076923077</v>
      </c>
      <c r="I41" s="32">
        <f t="shared" si="10"/>
        <v>3.7692307692307692</v>
      </c>
      <c r="J41" s="7"/>
      <c r="K41" s="101">
        <f t="shared" si="3"/>
        <v>39</v>
      </c>
      <c r="L41" s="102">
        <f t="shared" si="4"/>
        <v>22</v>
      </c>
      <c r="M41" s="103">
        <f t="shared" si="1"/>
        <v>56.410256410256409</v>
      </c>
      <c r="N41" s="118">
        <f t="shared" si="5"/>
        <v>1.0000000000000002</v>
      </c>
      <c r="O41" s="104">
        <f t="shared" si="2"/>
        <v>2.5641025641025643</v>
      </c>
    </row>
    <row r="42" spans="1:15" s="1" customFormat="1" ht="15" customHeight="1" x14ac:dyDescent="0.25">
      <c r="A42" s="221">
        <v>12</v>
      </c>
      <c r="B42" s="186">
        <v>30530</v>
      </c>
      <c r="C42" s="176" t="s">
        <v>32</v>
      </c>
      <c r="D42" s="228">
        <v>83</v>
      </c>
      <c r="E42" s="225">
        <v>22.891566265060241</v>
      </c>
      <c r="F42" s="225">
        <v>22.891566265060241</v>
      </c>
      <c r="G42" s="225">
        <v>34.939759036144579</v>
      </c>
      <c r="H42" s="225">
        <v>19.277108433734941</v>
      </c>
      <c r="I42" s="32">
        <f t="shared" si="10"/>
        <v>3.5060240963855422</v>
      </c>
      <c r="J42" s="7"/>
      <c r="K42" s="101">
        <f t="shared" si="3"/>
        <v>83</v>
      </c>
      <c r="L42" s="102">
        <f t="shared" si="4"/>
        <v>45</v>
      </c>
      <c r="M42" s="103">
        <f t="shared" si="1"/>
        <v>54.216867469879517</v>
      </c>
      <c r="N42" s="118">
        <f t="shared" si="5"/>
        <v>19</v>
      </c>
      <c r="O42" s="104">
        <f t="shared" si="2"/>
        <v>22.891566265060241</v>
      </c>
    </row>
    <row r="43" spans="1:15" s="1" customFormat="1" ht="15" customHeight="1" x14ac:dyDescent="0.25">
      <c r="A43" s="221">
        <v>13</v>
      </c>
      <c r="B43" s="186">
        <v>30640</v>
      </c>
      <c r="C43" s="176" t="s">
        <v>33</v>
      </c>
      <c r="D43" s="228">
        <v>95</v>
      </c>
      <c r="E43" s="225">
        <v>2.1052631578947367</v>
      </c>
      <c r="F43" s="225">
        <v>15.789473684210526</v>
      </c>
      <c r="G43" s="225">
        <v>56.842105263157897</v>
      </c>
      <c r="H43" s="225">
        <v>25.263157894736842</v>
      </c>
      <c r="I43" s="32">
        <f t="shared" si="10"/>
        <v>4.052631578947369</v>
      </c>
      <c r="J43" s="7"/>
      <c r="K43" s="101">
        <f t="shared" si="3"/>
        <v>95</v>
      </c>
      <c r="L43" s="102">
        <f t="shared" si="4"/>
        <v>78</v>
      </c>
      <c r="M43" s="103">
        <f t="shared" si="1"/>
        <v>82.10526315789474</v>
      </c>
      <c r="N43" s="102">
        <f t="shared" si="5"/>
        <v>2</v>
      </c>
      <c r="O43" s="104">
        <f t="shared" si="2"/>
        <v>2.1052631578947367</v>
      </c>
    </row>
    <row r="44" spans="1:15" s="1" customFormat="1" ht="15" customHeight="1" x14ac:dyDescent="0.25">
      <c r="A44" s="221">
        <v>14</v>
      </c>
      <c r="B44" s="186">
        <v>30650</v>
      </c>
      <c r="C44" s="176" t="s">
        <v>34</v>
      </c>
      <c r="D44" s="228">
        <v>115</v>
      </c>
      <c r="E44" s="225">
        <v>1.7391304347826086</v>
      </c>
      <c r="F44" s="225">
        <v>39.130434782608695</v>
      </c>
      <c r="G44" s="225">
        <v>39.130434782608695</v>
      </c>
      <c r="H44" s="225">
        <v>20</v>
      </c>
      <c r="I44" s="32">
        <f t="shared" si="10"/>
        <v>3.7739130434782613</v>
      </c>
      <c r="J44" s="7"/>
      <c r="K44" s="101">
        <f t="shared" si="3"/>
        <v>115</v>
      </c>
      <c r="L44" s="102">
        <f t="shared" si="4"/>
        <v>68</v>
      </c>
      <c r="M44" s="103">
        <f t="shared" si="1"/>
        <v>59.130434782608695</v>
      </c>
      <c r="N44" s="102">
        <f t="shared" si="5"/>
        <v>2</v>
      </c>
      <c r="O44" s="104">
        <f t="shared" si="2"/>
        <v>1.7391304347826086</v>
      </c>
    </row>
    <row r="45" spans="1:15" s="1" customFormat="1" ht="15" customHeight="1" x14ac:dyDescent="0.25">
      <c r="A45" s="221">
        <v>15</v>
      </c>
      <c r="B45" s="172">
        <v>30790</v>
      </c>
      <c r="C45" s="176" t="s">
        <v>35</v>
      </c>
      <c r="D45" s="228">
        <v>48</v>
      </c>
      <c r="E45" s="225"/>
      <c r="F45" s="225">
        <v>41.666666666666664</v>
      </c>
      <c r="G45" s="225">
        <v>47.916666666666664</v>
      </c>
      <c r="H45" s="225">
        <v>10.416666666666666</v>
      </c>
      <c r="I45" s="32">
        <f t="shared" si="10"/>
        <v>3.6874999999999996</v>
      </c>
      <c r="J45" s="7"/>
      <c r="K45" s="101">
        <f t="shared" si="3"/>
        <v>48</v>
      </c>
      <c r="L45" s="102">
        <f t="shared" si="4"/>
        <v>28</v>
      </c>
      <c r="M45" s="103">
        <f t="shared" si="1"/>
        <v>58.333333333333329</v>
      </c>
      <c r="N45" s="102">
        <f t="shared" si="5"/>
        <v>0</v>
      </c>
      <c r="O45" s="104">
        <f t="shared" si="2"/>
        <v>0</v>
      </c>
    </row>
    <row r="46" spans="1:15" s="1" customFormat="1" ht="15" customHeight="1" x14ac:dyDescent="0.25">
      <c r="A46" s="222">
        <v>17</v>
      </c>
      <c r="B46" s="186">
        <v>30880</v>
      </c>
      <c r="C46" s="175" t="s">
        <v>36</v>
      </c>
      <c r="D46" s="228">
        <v>71</v>
      </c>
      <c r="E46" s="225">
        <v>1.408450704225352</v>
      </c>
      <c r="F46" s="225">
        <v>22.535211267605632</v>
      </c>
      <c r="G46" s="225">
        <v>53.521126760563384</v>
      </c>
      <c r="H46" s="225">
        <v>22.535211267605632</v>
      </c>
      <c r="I46" s="32">
        <f t="shared" si="10"/>
        <v>3.971830985915493</v>
      </c>
      <c r="J46" s="7"/>
      <c r="K46" s="101">
        <f t="shared" si="3"/>
        <v>71</v>
      </c>
      <c r="L46" s="102">
        <f t="shared" si="4"/>
        <v>54.000000000000007</v>
      </c>
      <c r="M46" s="103">
        <f t="shared" si="1"/>
        <v>76.056338028169023</v>
      </c>
      <c r="N46" s="102">
        <f t="shared" si="5"/>
        <v>1</v>
      </c>
      <c r="O46" s="104">
        <f t="shared" si="2"/>
        <v>1.408450704225352</v>
      </c>
    </row>
    <row r="47" spans="1:15" s="1" customFormat="1" ht="15" customHeight="1" x14ac:dyDescent="0.25">
      <c r="A47" s="222">
        <v>18</v>
      </c>
      <c r="B47" s="186">
        <v>30940</v>
      </c>
      <c r="C47" s="176" t="s">
        <v>37</v>
      </c>
      <c r="D47" s="228">
        <v>102</v>
      </c>
      <c r="E47" s="225"/>
      <c r="F47" s="225">
        <v>25.490196078431371</v>
      </c>
      <c r="G47" s="225">
        <v>53.921568627450981</v>
      </c>
      <c r="H47" s="225">
        <v>20.588235294117649</v>
      </c>
      <c r="I47" s="32">
        <f t="shared" si="10"/>
        <v>3.9509803921568625</v>
      </c>
      <c r="J47" s="7"/>
      <c r="K47" s="101">
        <f t="shared" si="3"/>
        <v>102</v>
      </c>
      <c r="L47" s="102">
        <f t="shared" si="4"/>
        <v>76.000000000000014</v>
      </c>
      <c r="M47" s="103">
        <f t="shared" si="1"/>
        <v>74.509803921568633</v>
      </c>
      <c r="N47" s="102">
        <f t="shared" si="5"/>
        <v>0</v>
      </c>
      <c r="O47" s="104">
        <f t="shared" si="2"/>
        <v>0</v>
      </c>
    </row>
    <row r="48" spans="1:15" s="1" customFormat="1" ht="15" customHeight="1" thickBot="1" x14ac:dyDescent="0.3">
      <c r="A48" s="223">
        <v>19</v>
      </c>
      <c r="B48" s="144">
        <v>31480</v>
      </c>
      <c r="C48" s="176" t="s">
        <v>39</v>
      </c>
      <c r="D48" s="229">
        <v>110</v>
      </c>
      <c r="E48" s="226">
        <v>0.90909090909090906</v>
      </c>
      <c r="F48" s="226">
        <v>16.363636363636363</v>
      </c>
      <c r="G48" s="226">
        <v>38.18181818181818</v>
      </c>
      <c r="H48" s="226">
        <v>44.545454545454547</v>
      </c>
      <c r="I48" s="32">
        <f t="shared" si="10"/>
        <v>4.2636363636363637</v>
      </c>
      <c r="J48" s="7"/>
      <c r="K48" s="105">
        <f t="shared" si="3"/>
        <v>110</v>
      </c>
      <c r="L48" s="106">
        <f t="shared" si="4"/>
        <v>91</v>
      </c>
      <c r="M48" s="107">
        <f t="shared" si="1"/>
        <v>82.72727272727272</v>
      </c>
      <c r="N48" s="106">
        <f t="shared" si="5"/>
        <v>1</v>
      </c>
      <c r="O48" s="108">
        <f t="shared" si="2"/>
        <v>0.90909090909090906</v>
      </c>
    </row>
    <row r="49" spans="1:15" s="1" customFormat="1" ht="15" customHeight="1" thickBot="1" x14ac:dyDescent="0.3">
      <c r="A49" s="25"/>
      <c r="B49" s="49"/>
      <c r="C49" s="29" t="s">
        <v>102</v>
      </c>
      <c r="D49" s="26">
        <f>SUM(D50:D68)</f>
        <v>1702</v>
      </c>
      <c r="E49" s="27">
        <v>5.0165693245905318</v>
      </c>
      <c r="F49" s="65">
        <v>23.65275113948503</v>
      </c>
      <c r="G49" s="27">
        <v>46.859964880424847</v>
      </c>
      <c r="H49" s="27">
        <v>25.830143247471781</v>
      </c>
      <c r="I49" s="64">
        <f>AVERAGE(I50:I68)</f>
        <v>3.9078456170893872</v>
      </c>
      <c r="J49" s="7"/>
      <c r="K49" s="114">
        <f t="shared" si="3"/>
        <v>1702</v>
      </c>
      <c r="L49" s="115">
        <f>SUM(L50:L68)</f>
        <v>1318.14849</v>
      </c>
      <c r="M49" s="116">
        <f t="shared" si="1"/>
        <v>72.690108127896622</v>
      </c>
      <c r="N49" s="115">
        <f>SUM(N50:N68)</f>
        <v>49.002600000000001</v>
      </c>
      <c r="O49" s="117">
        <f t="shared" si="2"/>
        <v>5.0165693245905318</v>
      </c>
    </row>
    <row r="50" spans="1:15" s="1" customFormat="1" ht="15" customHeight="1" x14ac:dyDescent="0.25">
      <c r="A50" s="10">
        <v>1</v>
      </c>
      <c r="B50" s="172">
        <v>40010</v>
      </c>
      <c r="C50" s="175" t="s">
        <v>119</v>
      </c>
      <c r="D50" s="233">
        <v>182</v>
      </c>
      <c r="E50" s="230"/>
      <c r="F50" s="230">
        <v>9.89</v>
      </c>
      <c r="G50" s="230">
        <v>53.3</v>
      </c>
      <c r="H50" s="230">
        <v>36.81</v>
      </c>
      <c r="I50" s="57">
        <f t="shared" ref="I50:I68" si="11">(E50*2+F50*3+G50*4+H50*5)/100</f>
        <v>4.2692000000000005</v>
      </c>
      <c r="J50" s="7"/>
      <c r="K50" s="97">
        <f t="shared" si="3"/>
        <v>182</v>
      </c>
      <c r="L50" s="98">
        <f t="shared" si="4"/>
        <v>164.00020000000001</v>
      </c>
      <c r="M50" s="99">
        <f t="shared" si="1"/>
        <v>90.11</v>
      </c>
      <c r="N50" s="98">
        <f t="shared" si="5"/>
        <v>0</v>
      </c>
      <c r="O50" s="100">
        <f t="shared" si="2"/>
        <v>0</v>
      </c>
    </row>
    <row r="51" spans="1:15" s="1" customFormat="1" ht="15" customHeight="1" x14ac:dyDescent="0.25">
      <c r="A51" s="8">
        <v>2</v>
      </c>
      <c r="B51" s="186">
        <v>40030</v>
      </c>
      <c r="C51" s="176" t="s">
        <v>125</v>
      </c>
      <c r="D51" s="234">
        <v>50</v>
      </c>
      <c r="E51" s="231"/>
      <c r="F51" s="231">
        <v>1.7</v>
      </c>
      <c r="G51" s="231">
        <v>40.700000000000003</v>
      </c>
      <c r="H51" s="231">
        <v>57.6</v>
      </c>
      <c r="I51" s="32">
        <f t="shared" si="11"/>
        <v>4.5590000000000002</v>
      </c>
      <c r="J51" s="7"/>
      <c r="K51" s="101">
        <f t="shared" si="3"/>
        <v>50</v>
      </c>
      <c r="L51" s="102">
        <f t="shared" si="4"/>
        <v>49.150000000000006</v>
      </c>
      <c r="M51" s="103">
        <f t="shared" si="1"/>
        <v>98.300000000000011</v>
      </c>
      <c r="N51" s="102">
        <f t="shared" si="5"/>
        <v>0</v>
      </c>
      <c r="O51" s="104">
        <f t="shared" si="2"/>
        <v>0</v>
      </c>
    </row>
    <row r="52" spans="1:15" s="1" customFormat="1" ht="15" customHeight="1" x14ac:dyDescent="0.25">
      <c r="A52" s="8">
        <v>3</v>
      </c>
      <c r="B52" s="186">
        <v>40410</v>
      </c>
      <c r="C52" s="176" t="s">
        <v>49</v>
      </c>
      <c r="D52" s="234">
        <v>187</v>
      </c>
      <c r="E52" s="231"/>
      <c r="F52" s="231">
        <v>7.4870000000000001</v>
      </c>
      <c r="G52" s="231">
        <v>54.54</v>
      </c>
      <c r="H52" s="231">
        <v>37.97</v>
      </c>
      <c r="I52" s="32">
        <f t="shared" si="11"/>
        <v>4.30471</v>
      </c>
      <c r="J52" s="7"/>
      <c r="K52" s="101">
        <f t="shared" si="3"/>
        <v>187</v>
      </c>
      <c r="L52" s="102">
        <f t="shared" si="4"/>
        <v>172.99369999999999</v>
      </c>
      <c r="M52" s="103">
        <f t="shared" si="1"/>
        <v>92.509999999999991</v>
      </c>
      <c r="N52" s="102">
        <f t="shared" si="5"/>
        <v>0</v>
      </c>
      <c r="O52" s="104">
        <f t="shared" si="2"/>
        <v>0</v>
      </c>
    </row>
    <row r="53" spans="1:15" s="1" customFormat="1" ht="15" customHeight="1" x14ac:dyDescent="0.25">
      <c r="A53" s="8">
        <v>4</v>
      </c>
      <c r="B53" s="186">
        <v>40011</v>
      </c>
      <c r="C53" s="176" t="s">
        <v>40</v>
      </c>
      <c r="D53" s="234">
        <v>224</v>
      </c>
      <c r="E53" s="231">
        <v>1.34</v>
      </c>
      <c r="F53" s="231">
        <v>13.39</v>
      </c>
      <c r="G53" s="231">
        <v>45.98</v>
      </c>
      <c r="H53" s="231">
        <v>39.29</v>
      </c>
      <c r="I53" s="32">
        <f t="shared" si="11"/>
        <v>4.2321999999999997</v>
      </c>
      <c r="J53" s="7"/>
      <c r="K53" s="101">
        <f t="shared" si="3"/>
        <v>224</v>
      </c>
      <c r="L53" s="102">
        <f t="shared" si="4"/>
        <v>191.00479999999999</v>
      </c>
      <c r="M53" s="103">
        <f t="shared" si="1"/>
        <v>85.27</v>
      </c>
      <c r="N53" s="102">
        <f t="shared" si="5"/>
        <v>3.0016000000000003</v>
      </c>
      <c r="O53" s="104">
        <f t="shared" si="2"/>
        <v>1.34</v>
      </c>
    </row>
    <row r="54" spans="1:15" s="1" customFormat="1" ht="15" customHeight="1" x14ac:dyDescent="0.25">
      <c r="A54" s="8">
        <v>5</v>
      </c>
      <c r="B54" s="186">
        <v>40080</v>
      </c>
      <c r="C54" s="176" t="s">
        <v>42</v>
      </c>
      <c r="D54" s="234">
        <v>125</v>
      </c>
      <c r="E54" s="231"/>
      <c r="F54" s="231">
        <v>19.2</v>
      </c>
      <c r="G54" s="231">
        <v>49.6</v>
      </c>
      <c r="H54" s="231">
        <v>31.2</v>
      </c>
      <c r="I54" s="32">
        <f t="shared" si="11"/>
        <v>4.12</v>
      </c>
      <c r="J54" s="7"/>
      <c r="K54" s="101">
        <f t="shared" si="3"/>
        <v>125</v>
      </c>
      <c r="L54" s="102">
        <f t="shared" si="4"/>
        <v>101</v>
      </c>
      <c r="M54" s="103">
        <f t="shared" si="1"/>
        <v>80.8</v>
      </c>
      <c r="N54" s="102">
        <f t="shared" si="5"/>
        <v>0</v>
      </c>
      <c r="O54" s="104">
        <f t="shared" si="2"/>
        <v>0</v>
      </c>
    </row>
    <row r="55" spans="1:15" s="1" customFormat="1" ht="15" customHeight="1" x14ac:dyDescent="0.25">
      <c r="A55" s="8">
        <v>6</v>
      </c>
      <c r="B55" s="186">
        <v>40100</v>
      </c>
      <c r="C55" s="176" t="s">
        <v>43</v>
      </c>
      <c r="D55" s="234">
        <v>77</v>
      </c>
      <c r="E55" s="231">
        <v>2.6</v>
      </c>
      <c r="F55" s="231">
        <v>24.675000000000001</v>
      </c>
      <c r="G55" s="231">
        <v>42.856999999999999</v>
      </c>
      <c r="H55" s="231">
        <v>29.87</v>
      </c>
      <c r="I55" s="32">
        <f t="shared" si="11"/>
        <v>4.0000300000000006</v>
      </c>
      <c r="J55" s="7"/>
      <c r="K55" s="101">
        <f t="shared" si="3"/>
        <v>77</v>
      </c>
      <c r="L55" s="102">
        <f t="shared" si="4"/>
        <v>55.999790000000004</v>
      </c>
      <c r="M55" s="103">
        <f t="shared" si="1"/>
        <v>72.727000000000004</v>
      </c>
      <c r="N55" s="102">
        <f t="shared" si="5"/>
        <v>2.0020000000000002</v>
      </c>
      <c r="O55" s="104">
        <f t="shared" si="2"/>
        <v>2.6</v>
      </c>
    </row>
    <row r="56" spans="1:15" s="1" customFormat="1" ht="15" customHeight="1" x14ac:dyDescent="0.25">
      <c r="A56" s="8">
        <v>7</v>
      </c>
      <c r="B56" s="186">
        <v>40020</v>
      </c>
      <c r="C56" s="176" t="s">
        <v>120</v>
      </c>
      <c r="D56" s="234">
        <v>30</v>
      </c>
      <c r="E56" s="231">
        <v>3.33</v>
      </c>
      <c r="F56" s="231">
        <v>6.67</v>
      </c>
      <c r="G56" s="231">
        <v>60</v>
      </c>
      <c r="H56" s="231">
        <v>30</v>
      </c>
      <c r="I56" s="32">
        <f t="shared" si="11"/>
        <v>4.1667000000000005</v>
      </c>
      <c r="J56" s="7"/>
      <c r="K56" s="101">
        <f t="shared" si="3"/>
        <v>30</v>
      </c>
      <c r="L56" s="102">
        <f t="shared" si="4"/>
        <v>27</v>
      </c>
      <c r="M56" s="103">
        <f t="shared" si="1"/>
        <v>90</v>
      </c>
      <c r="N56" s="102">
        <f t="shared" si="5"/>
        <v>0.99900000000000011</v>
      </c>
      <c r="O56" s="104">
        <f t="shared" si="2"/>
        <v>3.33</v>
      </c>
    </row>
    <row r="57" spans="1:15" s="1" customFormat="1" ht="15" customHeight="1" x14ac:dyDescent="0.25">
      <c r="A57" s="8">
        <v>8</v>
      </c>
      <c r="B57" s="186">
        <v>40031</v>
      </c>
      <c r="C57" s="177" t="s">
        <v>41</v>
      </c>
      <c r="D57" s="234">
        <v>118</v>
      </c>
      <c r="E57" s="231">
        <v>0.84745762711864403</v>
      </c>
      <c r="F57" s="231">
        <v>23.728813559322035</v>
      </c>
      <c r="G57" s="231">
        <v>57.627118644067799</v>
      </c>
      <c r="H57" s="231">
        <v>17.796610169491526</v>
      </c>
      <c r="I57" s="32">
        <f t="shared" si="11"/>
        <v>3.9237288135593222</v>
      </c>
      <c r="J57" s="7"/>
      <c r="K57" s="101">
        <f t="shared" si="3"/>
        <v>118</v>
      </c>
      <c r="L57" s="102">
        <f t="shared" si="4"/>
        <v>89</v>
      </c>
      <c r="M57" s="103">
        <f t="shared" si="1"/>
        <v>75.423728813559322</v>
      </c>
      <c r="N57" s="102">
        <f t="shared" si="5"/>
        <v>1</v>
      </c>
      <c r="O57" s="104">
        <f t="shared" si="2"/>
        <v>0.84745762711864403</v>
      </c>
    </row>
    <row r="58" spans="1:15" s="1" customFormat="1" ht="15" customHeight="1" x14ac:dyDescent="0.25">
      <c r="A58" s="8">
        <v>9</v>
      </c>
      <c r="B58" s="186">
        <v>40210</v>
      </c>
      <c r="C58" s="177" t="s">
        <v>45</v>
      </c>
      <c r="D58" s="234">
        <v>48</v>
      </c>
      <c r="E58" s="231">
        <v>14.583333333333334</v>
      </c>
      <c r="F58" s="231">
        <v>37.5</v>
      </c>
      <c r="G58" s="231">
        <v>31.25</v>
      </c>
      <c r="H58" s="231">
        <v>16.666666666666668</v>
      </c>
      <c r="I58" s="32">
        <f t="shared" si="11"/>
        <v>3.5</v>
      </c>
      <c r="J58" s="7"/>
      <c r="K58" s="101">
        <f t="shared" si="3"/>
        <v>48</v>
      </c>
      <c r="L58" s="102">
        <f t="shared" si="4"/>
        <v>23</v>
      </c>
      <c r="M58" s="103">
        <f t="shared" si="1"/>
        <v>47.916666666666671</v>
      </c>
      <c r="N58" s="102">
        <f t="shared" si="5"/>
        <v>7</v>
      </c>
      <c r="O58" s="104">
        <f t="shared" si="2"/>
        <v>14.583333333333334</v>
      </c>
    </row>
    <row r="59" spans="1:15" s="1" customFormat="1" ht="15" customHeight="1" x14ac:dyDescent="0.25">
      <c r="A59" s="8">
        <v>10</v>
      </c>
      <c r="B59" s="172">
        <v>40300</v>
      </c>
      <c r="C59" s="48" t="s">
        <v>46</v>
      </c>
      <c r="D59" s="234">
        <v>25</v>
      </c>
      <c r="E59" s="231">
        <v>8</v>
      </c>
      <c r="F59" s="231">
        <v>52</v>
      </c>
      <c r="G59" s="231">
        <v>36</v>
      </c>
      <c r="H59" s="231">
        <v>4</v>
      </c>
      <c r="I59" s="32">
        <f t="shared" si="11"/>
        <v>3.36</v>
      </c>
      <c r="J59" s="7"/>
      <c r="K59" s="101">
        <f t="shared" si="3"/>
        <v>25</v>
      </c>
      <c r="L59" s="102">
        <f t="shared" si="4"/>
        <v>10</v>
      </c>
      <c r="M59" s="103">
        <f t="shared" si="1"/>
        <v>40</v>
      </c>
      <c r="N59" s="102">
        <f t="shared" si="5"/>
        <v>2</v>
      </c>
      <c r="O59" s="104">
        <f t="shared" si="2"/>
        <v>8</v>
      </c>
    </row>
    <row r="60" spans="1:15" s="1" customFormat="1" ht="15" customHeight="1" x14ac:dyDescent="0.25">
      <c r="A60" s="8">
        <v>11</v>
      </c>
      <c r="B60" s="186">
        <v>40360</v>
      </c>
      <c r="C60" s="176" t="s">
        <v>47</v>
      </c>
      <c r="D60" s="234">
        <v>77</v>
      </c>
      <c r="E60" s="231">
        <v>6.4935064935064934</v>
      </c>
      <c r="F60" s="231">
        <v>22.077922077922079</v>
      </c>
      <c r="G60" s="231">
        <v>45.454545454545453</v>
      </c>
      <c r="H60" s="231">
        <v>25.974025974025974</v>
      </c>
      <c r="I60" s="32">
        <f t="shared" si="11"/>
        <v>3.9090909090909087</v>
      </c>
      <c r="J60" s="7"/>
      <c r="K60" s="101">
        <f t="shared" si="3"/>
        <v>77</v>
      </c>
      <c r="L60" s="102">
        <f t="shared" si="4"/>
        <v>55</v>
      </c>
      <c r="M60" s="103">
        <f t="shared" si="1"/>
        <v>71.428571428571431</v>
      </c>
      <c r="N60" s="102">
        <f t="shared" si="5"/>
        <v>5</v>
      </c>
      <c r="O60" s="104">
        <f t="shared" si="2"/>
        <v>6.4935064935064934</v>
      </c>
    </row>
    <row r="61" spans="1:15" s="1" customFormat="1" ht="15" customHeight="1" x14ac:dyDescent="0.25">
      <c r="A61" s="8">
        <v>12</v>
      </c>
      <c r="B61" s="186">
        <v>40390</v>
      </c>
      <c r="C61" s="176" t="s">
        <v>48</v>
      </c>
      <c r="D61" s="234">
        <v>62</v>
      </c>
      <c r="E61" s="231">
        <v>20.967741935483872</v>
      </c>
      <c r="F61" s="231">
        <v>17.741935483870968</v>
      </c>
      <c r="G61" s="231">
        <v>45.161290322580648</v>
      </c>
      <c r="H61" s="231">
        <v>16.129032258064516</v>
      </c>
      <c r="I61" s="32">
        <f t="shared" si="11"/>
        <v>3.564516129032258</v>
      </c>
      <c r="J61" s="7"/>
      <c r="K61" s="101">
        <f t="shared" si="3"/>
        <v>62</v>
      </c>
      <c r="L61" s="102">
        <f t="shared" si="4"/>
        <v>38.000000000000007</v>
      </c>
      <c r="M61" s="103">
        <f t="shared" si="1"/>
        <v>61.290322580645167</v>
      </c>
      <c r="N61" s="102">
        <f t="shared" si="5"/>
        <v>13</v>
      </c>
      <c r="O61" s="104">
        <f t="shared" si="2"/>
        <v>20.967741935483872</v>
      </c>
    </row>
    <row r="62" spans="1:15" s="1" customFormat="1" ht="15" customHeight="1" x14ac:dyDescent="0.25">
      <c r="A62" s="8">
        <v>13</v>
      </c>
      <c r="B62" s="186">
        <v>40720</v>
      </c>
      <c r="C62" s="176" t="s">
        <v>121</v>
      </c>
      <c r="D62" s="234">
        <v>84</v>
      </c>
      <c r="E62" s="231">
        <v>1.1904761904761905</v>
      </c>
      <c r="F62" s="231">
        <v>25</v>
      </c>
      <c r="G62" s="231">
        <v>53.571428571428569</v>
      </c>
      <c r="H62" s="231">
        <v>20.238095238095237</v>
      </c>
      <c r="I62" s="32">
        <f t="shared" si="11"/>
        <v>3.9285714285714284</v>
      </c>
      <c r="J62" s="7"/>
      <c r="K62" s="101">
        <f t="shared" si="3"/>
        <v>84</v>
      </c>
      <c r="L62" s="102">
        <f t="shared" si="4"/>
        <v>62</v>
      </c>
      <c r="M62" s="103">
        <f t="shared" si="1"/>
        <v>73.80952380952381</v>
      </c>
      <c r="N62" s="102">
        <f t="shared" si="5"/>
        <v>1</v>
      </c>
      <c r="O62" s="104">
        <f t="shared" si="2"/>
        <v>1.1904761904761905</v>
      </c>
    </row>
    <row r="63" spans="1:15" s="1" customFormat="1" ht="15" customHeight="1" x14ac:dyDescent="0.25">
      <c r="A63" s="8">
        <v>14</v>
      </c>
      <c r="B63" s="186">
        <v>40730</v>
      </c>
      <c r="C63" s="176" t="s">
        <v>50</v>
      </c>
      <c r="D63" s="234">
        <v>21</v>
      </c>
      <c r="E63" s="231">
        <v>23.80952380952381</v>
      </c>
      <c r="F63" s="231">
        <v>52.38095238095238</v>
      </c>
      <c r="G63" s="231">
        <v>23.80952380952381</v>
      </c>
      <c r="H63" s="231"/>
      <c r="I63" s="32">
        <f t="shared" si="11"/>
        <v>3</v>
      </c>
      <c r="J63" s="7"/>
      <c r="K63" s="101">
        <f t="shared" si="3"/>
        <v>21</v>
      </c>
      <c r="L63" s="102">
        <f t="shared" si="4"/>
        <v>5</v>
      </c>
      <c r="M63" s="103">
        <f t="shared" si="1"/>
        <v>23.80952380952381</v>
      </c>
      <c r="N63" s="118">
        <f t="shared" si="5"/>
        <v>5</v>
      </c>
      <c r="O63" s="104">
        <f t="shared" si="2"/>
        <v>23.80952380952381</v>
      </c>
    </row>
    <row r="64" spans="1:15" s="1" customFormat="1" ht="15" customHeight="1" x14ac:dyDescent="0.25">
      <c r="A64" s="8">
        <v>15</v>
      </c>
      <c r="B64" s="186">
        <v>40820</v>
      </c>
      <c r="C64" s="176" t="s">
        <v>51</v>
      </c>
      <c r="D64" s="234">
        <v>75</v>
      </c>
      <c r="E64" s="231"/>
      <c r="F64" s="231">
        <v>13.333333333333334</v>
      </c>
      <c r="G64" s="231">
        <v>48</v>
      </c>
      <c r="H64" s="231">
        <v>38.666666666666664</v>
      </c>
      <c r="I64" s="32">
        <f t="shared" si="11"/>
        <v>4.253333333333333</v>
      </c>
      <c r="J64" s="7"/>
      <c r="K64" s="101">
        <f t="shared" si="3"/>
        <v>75</v>
      </c>
      <c r="L64" s="102">
        <f t="shared" si="4"/>
        <v>64.999999999999986</v>
      </c>
      <c r="M64" s="103">
        <f t="shared" si="1"/>
        <v>86.666666666666657</v>
      </c>
      <c r="N64" s="118">
        <f t="shared" si="5"/>
        <v>0</v>
      </c>
      <c r="O64" s="104">
        <f t="shared" si="2"/>
        <v>0</v>
      </c>
    </row>
    <row r="65" spans="1:15" s="1" customFormat="1" ht="15" customHeight="1" x14ac:dyDescent="0.25">
      <c r="A65" s="8">
        <v>16</v>
      </c>
      <c r="B65" s="186">
        <v>40840</v>
      </c>
      <c r="C65" s="176" t="s">
        <v>52</v>
      </c>
      <c r="D65" s="234">
        <v>64</v>
      </c>
      <c r="E65" s="231">
        <v>9.375</v>
      </c>
      <c r="F65" s="231">
        <v>43.75</v>
      </c>
      <c r="G65" s="231">
        <v>37.5</v>
      </c>
      <c r="H65" s="231">
        <v>9.375</v>
      </c>
      <c r="I65" s="32">
        <f t="shared" si="11"/>
        <v>3.46875</v>
      </c>
      <c r="J65" s="7"/>
      <c r="K65" s="101">
        <f t="shared" si="3"/>
        <v>64</v>
      </c>
      <c r="L65" s="102">
        <f t="shared" si="4"/>
        <v>30</v>
      </c>
      <c r="M65" s="103">
        <f t="shared" si="1"/>
        <v>46.875</v>
      </c>
      <c r="N65" s="118">
        <f t="shared" si="5"/>
        <v>6</v>
      </c>
      <c r="O65" s="104">
        <f t="shared" si="2"/>
        <v>9.375</v>
      </c>
    </row>
    <row r="66" spans="1:15" s="1" customFormat="1" ht="15" customHeight="1" x14ac:dyDescent="0.25">
      <c r="A66" s="8">
        <v>17</v>
      </c>
      <c r="B66" s="186">
        <v>40950</v>
      </c>
      <c r="C66" s="176" t="s">
        <v>53</v>
      </c>
      <c r="D66" s="234">
        <v>81</v>
      </c>
      <c r="E66" s="231"/>
      <c r="F66" s="231">
        <v>33.333333333333336</v>
      </c>
      <c r="G66" s="231">
        <v>59.25925925925926</v>
      </c>
      <c r="H66" s="231">
        <v>7.4074074074074074</v>
      </c>
      <c r="I66" s="32">
        <f t="shared" si="11"/>
        <v>3.7407407407407414</v>
      </c>
      <c r="J66" s="7"/>
      <c r="K66" s="101">
        <f t="shared" si="3"/>
        <v>81</v>
      </c>
      <c r="L66" s="102">
        <f t="shared" si="4"/>
        <v>54</v>
      </c>
      <c r="M66" s="103">
        <f t="shared" si="1"/>
        <v>66.666666666666671</v>
      </c>
      <c r="N66" s="118">
        <f t="shared" si="5"/>
        <v>0</v>
      </c>
      <c r="O66" s="104">
        <f t="shared" si="2"/>
        <v>0</v>
      </c>
    </row>
    <row r="67" spans="1:15" s="1" customFormat="1" ht="15" customHeight="1" x14ac:dyDescent="0.25">
      <c r="A67" s="8">
        <v>18</v>
      </c>
      <c r="B67" s="186">
        <v>40990</v>
      </c>
      <c r="C67" s="176" t="s">
        <v>54</v>
      </c>
      <c r="D67" s="234">
        <v>108</v>
      </c>
      <c r="E67" s="231">
        <v>2.7777777777777777</v>
      </c>
      <c r="F67" s="231">
        <v>31.481481481481481</v>
      </c>
      <c r="G67" s="231">
        <v>41.666666666666664</v>
      </c>
      <c r="H67" s="231">
        <v>24.074074074074073</v>
      </c>
      <c r="I67" s="32">
        <f t="shared" si="11"/>
        <v>3.8703703703703702</v>
      </c>
      <c r="J67" s="7"/>
      <c r="K67" s="101">
        <f t="shared" si="3"/>
        <v>108</v>
      </c>
      <c r="L67" s="102">
        <f t="shared" si="4"/>
        <v>70.999999999999986</v>
      </c>
      <c r="M67" s="103">
        <f t="shared" si="1"/>
        <v>65.740740740740733</v>
      </c>
      <c r="N67" s="102">
        <f t="shared" si="5"/>
        <v>3</v>
      </c>
      <c r="O67" s="104">
        <f t="shared" si="2"/>
        <v>2.7777777777777777</v>
      </c>
    </row>
    <row r="68" spans="1:15" s="1" customFormat="1" ht="15" customHeight="1" thickBot="1" x14ac:dyDescent="0.3">
      <c r="A68" s="9">
        <v>19</v>
      </c>
      <c r="B68" s="164">
        <v>40133</v>
      </c>
      <c r="C68" s="46" t="s">
        <v>44</v>
      </c>
      <c r="D68" s="235">
        <v>64</v>
      </c>
      <c r="E68" s="232"/>
      <c r="F68" s="232">
        <v>14.0625</v>
      </c>
      <c r="G68" s="232">
        <v>64.0625</v>
      </c>
      <c r="H68" s="232">
        <v>21.875</v>
      </c>
      <c r="I68" s="56">
        <f t="shared" si="11"/>
        <v>4.078125</v>
      </c>
      <c r="J68" s="7"/>
      <c r="K68" s="105">
        <f t="shared" si="3"/>
        <v>64</v>
      </c>
      <c r="L68" s="106">
        <f t="shared" si="4"/>
        <v>55</v>
      </c>
      <c r="M68" s="107">
        <f t="shared" si="1"/>
        <v>85.9375</v>
      </c>
      <c r="N68" s="106">
        <f t="shared" si="5"/>
        <v>0</v>
      </c>
      <c r="O68" s="108">
        <f t="shared" si="2"/>
        <v>0</v>
      </c>
    </row>
    <row r="69" spans="1:15" s="1" customFormat="1" ht="15" customHeight="1" thickBot="1" x14ac:dyDescent="0.3">
      <c r="A69" s="25"/>
      <c r="B69" s="49"/>
      <c r="C69" s="22" t="s">
        <v>103</v>
      </c>
      <c r="D69" s="26">
        <f>SUM(D70:D82)</f>
        <v>1266</v>
      </c>
      <c r="E69" s="27">
        <v>3.4112291553595337</v>
      </c>
      <c r="F69" s="27">
        <v>20.838150058687823</v>
      </c>
      <c r="G69" s="27">
        <v>46.822267429156781</v>
      </c>
      <c r="H69" s="27">
        <v>28.928353356795874</v>
      </c>
      <c r="I69" s="28">
        <f>AVERAGE(I70:I82)</f>
        <v>4.0126774498738893</v>
      </c>
      <c r="J69" s="7"/>
      <c r="K69" s="114">
        <f t="shared" si="3"/>
        <v>1266</v>
      </c>
      <c r="L69" s="115">
        <f>SUM(L70:L82)</f>
        <v>952.99600000000009</v>
      </c>
      <c r="M69" s="116">
        <f t="shared" si="1"/>
        <v>75.750620785952663</v>
      </c>
      <c r="N69" s="115">
        <f>SUM(N70:N82)</f>
        <v>43</v>
      </c>
      <c r="O69" s="117">
        <f t="shared" si="2"/>
        <v>3.4112291553595337</v>
      </c>
    </row>
    <row r="70" spans="1:15" s="1" customFormat="1" ht="15" customHeight="1" x14ac:dyDescent="0.25">
      <c r="A70" s="10">
        <v>1</v>
      </c>
      <c r="B70" s="172">
        <v>50040</v>
      </c>
      <c r="C70" s="175" t="s">
        <v>56</v>
      </c>
      <c r="D70" s="239">
        <v>100</v>
      </c>
      <c r="E70" s="236"/>
      <c r="F70" s="236">
        <v>16</v>
      </c>
      <c r="G70" s="236">
        <v>47</v>
      </c>
      <c r="H70" s="236">
        <v>37</v>
      </c>
      <c r="I70" s="57">
        <f t="shared" ref="I70:I82" si="12">(E70*2+F70*3+G70*4+H70*5)/100</f>
        <v>4.21</v>
      </c>
      <c r="J70" s="7"/>
      <c r="K70" s="410">
        <f t="shared" si="3"/>
        <v>100</v>
      </c>
      <c r="L70" s="411">
        <f t="shared" si="4"/>
        <v>84</v>
      </c>
      <c r="M70" s="412">
        <f t="shared" ref="M70:M124" si="13">G70+H70</f>
        <v>84</v>
      </c>
      <c r="N70" s="411">
        <f t="shared" si="5"/>
        <v>0</v>
      </c>
      <c r="O70" s="413">
        <f t="shared" ref="O70:O124" si="14">E70</f>
        <v>0</v>
      </c>
    </row>
    <row r="71" spans="1:15" s="1" customFormat="1" ht="15" customHeight="1" x14ac:dyDescent="0.25">
      <c r="A71" s="8">
        <v>2</v>
      </c>
      <c r="B71" s="186">
        <v>50003</v>
      </c>
      <c r="C71" s="176" t="s">
        <v>55</v>
      </c>
      <c r="D71" s="240">
        <v>120</v>
      </c>
      <c r="E71" s="237"/>
      <c r="F71" s="237">
        <v>9.17</v>
      </c>
      <c r="G71" s="237">
        <v>47.5</v>
      </c>
      <c r="H71" s="237">
        <v>43.33</v>
      </c>
      <c r="I71" s="32">
        <f t="shared" si="12"/>
        <v>4.3415999999999997</v>
      </c>
      <c r="J71" s="7"/>
      <c r="K71" s="101">
        <f t="shared" ref="K71:K124" si="15">D71</f>
        <v>120</v>
      </c>
      <c r="L71" s="102">
        <f t="shared" ref="L71:L124" si="16">M71*K71/100</f>
        <v>108.99600000000001</v>
      </c>
      <c r="M71" s="103">
        <f t="shared" si="13"/>
        <v>90.83</v>
      </c>
      <c r="N71" s="102">
        <f t="shared" ref="N71:N82" si="17">O71*K71/100</f>
        <v>0</v>
      </c>
      <c r="O71" s="104">
        <f t="shared" si="14"/>
        <v>0</v>
      </c>
    </row>
    <row r="72" spans="1:15" s="1" customFormat="1" ht="15" customHeight="1" x14ac:dyDescent="0.25">
      <c r="A72" s="8">
        <v>3</v>
      </c>
      <c r="B72" s="186">
        <v>50060</v>
      </c>
      <c r="C72" s="176" t="s">
        <v>58</v>
      </c>
      <c r="D72" s="240">
        <v>75</v>
      </c>
      <c r="E72" s="237"/>
      <c r="F72" s="237">
        <v>2.6666666666666665</v>
      </c>
      <c r="G72" s="237">
        <v>56</v>
      </c>
      <c r="H72" s="237">
        <v>41.333333333333336</v>
      </c>
      <c r="I72" s="32">
        <f t="shared" si="12"/>
        <v>4.3866666666666667</v>
      </c>
      <c r="J72" s="7"/>
      <c r="K72" s="101">
        <f t="shared" si="15"/>
        <v>75</v>
      </c>
      <c r="L72" s="102">
        <f t="shared" si="16"/>
        <v>73.000000000000014</v>
      </c>
      <c r="M72" s="103">
        <f t="shared" si="13"/>
        <v>97.333333333333343</v>
      </c>
      <c r="N72" s="102">
        <f t="shared" si="17"/>
        <v>0</v>
      </c>
      <c r="O72" s="104">
        <f t="shared" si="14"/>
        <v>0</v>
      </c>
    </row>
    <row r="73" spans="1:15" s="1" customFormat="1" ht="15" customHeight="1" x14ac:dyDescent="0.25">
      <c r="A73" s="8">
        <v>4</v>
      </c>
      <c r="B73" s="186">
        <v>50170</v>
      </c>
      <c r="C73" s="176" t="s">
        <v>59</v>
      </c>
      <c r="D73" s="240">
        <v>74</v>
      </c>
      <c r="E73" s="237">
        <v>6.756756756756757</v>
      </c>
      <c r="F73" s="237">
        <v>28.378378378378379</v>
      </c>
      <c r="G73" s="237">
        <v>45.945945945945944</v>
      </c>
      <c r="H73" s="237">
        <v>18.918918918918919</v>
      </c>
      <c r="I73" s="32">
        <f t="shared" si="12"/>
        <v>3.7702702702702697</v>
      </c>
      <c r="J73" s="7"/>
      <c r="K73" s="101">
        <f t="shared" si="15"/>
        <v>74</v>
      </c>
      <c r="L73" s="102">
        <f t="shared" si="16"/>
        <v>48</v>
      </c>
      <c r="M73" s="103">
        <f t="shared" si="13"/>
        <v>64.86486486486487</v>
      </c>
      <c r="N73" s="102">
        <f t="shared" si="17"/>
        <v>5</v>
      </c>
      <c r="O73" s="104">
        <f t="shared" si="14"/>
        <v>6.756756756756757</v>
      </c>
    </row>
    <row r="74" spans="1:15" s="1" customFormat="1" ht="15" customHeight="1" x14ac:dyDescent="0.25">
      <c r="A74" s="8">
        <v>5</v>
      </c>
      <c r="B74" s="186">
        <v>50230</v>
      </c>
      <c r="C74" s="176" t="s">
        <v>60</v>
      </c>
      <c r="D74" s="240">
        <v>76</v>
      </c>
      <c r="E74" s="237">
        <v>5.2631578947368425</v>
      </c>
      <c r="F74" s="237">
        <v>15.789473684210526</v>
      </c>
      <c r="G74" s="237">
        <v>55.263157894736842</v>
      </c>
      <c r="H74" s="237">
        <v>23.684210526315791</v>
      </c>
      <c r="I74" s="32">
        <f t="shared" si="12"/>
        <v>3.9736842105263155</v>
      </c>
      <c r="J74" s="7"/>
      <c r="K74" s="101">
        <f t="shared" si="15"/>
        <v>76</v>
      </c>
      <c r="L74" s="102">
        <f t="shared" si="16"/>
        <v>60</v>
      </c>
      <c r="M74" s="103">
        <f t="shared" si="13"/>
        <v>78.94736842105263</v>
      </c>
      <c r="N74" s="118">
        <f t="shared" si="17"/>
        <v>4</v>
      </c>
      <c r="O74" s="104">
        <f t="shared" si="14"/>
        <v>5.2631578947368425</v>
      </c>
    </row>
    <row r="75" spans="1:15" s="1" customFormat="1" ht="15" customHeight="1" x14ac:dyDescent="0.25">
      <c r="A75" s="8">
        <v>6</v>
      </c>
      <c r="B75" s="186">
        <v>50340</v>
      </c>
      <c r="C75" s="176" t="s">
        <v>61</v>
      </c>
      <c r="D75" s="240">
        <v>58</v>
      </c>
      <c r="E75" s="237">
        <v>6.8965517241379306</v>
      </c>
      <c r="F75" s="237">
        <v>25.862068965517242</v>
      </c>
      <c r="G75" s="237">
        <v>25.862068965517242</v>
      </c>
      <c r="H75" s="237">
        <v>41.379310344827587</v>
      </c>
      <c r="I75" s="32">
        <f t="shared" si="12"/>
        <v>4.0172413793103452</v>
      </c>
      <c r="J75" s="7"/>
      <c r="K75" s="101">
        <f t="shared" si="15"/>
        <v>58</v>
      </c>
      <c r="L75" s="102">
        <f t="shared" si="16"/>
        <v>39</v>
      </c>
      <c r="M75" s="103">
        <f t="shared" si="13"/>
        <v>67.241379310344826</v>
      </c>
      <c r="N75" s="102">
        <f t="shared" si="17"/>
        <v>4</v>
      </c>
      <c r="O75" s="104">
        <f t="shared" si="14"/>
        <v>6.8965517241379306</v>
      </c>
    </row>
    <row r="76" spans="1:15" s="1" customFormat="1" ht="15" customHeight="1" x14ac:dyDescent="0.25">
      <c r="A76" s="8">
        <v>7</v>
      </c>
      <c r="B76" s="186">
        <v>50420</v>
      </c>
      <c r="C76" s="176" t="s">
        <v>62</v>
      </c>
      <c r="D76" s="240">
        <v>80</v>
      </c>
      <c r="E76" s="237">
        <v>0</v>
      </c>
      <c r="F76" s="237">
        <v>21.25</v>
      </c>
      <c r="G76" s="237">
        <v>56.25</v>
      </c>
      <c r="H76" s="237">
        <v>22.5</v>
      </c>
      <c r="I76" s="32">
        <f t="shared" si="12"/>
        <v>4.0125000000000002</v>
      </c>
      <c r="J76" s="7"/>
      <c r="K76" s="101">
        <f t="shared" si="15"/>
        <v>80</v>
      </c>
      <c r="L76" s="102">
        <f t="shared" si="16"/>
        <v>63</v>
      </c>
      <c r="M76" s="103">
        <f t="shared" si="13"/>
        <v>78.75</v>
      </c>
      <c r="N76" s="102">
        <f t="shared" si="17"/>
        <v>0</v>
      </c>
      <c r="O76" s="104">
        <f t="shared" si="14"/>
        <v>0</v>
      </c>
    </row>
    <row r="77" spans="1:15" s="1" customFormat="1" ht="15" customHeight="1" x14ac:dyDescent="0.25">
      <c r="A77" s="8">
        <v>8</v>
      </c>
      <c r="B77" s="172">
        <v>50450</v>
      </c>
      <c r="C77" s="175" t="s">
        <v>63</v>
      </c>
      <c r="D77" s="240">
        <v>132</v>
      </c>
      <c r="E77" s="237">
        <v>9.0909090909090917</v>
      </c>
      <c r="F77" s="237">
        <v>30.303030303030305</v>
      </c>
      <c r="G77" s="237">
        <v>47.727272727272727</v>
      </c>
      <c r="H77" s="237">
        <v>12.878787878787879</v>
      </c>
      <c r="I77" s="32">
        <f t="shared" si="12"/>
        <v>3.6439393939393936</v>
      </c>
      <c r="J77" s="7"/>
      <c r="K77" s="101">
        <f t="shared" si="15"/>
        <v>132</v>
      </c>
      <c r="L77" s="102">
        <f t="shared" si="16"/>
        <v>80</v>
      </c>
      <c r="M77" s="103">
        <f t="shared" si="13"/>
        <v>60.606060606060609</v>
      </c>
      <c r="N77" s="102">
        <f t="shared" si="17"/>
        <v>12</v>
      </c>
      <c r="O77" s="104">
        <f t="shared" si="14"/>
        <v>9.0909090909090917</v>
      </c>
    </row>
    <row r="78" spans="1:15" s="1" customFormat="1" ht="15" customHeight="1" x14ac:dyDescent="0.25">
      <c r="A78" s="8">
        <v>9</v>
      </c>
      <c r="B78" s="186">
        <v>50620</v>
      </c>
      <c r="C78" s="176" t="s">
        <v>64</v>
      </c>
      <c r="D78" s="240">
        <v>78</v>
      </c>
      <c r="E78" s="237">
        <v>2.5641025641025643</v>
      </c>
      <c r="F78" s="237">
        <v>26.923076923076923</v>
      </c>
      <c r="G78" s="237">
        <v>42.307692307692307</v>
      </c>
      <c r="H78" s="237">
        <v>28.205128205128204</v>
      </c>
      <c r="I78" s="32">
        <f t="shared" si="12"/>
        <v>3.9615384615384617</v>
      </c>
      <c r="J78" s="7"/>
      <c r="K78" s="101">
        <f t="shared" si="15"/>
        <v>78</v>
      </c>
      <c r="L78" s="102">
        <f t="shared" si="16"/>
        <v>55</v>
      </c>
      <c r="M78" s="103">
        <f t="shared" si="13"/>
        <v>70.512820512820511</v>
      </c>
      <c r="N78" s="102">
        <f t="shared" si="17"/>
        <v>2.0000000000000004</v>
      </c>
      <c r="O78" s="104">
        <f t="shared" si="14"/>
        <v>2.5641025641025643</v>
      </c>
    </row>
    <row r="79" spans="1:15" s="1" customFormat="1" ht="15" customHeight="1" x14ac:dyDescent="0.25">
      <c r="A79" s="8">
        <v>10</v>
      </c>
      <c r="B79" s="186">
        <v>50760</v>
      </c>
      <c r="C79" s="176" t="s">
        <v>65</v>
      </c>
      <c r="D79" s="240">
        <v>122</v>
      </c>
      <c r="E79" s="237"/>
      <c r="F79" s="237">
        <v>36.065573770491802</v>
      </c>
      <c r="G79" s="237">
        <v>50.819672131147541</v>
      </c>
      <c r="H79" s="237">
        <v>13.114754098360656</v>
      </c>
      <c r="I79" s="32">
        <f t="shared" si="12"/>
        <v>3.7704918032786883</v>
      </c>
      <c r="J79" s="7"/>
      <c r="K79" s="101">
        <f t="shared" si="15"/>
        <v>122</v>
      </c>
      <c r="L79" s="102">
        <f t="shared" si="16"/>
        <v>78</v>
      </c>
      <c r="M79" s="103">
        <f t="shared" si="13"/>
        <v>63.934426229508198</v>
      </c>
      <c r="N79" s="102">
        <f t="shared" si="17"/>
        <v>0</v>
      </c>
      <c r="O79" s="104">
        <f t="shared" si="14"/>
        <v>0</v>
      </c>
    </row>
    <row r="80" spans="1:15" s="1" customFormat="1" ht="15" customHeight="1" x14ac:dyDescent="0.25">
      <c r="A80" s="8">
        <v>11</v>
      </c>
      <c r="B80" s="186">
        <v>50780</v>
      </c>
      <c r="C80" s="176" t="s">
        <v>66</v>
      </c>
      <c r="D80" s="240">
        <v>134</v>
      </c>
      <c r="E80" s="237">
        <v>4.4776119402985071</v>
      </c>
      <c r="F80" s="237">
        <v>19.402985074626866</v>
      </c>
      <c r="G80" s="237">
        <v>32.089552238805972</v>
      </c>
      <c r="H80" s="237">
        <v>44.029850746268657</v>
      </c>
      <c r="I80" s="32">
        <f t="shared" si="12"/>
        <v>4.1567164179104479</v>
      </c>
      <c r="J80" s="7"/>
      <c r="K80" s="101">
        <f t="shared" si="15"/>
        <v>134</v>
      </c>
      <c r="L80" s="102">
        <f t="shared" si="16"/>
        <v>102</v>
      </c>
      <c r="M80" s="103">
        <f t="shared" si="13"/>
        <v>76.119402985074629</v>
      </c>
      <c r="N80" s="118">
        <f t="shared" si="17"/>
        <v>6</v>
      </c>
      <c r="O80" s="104">
        <f t="shared" si="14"/>
        <v>4.4776119402985071</v>
      </c>
    </row>
    <row r="81" spans="1:15" s="1" customFormat="1" ht="15" customHeight="1" x14ac:dyDescent="0.25">
      <c r="A81" s="8">
        <v>13</v>
      </c>
      <c r="B81" s="186">
        <v>50930</v>
      </c>
      <c r="C81" s="176" t="s">
        <v>67</v>
      </c>
      <c r="D81" s="240">
        <v>83</v>
      </c>
      <c r="E81" s="237">
        <v>4.8192771084337354</v>
      </c>
      <c r="F81" s="237">
        <v>14.457831325301205</v>
      </c>
      <c r="G81" s="237">
        <v>48.192771084337352</v>
      </c>
      <c r="H81" s="237">
        <v>32.53012048192771</v>
      </c>
      <c r="I81" s="32">
        <f t="shared" si="12"/>
        <v>4.0843373493975905</v>
      </c>
      <c r="J81" s="7"/>
      <c r="K81" s="101">
        <f t="shared" si="15"/>
        <v>83</v>
      </c>
      <c r="L81" s="102">
        <f t="shared" si="16"/>
        <v>67</v>
      </c>
      <c r="M81" s="103">
        <f t="shared" si="13"/>
        <v>80.722891566265062</v>
      </c>
      <c r="N81" s="102">
        <f t="shared" si="17"/>
        <v>4.0000000000000009</v>
      </c>
      <c r="O81" s="104">
        <f t="shared" si="14"/>
        <v>4.8192771084337354</v>
      </c>
    </row>
    <row r="82" spans="1:15" s="1" customFormat="1" ht="15" customHeight="1" x14ac:dyDescent="0.25">
      <c r="A82" s="343">
        <v>15</v>
      </c>
      <c r="B82" s="278">
        <v>51370</v>
      </c>
      <c r="C82" s="176" t="s">
        <v>68</v>
      </c>
      <c r="D82" s="241">
        <v>134</v>
      </c>
      <c r="E82" s="238">
        <v>4.4776119402985071</v>
      </c>
      <c r="F82" s="238">
        <v>24.626865671641792</v>
      </c>
      <c r="G82" s="238">
        <v>53.731343283582092</v>
      </c>
      <c r="H82" s="238">
        <v>17.164179104477611</v>
      </c>
      <c r="I82" s="32">
        <f t="shared" si="12"/>
        <v>3.8358208955223883</v>
      </c>
      <c r="J82" s="7"/>
      <c r="K82" s="105">
        <f t="shared" si="15"/>
        <v>134</v>
      </c>
      <c r="L82" s="106">
        <f t="shared" si="16"/>
        <v>95</v>
      </c>
      <c r="M82" s="107">
        <f t="shared" si="13"/>
        <v>70.895522388059703</v>
      </c>
      <c r="N82" s="106">
        <f t="shared" si="17"/>
        <v>6</v>
      </c>
      <c r="O82" s="108">
        <f t="shared" si="14"/>
        <v>4.4776119402985071</v>
      </c>
    </row>
    <row r="83" spans="1:15" s="336" customFormat="1" ht="15" customHeight="1" thickBot="1" x14ac:dyDescent="0.3">
      <c r="A83" s="59"/>
      <c r="B83" s="281"/>
      <c r="C83" s="171"/>
      <c r="D83" s="426" t="s">
        <v>133</v>
      </c>
      <c r="E83" s="427" t="s">
        <v>133</v>
      </c>
      <c r="F83" s="427" t="s">
        <v>133</v>
      </c>
      <c r="G83" s="427" t="s">
        <v>133</v>
      </c>
      <c r="H83" s="428" t="s">
        <v>133</v>
      </c>
      <c r="I83" s="60"/>
      <c r="J83" s="337"/>
      <c r="K83" s="433" t="s">
        <v>133</v>
      </c>
      <c r="L83" s="434" t="s">
        <v>133</v>
      </c>
      <c r="M83" s="434" t="s">
        <v>133</v>
      </c>
      <c r="N83" s="434" t="s">
        <v>133</v>
      </c>
      <c r="O83" s="435" t="s">
        <v>133</v>
      </c>
    </row>
    <row r="84" spans="1:15" s="1" customFormat="1" ht="15" customHeight="1" thickBot="1" x14ac:dyDescent="0.3">
      <c r="A84" s="25"/>
      <c r="B84" s="49"/>
      <c r="C84" s="29" t="s">
        <v>104</v>
      </c>
      <c r="D84" s="26">
        <f>SUM(D85:D114)</f>
        <v>3553</v>
      </c>
      <c r="E84" s="27">
        <v>4.077037136706438</v>
      </c>
      <c r="F84" s="27">
        <v>21.151452353025956</v>
      </c>
      <c r="G84" s="27">
        <v>46.915200287559614</v>
      </c>
      <c r="H84" s="27">
        <v>27.85631022270799</v>
      </c>
      <c r="I84" s="28">
        <f>AVERAGE(I85:I114)</f>
        <v>3.9855078359626925</v>
      </c>
      <c r="J84" s="7"/>
      <c r="K84" s="114">
        <f t="shared" si="15"/>
        <v>3553</v>
      </c>
      <c r="L84" s="115">
        <f>SUM(L85:L114)</f>
        <v>2770</v>
      </c>
      <c r="M84" s="116">
        <f t="shared" si="13"/>
        <v>74.771510510267603</v>
      </c>
      <c r="N84" s="115">
        <f>SUM(N85:N114)</f>
        <v>99</v>
      </c>
      <c r="O84" s="117">
        <f t="shared" si="14"/>
        <v>4.077037136706438</v>
      </c>
    </row>
    <row r="85" spans="1:15" s="1" customFormat="1" ht="15" customHeight="1" x14ac:dyDescent="0.25">
      <c r="A85" s="342">
        <v>1</v>
      </c>
      <c r="B85" s="197">
        <v>60010</v>
      </c>
      <c r="C85" s="440" t="s">
        <v>122</v>
      </c>
      <c r="D85" s="349">
        <v>104</v>
      </c>
      <c r="E85" s="350">
        <v>2.8846153846153846</v>
      </c>
      <c r="F85" s="350">
        <v>11.538461538461538</v>
      </c>
      <c r="G85" s="350">
        <v>34.615384615384613</v>
      </c>
      <c r="H85" s="350">
        <v>50.96153846153846</v>
      </c>
      <c r="I85" s="273">
        <f t="shared" ref="I85:I113" si="18">(E85*2+F85*3+G85*4+H85*5)/100</f>
        <v>4.3365384615384617</v>
      </c>
      <c r="J85" s="7"/>
      <c r="K85" s="410">
        <f t="shared" si="15"/>
        <v>104</v>
      </c>
      <c r="L85" s="411">
        <f t="shared" si="16"/>
        <v>88.999999999999986</v>
      </c>
      <c r="M85" s="412">
        <f t="shared" si="13"/>
        <v>85.576923076923066</v>
      </c>
      <c r="N85" s="411">
        <f t="shared" ref="N85:N124" si="19">O85*K85/100</f>
        <v>3</v>
      </c>
      <c r="O85" s="413">
        <f t="shared" si="14"/>
        <v>2.8846153846153846</v>
      </c>
    </row>
    <row r="86" spans="1:15" s="1" customFormat="1" ht="15" customHeight="1" x14ac:dyDescent="0.25">
      <c r="A86" s="343">
        <v>2</v>
      </c>
      <c r="B86" s="278">
        <v>60020</v>
      </c>
      <c r="C86" s="286" t="s">
        <v>70</v>
      </c>
      <c r="D86" s="351">
        <v>70</v>
      </c>
      <c r="E86" s="348">
        <v>28.571428571428573</v>
      </c>
      <c r="F86" s="348">
        <v>45.714285714285715</v>
      </c>
      <c r="G86" s="348">
        <v>24.285714285714285</v>
      </c>
      <c r="H86" s="348">
        <v>1.4285714285714286</v>
      </c>
      <c r="I86" s="274">
        <f t="shared" si="18"/>
        <v>2.9857142857142862</v>
      </c>
      <c r="J86" s="7"/>
      <c r="K86" s="101">
        <f t="shared" si="15"/>
        <v>70</v>
      </c>
      <c r="L86" s="102">
        <f t="shared" si="16"/>
        <v>17.999999999999996</v>
      </c>
      <c r="M86" s="103">
        <f t="shared" si="13"/>
        <v>25.714285714285712</v>
      </c>
      <c r="N86" s="102">
        <f t="shared" si="19"/>
        <v>20</v>
      </c>
      <c r="O86" s="104">
        <f t="shared" si="14"/>
        <v>28.571428571428573</v>
      </c>
    </row>
    <row r="87" spans="1:15" s="1" customFormat="1" ht="15" customHeight="1" x14ac:dyDescent="0.25">
      <c r="A87" s="343">
        <v>3</v>
      </c>
      <c r="B87" s="278">
        <v>60050</v>
      </c>
      <c r="C87" s="286" t="s">
        <v>71</v>
      </c>
      <c r="D87" s="351">
        <v>102</v>
      </c>
      <c r="E87" s="348">
        <v>3.9215686274509802</v>
      </c>
      <c r="F87" s="348">
        <v>24.509803921568629</v>
      </c>
      <c r="G87" s="348">
        <v>48.03921568627451</v>
      </c>
      <c r="H87" s="348">
        <v>23.529411764705884</v>
      </c>
      <c r="I87" s="274">
        <f t="shared" si="18"/>
        <v>3.9117647058823524</v>
      </c>
      <c r="J87" s="7"/>
      <c r="K87" s="101">
        <f t="shared" si="15"/>
        <v>102</v>
      </c>
      <c r="L87" s="102">
        <f t="shared" si="16"/>
        <v>72.999999999999986</v>
      </c>
      <c r="M87" s="103">
        <f t="shared" si="13"/>
        <v>71.568627450980387</v>
      </c>
      <c r="N87" s="102">
        <f t="shared" si="19"/>
        <v>4</v>
      </c>
      <c r="O87" s="104">
        <f t="shared" si="14"/>
        <v>3.9215686274509802</v>
      </c>
    </row>
    <row r="88" spans="1:15" s="1" customFormat="1" ht="15" customHeight="1" x14ac:dyDescent="0.25">
      <c r="A88" s="343">
        <v>4</v>
      </c>
      <c r="B88" s="278">
        <v>60070</v>
      </c>
      <c r="C88" s="286" t="s">
        <v>72</v>
      </c>
      <c r="D88" s="351">
        <v>118</v>
      </c>
      <c r="E88" s="348">
        <v>0.84745762711864403</v>
      </c>
      <c r="F88" s="348">
        <v>11.864406779661017</v>
      </c>
      <c r="G88" s="348">
        <v>49.152542372881356</v>
      </c>
      <c r="H88" s="348">
        <v>38.135593220338983</v>
      </c>
      <c r="I88" s="274">
        <f t="shared" si="18"/>
        <v>4.2457627118644066</v>
      </c>
      <c r="J88" s="7"/>
      <c r="K88" s="101">
        <f t="shared" si="15"/>
        <v>118</v>
      </c>
      <c r="L88" s="102">
        <f t="shared" si="16"/>
        <v>103</v>
      </c>
      <c r="M88" s="103">
        <f t="shared" si="13"/>
        <v>87.288135593220346</v>
      </c>
      <c r="N88" s="102">
        <f t="shared" si="19"/>
        <v>1</v>
      </c>
      <c r="O88" s="104">
        <f t="shared" si="14"/>
        <v>0.84745762711864403</v>
      </c>
    </row>
    <row r="89" spans="1:15" s="1" customFormat="1" ht="15" customHeight="1" x14ac:dyDescent="0.25">
      <c r="A89" s="343">
        <v>5</v>
      </c>
      <c r="B89" s="278">
        <v>60180</v>
      </c>
      <c r="C89" s="286" t="s">
        <v>73</v>
      </c>
      <c r="D89" s="351">
        <v>157</v>
      </c>
      <c r="E89" s="348">
        <v>0.63694267515923564</v>
      </c>
      <c r="F89" s="348">
        <v>15.923566878980891</v>
      </c>
      <c r="G89" s="348">
        <v>40.764331210191081</v>
      </c>
      <c r="H89" s="348">
        <v>42.675159235668787</v>
      </c>
      <c r="I89" s="274">
        <f t="shared" si="18"/>
        <v>4.2547770700636942</v>
      </c>
      <c r="J89" s="7"/>
      <c r="K89" s="101">
        <f t="shared" si="15"/>
        <v>157</v>
      </c>
      <c r="L89" s="102">
        <f t="shared" si="16"/>
        <v>130.99999999999997</v>
      </c>
      <c r="M89" s="103">
        <f t="shared" si="13"/>
        <v>83.43949044585986</v>
      </c>
      <c r="N89" s="102">
        <f t="shared" si="19"/>
        <v>1</v>
      </c>
      <c r="O89" s="104">
        <f t="shared" si="14"/>
        <v>0.63694267515923564</v>
      </c>
    </row>
    <row r="90" spans="1:15" s="1" customFormat="1" ht="15" customHeight="1" x14ac:dyDescent="0.25">
      <c r="A90" s="343">
        <v>7</v>
      </c>
      <c r="B90" s="278">
        <v>60240</v>
      </c>
      <c r="C90" s="286" t="s">
        <v>74</v>
      </c>
      <c r="D90" s="351">
        <v>152</v>
      </c>
      <c r="E90" s="348">
        <v>1.3157894736842106</v>
      </c>
      <c r="F90" s="348">
        <v>18.421052631578949</v>
      </c>
      <c r="G90" s="348">
        <v>41.44736842105263</v>
      </c>
      <c r="H90" s="348">
        <v>38.815789473684212</v>
      </c>
      <c r="I90" s="274">
        <f t="shared" si="18"/>
        <v>4.177631578947369</v>
      </c>
      <c r="J90" s="7"/>
      <c r="K90" s="101">
        <f t="shared" si="15"/>
        <v>152</v>
      </c>
      <c r="L90" s="102">
        <f t="shared" si="16"/>
        <v>122.00000000000001</v>
      </c>
      <c r="M90" s="103">
        <f t="shared" si="13"/>
        <v>80.26315789473685</v>
      </c>
      <c r="N90" s="118">
        <f t="shared" si="19"/>
        <v>2</v>
      </c>
      <c r="O90" s="104">
        <f t="shared" si="14"/>
        <v>1.3157894736842106</v>
      </c>
    </row>
    <row r="91" spans="1:15" s="1" customFormat="1" ht="15" customHeight="1" x14ac:dyDescent="0.25">
      <c r="A91" s="343">
        <v>8</v>
      </c>
      <c r="B91" s="278">
        <v>60560</v>
      </c>
      <c r="C91" s="286" t="s">
        <v>75</v>
      </c>
      <c r="D91" s="351">
        <v>50</v>
      </c>
      <c r="E91" s="348"/>
      <c r="F91" s="348">
        <v>16</v>
      </c>
      <c r="G91" s="348">
        <v>60</v>
      </c>
      <c r="H91" s="348">
        <v>24</v>
      </c>
      <c r="I91" s="274">
        <f t="shared" si="18"/>
        <v>4.08</v>
      </c>
      <c r="J91" s="7"/>
      <c r="K91" s="101">
        <f t="shared" si="15"/>
        <v>50</v>
      </c>
      <c r="L91" s="102">
        <f t="shared" si="16"/>
        <v>42</v>
      </c>
      <c r="M91" s="103">
        <f t="shared" si="13"/>
        <v>84</v>
      </c>
      <c r="N91" s="118">
        <f t="shared" si="19"/>
        <v>0</v>
      </c>
      <c r="O91" s="104">
        <f t="shared" si="14"/>
        <v>0</v>
      </c>
    </row>
    <row r="92" spans="1:15" s="1" customFormat="1" ht="15" customHeight="1" x14ac:dyDescent="0.25">
      <c r="A92" s="343">
        <v>9</v>
      </c>
      <c r="B92" s="278">
        <v>60660</v>
      </c>
      <c r="C92" s="286" t="s">
        <v>76</v>
      </c>
      <c r="D92" s="351">
        <v>25</v>
      </c>
      <c r="E92" s="348">
        <v>12</v>
      </c>
      <c r="F92" s="348">
        <v>16</v>
      </c>
      <c r="G92" s="348">
        <v>48</v>
      </c>
      <c r="H92" s="348">
        <v>24</v>
      </c>
      <c r="I92" s="274">
        <f t="shared" si="18"/>
        <v>3.84</v>
      </c>
      <c r="J92" s="7"/>
      <c r="K92" s="101">
        <f t="shared" si="15"/>
        <v>25</v>
      </c>
      <c r="L92" s="102">
        <f t="shared" si="16"/>
        <v>18</v>
      </c>
      <c r="M92" s="103">
        <f t="shared" si="13"/>
        <v>72</v>
      </c>
      <c r="N92" s="118">
        <f t="shared" si="19"/>
        <v>3</v>
      </c>
      <c r="O92" s="104">
        <f t="shared" si="14"/>
        <v>12</v>
      </c>
    </row>
    <row r="93" spans="1:15" s="1" customFormat="1" ht="15" customHeight="1" x14ac:dyDescent="0.25">
      <c r="A93" s="343">
        <v>10</v>
      </c>
      <c r="B93" s="278">
        <v>60001</v>
      </c>
      <c r="C93" s="286" t="s">
        <v>69</v>
      </c>
      <c r="D93" s="351">
        <v>100</v>
      </c>
      <c r="E93" s="348">
        <v>5</v>
      </c>
      <c r="F93" s="348">
        <v>18</v>
      </c>
      <c r="G93" s="348">
        <v>38</v>
      </c>
      <c r="H93" s="348">
        <v>39</v>
      </c>
      <c r="I93" s="274">
        <f t="shared" si="18"/>
        <v>4.1100000000000003</v>
      </c>
      <c r="J93" s="7"/>
      <c r="K93" s="101">
        <f t="shared" si="15"/>
        <v>100</v>
      </c>
      <c r="L93" s="102">
        <f t="shared" si="16"/>
        <v>77</v>
      </c>
      <c r="M93" s="103">
        <f t="shared" si="13"/>
        <v>77</v>
      </c>
      <c r="N93" s="118">
        <f t="shared" si="19"/>
        <v>5</v>
      </c>
      <c r="O93" s="104">
        <f t="shared" si="14"/>
        <v>5</v>
      </c>
    </row>
    <row r="94" spans="1:15" s="1" customFormat="1" ht="15" customHeight="1" x14ac:dyDescent="0.25">
      <c r="A94" s="343">
        <v>11</v>
      </c>
      <c r="B94" s="278">
        <v>60701</v>
      </c>
      <c r="C94" s="286" t="s">
        <v>77</v>
      </c>
      <c r="D94" s="351">
        <v>69</v>
      </c>
      <c r="E94" s="348">
        <v>7.2463768115942031</v>
      </c>
      <c r="F94" s="348">
        <v>33.333333333333336</v>
      </c>
      <c r="G94" s="348">
        <v>44.927536231884055</v>
      </c>
      <c r="H94" s="348">
        <v>14.492753623188406</v>
      </c>
      <c r="I94" s="274">
        <f t="shared" si="18"/>
        <v>3.6666666666666661</v>
      </c>
      <c r="J94" s="7"/>
      <c r="K94" s="101">
        <f t="shared" si="15"/>
        <v>69</v>
      </c>
      <c r="L94" s="102">
        <f t="shared" si="16"/>
        <v>41</v>
      </c>
      <c r="M94" s="103">
        <f t="shared" si="13"/>
        <v>59.420289855072461</v>
      </c>
      <c r="N94" s="118">
        <f t="shared" si="19"/>
        <v>5</v>
      </c>
      <c r="O94" s="104">
        <f t="shared" si="14"/>
        <v>7.2463768115942031</v>
      </c>
    </row>
    <row r="95" spans="1:15" s="1" customFormat="1" ht="15" customHeight="1" x14ac:dyDescent="0.25">
      <c r="A95" s="343">
        <v>12</v>
      </c>
      <c r="B95" s="278">
        <v>60850</v>
      </c>
      <c r="C95" s="288" t="s">
        <v>78</v>
      </c>
      <c r="D95" s="351">
        <v>92</v>
      </c>
      <c r="E95" s="348">
        <v>5.4347826086956523</v>
      </c>
      <c r="F95" s="348">
        <v>26.086956521739129</v>
      </c>
      <c r="G95" s="348">
        <v>46.739130434782609</v>
      </c>
      <c r="H95" s="348">
        <v>21.739130434782609</v>
      </c>
      <c r="I95" s="274">
        <f t="shared" si="18"/>
        <v>3.847826086956522</v>
      </c>
      <c r="J95" s="7"/>
      <c r="K95" s="101">
        <f t="shared" si="15"/>
        <v>92</v>
      </c>
      <c r="L95" s="102">
        <f t="shared" si="16"/>
        <v>63</v>
      </c>
      <c r="M95" s="103">
        <f t="shared" si="13"/>
        <v>68.478260869565219</v>
      </c>
      <c r="N95" s="102">
        <f t="shared" si="19"/>
        <v>5</v>
      </c>
      <c r="O95" s="104">
        <f t="shared" si="14"/>
        <v>5.4347826086956523</v>
      </c>
    </row>
    <row r="96" spans="1:15" s="1" customFormat="1" ht="15" customHeight="1" x14ac:dyDescent="0.25">
      <c r="A96" s="343">
        <v>13</v>
      </c>
      <c r="B96" s="278">
        <v>60910</v>
      </c>
      <c r="C96" s="286" t="s">
        <v>79</v>
      </c>
      <c r="D96" s="351">
        <v>87</v>
      </c>
      <c r="E96" s="348">
        <v>13.793103448275861</v>
      </c>
      <c r="F96" s="348">
        <v>39.080459770114942</v>
      </c>
      <c r="G96" s="348">
        <v>34.482758620689658</v>
      </c>
      <c r="H96" s="348">
        <v>12.64367816091954</v>
      </c>
      <c r="I96" s="274">
        <f t="shared" si="18"/>
        <v>3.4597701149425291</v>
      </c>
      <c r="J96" s="7"/>
      <c r="K96" s="101">
        <f t="shared" si="15"/>
        <v>87</v>
      </c>
      <c r="L96" s="102">
        <f t="shared" si="16"/>
        <v>41</v>
      </c>
      <c r="M96" s="103">
        <f t="shared" si="13"/>
        <v>47.1264367816092</v>
      </c>
      <c r="N96" s="102">
        <f t="shared" si="19"/>
        <v>12</v>
      </c>
      <c r="O96" s="104">
        <f t="shared" si="14"/>
        <v>13.793103448275861</v>
      </c>
    </row>
    <row r="97" spans="1:15" s="1" customFormat="1" ht="15" customHeight="1" x14ac:dyDescent="0.25">
      <c r="A97" s="343">
        <v>14</v>
      </c>
      <c r="B97" s="278">
        <v>60980</v>
      </c>
      <c r="C97" s="286" t="s">
        <v>80</v>
      </c>
      <c r="D97" s="351">
        <v>86</v>
      </c>
      <c r="E97" s="348">
        <v>2.3255813953488373</v>
      </c>
      <c r="F97" s="348">
        <v>12.790697674418604</v>
      </c>
      <c r="G97" s="348">
        <v>65.116279069767444</v>
      </c>
      <c r="H97" s="348">
        <v>19.767441860465116</v>
      </c>
      <c r="I97" s="274">
        <f t="shared" si="18"/>
        <v>4.0232558139534884</v>
      </c>
      <c r="J97" s="7"/>
      <c r="K97" s="101">
        <f t="shared" si="15"/>
        <v>86</v>
      </c>
      <c r="L97" s="102">
        <f t="shared" si="16"/>
        <v>73</v>
      </c>
      <c r="M97" s="103">
        <f t="shared" si="13"/>
        <v>84.883720930232556</v>
      </c>
      <c r="N97" s="102">
        <f t="shared" si="19"/>
        <v>2</v>
      </c>
      <c r="O97" s="104">
        <f t="shared" si="14"/>
        <v>2.3255813953488373</v>
      </c>
    </row>
    <row r="98" spans="1:15" s="1" customFormat="1" ht="15" customHeight="1" x14ac:dyDescent="0.25">
      <c r="A98" s="343">
        <v>15</v>
      </c>
      <c r="B98" s="278">
        <v>61080</v>
      </c>
      <c r="C98" s="286" t="s">
        <v>81</v>
      </c>
      <c r="D98" s="351">
        <v>59</v>
      </c>
      <c r="E98" s="348">
        <v>1.6949152542372881</v>
      </c>
      <c r="F98" s="348">
        <v>18.64406779661017</v>
      </c>
      <c r="G98" s="348">
        <v>59.322033898305087</v>
      </c>
      <c r="H98" s="348">
        <v>20.338983050847457</v>
      </c>
      <c r="I98" s="274">
        <f t="shared" si="18"/>
        <v>3.9830508474576272</v>
      </c>
      <c r="J98" s="7"/>
      <c r="K98" s="101">
        <f t="shared" si="15"/>
        <v>59</v>
      </c>
      <c r="L98" s="102">
        <f t="shared" si="16"/>
        <v>47</v>
      </c>
      <c r="M98" s="103">
        <f t="shared" si="13"/>
        <v>79.66101694915254</v>
      </c>
      <c r="N98" s="102">
        <f t="shared" si="19"/>
        <v>1</v>
      </c>
      <c r="O98" s="104">
        <f t="shared" si="14"/>
        <v>1.6949152542372881</v>
      </c>
    </row>
    <row r="99" spans="1:15" s="1" customFormat="1" ht="15" customHeight="1" x14ac:dyDescent="0.25">
      <c r="A99" s="343">
        <v>16</v>
      </c>
      <c r="B99" s="278">
        <v>61150</v>
      </c>
      <c r="C99" s="286" t="s">
        <v>82</v>
      </c>
      <c r="D99" s="351">
        <v>74</v>
      </c>
      <c r="E99" s="348">
        <v>0</v>
      </c>
      <c r="F99" s="348">
        <v>24.324324324324323</v>
      </c>
      <c r="G99" s="348">
        <v>60.810810810810814</v>
      </c>
      <c r="H99" s="348">
        <v>14.864864864864865</v>
      </c>
      <c r="I99" s="274">
        <f t="shared" si="18"/>
        <v>3.9054054054054057</v>
      </c>
      <c r="J99" s="7"/>
      <c r="K99" s="101">
        <f t="shared" si="15"/>
        <v>74</v>
      </c>
      <c r="L99" s="102">
        <f t="shared" si="16"/>
        <v>56</v>
      </c>
      <c r="M99" s="103">
        <f t="shared" si="13"/>
        <v>75.675675675675677</v>
      </c>
      <c r="N99" s="102">
        <f t="shared" si="19"/>
        <v>0</v>
      </c>
      <c r="O99" s="104">
        <f t="shared" si="14"/>
        <v>0</v>
      </c>
    </row>
    <row r="100" spans="1:15" s="1" customFormat="1" ht="15" customHeight="1" x14ac:dyDescent="0.25">
      <c r="A100" s="343">
        <v>17</v>
      </c>
      <c r="B100" s="278">
        <v>61210</v>
      </c>
      <c r="C100" s="286" t="s">
        <v>83</v>
      </c>
      <c r="D100" s="351">
        <v>73</v>
      </c>
      <c r="E100" s="348">
        <v>5.4794520547945202</v>
      </c>
      <c r="F100" s="348">
        <v>15.068493150684931</v>
      </c>
      <c r="G100" s="348">
        <v>52.054794520547944</v>
      </c>
      <c r="H100" s="348">
        <v>27.397260273972602</v>
      </c>
      <c r="I100" s="274">
        <f t="shared" si="18"/>
        <v>4.0136986301369859</v>
      </c>
      <c r="J100" s="7"/>
      <c r="K100" s="101">
        <f t="shared" si="15"/>
        <v>73</v>
      </c>
      <c r="L100" s="102">
        <f t="shared" si="16"/>
        <v>58</v>
      </c>
      <c r="M100" s="103">
        <f t="shared" si="13"/>
        <v>79.452054794520549</v>
      </c>
      <c r="N100" s="102">
        <f t="shared" si="19"/>
        <v>4</v>
      </c>
      <c r="O100" s="104">
        <f t="shared" si="14"/>
        <v>5.4794520547945202</v>
      </c>
    </row>
    <row r="101" spans="1:15" s="1" customFormat="1" ht="15" customHeight="1" x14ac:dyDescent="0.25">
      <c r="A101" s="343">
        <v>18</v>
      </c>
      <c r="B101" s="278">
        <v>61290</v>
      </c>
      <c r="C101" s="286" t="s">
        <v>84</v>
      </c>
      <c r="D101" s="351">
        <v>67</v>
      </c>
      <c r="E101" s="348">
        <v>11.940298507462687</v>
      </c>
      <c r="F101" s="348">
        <v>31.343283582089551</v>
      </c>
      <c r="G101" s="348">
        <v>50.746268656716417</v>
      </c>
      <c r="H101" s="348">
        <v>5.9701492537313436</v>
      </c>
      <c r="I101" s="274">
        <f t="shared" si="18"/>
        <v>3.5074626865671643</v>
      </c>
      <c r="J101" s="7"/>
      <c r="K101" s="101">
        <f t="shared" si="15"/>
        <v>67</v>
      </c>
      <c r="L101" s="102">
        <f t="shared" si="16"/>
        <v>38</v>
      </c>
      <c r="M101" s="103">
        <f t="shared" si="13"/>
        <v>56.71641791044776</v>
      </c>
      <c r="N101" s="102">
        <f t="shared" si="19"/>
        <v>8</v>
      </c>
      <c r="O101" s="104">
        <f t="shared" si="14"/>
        <v>11.940298507462687</v>
      </c>
    </row>
    <row r="102" spans="1:15" s="1" customFormat="1" ht="15" customHeight="1" x14ac:dyDescent="0.25">
      <c r="A102" s="343">
        <v>19</v>
      </c>
      <c r="B102" s="278">
        <v>61340</v>
      </c>
      <c r="C102" s="286" t="s">
        <v>85</v>
      </c>
      <c r="D102" s="351">
        <v>142</v>
      </c>
      <c r="E102" s="348"/>
      <c r="F102" s="348">
        <v>23.943661971830984</v>
      </c>
      <c r="G102" s="348">
        <v>38.028169014084504</v>
      </c>
      <c r="H102" s="348">
        <v>38.028169014084504</v>
      </c>
      <c r="I102" s="274">
        <f t="shared" si="18"/>
        <v>4.140845070422535</v>
      </c>
      <c r="J102" s="7"/>
      <c r="K102" s="101">
        <f t="shared" si="15"/>
        <v>142</v>
      </c>
      <c r="L102" s="102">
        <f t="shared" si="16"/>
        <v>108</v>
      </c>
      <c r="M102" s="103">
        <f t="shared" si="13"/>
        <v>76.056338028169009</v>
      </c>
      <c r="N102" s="102">
        <f t="shared" si="19"/>
        <v>0</v>
      </c>
      <c r="O102" s="104">
        <f t="shared" si="14"/>
        <v>0</v>
      </c>
    </row>
    <row r="103" spans="1:15" s="1" customFormat="1" ht="15" customHeight="1" x14ac:dyDescent="0.25">
      <c r="A103" s="343">
        <v>20</v>
      </c>
      <c r="B103" s="278">
        <v>61390</v>
      </c>
      <c r="C103" s="286" t="s">
        <v>86</v>
      </c>
      <c r="D103" s="351">
        <v>103</v>
      </c>
      <c r="E103" s="348">
        <v>3.883495145631068</v>
      </c>
      <c r="F103" s="348">
        <v>58.252427184466022</v>
      </c>
      <c r="G103" s="348">
        <v>28.155339805825243</v>
      </c>
      <c r="H103" s="348">
        <v>9.7087378640776691</v>
      </c>
      <c r="I103" s="274">
        <f t="shared" si="18"/>
        <v>3.4368932038834954</v>
      </c>
      <c r="J103" s="7"/>
      <c r="K103" s="101">
        <f t="shared" si="15"/>
        <v>103</v>
      </c>
      <c r="L103" s="102">
        <f t="shared" si="16"/>
        <v>39</v>
      </c>
      <c r="M103" s="103">
        <f t="shared" si="13"/>
        <v>37.864077669902912</v>
      </c>
      <c r="N103" s="102">
        <f t="shared" si="19"/>
        <v>4</v>
      </c>
      <c r="O103" s="104">
        <f t="shared" si="14"/>
        <v>3.883495145631068</v>
      </c>
    </row>
    <row r="104" spans="1:15" s="1" customFormat="1" ht="15" customHeight="1" x14ac:dyDescent="0.25">
      <c r="A104" s="343">
        <v>21</v>
      </c>
      <c r="B104" s="278">
        <v>61410</v>
      </c>
      <c r="C104" s="286" t="s">
        <v>87</v>
      </c>
      <c r="D104" s="351">
        <v>102</v>
      </c>
      <c r="E104" s="348"/>
      <c r="F104" s="348">
        <v>19.607843137254903</v>
      </c>
      <c r="G104" s="348">
        <v>44.117647058823529</v>
      </c>
      <c r="H104" s="348">
        <v>36.274509803921568</v>
      </c>
      <c r="I104" s="274">
        <f t="shared" si="18"/>
        <v>4.166666666666667</v>
      </c>
      <c r="J104" s="7"/>
      <c r="K104" s="101">
        <f t="shared" si="15"/>
        <v>102</v>
      </c>
      <c r="L104" s="102">
        <f t="shared" si="16"/>
        <v>82</v>
      </c>
      <c r="M104" s="103">
        <f t="shared" si="13"/>
        <v>80.392156862745097</v>
      </c>
      <c r="N104" s="102">
        <f t="shared" si="19"/>
        <v>0</v>
      </c>
      <c r="O104" s="104">
        <f t="shared" si="14"/>
        <v>0</v>
      </c>
    </row>
    <row r="105" spans="1:15" s="1" customFormat="1" ht="15" customHeight="1" x14ac:dyDescent="0.25">
      <c r="A105" s="343">
        <v>22</v>
      </c>
      <c r="B105" s="278">
        <v>61430</v>
      </c>
      <c r="C105" s="286" t="s">
        <v>108</v>
      </c>
      <c r="D105" s="351">
        <v>233</v>
      </c>
      <c r="E105" s="348">
        <v>0.85836909871244638</v>
      </c>
      <c r="F105" s="348">
        <v>14.592274678111588</v>
      </c>
      <c r="G105" s="348">
        <v>40.772532188841204</v>
      </c>
      <c r="H105" s="348">
        <v>43.776824034334766</v>
      </c>
      <c r="I105" s="274">
        <f t="shared" si="18"/>
        <v>4.2746781115879831</v>
      </c>
      <c r="J105" s="7"/>
      <c r="K105" s="101">
        <f t="shared" si="15"/>
        <v>233</v>
      </c>
      <c r="L105" s="102">
        <f t="shared" si="16"/>
        <v>197.00000000000003</v>
      </c>
      <c r="M105" s="103">
        <f t="shared" si="13"/>
        <v>84.549356223175977</v>
      </c>
      <c r="N105" s="102">
        <f t="shared" si="19"/>
        <v>2</v>
      </c>
      <c r="O105" s="104">
        <f t="shared" si="14"/>
        <v>0.85836909871244638</v>
      </c>
    </row>
    <row r="106" spans="1:15" s="1" customFormat="1" ht="15" customHeight="1" x14ac:dyDescent="0.25">
      <c r="A106" s="343">
        <v>23</v>
      </c>
      <c r="B106" s="278">
        <v>61440</v>
      </c>
      <c r="C106" s="286" t="s">
        <v>88</v>
      </c>
      <c r="D106" s="351">
        <v>252</v>
      </c>
      <c r="E106" s="348">
        <v>1.5873015873015872</v>
      </c>
      <c r="F106" s="348">
        <v>18.253968253968253</v>
      </c>
      <c r="G106" s="348">
        <v>48.412698412698411</v>
      </c>
      <c r="H106" s="348">
        <v>31.746031746031747</v>
      </c>
      <c r="I106" s="274">
        <f t="shared" si="18"/>
        <v>4.1031746031746028</v>
      </c>
      <c r="J106" s="7"/>
      <c r="K106" s="101">
        <f t="shared" si="15"/>
        <v>252</v>
      </c>
      <c r="L106" s="102">
        <f t="shared" si="16"/>
        <v>201.99999999999997</v>
      </c>
      <c r="M106" s="103">
        <f t="shared" si="13"/>
        <v>80.158730158730151</v>
      </c>
      <c r="N106" s="102">
        <f t="shared" si="19"/>
        <v>4</v>
      </c>
      <c r="O106" s="104">
        <f t="shared" si="14"/>
        <v>1.5873015873015872</v>
      </c>
    </row>
    <row r="107" spans="1:15" s="1" customFormat="1" ht="15" customHeight="1" x14ac:dyDescent="0.25">
      <c r="A107" s="343">
        <v>24</v>
      </c>
      <c r="B107" s="278">
        <v>61450</v>
      </c>
      <c r="C107" s="286" t="s">
        <v>107</v>
      </c>
      <c r="D107" s="351">
        <v>151</v>
      </c>
      <c r="E107" s="348">
        <v>1.3245033112582782</v>
      </c>
      <c r="F107" s="348">
        <v>11.258278145695364</v>
      </c>
      <c r="G107" s="348">
        <v>43.70860927152318</v>
      </c>
      <c r="H107" s="348">
        <v>43.70860927152318</v>
      </c>
      <c r="I107" s="274">
        <f t="shared" si="18"/>
        <v>4.298013245033113</v>
      </c>
      <c r="J107" s="7"/>
      <c r="K107" s="101">
        <f t="shared" si="15"/>
        <v>151</v>
      </c>
      <c r="L107" s="102">
        <f t="shared" si="16"/>
        <v>132</v>
      </c>
      <c r="M107" s="103">
        <f t="shared" si="13"/>
        <v>87.41721854304636</v>
      </c>
      <c r="N107" s="102">
        <f t="shared" si="19"/>
        <v>2.0000000000000004</v>
      </c>
      <c r="O107" s="104">
        <f t="shared" si="14"/>
        <v>1.3245033112582782</v>
      </c>
    </row>
    <row r="108" spans="1:15" s="1" customFormat="1" ht="15" customHeight="1" x14ac:dyDescent="0.25">
      <c r="A108" s="343">
        <v>25</v>
      </c>
      <c r="B108" s="278">
        <v>61470</v>
      </c>
      <c r="C108" s="286" t="s">
        <v>89</v>
      </c>
      <c r="D108" s="351">
        <v>120</v>
      </c>
      <c r="E108" s="348">
        <v>3.3333333333333335</v>
      </c>
      <c r="F108" s="348">
        <v>14.166666666666666</v>
      </c>
      <c r="G108" s="348">
        <v>61.666666666666664</v>
      </c>
      <c r="H108" s="348">
        <v>20.833333333333332</v>
      </c>
      <c r="I108" s="274">
        <f t="shared" si="18"/>
        <v>4</v>
      </c>
      <c r="J108" s="7"/>
      <c r="K108" s="101">
        <f t="shared" si="15"/>
        <v>120</v>
      </c>
      <c r="L108" s="102">
        <f t="shared" si="16"/>
        <v>99</v>
      </c>
      <c r="M108" s="103">
        <f t="shared" si="13"/>
        <v>82.5</v>
      </c>
      <c r="N108" s="102">
        <f t="shared" si="19"/>
        <v>4</v>
      </c>
      <c r="O108" s="104">
        <f t="shared" si="14"/>
        <v>3.3333333333333335</v>
      </c>
    </row>
    <row r="109" spans="1:15" s="1" customFormat="1" ht="15" customHeight="1" x14ac:dyDescent="0.25">
      <c r="A109" s="343">
        <v>26</v>
      </c>
      <c r="B109" s="278">
        <v>61490</v>
      </c>
      <c r="C109" s="286" t="s">
        <v>109</v>
      </c>
      <c r="D109" s="351">
        <v>250</v>
      </c>
      <c r="E109" s="348">
        <v>0.4</v>
      </c>
      <c r="F109" s="348">
        <v>10</v>
      </c>
      <c r="G109" s="348">
        <v>50.8</v>
      </c>
      <c r="H109" s="348">
        <v>38.799999999999997</v>
      </c>
      <c r="I109" s="274">
        <f t="shared" si="18"/>
        <v>4.28</v>
      </c>
      <c r="J109" s="7"/>
      <c r="K109" s="101">
        <f t="shared" si="15"/>
        <v>250</v>
      </c>
      <c r="L109" s="102">
        <f t="shared" si="16"/>
        <v>224</v>
      </c>
      <c r="M109" s="103">
        <f t="shared" si="13"/>
        <v>89.6</v>
      </c>
      <c r="N109" s="102">
        <f t="shared" si="19"/>
        <v>1</v>
      </c>
      <c r="O109" s="104">
        <f t="shared" si="14"/>
        <v>0.4</v>
      </c>
    </row>
    <row r="110" spans="1:15" s="1" customFormat="1" ht="15" customHeight="1" x14ac:dyDescent="0.25">
      <c r="A110" s="343">
        <v>27</v>
      </c>
      <c r="B110" s="278">
        <v>61500</v>
      </c>
      <c r="C110" s="286" t="s">
        <v>110</v>
      </c>
      <c r="D110" s="351">
        <v>218</v>
      </c>
      <c r="E110" s="348">
        <v>0.45871559633027525</v>
      </c>
      <c r="F110" s="348">
        <v>13.761467889908257</v>
      </c>
      <c r="G110" s="348">
        <v>49.541284403669728</v>
      </c>
      <c r="H110" s="348">
        <v>36.238532110091747</v>
      </c>
      <c r="I110" s="274">
        <f t="shared" si="18"/>
        <v>4.21559633027523</v>
      </c>
      <c r="J110" s="7"/>
      <c r="K110" s="101">
        <f t="shared" si="15"/>
        <v>218</v>
      </c>
      <c r="L110" s="102">
        <f t="shared" si="16"/>
        <v>187</v>
      </c>
      <c r="M110" s="103">
        <f t="shared" si="13"/>
        <v>85.779816513761475</v>
      </c>
      <c r="N110" s="102">
        <f t="shared" si="19"/>
        <v>1</v>
      </c>
      <c r="O110" s="104">
        <f t="shared" si="14"/>
        <v>0.45871559633027525</v>
      </c>
    </row>
    <row r="111" spans="1:15" s="1" customFormat="1" ht="15" customHeight="1" x14ac:dyDescent="0.25">
      <c r="A111" s="343">
        <v>28</v>
      </c>
      <c r="B111" s="278">
        <v>61510</v>
      </c>
      <c r="C111" s="286" t="s">
        <v>90</v>
      </c>
      <c r="D111" s="351">
        <v>160</v>
      </c>
      <c r="E111" s="348"/>
      <c r="F111" s="348">
        <v>15.625</v>
      </c>
      <c r="G111" s="348">
        <v>60.625</v>
      </c>
      <c r="H111" s="348">
        <v>23.75</v>
      </c>
      <c r="I111" s="274">
        <f t="shared" si="18"/>
        <v>4.0812499999999998</v>
      </c>
      <c r="J111" s="7"/>
      <c r="K111" s="101">
        <f t="shared" ref="K111" si="20">D111</f>
        <v>160</v>
      </c>
      <c r="L111" s="102">
        <f t="shared" ref="L111" si="21">M111*K111/100</f>
        <v>135</v>
      </c>
      <c r="M111" s="103">
        <f t="shared" ref="M111" si="22">G111+H111</f>
        <v>84.375</v>
      </c>
      <c r="N111" s="118">
        <f t="shared" ref="N111" si="23">O111*K111/100</f>
        <v>0</v>
      </c>
      <c r="O111" s="104">
        <f t="shared" ref="O111" si="24">E111</f>
        <v>0</v>
      </c>
    </row>
    <row r="112" spans="1:15" s="1" customFormat="1" ht="15" customHeight="1" x14ac:dyDescent="0.25">
      <c r="A112" s="343">
        <v>29</v>
      </c>
      <c r="B112" s="346">
        <v>61520</v>
      </c>
      <c r="C112" s="286" t="s">
        <v>111</v>
      </c>
      <c r="D112" s="351">
        <v>239</v>
      </c>
      <c r="E112" s="348">
        <v>1.2552301255230125</v>
      </c>
      <c r="F112" s="348">
        <v>15.899581589958158</v>
      </c>
      <c r="G112" s="348">
        <v>45.188284518828453</v>
      </c>
      <c r="H112" s="348">
        <v>37.656903765690373</v>
      </c>
      <c r="I112" s="274">
        <f t="shared" si="18"/>
        <v>4.1924686192468616</v>
      </c>
      <c r="J112" s="7"/>
      <c r="K112" s="101">
        <f t="shared" si="15"/>
        <v>239</v>
      </c>
      <c r="L112" s="102">
        <f t="shared" si="16"/>
        <v>198</v>
      </c>
      <c r="M112" s="103">
        <f t="shared" si="13"/>
        <v>82.845188284518827</v>
      </c>
      <c r="N112" s="102">
        <f t="shared" si="19"/>
        <v>3</v>
      </c>
      <c r="O112" s="104">
        <f t="shared" si="14"/>
        <v>1.2552301255230125</v>
      </c>
    </row>
    <row r="113" spans="1:15" s="1" customFormat="1" ht="15" customHeight="1" x14ac:dyDescent="0.25">
      <c r="A113" s="242">
        <v>30</v>
      </c>
      <c r="B113" s="278">
        <v>61540</v>
      </c>
      <c r="C113" s="347" t="s">
        <v>105</v>
      </c>
      <c r="D113" s="331">
        <v>98</v>
      </c>
      <c r="E113" s="328">
        <v>2.0408163265306123</v>
      </c>
      <c r="F113" s="328">
        <v>19.387755102040817</v>
      </c>
      <c r="G113" s="328">
        <v>51.020408163265309</v>
      </c>
      <c r="H113" s="328">
        <v>27.551020408163264</v>
      </c>
      <c r="I113" s="274">
        <f t="shared" si="18"/>
        <v>4.0408163265306127</v>
      </c>
      <c r="J113" s="7"/>
      <c r="K113" s="101">
        <f t="shared" si="15"/>
        <v>98</v>
      </c>
      <c r="L113" s="102">
        <f t="shared" si="16"/>
        <v>77</v>
      </c>
      <c r="M113" s="103">
        <f t="shared" si="13"/>
        <v>78.571428571428569</v>
      </c>
      <c r="N113" s="102">
        <f t="shared" si="19"/>
        <v>2</v>
      </c>
      <c r="O113" s="104">
        <f t="shared" si="14"/>
        <v>2.0408163265306123</v>
      </c>
    </row>
    <row r="114" spans="1:15" s="1" customFormat="1" ht="15" customHeight="1" x14ac:dyDescent="0.25">
      <c r="A114" s="343">
        <v>31</v>
      </c>
      <c r="B114" s="278">
        <v>61560</v>
      </c>
      <c r="C114" s="286" t="s">
        <v>114</v>
      </c>
      <c r="D114" s="426" t="s">
        <v>133</v>
      </c>
      <c r="E114" s="427" t="s">
        <v>133</v>
      </c>
      <c r="F114" s="427" t="s">
        <v>133</v>
      </c>
      <c r="G114" s="427" t="s">
        <v>133</v>
      </c>
      <c r="H114" s="428" t="s">
        <v>133</v>
      </c>
      <c r="I114" s="429"/>
      <c r="J114" s="418"/>
      <c r="K114" s="436" t="s">
        <v>133</v>
      </c>
      <c r="L114" s="427" t="s">
        <v>133</v>
      </c>
      <c r="M114" s="427" t="s">
        <v>133</v>
      </c>
      <c r="N114" s="427" t="s">
        <v>133</v>
      </c>
      <c r="O114" s="437" t="s">
        <v>133</v>
      </c>
    </row>
    <row r="115" spans="1:15" s="336" customFormat="1" ht="15" customHeight="1" thickBot="1" x14ac:dyDescent="0.3">
      <c r="A115" s="61">
        <v>32</v>
      </c>
      <c r="B115" s="283">
        <v>61570</v>
      </c>
      <c r="C115" s="441" t="s">
        <v>123</v>
      </c>
      <c r="D115" s="442" t="s">
        <v>133</v>
      </c>
      <c r="E115" s="434" t="s">
        <v>133</v>
      </c>
      <c r="F115" s="434" t="s">
        <v>133</v>
      </c>
      <c r="G115" s="434" t="s">
        <v>133</v>
      </c>
      <c r="H115" s="443" t="s">
        <v>133</v>
      </c>
      <c r="I115" s="444"/>
      <c r="J115" s="418"/>
      <c r="K115" s="433" t="s">
        <v>133</v>
      </c>
      <c r="L115" s="434" t="s">
        <v>133</v>
      </c>
      <c r="M115" s="434" t="s">
        <v>133</v>
      </c>
      <c r="N115" s="434" t="s">
        <v>133</v>
      </c>
      <c r="O115" s="435" t="s">
        <v>133</v>
      </c>
    </row>
    <row r="116" spans="1:15" s="1" customFormat="1" ht="15" customHeight="1" thickBot="1" x14ac:dyDescent="0.3">
      <c r="A116" s="438"/>
      <c r="B116" s="283"/>
      <c r="C116" s="439" t="s">
        <v>106</v>
      </c>
      <c r="D116" s="430">
        <f>SUM(D117:D125)</f>
        <v>881</v>
      </c>
      <c r="E116" s="431">
        <v>4.2912499999999998</v>
      </c>
      <c r="F116" s="431">
        <v>19.282500000000002</v>
      </c>
      <c r="G116" s="431">
        <v>47.612499999999997</v>
      </c>
      <c r="H116" s="431">
        <v>28.813749999999999</v>
      </c>
      <c r="I116" s="432">
        <f>AVERAGE(I117:I125)</f>
        <v>4.0094874999999996</v>
      </c>
      <c r="J116" s="7"/>
      <c r="K116" s="114">
        <f t="shared" si="15"/>
        <v>881</v>
      </c>
      <c r="L116" s="115">
        <f>SUM(L117:L125)</f>
        <v>667.00399999999991</v>
      </c>
      <c r="M116" s="116">
        <f t="shared" si="13"/>
        <v>76.426249999999996</v>
      </c>
      <c r="N116" s="115">
        <f>SUM(N117:N125)</f>
        <v>30.006900000000002</v>
      </c>
      <c r="O116" s="117">
        <f t="shared" si="14"/>
        <v>4.2912499999999998</v>
      </c>
    </row>
    <row r="117" spans="1:15" s="1" customFormat="1" ht="15" customHeight="1" x14ac:dyDescent="0.25">
      <c r="A117" s="6">
        <v>1</v>
      </c>
      <c r="B117" s="197">
        <v>70020</v>
      </c>
      <c r="C117" s="192" t="s">
        <v>91</v>
      </c>
      <c r="D117" s="292">
        <v>105</v>
      </c>
      <c r="E117" s="293"/>
      <c r="F117" s="293">
        <v>8.57</v>
      </c>
      <c r="G117" s="293">
        <v>35.24</v>
      </c>
      <c r="H117" s="293">
        <v>56.19</v>
      </c>
      <c r="I117" s="31">
        <f t="shared" ref="I117:I124" si="25">(E117*2+F117*3+G117*4+H117*5)/100</f>
        <v>4.4762000000000004</v>
      </c>
      <c r="J117" s="7"/>
      <c r="K117" s="410">
        <f t="shared" si="15"/>
        <v>105</v>
      </c>
      <c r="L117" s="411">
        <f t="shared" si="16"/>
        <v>96.001500000000021</v>
      </c>
      <c r="M117" s="412">
        <f t="shared" si="13"/>
        <v>91.43</v>
      </c>
      <c r="N117" s="411">
        <f t="shared" si="19"/>
        <v>0</v>
      </c>
      <c r="O117" s="413">
        <f t="shared" si="14"/>
        <v>0</v>
      </c>
    </row>
    <row r="118" spans="1:15" s="1" customFormat="1" ht="15" customHeight="1" x14ac:dyDescent="0.25">
      <c r="A118" s="8">
        <v>2</v>
      </c>
      <c r="B118" s="186">
        <v>70110</v>
      </c>
      <c r="C118" s="193" t="s">
        <v>94</v>
      </c>
      <c r="D118" s="294">
        <v>72</v>
      </c>
      <c r="E118" s="263"/>
      <c r="F118" s="263">
        <v>9.7200000000000006</v>
      </c>
      <c r="G118" s="263">
        <v>37.5</v>
      </c>
      <c r="H118" s="263">
        <v>52.78</v>
      </c>
      <c r="I118" s="32">
        <f t="shared" si="25"/>
        <v>4.4305999999999992</v>
      </c>
      <c r="J118" s="7"/>
      <c r="K118" s="101">
        <f t="shared" si="15"/>
        <v>72</v>
      </c>
      <c r="L118" s="102">
        <f t="shared" si="16"/>
        <v>65.001599999999996</v>
      </c>
      <c r="M118" s="103">
        <f t="shared" si="13"/>
        <v>90.28</v>
      </c>
      <c r="N118" s="102">
        <f t="shared" si="19"/>
        <v>0</v>
      </c>
      <c r="O118" s="104">
        <f t="shared" si="14"/>
        <v>0</v>
      </c>
    </row>
    <row r="119" spans="1:15" s="1" customFormat="1" ht="15" customHeight="1" x14ac:dyDescent="0.25">
      <c r="A119" s="10">
        <v>3</v>
      </c>
      <c r="B119" s="186">
        <v>70021</v>
      </c>
      <c r="C119" s="193" t="s">
        <v>92</v>
      </c>
      <c r="D119" s="294">
        <v>52</v>
      </c>
      <c r="E119" s="263"/>
      <c r="F119" s="263">
        <v>13.46</v>
      </c>
      <c r="G119" s="263">
        <v>46.15</v>
      </c>
      <c r="H119" s="263">
        <v>40.39</v>
      </c>
      <c r="I119" s="32">
        <f t="shared" si="25"/>
        <v>4.2692999999999994</v>
      </c>
      <c r="J119" s="7"/>
      <c r="K119" s="101">
        <f t="shared" si="15"/>
        <v>52</v>
      </c>
      <c r="L119" s="102">
        <f t="shared" si="16"/>
        <v>45.000799999999998</v>
      </c>
      <c r="M119" s="103">
        <f t="shared" si="13"/>
        <v>86.539999999999992</v>
      </c>
      <c r="N119" s="102">
        <f t="shared" si="19"/>
        <v>0</v>
      </c>
      <c r="O119" s="104">
        <f t="shared" si="14"/>
        <v>0</v>
      </c>
    </row>
    <row r="120" spans="1:15" s="1" customFormat="1" ht="15" customHeight="1" x14ac:dyDescent="0.25">
      <c r="A120" s="8">
        <v>4</v>
      </c>
      <c r="B120" s="186">
        <v>70040</v>
      </c>
      <c r="C120" s="193" t="s">
        <v>93</v>
      </c>
      <c r="D120" s="294">
        <v>54</v>
      </c>
      <c r="E120" s="263"/>
      <c r="F120" s="263">
        <v>20.37</v>
      </c>
      <c r="G120" s="263">
        <v>50</v>
      </c>
      <c r="H120" s="263">
        <v>29.63</v>
      </c>
      <c r="I120" s="32">
        <f t="shared" si="25"/>
        <v>4.0926</v>
      </c>
      <c r="J120" s="7"/>
      <c r="K120" s="101">
        <f t="shared" si="15"/>
        <v>54</v>
      </c>
      <c r="L120" s="102">
        <f t="shared" si="16"/>
        <v>43.000199999999992</v>
      </c>
      <c r="M120" s="103">
        <f t="shared" si="13"/>
        <v>79.63</v>
      </c>
      <c r="N120" s="102">
        <f t="shared" si="19"/>
        <v>0</v>
      </c>
      <c r="O120" s="104">
        <f t="shared" si="14"/>
        <v>0</v>
      </c>
    </row>
    <row r="121" spans="1:15" s="1" customFormat="1" ht="15" customHeight="1" x14ac:dyDescent="0.25">
      <c r="A121" s="8">
        <v>5</v>
      </c>
      <c r="B121" s="186">
        <v>70100</v>
      </c>
      <c r="C121" s="193" t="s">
        <v>124</v>
      </c>
      <c r="D121" s="294">
        <v>96</v>
      </c>
      <c r="E121" s="263"/>
      <c r="F121" s="263">
        <v>25</v>
      </c>
      <c r="G121" s="263">
        <v>63.54</v>
      </c>
      <c r="H121" s="263">
        <v>11.46</v>
      </c>
      <c r="I121" s="32">
        <f t="shared" si="25"/>
        <v>3.8645999999999998</v>
      </c>
      <c r="J121" s="7"/>
      <c r="K121" s="101">
        <f t="shared" si="15"/>
        <v>96</v>
      </c>
      <c r="L121" s="102">
        <f t="shared" si="16"/>
        <v>72</v>
      </c>
      <c r="M121" s="103">
        <f t="shared" si="13"/>
        <v>75</v>
      </c>
      <c r="N121" s="102">
        <f t="shared" si="19"/>
        <v>0</v>
      </c>
      <c r="O121" s="104">
        <f t="shared" si="14"/>
        <v>0</v>
      </c>
    </row>
    <row r="122" spans="1:15" s="1" customFormat="1" ht="15" customHeight="1" x14ac:dyDescent="0.25">
      <c r="A122" s="8">
        <v>6</v>
      </c>
      <c r="B122" s="186">
        <v>70270</v>
      </c>
      <c r="C122" s="193" t="s">
        <v>95</v>
      </c>
      <c r="D122" s="294">
        <v>67</v>
      </c>
      <c r="E122" s="263">
        <v>25.37</v>
      </c>
      <c r="F122" s="263">
        <v>26.87</v>
      </c>
      <c r="G122" s="263">
        <v>32.840000000000003</v>
      </c>
      <c r="H122" s="263">
        <v>14.92</v>
      </c>
      <c r="I122" s="32">
        <f t="shared" si="25"/>
        <v>3.3731000000000004</v>
      </c>
      <c r="J122" s="7"/>
      <c r="K122" s="101">
        <f t="shared" si="15"/>
        <v>67</v>
      </c>
      <c r="L122" s="102">
        <f t="shared" si="16"/>
        <v>31.999200000000005</v>
      </c>
      <c r="M122" s="103">
        <f t="shared" si="13"/>
        <v>47.760000000000005</v>
      </c>
      <c r="N122" s="102">
        <f t="shared" si="19"/>
        <v>16.997900000000001</v>
      </c>
      <c r="O122" s="104">
        <f t="shared" si="14"/>
        <v>25.37</v>
      </c>
    </row>
    <row r="123" spans="1:15" s="1" customFormat="1" ht="15" customHeight="1" x14ac:dyDescent="0.25">
      <c r="A123" s="8">
        <v>7</v>
      </c>
      <c r="B123" s="187">
        <v>70510</v>
      </c>
      <c r="C123" s="193" t="s">
        <v>96</v>
      </c>
      <c r="D123" s="294">
        <v>47</v>
      </c>
      <c r="E123" s="263">
        <v>6.38</v>
      </c>
      <c r="F123" s="263">
        <v>25.53</v>
      </c>
      <c r="G123" s="263">
        <v>63.83</v>
      </c>
      <c r="H123" s="263">
        <v>4.26</v>
      </c>
      <c r="I123" s="32">
        <f t="shared" si="25"/>
        <v>3.6597000000000004</v>
      </c>
      <c r="J123" s="7"/>
      <c r="K123" s="101">
        <f t="shared" si="15"/>
        <v>47</v>
      </c>
      <c r="L123" s="102">
        <f t="shared" si="16"/>
        <v>32.002299999999998</v>
      </c>
      <c r="M123" s="103">
        <f t="shared" si="13"/>
        <v>68.09</v>
      </c>
      <c r="N123" s="102">
        <f t="shared" si="19"/>
        <v>2.9986000000000002</v>
      </c>
      <c r="O123" s="109">
        <f t="shared" si="14"/>
        <v>6.38</v>
      </c>
    </row>
    <row r="124" spans="1:15" s="1" customFormat="1" ht="15" customHeight="1" x14ac:dyDescent="0.25">
      <c r="A124" s="8">
        <v>8</v>
      </c>
      <c r="B124" s="187">
        <v>10880</v>
      </c>
      <c r="C124" s="193" t="s">
        <v>113</v>
      </c>
      <c r="D124" s="294">
        <v>388</v>
      </c>
      <c r="E124" s="263">
        <v>2.58</v>
      </c>
      <c r="F124" s="263">
        <v>24.74</v>
      </c>
      <c r="G124" s="263">
        <v>51.8</v>
      </c>
      <c r="H124" s="263">
        <v>20.88</v>
      </c>
      <c r="I124" s="32">
        <f t="shared" si="25"/>
        <v>3.9097999999999997</v>
      </c>
      <c r="J124" s="7"/>
      <c r="K124" s="101">
        <f t="shared" si="15"/>
        <v>388</v>
      </c>
      <c r="L124" s="102">
        <f t="shared" si="16"/>
        <v>281.99839999999995</v>
      </c>
      <c r="M124" s="103">
        <f t="shared" si="13"/>
        <v>72.679999999999993</v>
      </c>
      <c r="N124" s="102">
        <f t="shared" si="19"/>
        <v>10.010400000000001</v>
      </c>
      <c r="O124" s="104">
        <f t="shared" si="14"/>
        <v>2.58</v>
      </c>
    </row>
    <row r="125" spans="1:15" s="1" customFormat="1" ht="15" customHeight="1" thickBot="1" x14ac:dyDescent="0.3">
      <c r="A125" s="61">
        <v>9</v>
      </c>
      <c r="B125" s="188">
        <v>10890</v>
      </c>
      <c r="C125" s="194" t="s">
        <v>115</v>
      </c>
      <c r="D125" s="426" t="s">
        <v>133</v>
      </c>
      <c r="E125" s="427" t="s">
        <v>133</v>
      </c>
      <c r="F125" s="427" t="s">
        <v>133</v>
      </c>
      <c r="G125" s="427" t="s">
        <v>133</v>
      </c>
      <c r="H125" s="428" t="s">
        <v>133</v>
      </c>
      <c r="I125" s="62"/>
      <c r="J125" s="7"/>
      <c r="K125" s="433" t="s">
        <v>133</v>
      </c>
      <c r="L125" s="434" t="s">
        <v>133</v>
      </c>
      <c r="M125" s="434" t="s">
        <v>133</v>
      </c>
      <c r="N125" s="434" t="s">
        <v>133</v>
      </c>
      <c r="O125" s="435" t="s">
        <v>133</v>
      </c>
    </row>
    <row r="126" spans="1:15" ht="15" customHeight="1" x14ac:dyDescent="0.25">
      <c r="A126" s="11"/>
      <c r="B126" s="11"/>
      <c r="C126" s="11"/>
      <c r="D126" s="551" t="s">
        <v>98</v>
      </c>
      <c r="E126" s="551"/>
      <c r="F126" s="551"/>
      <c r="G126" s="551"/>
      <c r="H126" s="552"/>
      <c r="I126" s="30">
        <f>AVERAGE(I7,I9:I17,I19:I30,I32:I48,I50:I68,I70:I82,I85:I114,I117:I125)</f>
        <v>3.9625868920931504</v>
      </c>
      <c r="J126" s="3"/>
      <c r="M126" s="16">
        <f>AVERAGE(M7,M9:M30,M32:M48,M50:M68,M70:M82,M85:M113,M117:M124)</f>
        <v>73.944224729621979</v>
      </c>
      <c r="N126" s="258"/>
      <c r="O126" s="258">
        <f>AVERAGE(O7,O9:O17,O19:O30,O32:O48,O50:O68,O70:O82,O85:O113,O117:O124)</f>
        <v>4.1976194734359362</v>
      </c>
    </row>
    <row r="127" spans="1:15" ht="15" customHeight="1" x14ac:dyDescent="0.25">
      <c r="A127" s="11"/>
      <c r="B127" s="11"/>
      <c r="C127" s="11"/>
      <c r="D127" s="11"/>
      <c r="E127" s="12"/>
      <c r="F127" s="12"/>
      <c r="G127" s="13"/>
      <c r="H127" s="13"/>
      <c r="I127" s="14"/>
      <c r="J127" s="3"/>
      <c r="M127" s="54"/>
    </row>
    <row r="128" spans="1:15" x14ac:dyDescent="0.25">
      <c r="A128" s="3"/>
      <c r="B128" s="3"/>
      <c r="C128" s="3"/>
      <c r="D128" s="3"/>
      <c r="E128" s="3"/>
      <c r="F128" s="3"/>
      <c r="G128" s="3"/>
      <c r="H128" s="3"/>
      <c r="I128" s="4"/>
      <c r="J128" s="3"/>
    </row>
  </sheetData>
  <mergeCells count="9">
    <mergeCell ref="I4:I5"/>
    <mergeCell ref="D126:H126"/>
    <mergeCell ref="C2:D2"/>
    <mergeCell ref="A4:A5"/>
    <mergeCell ref="B4:B5"/>
    <mergeCell ref="C4:C5"/>
    <mergeCell ref="D4:D5"/>
    <mergeCell ref="E4:H4"/>
    <mergeCell ref="B6:C6"/>
  </mergeCells>
  <conditionalFormatting sqref="I6:I126">
    <cfRule type="containsBlanks" dxfId="584" priority="875" stopIfTrue="1">
      <formula>LEN(TRIM(I6))=0</formula>
    </cfRule>
    <cfRule type="cellIs" dxfId="583" priority="876" stopIfTrue="1" operator="equal">
      <formula>$I$126</formula>
    </cfRule>
    <cfRule type="cellIs" dxfId="582" priority="877" stopIfTrue="1" operator="between">
      <formula>3.5</formula>
      <formula>3.504</formula>
    </cfRule>
    <cfRule type="cellIs" dxfId="581" priority="878" stopIfTrue="1" operator="lessThan">
      <formula>3.5</formula>
    </cfRule>
    <cfRule type="cellIs" dxfId="580" priority="879" stopIfTrue="1" operator="between">
      <formula>$I$126</formula>
      <formula>3.5</formula>
    </cfRule>
    <cfRule type="cellIs" dxfId="579" priority="880" stopIfTrue="1" operator="between">
      <formula>4.5</formula>
      <formula>$I$126</formula>
    </cfRule>
    <cfRule type="cellIs" dxfId="578" priority="881" stopIfTrue="1" operator="greaterThanOrEqual">
      <formula>4.5</formula>
    </cfRule>
  </conditionalFormatting>
  <conditionalFormatting sqref="M7:M82 M116:M124 M84:M113">
    <cfRule type="containsBlanks" dxfId="577" priority="889">
      <formula>LEN(TRIM(M7))=0</formula>
    </cfRule>
    <cfRule type="cellIs" dxfId="576" priority="890" operator="equal">
      <formula>90</formula>
    </cfRule>
    <cfRule type="cellIs" dxfId="575" priority="891" operator="lessThan">
      <formula>50</formula>
    </cfRule>
    <cfRule type="cellIs" dxfId="574" priority="892" operator="between">
      <formula>50</formula>
      <formula>$M$6</formula>
    </cfRule>
    <cfRule type="cellIs" dxfId="573" priority="893" operator="between">
      <formula>$M$6</formula>
      <formula>90</formula>
    </cfRule>
    <cfRule type="cellIs" dxfId="572" priority="894" operator="between">
      <formula>90</formula>
      <formula>100</formula>
    </cfRule>
  </conditionalFormatting>
  <conditionalFormatting sqref="N7:O125">
    <cfRule type="cellIs" dxfId="571" priority="1" operator="equal">
      <formula>"-"</formula>
    </cfRule>
    <cfRule type="cellIs" dxfId="570" priority="2" operator="equal">
      <formula>0</formula>
    </cfRule>
    <cfRule type="cellIs" dxfId="569" priority="3" operator="greaterThanOrEqual">
      <formula>9.99</formula>
    </cfRule>
    <cfRule type="cellIs" dxfId="568" priority="4" operator="between">
      <formula>0</formula>
      <formula>9.99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8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M5" sqref="M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201"/>
      <c r="L1" s="246" t="s">
        <v>134</v>
      </c>
      <c r="M1" s="243"/>
      <c r="N1" s="243"/>
      <c r="O1" s="243"/>
      <c r="P1" s="243"/>
    </row>
    <row r="2" spans="1:16" ht="18" customHeight="1" x14ac:dyDescent="0.25">
      <c r="A2" s="3"/>
      <c r="B2" s="3"/>
      <c r="C2" s="543" t="s">
        <v>97</v>
      </c>
      <c r="D2" s="543"/>
      <c r="E2" s="15"/>
      <c r="F2" s="15"/>
      <c r="G2" s="15"/>
      <c r="H2" s="15"/>
      <c r="I2" s="18">
        <v>2020</v>
      </c>
      <c r="J2" s="3"/>
      <c r="K2" s="19"/>
      <c r="L2" s="246" t="s">
        <v>136</v>
      </c>
      <c r="M2" s="243"/>
      <c r="N2" s="243"/>
      <c r="O2" s="243"/>
      <c r="P2" s="243"/>
    </row>
    <row r="3" spans="1:16" ht="18" customHeight="1" thickBot="1" x14ac:dyDescent="0.3">
      <c r="A3" s="3"/>
      <c r="B3" s="3"/>
      <c r="C3" s="3"/>
      <c r="D3" s="3"/>
      <c r="E3" s="3"/>
      <c r="F3" s="3"/>
      <c r="G3" s="3"/>
      <c r="H3" s="3"/>
      <c r="I3" s="4"/>
      <c r="J3" s="3"/>
      <c r="K3" s="203"/>
      <c r="L3" s="246" t="s">
        <v>138</v>
      </c>
      <c r="M3" s="243"/>
      <c r="N3" s="243"/>
      <c r="O3" s="243"/>
      <c r="P3" s="243"/>
    </row>
    <row r="4" spans="1:16" ht="18" customHeight="1" thickBot="1" x14ac:dyDescent="0.3">
      <c r="A4" s="532" t="s">
        <v>0</v>
      </c>
      <c r="B4" s="534" t="s">
        <v>1</v>
      </c>
      <c r="C4" s="536" t="s">
        <v>2</v>
      </c>
      <c r="D4" s="544" t="s">
        <v>3</v>
      </c>
      <c r="E4" s="546" t="s">
        <v>4</v>
      </c>
      <c r="F4" s="547"/>
      <c r="G4" s="547"/>
      <c r="H4" s="548"/>
      <c r="I4" s="539" t="s">
        <v>112</v>
      </c>
      <c r="J4" s="3"/>
      <c r="K4" s="5"/>
      <c r="L4" s="246" t="s">
        <v>137</v>
      </c>
      <c r="M4" s="243"/>
      <c r="N4" s="243"/>
      <c r="O4" s="243"/>
      <c r="P4" s="243"/>
    </row>
    <row r="5" spans="1:16" ht="30" customHeight="1" thickBot="1" x14ac:dyDescent="0.3">
      <c r="A5" s="533"/>
      <c r="B5" s="535"/>
      <c r="C5" s="537"/>
      <c r="D5" s="545"/>
      <c r="E5" s="17">
        <v>2</v>
      </c>
      <c r="F5" s="17">
        <v>3</v>
      </c>
      <c r="G5" s="17">
        <v>4</v>
      </c>
      <c r="H5" s="17">
        <v>5</v>
      </c>
      <c r="I5" s="540"/>
      <c r="J5" s="3"/>
      <c r="K5" s="90" t="s">
        <v>127</v>
      </c>
      <c r="L5" s="91" t="s">
        <v>128</v>
      </c>
      <c r="M5" s="91" t="s">
        <v>188</v>
      </c>
      <c r="N5" s="91" t="s">
        <v>130</v>
      </c>
      <c r="O5" s="92" t="s">
        <v>131</v>
      </c>
    </row>
    <row r="6" spans="1:16" ht="15" customHeight="1" thickBot="1" x14ac:dyDescent="0.3">
      <c r="A6" s="463">
        <f>A7+A17+A30+A48+A68+A82+A115+A125</f>
        <v>112</v>
      </c>
      <c r="B6" s="553" t="s">
        <v>135</v>
      </c>
      <c r="C6" s="554"/>
      <c r="D6" s="33">
        <f>D7+D8+D18+D31+D49+D69+D84+D116</f>
        <v>10388</v>
      </c>
      <c r="E6" s="81">
        <v>15.36759259259259</v>
      </c>
      <c r="F6" s="81">
        <v>36.238333333333337</v>
      </c>
      <c r="G6" s="81">
        <v>39.343981481481478</v>
      </c>
      <c r="H6" s="81">
        <v>9.9734693877551024</v>
      </c>
      <c r="I6" s="200">
        <v>3.39</v>
      </c>
      <c r="J6" s="7"/>
      <c r="K6" s="114">
        <f>D6</f>
        <v>10388</v>
      </c>
      <c r="L6" s="115">
        <f>L7+L8+L18+L31+L49+L69+L84+L116</f>
        <v>5091.9866000000002</v>
      </c>
      <c r="M6" s="116">
        <f t="shared" ref="M6:M69" si="0">G6+H6</f>
        <v>49.317450869236581</v>
      </c>
      <c r="N6" s="115">
        <f>N7+N8+N18+N31+N49+N69+N84+N116</f>
        <v>1499.0501999999999</v>
      </c>
      <c r="O6" s="117">
        <f t="shared" ref="O6:O69" si="1">E6</f>
        <v>15.36759259259259</v>
      </c>
      <c r="P6" s="54"/>
    </row>
    <row r="7" spans="1:16" ht="15" customHeight="1" thickBot="1" x14ac:dyDescent="0.3">
      <c r="A7" s="24">
        <v>1</v>
      </c>
      <c r="B7" s="49">
        <v>50050</v>
      </c>
      <c r="C7" s="43" t="s">
        <v>57</v>
      </c>
      <c r="D7" s="121">
        <v>74</v>
      </c>
      <c r="E7" s="120"/>
      <c r="F7" s="120">
        <v>24.32</v>
      </c>
      <c r="G7" s="120">
        <v>56.76</v>
      </c>
      <c r="H7" s="120">
        <v>18.920000000000002</v>
      </c>
      <c r="I7" s="34">
        <f>(E7*2+F7*3+G7*4+H7*5)/100</f>
        <v>3.9460000000000002</v>
      </c>
      <c r="J7" s="7"/>
      <c r="K7" s="93">
        <f t="shared" ref="K7:K70" si="2">D7</f>
        <v>74</v>
      </c>
      <c r="L7" s="94">
        <f t="shared" ref="L7:L70" si="3">M7*K7/100</f>
        <v>56.003200000000007</v>
      </c>
      <c r="M7" s="95">
        <f t="shared" si="0"/>
        <v>75.680000000000007</v>
      </c>
      <c r="N7" s="94">
        <f t="shared" ref="N7:N70" si="4">O7*K7/100</f>
        <v>0</v>
      </c>
      <c r="O7" s="96">
        <f t="shared" si="1"/>
        <v>0</v>
      </c>
      <c r="P7" s="54"/>
    </row>
    <row r="8" spans="1:16" ht="15" customHeight="1" thickBot="1" x14ac:dyDescent="0.3">
      <c r="A8" s="21"/>
      <c r="B8" s="49"/>
      <c r="C8" s="22" t="s">
        <v>99</v>
      </c>
      <c r="D8" s="23">
        <f>SUM(D9:D17)</f>
        <v>735</v>
      </c>
      <c r="E8" s="53">
        <v>7.4942857142857147</v>
      </c>
      <c r="F8" s="53">
        <v>36.042857142857144</v>
      </c>
      <c r="G8" s="53">
        <v>46.76428571428572</v>
      </c>
      <c r="H8" s="53">
        <v>11.316666666666668</v>
      </c>
      <c r="I8" s="52">
        <f>AVERAGE(I9:I17)</f>
        <v>3.1383999999999999</v>
      </c>
      <c r="J8" s="7"/>
      <c r="K8" s="114">
        <f t="shared" si="2"/>
        <v>735</v>
      </c>
      <c r="L8" s="115">
        <f>SUM(L9:L17)</f>
        <v>347.01120000000003</v>
      </c>
      <c r="M8" s="116">
        <f t="shared" si="0"/>
        <v>58.08095238095239</v>
      </c>
      <c r="N8" s="115">
        <f>SUM(N9:N17)</f>
        <v>44.000299999999996</v>
      </c>
      <c r="O8" s="117">
        <f t="shared" si="1"/>
        <v>7.4942857142857147</v>
      </c>
    </row>
    <row r="9" spans="1:16" s="1" customFormat="1" ht="15" customHeight="1" x14ac:dyDescent="0.25">
      <c r="A9" s="10">
        <v>1</v>
      </c>
      <c r="B9" s="36">
        <v>10003</v>
      </c>
      <c r="C9" s="71" t="s">
        <v>7</v>
      </c>
      <c r="D9" s="123"/>
      <c r="E9" s="122"/>
      <c r="F9" s="122"/>
      <c r="G9" s="122"/>
      <c r="H9" s="122"/>
      <c r="I9" s="57">
        <f t="shared" ref="I9:I17" si="5">(E9*2+F9*3+G9*4+H9*5)/100</f>
        <v>0</v>
      </c>
      <c r="J9" s="7"/>
      <c r="K9" s="419"/>
      <c r="L9" s="420"/>
      <c r="M9" s="414"/>
      <c r="N9" s="425"/>
      <c r="O9" s="421"/>
    </row>
    <row r="10" spans="1:16" s="1" customFormat="1" ht="15" customHeight="1" x14ac:dyDescent="0.25">
      <c r="A10" s="8">
        <v>2</v>
      </c>
      <c r="B10" s="37">
        <v>10002</v>
      </c>
      <c r="C10" s="72" t="s">
        <v>6</v>
      </c>
      <c r="D10" s="128">
        <v>87</v>
      </c>
      <c r="E10" s="124">
        <v>18.39</v>
      </c>
      <c r="F10" s="124">
        <v>36.78</v>
      </c>
      <c r="G10" s="124">
        <v>41.38</v>
      </c>
      <c r="H10" s="124">
        <v>3.45</v>
      </c>
      <c r="I10" s="32">
        <f t="shared" si="5"/>
        <v>3.2988999999999997</v>
      </c>
      <c r="J10" s="7"/>
      <c r="K10" s="101">
        <f t="shared" si="2"/>
        <v>87</v>
      </c>
      <c r="L10" s="102">
        <f t="shared" si="3"/>
        <v>39.002100000000006</v>
      </c>
      <c r="M10" s="103">
        <f t="shared" si="0"/>
        <v>44.830000000000005</v>
      </c>
      <c r="N10" s="118">
        <f t="shared" si="4"/>
        <v>15.9993</v>
      </c>
      <c r="O10" s="104">
        <f t="shared" si="1"/>
        <v>18.39</v>
      </c>
    </row>
    <row r="11" spans="1:16" s="1" customFormat="1" ht="15" customHeight="1" x14ac:dyDescent="0.25">
      <c r="A11" s="8">
        <v>3</v>
      </c>
      <c r="B11" s="37">
        <v>10090</v>
      </c>
      <c r="C11" s="73" t="s">
        <v>9</v>
      </c>
      <c r="D11" s="128">
        <v>152</v>
      </c>
      <c r="E11" s="424"/>
      <c r="F11" s="424"/>
      <c r="G11" s="424"/>
      <c r="H11" s="424"/>
      <c r="I11" s="274"/>
      <c r="J11" s="7"/>
      <c r="K11" s="101">
        <f t="shared" si="2"/>
        <v>152</v>
      </c>
      <c r="L11" s="420"/>
      <c r="M11" s="414"/>
      <c r="N11" s="425"/>
      <c r="O11" s="421"/>
    </row>
    <row r="12" spans="1:16" s="1" customFormat="1" ht="15" customHeight="1" x14ac:dyDescent="0.25">
      <c r="A12" s="8">
        <v>4</v>
      </c>
      <c r="B12" s="37">
        <v>10004</v>
      </c>
      <c r="C12" s="73" t="s">
        <v>8</v>
      </c>
      <c r="D12" s="128">
        <v>132</v>
      </c>
      <c r="E12" s="124">
        <v>2.27</v>
      </c>
      <c r="F12" s="124">
        <v>12.12</v>
      </c>
      <c r="G12" s="124">
        <v>53.03</v>
      </c>
      <c r="H12" s="124">
        <v>32.58</v>
      </c>
      <c r="I12" s="32">
        <f t="shared" si="5"/>
        <v>4.1591999999999993</v>
      </c>
      <c r="J12" s="7"/>
      <c r="K12" s="101">
        <f t="shared" si="2"/>
        <v>132</v>
      </c>
      <c r="L12" s="102">
        <f t="shared" si="3"/>
        <v>113.0052</v>
      </c>
      <c r="M12" s="103">
        <f t="shared" si="0"/>
        <v>85.61</v>
      </c>
      <c r="N12" s="102">
        <f t="shared" si="4"/>
        <v>2.9964</v>
      </c>
      <c r="O12" s="104">
        <f t="shared" si="1"/>
        <v>2.27</v>
      </c>
    </row>
    <row r="13" spans="1:16" s="1" customFormat="1" ht="15" customHeight="1" x14ac:dyDescent="0.25">
      <c r="A13" s="8">
        <v>5</v>
      </c>
      <c r="B13" s="37">
        <v>10001</v>
      </c>
      <c r="C13" s="72" t="s">
        <v>5</v>
      </c>
      <c r="D13" s="128">
        <v>61</v>
      </c>
      <c r="E13" s="124">
        <v>8.1999999999999993</v>
      </c>
      <c r="F13" s="124">
        <v>27.87</v>
      </c>
      <c r="G13" s="124">
        <v>52.46</v>
      </c>
      <c r="H13" s="124">
        <v>11.48</v>
      </c>
      <c r="I13" s="32">
        <f t="shared" si="5"/>
        <v>3.6724999999999999</v>
      </c>
      <c r="J13" s="7"/>
      <c r="K13" s="101">
        <f t="shared" si="2"/>
        <v>61</v>
      </c>
      <c r="L13" s="102">
        <f t="shared" si="3"/>
        <v>39.003399999999999</v>
      </c>
      <c r="M13" s="103">
        <f t="shared" si="0"/>
        <v>63.94</v>
      </c>
      <c r="N13" s="102">
        <f t="shared" si="4"/>
        <v>5.0019999999999989</v>
      </c>
      <c r="O13" s="104">
        <f t="shared" si="1"/>
        <v>8.1999999999999993</v>
      </c>
    </row>
    <row r="14" spans="1:16" s="1" customFormat="1" ht="15" customHeight="1" x14ac:dyDescent="0.25">
      <c r="A14" s="8">
        <v>6</v>
      </c>
      <c r="B14" s="37">
        <v>10120</v>
      </c>
      <c r="C14" s="73" t="s">
        <v>10</v>
      </c>
      <c r="D14" s="128">
        <v>60</v>
      </c>
      <c r="E14" s="124">
        <v>1.67</v>
      </c>
      <c r="F14" s="124">
        <v>76.67</v>
      </c>
      <c r="G14" s="124">
        <v>21.67</v>
      </c>
      <c r="H14" s="124"/>
      <c r="I14" s="32">
        <f t="shared" si="5"/>
        <v>3.2002999999999999</v>
      </c>
      <c r="J14" s="7"/>
      <c r="K14" s="101">
        <f t="shared" si="2"/>
        <v>60</v>
      </c>
      <c r="L14" s="102">
        <f t="shared" si="3"/>
        <v>13.002000000000001</v>
      </c>
      <c r="M14" s="103">
        <f t="shared" si="0"/>
        <v>21.67</v>
      </c>
      <c r="N14" s="102">
        <f t="shared" si="4"/>
        <v>1.0019999999999998</v>
      </c>
      <c r="O14" s="104">
        <f t="shared" si="1"/>
        <v>1.67</v>
      </c>
    </row>
    <row r="15" spans="1:16" s="1" customFormat="1" ht="15" customHeight="1" x14ac:dyDescent="0.25">
      <c r="A15" s="8">
        <v>7</v>
      </c>
      <c r="B15" s="37">
        <v>10190</v>
      </c>
      <c r="C15" s="73" t="s">
        <v>11</v>
      </c>
      <c r="D15" s="128">
        <v>90</v>
      </c>
      <c r="E15" s="124">
        <v>16.670000000000002</v>
      </c>
      <c r="F15" s="124">
        <v>40</v>
      </c>
      <c r="G15" s="124">
        <v>40</v>
      </c>
      <c r="H15" s="124">
        <v>3.33</v>
      </c>
      <c r="I15" s="32">
        <f t="shared" si="5"/>
        <v>3.2999000000000001</v>
      </c>
      <c r="J15" s="7"/>
      <c r="K15" s="101">
        <f t="shared" si="2"/>
        <v>90</v>
      </c>
      <c r="L15" s="102">
        <f t="shared" si="3"/>
        <v>38.997</v>
      </c>
      <c r="M15" s="103">
        <f t="shared" si="0"/>
        <v>43.33</v>
      </c>
      <c r="N15" s="102">
        <f t="shared" si="4"/>
        <v>15.003000000000002</v>
      </c>
      <c r="O15" s="104">
        <f t="shared" si="1"/>
        <v>16.670000000000002</v>
      </c>
    </row>
    <row r="16" spans="1:16" s="1" customFormat="1" ht="15" customHeight="1" x14ac:dyDescent="0.25">
      <c r="A16" s="8">
        <v>8</v>
      </c>
      <c r="B16" s="37">
        <v>10320</v>
      </c>
      <c r="C16" s="73" t="s">
        <v>12</v>
      </c>
      <c r="D16" s="128">
        <v>77</v>
      </c>
      <c r="E16" s="124"/>
      <c r="F16" s="124">
        <v>25.97</v>
      </c>
      <c r="G16" s="124">
        <v>70.13</v>
      </c>
      <c r="H16" s="127">
        <v>3.9</v>
      </c>
      <c r="I16" s="32">
        <f t="shared" si="5"/>
        <v>3.7792999999999997</v>
      </c>
      <c r="J16" s="7"/>
      <c r="K16" s="101">
        <f t="shared" si="2"/>
        <v>77</v>
      </c>
      <c r="L16" s="102">
        <f t="shared" si="3"/>
        <v>57.003100000000003</v>
      </c>
      <c r="M16" s="103">
        <f t="shared" si="0"/>
        <v>74.03</v>
      </c>
      <c r="N16" s="102">
        <f t="shared" si="4"/>
        <v>0</v>
      </c>
      <c r="O16" s="104">
        <f t="shared" si="1"/>
        <v>0</v>
      </c>
    </row>
    <row r="17" spans="1:15" s="1" customFormat="1" ht="15" customHeight="1" thickBot="1" x14ac:dyDescent="0.3">
      <c r="A17" s="9">
        <v>9</v>
      </c>
      <c r="B17" s="38">
        <v>10860</v>
      </c>
      <c r="C17" s="74" t="s">
        <v>116</v>
      </c>
      <c r="D17" s="129">
        <v>76</v>
      </c>
      <c r="E17" s="125">
        <v>5.26</v>
      </c>
      <c r="F17" s="125">
        <v>32.89</v>
      </c>
      <c r="G17" s="125">
        <v>48.68</v>
      </c>
      <c r="H17" s="126">
        <v>13.16</v>
      </c>
      <c r="I17" s="56">
        <f t="shared" si="5"/>
        <v>3.6970999999999998</v>
      </c>
      <c r="J17" s="7"/>
      <c r="K17" s="105">
        <f t="shared" si="2"/>
        <v>76</v>
      </c>
      <c r="L17" s="106">
        <f t="shared" si="3"/>
        <v>46.998400000000004</v>
      </c>
      <c r="M17" s="107">
        <f t="shared" si="0"/>
        <v>61.84</v>
      </c>
      <c r="N17" s="106">
        <f t="shared" si="4"/>
        <v>3.9975999999999998</v>
      </c>
      <c r="O17" s="108">
        <f t="shared" si="1"/>
        <v>5.26</v>
      </c>
    </row>
    <row r="18" spans="1:15" s="1" customFormat="1" ht="15" customHeight="1" thickBot="1" x14ac:dyDescent="0.3">
      <c r="A18" s="25"/>
      <c r="B18" s="50"/>
      <c r="C18" s="22" t="s">
        <v>100</v>
      </c>
      <c r="D18" s="26">
        <f>SUM(D19:D30)</f>
        <v>1040</v>
      </c>
      <c r="E18" s="27">
        <v>14.801666666666668</v>
      </c>
      <c r="F18" s="27">
        <v>36.385833333333331</v>
      </c>
      <c r="G18" s="27">
        <v>40.149166666666666</v>
      </c>
      <c r="H18" s="27">
        <v>8.6616666666666671</v>
      </c>
      <c r="I18" s="28">
        <f>AVERAGE(I19:I30)</f>
        <v>3.4266583333333336</v>
      </c>
      <c r="J18" s="55"/>
      <c r="K18" s="114">
        <f t="shared" si="2"/>
        <v>1040</v>
      </c>
      <c r="L18" s="115">
        <f>SUM(L19:L30)</f>
        <v>504.97899999999998</v>
      </c>
      <c r="M18" s="116">
        <f t="shared" si="0"/>
        <v>48.810833333333335</v>
      </c>
      <c r="N18" s="115">
        <f>SUM(N19:N30)</f>
        <v>153.00069999999999</v>
      </c>
      <c r="O18" s="117">
        <f t="shared" si="1"/>
        <v>14.801666666666668</v>
      </c>
    </row>
    <row r="19" spans="1:15" s="1" customFormat="1" ht="15" customHeight="1" x14ac:dyDescent="0.25">
      <c r="A19" s="10">
        <v>1</v>
      </c>
      <c r="B19" s="130">
        <v>20040</v>
      </c>
      <c r="C19" s="132" t="s">
        <v>13</v>
      </c>
      <c r="D19" s="141">
        <v>74</v>
      </c>
      <c r="E19" s="135">
        <v>14.86</v>
      </c>
      <c r="F19" s="135">
        <v>31.08</v>
      </c>
      <c r="G19" s="135">
        <v>31.08</v>
      </c>
      <c r="H19" s="135">
        <v>22.97</v>
      </c>
      <c r="I19" s="57">
        <f t="shared" ref="I19:I30" si="6">(E19*2+F19*3+G19*4+H19*5)/100</f>
        <v>3.6212999999999997</v>
      </c>
      <c r="J19" s="7"/>
      <c r="K19" s="97">
        <f t="shared" si="2"/>
        <v>74</v>
      </c>
      <c r="L19" s="98">
        <f t="shared" si="3"/>
        <v>39.997</v>
      </c>
      <c r="M19" s="99">
        <f t="shared" si="0"/>
        <v>54.05</v>
      </c>
      <c r="N19" s="98">
        <f t="shared" si="4"/>
        <v>10.9964</v>
      </c>
      <c r="O19" s="100">
        <f t="shared" si="1"/>
        <v>14.86</v>
      </c>
    </row>
    <row r="20" spans="1:15" s="1" customFormat="1" ht="15" customHeight="1" x14ac:dyDescent="0.25">
      <c r="A20" s="8">
        <v>2</v>
      </c>
      <c r="B20" s="131">
        <v>20061</v>
      </c>
      <c r="C20" s="133" t="s">
        <v>14</v>
      </c>
      <c r="D20" s="139">
        <v>63</v>
      </c>
      <c r="E20" s="136">
        <v>11.11</v>
      </c>
      <c r="F20" s="136">
        <v>34.92</v>
      </c>
      <c r="G20" s="136">
        <v>42.86</v>
      </c>
      <c r="H20" s="136">
        <v>11.11</v>
      </c>
      <c r="I20" s="32">
        <f t="shared" si="6"/>
        <v>3.5397000000000003</v>
      </c>
      <c r="J20" s="7"/>
      <c r="K20" s="101">
        <f t="shared" si="2"/>
        <v>63</v>
      </c>
      <c r="L20" s="102">
        <f t="shared" si="3"/>
        <v>34.001100000000001</v>
      </c>
      <c r="M20" s="103">
        <f t="shared" si="0"/>
        <v>53.97</v>
      </c>
      <c r="N20" s="102">
        <f t="shared" si="4"/>
        <v>6.9992999999999999</v>
      </c>
      <c r="O20" s="104">
        <f t="shared" si="1"/>
        <v>11.11</v>
      </c>
    </row>
    <row r="21" spans="1:15" s="1" customFormat="1" ht="15" customHeight="1" x14ac:dyDescent="0.25">
      <c r="A21" s="8">
        <v>3</v>
      </c>
      <c r="B21" s="131">
        <v>21020</v>
      </c>
      <c r="C21" s="133" t="s">
        <v>22</v>
      </c>
      <c r="D21" s="139">
        <v>76</v>
      </c>
      <c r="E21" s="136">
        <v>10.53</v>
      </c>
      <c r="F21" s="136">
        <v>30.26</v>
      </c>
      <c r="G21" s="136">
        <v>46.05</v>
      </c>
      <c r="H21" s="136">
        <v>13.16</v>
      </c>
      <c r="I21" s="32">
        <f t="shared" si="6"/>
        <v>3.6183999999999998</v>
      </c>
      <c r="J21" s="7"/>
      <c r="K21" s="101">
        <f t="shared" si="2"/>
        <v>76</v>
      </c>
      <c r="L21" s="102">
        <f t="shared" si="3"/>
        <v>44.999599999999994</v>
      </c>
      <c r="M21" s="103">
        <f t="shared" si="0"/>
        <v>59.209999999999994</v>
      </c>
      <c r="N21" s="102">
        <f t="shared" si="4"/>
        <v>8.0028000000000006</v>
      </c>
      <c r="O21" s="104">
        <f t="shared" si="1"/>
        <v>10.53</v>
      </c>
    </row>
    <row r="22" spans="1:15" s="1" customFormat="1" ht="15" customHeight="1" x14ac:dyDescent="0.25">
      <c r="A22" s="8">
        <v>4</v>
      </c>
      <c r="B22" s="130">
        <v>20060</v>
      </c>
      <c r="C22" s="132" t="s">
        <v>117</v>
      </c>
      <c r="D22" s="139">
        <v>142</v>
      </c>
      <c r="E22" s="136">
        <v>1.41</v>
      </c>
      <c r="F22" s="136">
        <v>30.99</v>
      </c>
      <c r="G22" s="136">
        <v>60.56</v>
      </c>
      <c r="H22" s="136">
        <v>7.04</v>
      </c>
      <c r="I22" s="32">
        <f t="shared" si="6"/>
        <v>3.7322999999999995</v>
      </c>
      <c r="J22" s="7"/>
      <c r="K22" s="101">
        <f t="shared" si="2"/>
        <v>142</v>
      </c>
      <c r="L22" s="102">
        <f t="shared" si="3"/>
        <v>95.992000000000004</v>
      </c>
      <c r="M22" s="103">
        <f t="shared" si="0"/>
        <v>67.600000000000009</v>
      </c>
      <c r="N22" s="102">
        <f t="shared" si="4"/>
        <v>2.0022000000000002</v>
      </c>
      <c r="O22" s="104">
        <f t="shared" si="1"/>
        <v>1.41</v>
      </c>
    </row>
    <row r="23" spans="1:15" s="1" customFormat="1" ht="15" customHeight="1" x14ac:dyDescent="0.25">
      <c r="A23" s="8">
        <v>5</v>
      </c>
      <c r="B23" s="131">
        <v>20400</v>
      </c>
      <c r="C23" s="134" t="s">
        <v>16</v>
      </c>
      <c r="D23" s="139">
        <v>135</v>
      </c>
      <c r="E23" s="136">
        <v>22.96</v>
      </c>
      <c r="F23" s="136">
        <v>42.22</v>
      </c>
      <c r="G23" s="136">
        <v>33.33</v>
      </c>
      <c r="H23" s="136">
        <v>1.48</v>
      </c>
      <c r="I23" s="32">
        <f t="shared" si="6"/>
        <v>3.1329999999999996</v>
      </c>
      <c r="J23" s="7"/>
      <c r="K23" s="101">
        <f t="shared" si="2"/>
        <v>135</v>
      </c>
      <c r="L23" s="102">
        <f t="shared" si="3"/>
        <v>46.993499999999997</v>
      </c>
      <c r="M23" s="103">
        <f t="shared" si="0"/>
        <v>34.809999999999995</v>
      </c>
      <c r="N23" s="102">
        <f t="shared" si="4"/>
        <v>30.995999999999999</v>
      </c>
      <c r="O23" s="104">
        <f t="shared" si="1"/>
        <v>22.96</v>
      </c>
    </row>
    <row r="24" spans="1:15" s="1" customFormat="1" ht="15" customHeight="1" x14ac:dyDescent="0.25">
      <c r="A24" s="8">
        <v>6</v>
      </c>
      <c r="B24" s="131">
        <v>20080</v>
      </c>
      <c r="C24" s="133" t="s">
        <v>15</v>
      </c>
      <c r="D24" s="139">
        <v>73</v>
      </c>
      <c r="E24" s="136">
        <v>23.29</v>
      </c>
      <c r="F24" s="136">
        <v>32.880000000000003</v>
      </c>
      <c r="G24" s="136">
        <v>30.14</v>
      </c>
      <c r="H24" s="136">
        <v>13.7</v>
      </c>
      <c r="I24" s="32">
        <f t="shared" si="6"/>
        <v>3.3428000000000004</v>
      </c>
      <c r="J24" s="7"/>
      <c r="K24" s="101">
        <f t="shared" si="2"/>
        <v>73</v>
      </c>
      <c r="L24" s="102">
        <f t="shared" si="3"/>
        <v>32.0032</v>
      </c>
      <c r="M24" s="103">
        <f t="shared" si="0"/>
        <v>43.84</v>
      </c>
      <c r="N24" s="102">
        <f t="shared" si="4"/>
        <v>17.0017</v>
      </c>
      <c r="O24" s="104">
        <f t="shared" si="1"/>
        <v>23.29</v>
      </c>
    </row>
    <row r="25" spans="1:15" s="1" customFormat="1" ht="15" customHeight="1" x14ac:dyDescent="0.25">
      <c r="A25" s="8">
        <v>7</v>
      </c>
      <c r="B25" s="131">
        <v>20460</v>
      </c>
      <c r="C25" s="133" t="s">
        <v>17</v>
      </c>
      <c r="D25" s="139">
        <v>100</v>
      </c>
      <c r="E25" s="136">
        <v>15</v>
      </c>
      <c r="F25" s="136">
        <v>41</v>
      </c>
      <c r="G25" s="136">
        <v>33</v>
      </c>
      <c r="H25" s="136">
        <v>11</v>
      </c>
      <c r="I25" s="32">
        <f t="shared" si="6"/>
        <v>3.4</v>
      </c>
      <c r="J25" s="7"/>
      <c r="K25" s="101">
        <f t="shared" si="2"/>
        <v>100</v>
      </c>
      <c r="L25" s="102">
        <f t="shared" si="3"/>
        <v>44</v>
      </c>
      <c r="M25" s="103">
        <f t="shared" si="0"/>
        <v>44</v>
      </c>
      <c r="N25" s="102">
        <f t="shared" si="4"/>
        <v>15</v>
      </c>
      <c r="O25" s="104">
        <f t="shared" si="1"/>
        <v>15</v>
      </c>
    </row>
    <row r="26" spans="1:15" s="1" customFormat="1" ht="15" customHeight="1" x14ac:dyDescent="0.25">
      <c r="A26" s="8">
        <v>8</v>
      </c>
      <c r="B26" s="131">
        <v>20550</v>
      </c>
      <c r="C26" s="133" t="s">
        <v>18</v>
      </c>
      <c r="D26" s="139">
        <v>59</v>
      </c>
      <c r="E26" s="136">
        <v>10.17</v>
      </c>
      <c r="F26" s="136">
        <v>37.29</v>
      </c>
      <c r="G26" s="136">
        <v>42.37</v>
      </c>
      <c r="H26" s="136">
        <v>10.17</v>
      </c>
      <c r="I26" s="32">
        <f t="shared" si="6"/>
        <v>3.5254000000000003</v>
      </c>
      <c r="J26" s="7"/>
      <c r="K26" s="101">
        <f t="shared" si="2"/>
        <v>59</v>
      </c>
      <c r="L26" s="102">
        <f t="shared" si="3"/>
        <v>30.9986</v>
      </c>
      <c r="M26" s="103">
        <f t="shared" si="0"/>
        <v>52.54</v>
      </c>
      <c r="N26" s="102">
        <f t="shared" si="4"/>
        <v>6.0002999999999993</v>
      </c>
      <c r="O26" s="104">
        <f t="shared" si="1"/>
        <v>10.17</v>
      </c>
    </row>
    <row r="27" spans="1:15" s="1" customFormat="1" ht="15" customHeight="1" x14ac:dyDescent="0.25">
      <c r="A27" s="8">
        <v>9</v>
      </c>
      <c r="B27" s="131">
        <v>20630</v>
      </c>
      <c r="C27" s="133" t="s">
        <v>19</v>
      </c>
      <c r="D27" s="139">
        <v>87</v>
      </c>
      <c r="E27" s="136">
        <v>21.84</v>
      </c>
      <c r="F27" s="136">
        <v>43.68</v>
      </c>
      <c r="G27" s="136">
        <v>31.03</v>
      </c>
      <c r="H27" s="136">
        <v>3.45</v>
      </c>
      <c r="I27" s="32">
        <f t="shared" si="6"/>
        <v>3.1609000000000003</v>
      </c>
      <c r="J27" s="7"/>
      <c r="K27" s="101">
        <f t="shared" si="2"/>
        <v>87</v>
      </c>
      <c r="L27" s="102">
        <f t="shared" si="3"/>
        <v>29.997600000000002</v>
      </c>
      <c r="M27" s="103">
        <f t="shared" si="0"/>
        <v>34.480000000000004</v>
      </c>
      <c r="N27" s="102">
        <f t="shared" si="4"/>
        <v>19.000799999999998</v>
      </c>
      <c r="O27" s="104">
        <f t="shared" si="1"/>
        <v>21.84</v>
      </c>
    </row>
    <row r="28" spans="1:15" s="1" customFormat="1" ht="15" customHeight="1" x14ac:dyDescent="0.25">
      <c r="A28" s="8">
        <v>10</v>
      </c>
      <c r="B28" s="131">
        <v>20810</v>
      </c>
      <c r="C28" s="133" t="s">
        <v>20</v>
      </c>
      <c r="D28" s="139">
        <v>72</v>
      </c>
      <c r="E28" s="136">
        <v>13.89</v>
      </c>
      <c r="F28" s="136">
        <v>34.72</v>
      </c>
      <c r="G28" s="136">
        <v>47.22</v>
      </c>
      <c r="H28" s="136">
        <v>4.17</v>
      </c>
      <c r="I28" s="32">
        <f t="shared" si="6"/>
        <v>3.4167000000000001</v>
      </c>
      <c r="J28" s="7"/>
      <c r="K28" s="101">
        <f t="shared" si="2"/>
        <v>72</v>
      </c>
      <c r="L28" s="102">
        <f t="shared" si="3"/>
        <v>37.000799999999998</v>
      </c>
      <c r="M28" s="103">
        <f t="shared" si="0"/>
        <v>51.39</v>
      </c>
      <c r="N28" s="102">
        <f t="shared" si="4"/>
        <v>10.0008</v>
      </c>
      <c r="O28" s="104">
        <f t="shared" si="1"/>
        <v>13.89</v>
      </c>
    </row>
    <row r="29" spans="1:15" s="1" customFormat="1" ht="15" customHeight="1" x14ac:dyDescent="0.25">
      <c r="A29" s="8">
        <v>11</v>
      </c>
      <c r="B29" s="131">
        <v>20900</v>
      </c>
      <c r="C29" s="133" t="s">
        <v>21</v>
      </c>
      <c r="D29" s="139">
        <v>100</v>
      </c>
      <c r="E29" s="136">
        <v>19</v>
      </c>
      <c r="F29" s="136">
        <v>42</v>
      </c>
      <c r="G29" s="136">
        <v>35</v>
      </c>
      <c r="H29" s="136">
        <v>4</v>
      </c>
      <c r="I29" s="32">
        <f t="shared" si="6"/>
        <v>3.24</v>
      </c>
      <c r="J29" s="7"/>
      <c r="K29" s="101">
        <f t="shared" si="2"/>
        <v>100</v>
      </c>
      <c r="L29" s="102">
        <f t="shared" si="3"/>
        <v>39</v>
      </c>
      <c r="M29" s="103">
        <f t="shared" si="0"/>
        <v>39</v>
      </c>
      <c r="N29" s="102">
        <f t="shared" si="4"/>
        <v>19</v>
      </c>
      <c r="O29" s="104">
        <f t="shared" si="1"/>
        <v>19</v>
      </c>
    </row>
    <row r="30" spans="1:15" s="1" customFormat="1" ht="15" customHeight="1" thickBot="1" x14ac:dyDescent="0.3">
      <c r="A30" s="8">
        <v>12</v>
      </c>
      <c r="B30" s="131">
        <v>21350</v>
      </c>
      <c r="C30" s="133" t="s">
        <v>23</v>
      </c>
      <c r="D30" s="140">
        <v>59</v>
      </c>
      <c r="E30" s="137">
        <v>13.56</v>
      </c>
      <c r="F30" s="137">
        <v>35.590000000000003</v>
      </c>
      <c r="G30" s="137">
        <v>49.15</v>
      </c>
      <c r="H30" s="138">
        <v>1.69</v>
      </c>
      <c r="I30" s="32">
        <f t="shared" si="6"/>
        <v>3.3894000000000002</v>
      </c>
      <c r="J30" s="7"/>
      <c r="K30" s="105">
        <f t="shared" si="2"/>
        <v>59</v>
      </c>
      <c r="L30" s="106">
        <f t="shared" si="3"/>
        <v>29.9956</v>
      </c>
      <c r="M30" s="107">
        <f t="shared" si="0"/>
        <v>50.839999999999996</v>
      </c>
      <c r="N30" s="106">
        <f t="shared" si="4"/>
        <v>8.0004000000000008</v>
      </c>
      <c r="O30" s="108">
        <f t="shared" si="1"/>
        <v>13.56</v>
      </c>
    </row>
    <row r="31" spans="1:15" s="1" customFormat="1" ht="15" customHeight="1" thickBot="1" x14ac:dyDescent="0.3">
      <c r="A31" s="25"/>
      <c r="B31" s="49"/>
      <c r="C31" s="22" t="s">
        <v>101</v>
      </c>
      <c r="D31" s="26">
        <f>SUM(D32:D48)</f>
        <v>1422</v>
      </c>
      <c r="E31" s="63">
        <v>20.948235294117652</v>
      </c>
      <c r="F31" s="27">
        <v>41.015882352941176</v>
      </c>
      <c r="G31" s="27">
        <v>31.929411764705879</v>
      </c>
      <c r="H31" s="27">
        <v>7.4164285714285709</v>
      </c>
      <c r="I31" s="64">
        <f>AVERAGE(I32:I48)</f>
        <v>3.2319999999999998</v>
      </c>
      <c r="J31" s="7"/>
      <c r="K31" s="114">
        <f t="shared" si="2"/>
        <v>1422</v>
      </c>
      <c r="L31" s="115">
        <f>SUM(L32:L48)</f>
        <v>547.99360000000001</v>
      </c>
      <c r="M31" s="116">
        <f t="shared" si="0"/>
        <v>39.345840336134451</v>
      </c>
      <c r="N31" s="115">
        <f>SUM(N32:N48)</f>
        <v>300.00220000000002</v>
      </c>
      <c r="O31" s="117">
        <f t="shared" si="1"/>
        <v>20.948235294117652</v>
      </c>
    </row>
    <row r="32" spans="1:15" s="1" customFormat="1" ht="15" customHeight="1" x14ac:dyDescent="0.25">
      <c r="A32" s="10">
        <v>1</v>
      </c>
      <c r="B32" s="142">
        <v>30070</v>
      </c>
      <c r="C32" s="145" t="s">
        <v>25</v>
      </c>
      <c r="D32" s="153">
        <v>138</v>
      </c>
      <c r="E32" s="147">
        <v>16.670000000000002</v>
      </c>
      <c r="F32" s="147">
        <v>46.38</v>
      </c>
      <c r="G32" s="147">
        <v>35.51</v>
      </c>
      <c r="H32" s="147">
        <v>1.45</v>
      </c>
      <c r="I32" s="57">
        <f t="shared" ref="I32:I48" si="7">(E32*2+F32*3+G32*4+H32*5)/100</f>
        <v>3.2176999999999998</v>
      </c>
      <c r="J32" s="7"/>
      <c r="K32" s="97">
        <f t="shared" si="2"/>
        <v>138</v>
      </c>
      <c r="L32" s="98">
        <f t="shared" si="3"/>
        <v>51.004800000000003</v>
      </c>
      <c r="M32" s="99">
        <f t="shared" si="0"/>
        <v>36.96</v>
      </c>
      <c r="N32" s="98">
        <f t="shared" si="4"/>
        <v>23.0046</v>
      </c>
      <c r="O32" s="100">
        <f t="shared" si="1"/>
        <v>16.670000000000002</v>
      </c>
    </row>
    <row r="33" spans="1:15" s="1" customFormat="1" ht="15" customHeight="1" x14ac:dyDescent="0.25">
      <c r="A33" s="8">
        <v>2</v>
      </c>
      <c r="B33" s="143">
        <v>30480</v>
      </c>
      <c r="C33" s="146" t="s">
        <v>118</v>
      </c>
      <c r="D33" s="151">
        <v>125</v>
      </c>
      <c r="E33" s="148">
        <v>3.2</v>
      </c>
      <c r="F33" s="148">
        <v>24</v>
      </c>
      <c r="G33" s="148">
        <v>47.2</v>
      </c>
      <c r="H33" s="148">
        <v>25.6</v>
      </c>
      <c r="I33" s="32">
        <f t="shared" si="7"/>
        <v>3.9520000000000004</v>
      </c>
      <c r="J33" s="7"/>
      <c r="K33" s="101">
        <f t="shared" si="2"/>
        <v>125</v>
      </c>
      <c r="L33" s="102">
        <f t="shared" si="3"/>
        <v>91.000000000000014</v>
      </c>
      <c r="M33" s="103">
        <f t="shared" si="0"/>
        <v>72.800000000000011</v>
      </c>
      <c r="N33" s="102">
        <f t="shared" si="4"/>
        <v>4</v>
      </c>
      <c r="O33" s="104">
        <f t="shared" si="1"/>
        <v>3.2</v>
      </c>
    </row>
    <row r="34" spans="1:15" s="1" customFormat="1" ht="15" customHeight="1" x14ac:dyDescent="0.25">
      <c r="A34" s="8">
        <v>3</v>
      </c>
      <c r="B34" s="143">
        <v>30460</v>
      </c>
      <c r="C34" s="146" t="s">
        <v>30</v>
      </c>
      <c r="D34" s="151">
        <v>94</v>
      </c>
      <c r="E34" s="148">
        <v>23.4</v>
      </c>
      <c r="F34" s="148">
        <v>44.68</v>
      </c>
      <c r="G34" s="148">
        <v>30.85</v>
      </c>
      <c r="H34" s="148">
        <v>1.06</v>
      </c>
      <c r="I34" s="32">
        <f t="shared" si="7"/>
        <v>3.0954000000000002</v>
      </c>
      <c r="J34" s="7"/>
      <c r="K34" s="101">
        <f t="shared" si="2"/>
        <v>94</v>
      </c>
      <c r="L34" s="102">
        <f t="shared" si="3"/>
        <v>29.9954</v>
      </c>
      <c r="M34" s="103">
        <f t="shared" si="0"/>
        <v>31.91</v>
      </c>
      <c r="N34" s="102">
        <f t="shared" si="4"/>
        <v>21.995999999999999</v>
      </c>
      <c r="O34" s="104">
        <f t="shared" si="1"/>
        <v>23.4</v>
      </c>
    </row>
    <row r="35" spans="1:15" s="1" customFormat="1" ht="15" customHeight="1" x14ac:dyDescent="0.25">
      <c r="A35" s="8">
        <v>4</v>
      </c>
      <c r="B35" s="143">
        <v>30030</v>
      </c>
      <c r="C35" s="146" t="s">
        <v>24</v>
      </c>
      <c r="D35" s="151">
        <v>71</v>
      </c>
      <c r="E35" s="148">
        <v>14.08</v>
      </c>
      <c r="F35" s="148">
        <v>38.03</v>
      </c>
      <c r="G35" s="148">
        <v>40.85</v>
      </c>
      <c r="H35" s="148">
        <v>7.04</v>
      </c>
      <c r="I35" s="32">
        <f t="shared" si="7"/>
        <v>3.4084999999999996</v>
      </c>
      <c r="J35" s="7"/>
      <c r="K35" s="101">
        <f t="shared" si="2"/>
        <v>71</v>
      </c>
      <c r="L35" s="102">
        <f t="shared" si="3"/>
        <v>34.001899999999999</v>
      </c>
      <c r="M35" s="103">
        <f t="shared" si="0"/>
        <v>47.89</v>
      </c>
      <c r="N35" s="102">
        <f t="shared" si="4"/>
        <v>9.9968000000000004</v>
      </c>
      <c r="O35" s="104">
        <f t="shared" si="1"/>
        <v>14.08</v>
      </c>
    </row>
    <row r="36" spans="1:15" s="1" customFormat="1" ht="15" customHeight="1" x14ac:dyDescent="0.25">
      <c r="A36" s="8">
        <v>5</v>
      </c>
      <c r="B36" s="143">
        <v>31000</v>
      </c>
      <c r="C36" s="146" t="s">
        <v>38</v>
      </c>
      <c r="D36" s="151">
        <v>100</v>
      </c>
      <c r="E36" s="148">
        <v>6</v>
      </c>
      <c r="F36" s="148">
        <v>23</v>
      </c>
      <c r="G36" s="148">
        <v>53</v>
      </c>
      <c r="H36" s="148">
        <v>18</v>
      </c>
      <c r="I36" s="32">
        <f t="shared" si="7"/>
        <v>3.83</v>
      </c>
      <c r="J36" s="7"/>
      <c r="K36" s="101">
        <f t="shared" si="2"/>
        <v>100</v>
      </c>
      <c r="L36" s="102">
        <f t="shared" si="3"/>
        <v>71</v>
      </c>
      <c r="M36" s="103">
        <f t="shared" si="0"/>
        <v>71</v>
      </c>
      <c r="N36" s="102">
        <f t="shared" si="4"/>
        <v>6</v>
      </c>
      <c r="O36" s="104">
        <f t="shared" si="1"/>
        <v>6</v>
      </c>
    </row>
    <row r="37" spans="1:15" s="1" customFormat="1" ht="15" customHeight="1" x14ac:dyDescent="0.25">
      <c r="A37" s="8">
        <v>6</v>
      </c>
      <c r="B37" s="143">
        <v>30130</v>
      </c>
      <c r="C37" s="146" t="s">
        <v>26</v>
      </c>
      <c r="D37" s="151">
        <v>44</v>
      </c>
      <c r="E37" s="148">
        <v>40.909999999999997</v>
      </c>
      <c r="F37" s="148">
        <v>38.64</v>
      </c>
      <c r="G37" s="148">
        <v>20.45</v>
      </c>
      <c r="H37" s="148"/>
      <c r="I37" s="32">
        <f t="shared" si="7"/>
        <v>2.7954000000000003</v>
      </c>
      <c r="J37" s="7"/>
      <c r="K37" s="101">
        <f t="shared" si="2"/>
        <v>44</v>
      </c>
      <c r="L37" s="102">
        <f t="shared" si="3"/>
        <v>8.9979999999999993</v>
      </c>
      <c r="M37" s="103">
        <f t="shared" si="0"/>
        <v>20.45</v>
      </c>
      <c r="N37" s="118">
        <f t="shared" si="4"/>
        <v>18.000399999999999</v>
      </c>
      <c r="O37" s="104">
        <f t="shared" si="1"/>
        <v>40.909999999999997</v>
      </c>
    </row>
    <row r="38" spans="1:15" s="1" customFormat="1" ht="15" customHeight="1" x14ac:dyDescent="0.25">
      <c r="A38" s="8">
        <v>7</v>
      </c>
      <c r="B38" s="143">
        <v>30160</v>
      </c>
      <c r="C38" s="146" t="s">
        <v>27</v>
      </c>
      <c r="D38" s="151">
        <v>104</v>
      </c>
      <c r="E38" s="148">
        <v>63.46</v>
      </c>
      <c r="F38" s="148">
        <v>28.85</v>
      </c>
      <c r="G38" s="148">
        <v>7.69</v>
      </c>
      <c r="H38" s="148"/>
      <c r="I38" s="32">
        <f t="shared" si="7"/>
        <v>2.4423000000000004</v>
      </c>
      <c r="J38" s="7"/>
      <c r="K38" s="101">
        <f t="shared" si="2"/>
        <v>104</v>
      </c>
      <c r="L38" s="102">
        <f t="shared" si="3"/>
        <v>7.9976000000000003</v>
      </c>
      <c r="M38" s="103">
        <f t="shared" si="0"/>
        <v>7.69</v>
      </c>
      <c r="N38" s="118">
        <f t="shared" si="4"/>
        <v>65.998400000000004</v>
      </c>
      <c r="O38" s="104">
        <f t="shared" si="1"/>
        <v>63.46</v>
      </c>
    </row>
    <row r="39" spans="1:15" s="1" customFormat="1" ht="15" customHeight="1" x14ac:dyDescent="0.25">
      <c r="A39" s="8">
        <v>8</v>
      </c>
      <c r="B39" s="143">
        <v>30310</v>
      </c>
      <c r="C39" s="146" t="s">
        <v>28</v>
      </c>
      <c r="D39" s="151">
        <v>68</v>
      </c>
      <c r="E39" s="148">
        <v>14.71</v>
      </c>
      <c r="F39" s="148">
        <v>45.59</v>
      </c>
      <c r="G39" s="148">
        <v>35.29</v>
      </c>
      <c r="H39" s="148">
        <v>4.41</v>
      </c>
      <c r="I39" s="32">
        <f t="shared" si="7"/>
        <v>3.2940000000000005</v>
      </c>
      <c r="J39" s="7"/>
      <c r="K39" s="101">
        <f t="shared" si="2"/>
        <v>68</v>
      </c>
      <c r="L39" s="102">
        <f t="shared" si="3"/>
        <v>26.996000000000002</v>
      </c>
      <c r="M39" s="103">
        <f t="shared" si="0"/>
        <v>39.700000000000003</v>
      </c>
      <c r="N39" s="118">
        <f t="shared" si="4"/>
        <v>10.002800000000001</v>
      </c>
      <c r="O39" s="104">
        <f t="shared" si="1"/>
        <v>14.71</v>
      </c>
    </row>
    <row r="40" spans="1:15" s="1" customFormat="1" ht="15" customHeight="1" x14ac:dyDescent="0.25">
      <c r="A40" s="8">
        <v>9</v>
      </c>
      <c r="B40" s="143">
        <v>30440</v>
      </c>
      <c r="C40" s="146" t="s">
        <v>29</v>
      </c>
      <c r="D40" s="151">
        <v>72</v>
      </c>
      <c r="E40" s="148">
        <v>31.94</v>
      </c>
      <c r="F40" s="148">
        <v>54.17</v>
      </c>
      <c r="G40" s="148">
        <v>11.11</v>
      </c>
      <c r="H40" s="148">
        <v>2.78</v>
      </c>
      <c r="I40" s="32">
        <f t="shared" si="7"/>
        <v>2.8472999999999997</v>
      </c>
      <c r="J40" s="7"/>
      <c r="K40" s="101">
        <f t="shared" si="2"/>
        <v>72</v>
      </c>
      <c r="L40" s="102">
        <f t="shared" si="3"/>
        <v>10.0008</v>
      </c>
      <c r="M40" s="103">
        <f t="shared" si="0"/>
        <v>13.889999999999999</v>
      </c>
      <c r="N40" s="118">
        <f t="shared" si="4"/>
        <v>22.996800000000004</v>
      </c>
      <c r="O40" s="104">
        <f t="shared" si="1"/>
        <v>31.94</v>
      </c>
    </row>
    <row r="41" spans="1:15" s="1" customFormat="1" ht="15" customHeight="1" x14ac:dyDescent="0.25">
      <c r="A41" s="8">
        <v>10</v>
      </c>
      <c r="B41" s="143">
        <v>30500</v>
      </c>
      <c r="C41" s="146" t="s">
        <v>31</v>
      </c>
      <c r="D41" s="151">
        <v>37</v>
      </c>
      <c r="E41" s="148">
        <v>10.81</v>
      </c>
      <c r="F41" s="148">
        <v>45.95</v>
      </c>
      <c r="G41" s="148">
        <v>40.54</v>
      </c>
      <c r="H41" s="148">
        <v>2.7</v>
      </c>
      <c r="I41" s="32">
        <f t="shared" si="7"/>
        <v>3.3513000000000002</v>
      </c>
      <c r="J41" s="7"/>
      <c r="K41" s="101">
        <f t="shared" si="2"/>
        <v>37</v>
      </c>
      <c r="L41" s="102">
        <f t="shared" si="3"/>
        <v>15.998800000000001</v>
      </c>
      <c r="M41" s="103">
        <f t="shared" si="0"/>
        <v>43.24</v>
      </c>
      <c r="N41" s="118">
        <f t="shared" si="4"/>
        <v>3.9997000000000003</v>
      </c>
      <c r="O41" s="104">
        <f t="shared" si="1"/>
        <v>10.81</v>
      </c>
    </row>
    <row r="42" spans="1:15" s="1" customFormat="1" ht="15" customHeight="1" x14ac:dyDescent="0.25">
      <c r="A42" s="8">
        <v>11</v>
      </c>
      <c r="B42" s="143">
        <v>30530</v>
      </c>
      <c r="C42" s="146" t="s">
        <v>32</v>
      </c>
      <c r="D42" s="151">
        <v>137</v>
      </c>
      <c r="E42" s="148">
        <v>32.85</v>
      </c>
      <c r="F42" s="148">
        <v>42.34</v>
      </c>
      <c r="G42" s="148">
        <v>21.9</v>
      </c>
      <c r="H42" s="148">
        <v>2.92</v>
      </c>
      <c r="I42" s="32">
        <f t="shared" si="7"/>
        <v>2.9492000000000007</v>
      </c>
      <c r="J42" s="7"/>
      <c r="K42" s="101">
        <f t="shared" si="2"/>
        <v>137</v>
      </c>
      <c r="L42" s="102">
        <f t="shared" si="3"/>
        <v>34.003399999999999</v>
      </c>
      <c r="M42" s="103">
        <f t="shared" si="0"/>
        <v>24.82</v>
      </c>
      <c r="N42" s="118">
        <f t="shared" si="4"/>
        <v>45.0045</v>
      </c>
      <c r="O42" s="104">
        <f t="shared" si="1"/>
        <v>32.85</v>
      </c>
    </row>
    <row r="43" spans="1:15" s="1" customFormat="1" ht="15" customHeight="1" x14ac:dyDescent="0.25">
      <c r="A43" s="8">
        <v>12</v>
      </c>
      <c r="B43" s="143">
        <v>30640</v>
      </c>
      <c r="C43" s="146" t="s">
        <v>33</v>
      </c>
      <c r="D43" s="151">
        <v>79</v>
      </c>
      <c r="E43" s="148">
        <v>12.66</v>
      </c>
      <c r="F43" s="148">
        <v>54.43</v>
      </c>
      <c r="G43" s="148">
        <v>25.32</v>
      </c>
      <c r="H43" s="148">
        <v>7.59</v>
      </c>
      <c r="I43" s="32">
        <f t="shared" si="7"/>
        <v>3.2783999999999995</v>
      </c>
      <c r="J43" s="7"/>
      <c r="K43" s="101">
        <f t="shared" si="2"/>
        <v>79</v>
      </c>
      <c r="L43" s="102">
        <f t="shared" si="3"/>
        <v>25.998899999999999</v>
      </c>
      <c r="M43" s="103">
        <f t="shared" si="0"/>
        <v>32.909999999999997</v>
      </c>
      <c r="N43" s="102">
        <f t="shared" si="4"/>
        <v>10.0014</v>
      </c>
      <c r="O43" s="104">
        <f t="shared" si="1"/>
        <v>12.66</v>
      </c>
    </row>
    <row r="44" spans="1:15" s="1" customFormat="1" ht="15" customHeight="1" x14ac:dyDescent="0.25">
      <c r="A44" s="8">
        <v>13</v>
      </c>
      <c r="B44" s="143">
        <v>30650</v>
      </c>
      <c r="C44" s="146" t="s">
        <v>34</v>
      </c>
      <c r="D44" s="151">
        <v>55</v>
      </c>
      <c r="E44" s="148">
        <v>20</v>
      </c>
      <c r="F44" s="148">
        <v>49.09</v>
      </c>
      <c r="G44" s="148">
        <v>30.91</v>
      </c>
      <c r="H44" s="148"/>
      <c r="I44" s="32">
        <f t="shared" si="7"/>
        <v>3.1091000000000002</v>
      </c>
      <c r="J44" s="7"/>
      <c r="K44" s="101">
        <f t="shared" si="2"/>
        <v>55</v>
      </c>
      <c r="L44" s="102">
        <f t="shared" si="3"/>
        <v>17.000499999999999</v>
      </c>
      <c r="M44" s="103">
        <f t="shared" si="0"/>
        <v>30.91</v>
      </c>
      <c r="N44" s="102">
        <f t="shared" si="4"/>
        <v>11</v>
      </c>
      <c r="O44" s="104">
        <f t="shared" si="1"/>
        <v>20</v>
      </c>
    </row>
    <row r="45" spans="1:15" s="1" customFormat="1" ht="15" customHeight="1" x14ac:dyDescent="0.25">
      <c r="A45" s="8">
        <v>14</v>
      </c>
      <c r="B45" s="142">
        <v>30790</v>
      </c>
      <c r="C45" s="146" t="s">
        <v>35</v>
      </c>
      <c r="D45" s="151">
        <v>58</v>
      </c>
      <c r="E45" s="148">
        <v>20.69</v>
      </c>
      <c r="F45" s="148">
        <v>39.659999999999997</v>
      </c>
      <c r="G45" s="148">
        <v>25.86</v>
      </c>
      <c r="H45" s="148">
        <v>13.79</v>
      </c>
      <c r="I45" s="32">
        <f t="shared" si="7"/>
        <v>3.3274999999999992</v>
      </c>
      <c r="J45" s="7"/>
      <c r="K45" s="101">
        <f t="shared" si="2"/>
        <v>58</v>
      </c>
      <c r="L45" s="102">
        <f t="shared" si="3"/>
        <v>22.997</v>
      </c>
      <c r="M45" s="103">
        <f t="shared" si="0"/>
        <v>39.65</v>
      </c>
      <c r="N45" s="102">
        <f t="shared" si="4"/>
        <v>12.0002</v>
      </c>
      <c r="O45" s="104">
        <f t="shared" si="1"/>
        <v>20.69</v>
      </c>
    </row>
    <row r="46" spans="1:15" s="1" customFormat="1" ht="15" customHeight="1" x14ac:dyDescent="0.25">
      <c r="A46" s="8">
        <v>15</v>
      </c>
      <c r="B46" s="143">
        <v>30880</v>
      </c>
      <c r="C46" s="145" t="s">
        <v>36</v>
      </c>
      <c r="D46" s="151">
        <v>50</v>
      </c>
      <c r="E46" s="148">
        <v>14</v>
      </c>
      <c r="F46" s="148">
        <v>30</v>
      </c>
      <c r="G46" s="148">
        <v>50</v>
      </c>
      <c r="H46" s="148">
        <v>6</v>
      </c>
      <c r="I46" s="32">
        <f t="shared" si="7"/>
        <v>3.48</v>
      </c>
      <c r="J46" s="7"/>
      <c r="K46" s="101">
        <f t="shared" si="2"/>
        <v>50</v>
      </c>
      <c r="L46" s="102">
        <f t="shared" si="3"/>
        <v>28</v>
      </c>
      <c r="M46" s="103">
        <f t="shared" si="0"/>
        <v>56</v>
      </c>
      <c r="N46" s="102">
        <f t="shared" si="4"/>
        <v>7</v>
      </c>
      <c r="O46" s="104">
        <f t="shared" si="1"/>
        <v>14</v>
      </c>
    </row>
    <row r="47" spans="1:15" s="1" customFormat="1" ht="15" customHeight="1" x14ac:dyDescent="0.25">
      <c r="A47" s="8">
        <v>16</v>
      </c>
      <c r="B47" s="143">
        <v>30940</v>
      </c>
      <c r="C47" s="146" t="s">
        <v>37</v>
      </c>
      <c r="D47" s="151">
        <v>93</v>
      </c>
      <c r="E47" s="148">
        <v>20.43</v>
      </c>
      <c r="F47" s="148">
        <v>41.94</v>
      </c>
      <c r="G47" s="148">
        <v>33.33</v>
      </c>
      <c r="H47" s="148">
        <v>4.3</v>
      </c>
      <c r="I47" s="32">
        <f t="shared" si="7"/>
        <v>3.2149999999999999</v>
      </c>
      <c r="J47" s="7"/>
      <c r="K47" s="101">
        <f t="shared" si="2"/>
        <v>93</v>
      </c>
      <c r="L47" s="102">
        <f t="shared" si="3"/>
        <v>34.995899999999999</v>
      </c>
      <c r="M47" s="103">
        <f t="shared" si="0"/>
        <v>37.629999999999995</v>
      </c>
      <c r="N47" s="102">
        <f t="shared" si="4"/>
        <v>18.9999</v>
      </c>
      <c r="O47" s="104">
        <f t="shared" si="1"/>
        <v>20.43</v>
      </c>
    </row>
    <row r="48" spans="1:15" s="1" customFormat="1" ht="15" customHeight="1" thickBot="1" x14ac:dyDescent="0.3">
      <c r="A48" s="8">
        <v>17</v>
      </c>
      <c r="B48" s="144">
        <v>31480</v>
      </c>
      <c r="C48" s="146" t="s">
        <v>39</v>
      </c>
      <c r="D48" s="152">
        <v>97</v>
      </c>
      <c r="E48" s="149">
        <v>10.31</v>
      </c>
      <c r="F48" s="149">
        <v>50.52</v>
      </c>
      <c r="G48" s="149">
        <v>32.99</v>
      </c>
      <c r="H48" s="150">
        <v>6.19</v>
      </c>
      <c r="I48" s="32">
        <f t="shared" si="7"/>
        <v>3.3508999999999998</v>
      </c>
      <c r="J48" s="7"/>
      <c r="K48" s="105">
        <f t="shared" si="2"/>
        <v>97</v>
      </c>
      <c r="L48" s="106">
        <f t="shared" si="3"/>
        <v>38.004600000000003</v>
      </c>
      <c r="M48" s="107">
        <f t="shared" si="0"/>
        <v>39.18</v>
      </c>
      <c r="N48" s="106">
        <f t="shared" si="4"/>
        <v>10.0007</v>
      </c>
      <c r="O48" s="108">
        <f t="shared" si="1"/>
        <v>10.31</v>
      </c>
    </row>
    <row r="49" spans="1:15" s="1" customFormat="1" ht="15" customHeight="1" thickBot="1" x14ac:dyDescent="0.3">
      <c r="A49" s="25"/>
      <c r="B49" s="49"/>
      <c r="C49" s="29" t="s">
        <v>102</v>
      </c>
      <c r="D49" s="26">
        <f>SUM(D50:D68)</f>
        <v>1522</v>
      </c>
      <c r="E49" s="27">
        <v>14.860000000000001</v>
      </c>
      <c r="F49" s="65">
        <v>33.145263157894739</v>
      </c>
      <c r="G49" s="27">
        <v>41.502631578947359</v>
      </c>
      <c r="H49" s="27">
        <v>11.725882352941177</v>
      </c>
      <c r="I49" s="64">
        <f>AVERAGE(I50:I68)</f>
        <v>3.4762421052631574</v>
      </c>
      <c r="J49" s="7"/>
      <c r="K49" s="114">
        <f t="shared" si="2"/>
        <v>1522</v>
      </c>
      <c r="L49" s="115">
        <f>SUM(L50:L68)</f>
        <v>809.00390000000016</v>
      </c>
      <c r="M49" s="116">
        <f t="shared" si="0"/>
        <v>53.228513931888536</v>
      </c>
      <c r="N49" s="115">
        <f>SUM(N50:N68)</f>
        <v>194.00370000000001</v>
      </c>
      <c r="O49" s="117">
        <f t="shared" si="1"/>
        <v>14.860000000000001</v>
      </c>
    </row>
    <row r="50" spans="1:15" s="1" customFormat="1" ht="15" customHeight="1" x14ac:dyDescent="0.25">
      <c r="A50" s="10">
        <v>1</v>
      </c>
      <c r="B50" s="36">
        <v>40010</v>
      </c>
      <c r="C50" s="44" t="s">
        <v>119</v>
      </c>
      <c r="D50" s="161">
        <v>146</v>
      </c>
      <c r="E50" s="154">
        <v>2.0499999999999998</v>
      </c>
      <c r="F50" s="154">
        <v>42.47</v>
      </c>
      <c r="G50" s="154">
        <v>47.95</v>
      </c>
      <c r="H50" s="154">
        <v>7.53</v>
      </c>
      <c r="I50" s="57">
        <f t="shared" ref="I50:I68" si="8">(E50*2+F50*3+G50*4+H50*5)/100</f>
        <v>3.6095999999999999</v>
      </c>
      <c r="J50" s="7"/>
      <c r="K50" s="97">
        <f t="shared" si="2"/>
        <v>146</v>
      </c>
      <c r="L50" s="98">
        <f t="shared" si="3"/>
        <v>81.000800000000012</v>
      </c>
      <c r="M50" s="99">
        <f t="shared" si="0"/>
        <v>55.480000000000004</v>
      </c>
      <c r="N50" s="98">
        <f t="shared" si="4"/>
        <v>2.9929999999999994</v>
      </c>
      <c r="O50" s="100">
        <f t="shared" si="1"/>
        <v>2.0499999999999998</v>
      </c>
    </row>
    <row r="51" spans="1:15" s="1" customFormat="1" ht="15" customHeight="1" x14ac:dyDescent="0.25">
      <c r="A51" s="8">
        <v>2</v>
      </c>
      <c r="B51" s="37">
        <v>40030</v>
      </c>
      <c r="C51" s="45" t="s">
        <v>125</v>
      </c>
      <c r="D51" s="159">
        <v>53</v>
      </c>
      <c r="E51" s="155">
        <v>5.66</v>
      </c>
      <c r="F51" s="155">
        <v>39.619999999999997</v>
      </c>
      <c r="G51" s="155">
        <v>41.51</v>
      </c>
      <c r="H51" s="155">
        <v>13.21</v>
      </c>
      <c r="I51" s="32">
        <f t="shared" si="8"/>
        <v>3.6227</v>
      </c>
      <c r="J51" s="7"/>
      <c r="K51" s="101">
        <f t="shared" si="2"/>
        <v>53</v>
      </c>
      <c r="L51" s="102">
        <f t="shared" si="3"/>
        <v>29.0016</v>
      </c>
      <c r="M51" s="103">
        <f t="shared" si="0"/>
        <v>54.72</v>
      </c>
      <c r="N51" s="102">
        <f t="shared" si="4"/>
        <v>2.9998</v>
      </c>
      <c r="O51" s="104">
        <f t="shared" si="1"/>
        <v>5.66</v>
      </c>
    </row>
    <row r="52" spans="1:15" s="1" customFormat="1" ht="15" customHeight="1" x14ac:dyDescent="0.25">
      <c r="A52" s="8">
        <v>3</v>
      </c>
      <c r="B52" s="37">
        <v>40410</v>
      </c>
      <c r="C52" s="45" t="s">
        <v>49</v>
      </c>
      <c r="D52" s="159">
        <v>132</v>
      </c>
      <c r="E52" s="155">
        <v>1.52</v>
      </c>
      <c r="F52" s="155">
        <v>18.18</v>
      </c>
      <c r="G52" s="155">
        <v>56.82</v>
      </c>
      <c r="H52" s="155">
        <v>23.48</v>
      </c>
      <c r="I52" s="32">
        <f t="shared" si="8"/>
        <v>4.0225999999999997</v>
      </c>
      <c r="J52" s="7"/>
      <c r="K52" s="101">
        <f t="shared" si="2"/>
        <v>132</v>
      </c>
      <c r="L52" s="102">
        <f t="shared" si="3"/>
        <v>105.99600000000001</v>
      </c>
      <c r="M52" s="103">
        <f t="shared" si="0"/>
        <v>80.3</v>
      </c>
      <c r="N52" s="102">
        <f t="shared" si="4"/>
        <v>2.0064000000000002</v>
      </c>
      <c r="O52" s="104">
        <f t="shared" si="1"/>
        <v>1.52</v>
      </c>
    </row>
    <row r="53" spans="1:15" s="1" customFormat="1" ht="15" customHeight="1" x14ac:dyDescent="0.25">
      <c r="A53" s="8">
        <v>4</v>
      </c>
      <c r="B53" s="37">
        <v>40011</v>
      </c>
      <c r="C53" s="45" t="s">
        <v>40</v>
      </c>
      <c r="D53" s="159">
        <v>202</v>
      </c>
      <c r="E53" s="155">
        <v>14.36</v>
      </c>
      <c r="F53" s="155">
        <v>25.74</v>
      </c>
      <c r="G53" s="155">
        <v>53.47</v>
      </c>
      <c r="H53" s="155">
        <v>6.44</v>
      </c>
      <c r="I53" s="32">
        <f t="shared" si="8"/>
        <v>3.5202</v>
      </c>
      <c r="J53" s="7"/>
      <c r="K53" s="101">
        <f t="shared" si="2"/>
        <v>202</v>
      </c>
      <c r="L53" s="102">
        <f t="shared" si="3"/>
        <v>121.01819999999999</v>
      </c>
      <c r="M53" s="103">
        <f t="shared" si="0"/>
        <v>59.91</v>
      </c>
      <c r="N53" s="102">
        <f t="shared" si="4"/>
        <v>29.007199999999997</v>
      </c>
      <c r="O53" s="104">
        <f t="shared" si="1"/>
        <v>14.36</v>
      </c>
    </row>
    <row r="54" spans="1:15" s="1" customFormat="1" ht="15" customHeight="1" x14ac:dyDescent="0.25">
      <c r="A54" s="8">
        <v>5</v>
      </c>
      <c r="B54" s="37">
        <v>40080</v>
      </c>
      <c r="C54" s="45" t="s">
        <v>42</v>
      </c>
      <c r="D54" s="159">
        <v>106</v>
      </c>
      <c r="E54" s="155">
        <v>0.94</v>
      </c>
      <c r="F54" s="155">
        <v>35.85</v>
      </c>
      <c r="G54" s="155">
        <v>49.06</v>
      </c>
      <c r="H54" s="155">
        <v>14.15</v>
      </c>
      <c r="I54" s="32">
        <f t="shared" si="8"/>
        <v>3.7642000000000002</v>
      </c>
      <c r="J54" s="7"/>
      <c r="K54" s="101">
        <f t="shared" si="2"/>
        <v>106</v>
      </c>
      <c r="L54" s="102">
        <f t="shared" si="3"/>
        <v>67.002600000000001</v>
      </c>
      <c r="M54" s="103">
        <f t="shared" si="0"/>
        <v>63.21</v>
      </c>
      <c r="N54" s="102">
        <f t="shared" si="4"/>
        <v>0.99639999999999995</v>
      </c>
      <c r="O54" s="104">
        <f t="shared" si="1"/>
        <v>0.94</v>
      </c>
    </row>
    <row r="55" spans="1:15" s="1" customFormat="1" ht="15" customHeight="1" x14ac:dyDescent="0.25">
      <c r="A55" s="8">
        <v>6</v>
      </c>
      <c r="B55" s="37">
        <v>40100</v>
      </c>
      <c r="C55" s="45" t="s">
        <v>43</v>
      </c>
      <c r="D55" s="159">
        <v>94</v>
      </c>
      <c r="E55" s="155">
        <v>8.51</v>
      </c>
      <c r="F55" s="155">
        <v>47.87</v>
      </c>
      <c r="G55" s="155">
        <v>40.43</v>
      </c>
      <c r="H55" s="155">
        <v>3.19</v>
      </c>
      <c r="I55" s="32">
        <f t="shared" si="8"/>
        <v>3.383</v>
      </c>
      <c r="J55" s="7"/>
      <c r="K55" s="101">
        <f t="shared" si="2"/>
        <v>94</v>
      </c>
      <c r="L55" s="102">
        <f t="shared" si="3"/>
        <v>41.002800000000001</v>
      </c>
      <c r="M55" s="103">
        <f t="shared" si="0"/>
        <v>43.62</v>
      </c>
      <c r="N55" s="102">
        <f t="shared" si="4"/>
        <v>7.9993999999999996</v>
      </c>
      <c r="O55" s="104">
        <f t="shared" si="1"/>
        <v>8.51</v>
      </c>
    </row>
    <row r="56" spans="1:15" s="1" customFormat="1" ht="15" customHeight="1" x14ac:dyDescent="0.25">
      <c r="A56" s="8">
        <v>7</v>
      </c>
      <c r="B56" s="37">
        <v>40020</v>
      </c>
      <c r="C56" s="45" t="s">
        <v>120</v>
      </c>
      <c r="D56" s="159">
        <v>25</v>
      </c>
      <c r="E56" s="155">
        <v>4</v>
      </c>
      <c r="F56" s="155">
        <v>24</v>
      </c>
      <c r="G56" s="155">
        <v>56</v>
      </c>
      <c r="H56" s="155">
        <v>16</v>
      </c>
      <c r="I56" s="32">
        <f t="shared" si="8"/>
        <v>3.84</v>
      </c>
      <c r="J56" s="7"/>
      <c r="K56" s="101">
        <f t="shared" si="2"/>
        <v>25</v>
      </c>
      <c r="L56" s="102">
        <f t="shared" si="3"/>
        <v>18</v>
      </c>
      <c r="M56" s="103">
        <f t="shared" si="0"/>
        <v>72</v>
      </c>
      <c r="N56" s="102">
        <f t="shared" si="4"/>
        <v>1</v>
      </c>
      <c r="O56" s="104">
        <f t="shared" si="1"/>
        <v>4</v>
      </c>
    </row>
    <row r="57" spans="1:15" s="1" customFormat="1" ht="15" customHeight="1" x14ac:dyDescent="0.25">
      <c r="A57" s="8">
        <v>8</v>
      </c>
      <c r="B57" s="37">
        <v>40031</v>
      </c>
      <c r="C57" s="47" t="s">
        <v>41</v>
      </c>
      <c r="D57" s="159">
        <v>107</v>
      </c>
      <c r="E57" s="155">
        <v>14.02</v>
      </c>
      <c r="F57" s="155">
        <v>38.32</v>
      </c>
      <c r="G57" s="155">
        <v>41.12</v>
      </c>
      <c r="H57" s="155">
        <v>6.54</v>
      </c>
      <c r="I57" s="32">
        <f t="shared" si="8"/>
        <v>3.4018000000000002</v>
      </c>
      <c r="J57" s="7"/>
      <c r="K57" s="101">
        <f t="shared" si="2"/>
        <v>107</v>
      </c>
      <c r="L57" s="102">
        <f t="shared" si="3"/>
        <v>50.996200000000002</v>
      </c>
      <c r="M57" s="103">
        <f t="shared" si="0"/>
        <v>47.66</v>
      </c>
      <c r="N57" s="102">
        <f t="shared" si="4"/>
        <v>15.001399999999999</v>
      </c>
      <c r="O57" s="104">
        <f t="shared" si="1"/>
        <v>14.02</v>
      </c>
    </row>
    <row r="58" spans="1:15" s="1" customFormat="1" ht="15" customHeight="1" x14ac:dyDescent="0.25">
      <c r="A58" s="8">
        <v>9</v>
      </c>
      <c r="B58" s="37">
        <v>40210</v>
      </c>
      <c r="C58" s="47" t="s">
        <v>45</v>
      </c>
      <c r="D58" s="159">
        <v>44</v>
      </c>
      <c r="E58" s="155">
        <v>13.64</v>
      </c>
      <c r="F58" s="155">
        <v>22.73</v>
      </c>
      <c r="G58" s="155">
        <v>52.27</v>
      </c>
      <c r="H58" s="155">
        <v>11.36</v>
      </c>
      <c r="I58" s="32">
        <f t="shared" si="8"/>
        <v>3.6135000000000002</v>
      </c>
      <c r="J58" s="7"/>
      <c r="K58" s="101">
        <f t="shared" si="2"/>
        <v>44</v>
      </c>
      <c r="L58" s="102">
        <f t="shared" si="3"/>
        <v>27.997200000000003</v>
      </c>
      <c r="M58" s="103">
        <f t="shared" si="0"/>
        <v>63.63</v>
      </c>
      <c r="N58" s="102">
        <f t="shared" si="4"/>
        <v>6.0016000000000007</v>
      </c>
      <c r="O58" s="104">
        <f t="shared" si="1"/>
        <v>13.64</v>
      </c>
    </row>
    <row r="59" spans="1:15" s="1" customFormat="1" ht="15" customHeight="1" x14ac:dyDescent="0.25">
      <c r="A59" s="8">
        <v>10</v>
      </c>
      <c r="B59" s="36">
        <v>40300</v>
      </c>
      <c r="C59" s="48" t="s">
        <v>46</v>
      </c>
      <c r="D59" s="159">
        <v>15</v>
      </c>
      <c r="E59" s="155"/>
      <c r="F59" s="155">
        <v>13.33</v>
      </c>
      <c r="G59" s="155">
        <v>53.33</v>
      </c>
      <c r="H59" s="155">
        <v>33.33</v>
      </c>
      <c r="I59" s="32">
        <f t="shared" si="8"/>
        <v>4.1996000000000002</v>
      </c>
      <c r="J59" s="7"/>
      <c r="K59" s="101">
        <f t="shared" si="2"/>
        <v>15</v>
      </c>
      <c r="L59" s="102">
        <f t="shared" si="3"/>
        <v>12.998999999999999</v>
      </c>
      <c r="M59" s="103">
        <f t="shared" si="0"/>
        <v>86.66</v>
      </c>
      <c r="N59" s="102">
        <f t="shared" si="4"/>
        <v>0</v>
      </c>
      <c r="O59" s="104">
        <f t="shared" si="1"/>
        <v>0</v>
      </c>
    </row>
    <row r="60" spans="1:15" s="1" customFormat="1" ht="15" customHeight="1" x14ac:dyDescent="0.25">
      <c r="A60" s="8">
        <v>11</v>
      </c>
      <c r="B60" s="37">
        <v>40360</v>
      </c>
      <c r="C60" s="45" t="s">
        <v>47</v>
      </c>
      <c r="D60" s="159">
        <v>43</v>
      </c>
      <c r="E60" s="155">
        <v>30.23</v>
      </c>
      <c r="F60" s="155">
        <v>37.21</v>
      </c>
      <c r="G60" s="155">
        <v>25.58</v>
      </c>
      <c r="H60" s="155">
        <v>6.98</v>
      </c>
      <c r="I60" s="32">
        <f t="shared" si="8"/>
        <v>3.0930999999999993</v>
      </c>
      <c r="J60" s="7"/>
      <c r="K60" s="101">
        <f t="shared" si="2"/>
        <v>43</v>
      </c>
      <c r="L60" s="102">
        <f t="shared" si="3"/>
        <v>14.000800000000002</v>
      </c>
      <c r="M60" s="103">
        <f t="shared" si="0"/>
        <v>32.56</v>
      </c>
      <c r="N60" s="102">
        <f t="shared" si="4"/>
        <v>12.998900000000001</v>
      </c>
      <c r="O60" s="104">
        <f t="shared" si="1"/>
        <v>30.23</v>
      </c>
    </row>
    <row r="61" spans="1:15" s="1" customFormat="1" ht="15" customHeight="1" x14ac:dyDescent="0.25">
      <c r="A61" s="8">
        <v>12</v>
      </c>
      <c r="B61" s="37">
        <v>40390</v>
      </c>
      <c r="C61" s="45" t="s">
        <v>48</v>
      </c>
      <c r="D61" s="159">
        <v>76</v>
      </c>
      <c r="E61" s="155">
        <v>10.53</v>
      </c>
      <c r="F61" s="155">
        <v>60.53</v>
      </c>
      <c r="G61" s="155">
        <v>23.68</v>
      </c>
      <c r="H61" s="155">
        <v>5.26</v>
      </c>
      <c r="I61" s="32">
        <f t="shared" si="8"/>
        <v>3.2367000000000004</v>
      </c>
      <c r="J61" s="7"/>
      <c r="K61" s="101">
        <f t="shared" si="2"/>
        <v>76</v>
      </c>
      <c r="L61" s="102">
        <f t="shared" si="3"/>
        <v>21.994399999999995</v>
      </c>
      <c r="M61" s="103">
        <f t="shared" si="0"/>
        <v>28.939999999999998</v>
      </c>
      <c r="N61" s="102">
        <f t="shared" si="4"/>
        <v>8.0028000000000006</v>
      </c>
      <c r="O61" s="104">
        <f t="shared" si="1"/>
        <v>10.53</v>
      </c>
    </row>
    <row r="62" spans="1:15" s="1" customFormat="1" ht="15" customHeight="1" x14ac:dyDescent="0.25">
      <c r="A62" s="8">
        <v>13</v>
      </c>
      <c r="B62" s="37">
        <v>40720</v>
      </c>
      <c r="C62" s="45" t="s">
        <v>121</v>
      </c>
      <c r="D62" s="159">
        <v>78</v>
      </c>
      <c r="E62" s="155">
        <v>16.670000000000002</v>
      </c>
      <c r="F62" s="155">
        <v>30.77</v>
      </c>
      <c r="G62" s="155">
        <v>47.44</v>
      </c>
      <c r="H62" s="155">
        <v>5.13</v>
      </c>
      <c r="I62" s="32">
        <f t="shared" si="8"/>
        <v>3.4105999999999996</v>
      </c>
      <c r="J62" s="7"/>
      <c r="K62" s="101">
        <f t="shared" si="2"/>
        <v>78</v>
      </c>
      <c r="L62" s="102">
        <f t="shared" si="3"/>
        <v>41.004600000000003</v>
      </c>
      <c r="M62" s="103">
        <f t="shared" si="0"/>
        <v>52.57</v>
      </c>
      <c r="N62" s="102">
        <f t="shared" si="4"/>
        <v>13.002600000000003</v>
      </c>
      <c r="O62" s="104">
        <f t="shared" si="1"/>
        <v>16.670000000000002</v>
      </c>
    </row>
    <row r="63" spans="1:15" s="1" customFormat="1" ht="15" customHeight="1" x14ac:dyDescent="0.25">
      <c r="A63" s="8">
        <v>14</v>
      </c>
      <c r="B63" s="37">
        <v>40730</v>
      </c>
      <c r="C63" s="45" t="s">
        <v>50</v>
      </c>
      <c r="D63" s="159">
        <v>14</v>
      </c>
      <c r="E63" s="155">
        <v>42.86</v>
      </c>
      <c r="F63" s="155">
        <v>21.43</v>
      </c>
      <c r="G63" s="155">
        <v>35.71</v>
      </c>
      <c r="H63" s="155"/>
      <c r="I63" s="32">
        <f t="shared" si="8"/>
        <v>2.9285000000000001</v>
      </c>
      <c r="J63" s="7"/>
      <c r="K63" s="101">
        <f t="shared" si="2"/>
        <v>14</v>
      </c>
      <c r="L63" s="102">
        <f t="shared" si="3"/>
        <v>4.9993999999999996</v>
      </c>
      <c r="M63" s="103">
        <f t="shared" si="0"/>
        <v>35.71</v>
      </c>
      <c r="N63" s="118">
        <f t="shared" si="4"/>
        <v>6.0004</v>
      </c>
      <c r="O63" s="104">
        <f t="shared" si="1"/>
        <v>42.86</v>
      </c>
    </row>
    <row r="64" spans="1:15" s="1" customFormat="1" ht="15" customHeight="1" x14ac:dyDescent="0.25">
      <c r="A64" s="8">
        <v>15</v>
      </c>
      <c r="B64" s="37">
        <v>40820</v>
      </c>
      <c r="C64" s="45" t="s">
        <v>51</v>
      </c>
      <c r="D64" s="159">
        <v>76</v>
      </c>
      <c r="E64" s="155">
        <v>5.26</v>
      </c>
      <c r="F64" s="155">
        <v>27.63</v>
      </c>
      <c r="G64" s="155">
        <v>43.42</v>
      </c>
      <c r="H64" s="155">
        <v>23.68</v>
      </c>
      <c r="I64" s="32">
        <f t="shared" si="8"/>
        <v>3.8549000000000002</v>
      </c>
      <c r="J64" s="7"/>
      <c r="K64" s="101">
        <f t="shared" si="2"/>
        <v>76</v>
      </c>
      <c r="L64" s="102">
        <f t="shared" si="3"/>
        <v>50.995999999999995</v>
      </c>
      <c r="M64" s="103">
        <f t="shared" si="0"/>
        <v>67.099999999999994</v>
      </c>
      <c r="N64" s="118">
        <f t="shared" si="4"/>
        <v>3.9975999999999998</v>
      </c>
      <c r="O64" s="104">
        <f t="shared" si="1"/>
        <v>5.26</v>
      </c>
    </row>
    <row r="65" spans="1:15" s="1" customFormat="1" ht="15" customHeight="1" x14ac:dyDescent="0.25">
      <c r="A65" s="8">
        <v>16</v>
      </c>
      <c r="B65" s="37">
        <v>40840</v>
      </c>
      <c r="C65" s="45" t="s">
        <v>52</v>
      </c>
      <c r="D65" s="159">
        <v>73</v>
      </c>
      <c r="E65" s="155">
        <v>43.84</v>
      </c>
      <c r="F65" s="155">
        <v>36.99</v>
      </c>
      <c r="G65" s="155">
        <v>16.440000000000001</v>
      </c>
      <c r="H65" s="155">
        <v>2.74</v>
      </c>
      <c r="I65" s="32">
        <f t="shared" si="8"/>
        <v>2.7811000000000003</v>
      </c>
      <c r="J65" s="7"/>
      <c r="K65" s="101">
        <f t="shared" si="2"/>
        <v>73</v>
      </c>
      <c r="L65" s="102">
        <f t="shared" si="3"/>
        <v>14.001399999999999</v>
      </c>
      <c r="M65" s="103">
        <f t="shared" si="0"/>
        <v>19.18</v>
      </c>
      <c r="N65" s="118">
        <f t="shared" si="4"/>
        <v>32.0032</v>
      </c>
      <c r="O65" s="104">
        <f t="shared" si="1"/>
        <v>43.84</v>
      </c>
    </row>
    <row r="66" spans="1:15" s="1" customFormat="1" ht="15" customHeight="1" x14ac:dyDescent="0.25">
      <c r="A66" s="8">
        <v>17</v>
      </c>
      <c r="B66" s="37">
        <v>40950</v>
      </c>
      <c r="C66" s="45" t="s">
        <v>53</v>
      </c>
      <c r="D66" s="159">
        <v>81</v>
      </c>
      <c r="E66" s="155">
        <v>33.33</v>
      </c>
      <c r="F66" s="155">
        <v>30.86</v>
      </c>
      <c r="G66" s="155">
        <v>29.63</v>
      </c>
      <c r="H66" s="155">
        <v>6.17</v>
      </c>
      <c r="I66" s="32">
        <f t="shared" si="8"/>
        <v>3.0861000000000001</v>
      </c>
      <c r="J66" s="7"/>
      <c r="K66" s="101">
        <f t="shared" si="2"/>
        <v>81</v>
      </c>
      <c r="L66" s="102">
        <f t="shared" si="3"/>
        <v>28.997999999999998</v>
      </c>
      <c r="M66" s="103">
        <f t="shared" si="0"/>
        <v>35.799999999999997</v>
      </c>
      <c r="N66" s="118">
        <f t="shared" si="4"/>
        <v>26.997299999999999</v>
      </c>
      <c r="O66" s="104">
        <f t="shared" si="1"/>
        <v>33.33</v>
      </c>
    </row>
    <row r="67" spans="1:15" s="1" customFormat="1" ht="15" customHeight="1" x14ac:dyDescent="0.25">
      <c r="A67" s="8">
        <v>18</v>
      </c>
      <c r="B67" s="37">
        <v>40990</v>
      </c>
      <c r="C67" s="45" t="s">
        <v>54</v>
      </c>
      <c r="D67" s="159">
        <v>106</v>
      </c>
      <c r="E67" s="155">
        <v>9.43</v>
      </c>
      <c r="F67" s="155">
        <v>31.13</v>
      </c>
      <c r="G67" s="155">
        <v>45.28</v>
      </c>
      <c r="H67" s="158">
        <v>14.15</v>
      </c>
      <c r="I67" s="32">
        <f t="shared" si="8"/>
        <v>3.6412</v>
      </c>
      <c r="J67" s="7"/>
      <c r="K67" s="101">
        <f t="shared" si="2"/>
        <v>106</v>
      </c>
      <c r="L67" s="102">
        <f t="shared" si="3"/>
        <v>62.995800000000003</v>
      </c>
      <c r="M67" s="103">
        <f t="shared" si="0"/>
        <v>59.43</v>
      </c>
      <c r="N67" s="102">
        <f t="shared" si="4"/>
        <v>9.9957999999999991</v>
      </c>
      <c r="O67" s="104">
        <f t="shared" si="1"/>
        <v>9.43</v>
      </c>
    </row>
    <row r="68" spans="1:15" s="1" customFormat="1" ht="15" customHeight="1" thickBot="1" x14ac:dyDescent="0.3">
      <c r="A68" s="9">
        <v>19</v>
      </c>
      <c r="B68" s="39">
        <v>40133</v>
      </c>
      <c r="C68" s="46" t="s">
        <v>44</v>
      </c>
      <c r="D68" s="160">
        <v>51</v>
      </c>
      <c r="E68" s="156">
        <v>25.49</v>
      </c>
      <c r="F68" s="156">
        <v>45.1</v>
      </c>
      <c r="G68" s="156">
        <v>29.41</v>
      </c>
      <c r="H68" s="157"/>
      <c r="I68" s="56">
        <f t="shared" si="8"/>
        <v>3.0392000000000001</v>
      </c>
      <c r="J68" s="7"/>
      <c r="K68" s="105">
        <f t="shared" si="2"/>
        <v>51</v>
      </c>
      <c r="L68" s="106">
        <f t="shared" si="3"/>
        <v>14.9991</v>
      </c>
      <c r="M68" s="107">
        <f t="shared" si="0"/>
        <v>29.41</v>
      </c>
      <c r="N68" s="106">
        <f t="shared" si="4"/>
        <v>12.9999</v>
      </c>
      <c r="O68" s="108">
        <f t="shared" si="1"/>
        <v>25.49</v>
      </c>
    </row>
    <row r="69" spans="1:15" s="1" customFormat="1" ht="15" customHeight="1" thickBot="1" x14ac:dyDescent="0.3">
      <c r="A69" s="25"/>
      <c r="B69" s="49"/>
      <c r="C69" s="22" t="s">
        <v>103</v>
      </c>
      <c r="D69" s="26">
        <f>SUM(D70:D82)</f>
        <v>1249</v>
      </c>
      <c r="E69" s="27">
        <v>14.06</v>
      </c>
      <c r="F69" s="27">
        <v>34.645384615384614</v>
      </c>
      <c r="G69" s="27">
        <v>40.933846153846154</v>
      </c>
      <c r="H69" s="27">
        <v>12.245454545454544</v>
      </c>
      <c r="I69" s="28">
        <f>AVERAGE(I70:I82)</f>
        <v>3.4759923076923078</v>
      </c>
      <c r="J69" s="7"/>
      <c r="K69" s="114">
        <f t="shared" si="2"/>
        <v>1249</v>
      </c>
      <c r="L69" s="115">
        <f>SUM(L70:L82)</f>
        <v>636.01289999999995</v>
      </c>
      <c r="M69" s="116">
        <f t="shared" si="0"/>
        <v>53.179300699300697</v>
      </c>
      <c r="N69" s="115">
        <f>SUM(N70:N82)</f>
        <v>208.01019999999997</v>
      </c>
      <c r="O69" s="117">
        <f t="shared" si="1"/>
        <v>14.06</v>
      </c>
    </row>
    <row r="70" spans="1:15" s="1" customFormat="1" ht="15" customHeight="1" x14ac:dyDescent="0.25">
      <c r="A70" s="10">
        <v>1</v>
      </c>
      <c r="B70" s="162">
        <v>50040</v>
      </c>
      <c r="C70" s="165" t="s">
        <v>56</v>
      </c>
      <c r="D70" s="170">
        <v>93</v>
      </c>
      <c r="E70" s="167"/>
      <c r="F70" s="167">
        <v>22.58</v>
      </c>
      <c r="G70" s="167">
        <v>63.44</v>
      </c>
      <c r="H70" s="167">
        <v>13.98</v>
      </c>
      <c r="I70" s="57">
        <f t="shared" ref="I70:I82" si="9">(E70*2+F70*3+G70*4+H70*5)/100</f>
        <v>3.9139999999999997</v>
      </c>
      <c r="J70" s="7"/>
      <c r="K70" s="97">
        <f t="shared" si="2"/>
        <v>93</v>
      </c>
      <c r="L70" s="98">
        <f t="shared" si="3"/>
        <v>72.000600000000006</v>
      </c>
      <c r="M70" s="99">
        <f t="shared" ref="M70:M125" si="10">G70+H70</f>
        <v>77.42</v>
      </c>
      <c r="N70" s="98">
        <f t="shared" si="4"/>
        <v>0</v>
      </c>
      <c r="O70" s="100">
        <f t="shared" ref="O70:O125" si="11">E70</f>
        <v>0</v>
      </c>
    </row>
    <row r="71" spans="1:15" s="1" customFormat="1" ht="15" customHeight="1" x14ac:dyDescent="0.25">
      <c r="A71" s="8">
        <v>2</v>
      </c>
      <c r="B71" s="163">
        <v>50003</v>
      </c>
      <c r="C71" s="166" t="s">
        <v>55</v>
      </c>
      <c r="D71" s="169">
        <v>77</v>
      </c>
      <c r="E71" s="168">
        <v>5.19</v>
      </c>
      <c r="F71" s="168">
        <v>29.87</v>
      </c>
      <c r="G71" s="168">
        <v>45.45</v>
      </c>
      <c r="H71" s="168">
        <v>19.48</v>
      </c>
      <c r="I71" s="32">
        <f t="shared" si="9"/>
        <v>3.7919000000000005</v>
      </c>
      <c r="J71" s="7"/>
      <c r="K71" s="101">
        <f t="shared" ref="K71:K125" si="12">D71</f>
        <v>77</v>
      </c>
      <c r="L71" s="102">
        <f t="shared" ref="L71:L125" si="13">M71*K71/100</f>
        <v>49.996100000000006</v>
      </c>
      <c r="M71" s="103">
        <f t="shared" si="10"/>
        <v>64.930000000000007</v>
      </c>
      <c r="N71" s="102">
        <f t="shared" ref="N71:N82" si="14">O71*K71/100</f>
        <v>3.9963000000000006</v>
      </c>
      <c r="O71" s="104">
        <f t="shared" si="11"/>
        <v>5.19</v>
      </c>
    </row>
    <row r="72" spans="1:15" s="1" customFormat="1" ht="15" customHeight="1" x14ac:dyDescent="0.25">
      <c r="A72" s="8">
        <v>3</v>
      </c>
      <c r="B72" s="163">
        <v>50060</v>
      </c>
      <c r="C72" s="166" t="s">
        <v>58</v>
      </c>
      <c r="D72" s="169">
        <v>128</v>
      </c>
      <c r="E72" s="168">
        <v>8.59</v>
      </c>
      <c r="F72" s="168">
        <v>24.22</v>
      </c>
      <c r="G72" s="168">
        <v>46.88</v>
      </c>
      <c r="H72" s="168">
        <v>20.309999999999999</v>
      </c>
      <c r="I72" s="32">
        <f t="shared" si="9"/>
        <v>3.7891000000000004</v>
      </c>
      <c r="J72" s="7"/>
      <c r="K72" s="101">
        <f t="shared" si="12"/>
        <v>128</v>
      </c>
      <c r="L72" s="102">
        <f t="shared" si="13"/>
        <v>86.003199999999993</v>
      </c>
      <c r="M72" s="103">
        <f t="shared" si="10"/>
        <v>67.19</v>
      </c>
      <c r="N72" s="102">
        <f t="shared" si="14"/>
        <v>10.995200000000001</v>
      </c>
      <c r="O72" s="104">
        <f t="shared" si="11"/>
        <v>8.59</v>
      </c>
    </row>
    <row r="73" spans="1:15" s="1" customFormat="1" ht="15" customHeight="1" x14ac:dyDescent="0.25">
      <c r="A73" s="8">
        <v>4</v>
      </c>
      <c r="B73" s="163">
        <v>50170</v>
      </c>
      <c r="C73" s="166" t="s">
        <v>59</v>
      </c>
      <c r="D73" s="169">
        <v>79</v>
      </c>
      <c r="E73" s="168">
        <v>2.5299999999999998</v>
      </c>
      <c r="F73" s="168">
        <v>44.3</v>
      </c>
      <c r="G73" s="168">
        <v>44.3</v>
      </c>
      <c r="H73" s="168">
        <v>8.86</v>
      </c>
      <c r="I73" s="32">
        <f t="shared" si="9"/>
        <v>3.5945999999999998</v>
      </c>
      <c r="J73" s="7"/>
      <c r="K73" s="101">
        <f t="shared" si="12"/>
        <v>79</v>
      </c>
      <c r="L73" s="102">
        <f t="shared" si="13"/>
        <v>41.996399999999994</v>
      </c>
      <c r="M73" s="103">
        <f t="shared" si="10"/>
        <v>53.16</v>
      </c>
      <c r="N73" s="102">
        <f t="shared" si="14"/>
        <v>1.9986999999999997</v>
      </c>
      <c r="O73" s="104">
        <f t="shared" si="11"/>
        <v>2.5299999999999998</v>
      </c>
    </row>
    <row r="74" spans="1:15" s="1" customFormat="1" ht="15" customHeight="1" x14ac:dyDescent="0.25">
      <c r="A74" s="8">
        <v>5</v>
      </c>
      <c r="B74" s="163">
        <v>50230</v>
      </c>
      <c r="C74" s="166" t="s">
        <v>60</v>
      </c>
      <c r="D74" s="169">
        <v>86</v>
      </c>
      <c r="E74" s="168">
        <v>36.049999999999997</v>
      </c>
      <c r="F74" s="168">
        <v>37.21</v>
      </c>
      <c r="G74" s="168">
        <v>23.26</v>
      </c>
      <c r="H74" s="168">
        <v>3.49</v>
      </c>
      <c r="I74" s="32">
        <f t="shared" si="9"/>
        <v>2.9421999999999997</v>
      </c>
      <c r="J74" s="7"/>
      <c r="K74" s="101">
        <f t="shared" si="12"/>
        <v>86</v>
      </c>
      <c r="L74" s="102">
        <f t="shared" si="13"/>
        <v>23.004999999999999</v>
      </c>
      <c r="M74" s="103">
        <f t="shared" si="10"/>
        <v>26.75</v>
      </c>
      <c r="N74" s="118">
        <f t="shared" si="14"/>
        <v>31.002999999999997</v>
      </c>
      <c r="O74" s="104">
        <f t="shared" si="11"/>
        <v>36.049999999999997</v>
      </c>
    </row>
    <row r="75" spans="1:15" s="1" customFormat="1" ht="15" customHeight="1" x14ac:dyDescent="0.25">
      <c r="A75" s="8">
        <v>6</v>
      </c>
      <c r="B75" s="163">
        <v>50340</v>
      </c>
      <c r="C75" s="166" t="s">
        <v>61</v>
      </c>
      <c r="D75" s="169">
        <v>65</v>
      </c>
      <c r="E75" s="168">
        <v>3.08</v>
      </c>
      <c r="F75" s="168">
        <v>29.23</v>
      </c>
      <c r="G75" s="168">
        <v>52.31</v>
      </c>
      <c r="H75" s="168">
        <v>15.38</v>
      </c>
      <c r="I75" s="32">
        <f t="shared" si="9"/>
        <v>3.7999000000000001</v>
      </c>
      <c r="J75" s="7"/>
      <c r="K75" s="101">
        <f t="shared" si="12"/>
        <v>65</v>
      </c>
      <c r="L75" s="102">
        <f t="shared" si="13"/>
        <v>43.998499999999993</v>
      </c>
      <c r="M75" s="103">
        <f t="shared" si="10"/>
        <v>67.69</v>
      </c>
      <c r="N75" s="102">
        <f t="shared" si="14"/>
        <v>2.0020000000000002</v>
      </c>
      <c r="O75" s="104">
        <f t="shared" si="11"/>
        <v>3.08</v>
      </c>
    </row>
    <row r="76" spans="1:15" s="1" customFormat="1" ht="15" customHeight="1" x14ac:dyDescent="0.25">
      <c r="A76" s="8">
        <v>7</v>
      </c>
      <c r="B76" s="163">
        <v>50420</v>
      </c>
      <c r="C76" s="166" t="s">
        <v>62</v>
      </c>
      <c r="D76" s="169">
        <v>91</v>
      </c>
      <c r="E76" s="168"/>
      <c r="F76" s="168">
        <v>21.98</v>
      </c>
      <c r="G76" s="168">
        <v>65.930000000000007</v>
      </c>
      <c r="H76" s="168">
        <v>12.09</v>
      </c>
      <c r="I76" s="32">
        <f t="shared" si="9"/>
        <v>3.9011</v>
      </c>
      <c r="J76" s="7"/>
      <c r="K76" s="101">
        <f t="shared" si="12"/>
        <v>91</v>
      </c>
      <c r="L76" s="102">
        <f t="shared" si="13"/>
        <v>70.998200000000011</v>
      </c>
      <c r="M76" s="103">
        <f t="shared" si="10"/>
        <v>78.02000000000001</v>
      </c>
      <c r="N76" s="102">
        <f t="shared" si="14"/>
        <v>0</v>
      </c>
      <c r="O76" s="104">
        <f t="shared" si="11"/>
        <v>0</v>
      </c>
    </row>
    <row r="77" spans="1:15" s="1" customFormat="1" ht="15" customHeight="1" x14ac:dyDescent="0.25">
      <c r="A77" s="8">
        <v>8</v>
      </c>
      <c r="B77" s="162">
        <v>50450</v>
      </c>
      <c r="C77" s="165" t="s">
        <v>63</v>
      </c>
      <c r="D77" s="169">
        <v>139</v>
      </c>
      <c r="E77" s="168">
        <v>17.989999999999998</v>
      </c>
      <c r="F77" s="168">
        <v>26.62</v>
      </c>
      <c r="G77" s="168">
        <v>38.85</v>
      </c>
      <c r="H77" s="168">
        <v>16.55</v>
      </c>
      <c r="I77" s="32">
        <f t="shared" si="9"/>
        <v>3.5399000000000003</v>
      </c>
      <c r="J77" s="7"/>
      <c r="K77" s="101">
        <f t="shared" si="12"/>
        <v>139</v>
      </c>
      <c r="L77" s="102">
        <f t="shared" si="13"/>
        <v>77.006</v>
      </c>
      <c r="M77" s="103">
        <f t="shared" si="10"/>
        <v>55.400000000000006</v>
      </c>
      <c r="N77" s="102">
        <f t="shared" si="14"/>
        <v>25.006099999999996</v>
      </c>
      <c r="O77" s="104">
        <f t="shared" si="11"/>
        <v>17.989999999999998</v>
      </c>
    </row>
    <row r="78" spans="1:15" s="1" customFormat="1" ht="15" customHeight="1" x14ac:dyDescent="0.25">
      <c r="A78" s="8">
        <v>9</v>
      </c>
      <c r="B78" s="163">
        <v>50620</v>
      </c>
      <c r="C78" s="166" t="s">
        <v>64</v>
      </c>
      <c r="D78" s="169">
        <v>49</v>
      </c>
      <c r="E78" s="168">
        <v>2.04</v>
      </c>
      <c r="F78" s="168">
        <v>83.67</v>
      </c>
      <c r="G78" s="168">
        <v>14.29</v>
      </c>
      <c r="H78" s="168"/>
      <c r="I78" s="32">
        <f t="shared" si="9"/>
        <v>3.1225000000000001</v>
      </c>
      <c r="J78" s="7"/>
      <c r="K78" s="101">
        <f t="shared" si="12"/>
        <v>49</v>
      </c>
      <c r="L78" s="102">
        <f t="shared" si="13"/>
        <v>7.0020999999999995</v>
      </c>
      <c r="M78" s="103">
        <f t="shared" si="10"/>
        <v>14.29</v>
      </c>
      <c r="N78" s="102">
        <f t="shared" si="14"/>
        <v>0.99960000000000004</v>
      </c>
      <c r="O78" s="104">
        <f t="shared" si="11"/>
        <v>2.04</v>
      </c>
    </row>
    <row r="79" spans="1:15" s="1" customFormat="1" ht="15" customHeight="1" x14ac:dyDescent="0.25">
      <c r="A79" s="8">
        <v>10</v>
      </c>
      <c r="B79" s="163">
        <v>50760</v>
      </c>
      <c r="C79" s="166" t="s">
        <v>65</v>
      </c>
      <c r="D79" s="169">
        <v>121</v>
      </c>
      <c r="E79" s="168">
        <v>28.93</v>
      </c>
      <c r="F79" s="168">
        <v>37.19</v>
      </c>
      <c r="G79" s="168">
        <v>26.45</v>
      </c>
      <c r="H79" s="168">
        <v>7.44</v>
      </c>
      <c r="I79" s="32">
        <f t="shared" si="9"/>
        <v>3.1242999999999999</v>
      </c>
      <c r="J79" s="7"/>
      <c r="K79" s="101">
        <f t="shared" si="12"/>
        <v>121</v>
      </c>
      <c r="L79" s="102">
        <f t="shared" si="13"/>
        <v>41.006900000000002</v>
      </c>
      <c r="M79" s="103">
        <f t="shared" si="10"/>
        <v>33.89</v>
      </c>
      <c r="N79" s="102">
        <f t="shared" si="14"/>
        <v>35.005299999999998</v>
      </c>
      <c r="O79" s="104">
        <f t="shared" si="11"/>
        <v>28.93</v>
      </c>
    </row>
    <row r="80" spans="1:15" s="1" customFormat="1" ht="15" customHeight="1" x14ac:dyDescent="0.25">
      <c r="A80" s="8">
        <v>11</v>
      </c>
      <c r="B80" s="163">
        <v>50780</v>
      </c>
      <c r="C80" s="166" t="s">
        <v>66</v>
      </c>
      <c r="D80" s="169">
        <v>138</v>
      </c>
      <c r="E80" s="168">
        <v>47.83</v>
      </c>
      <c r="F80" s="168">
        <v>33.33</v>
      </c>
      <c r="G80" s="168">
        <v>18.84</v>
      </c>
      <c r="H80" s="168"/>
      <c r="I80" s="32">
        <f t="shared" si="9"/>
        <v>2.7100999999999997</v>
      </c>
      <c r="J80" s="7"/>
      <c r="K80" s="101">
        <f t="shared" si="12"/>
        <v>138</v>
      </c>
      <c r="L80" s="102">
        <f t="shared" si="13"/>
        <v>25.999200000000002</v>
      </c>
      <c r="M80" s="103">
        <f t="shared" si="10"/>
        <v>18.84</v>
      </c>
      <c r="N80" s="118">
        <f t="shared" si="14"/>
        <v>66.005399999999995</v>
      </c>
      <c r="O80" s="104">
        <f t="shared" si="11"/>
        <v>47.83</v>
      </c>
    </row>
    <row r="81" spans="1:15" s="1" customFormat="1" ht="15" customHeight="1" x14ac:dyDescent="0.25">
      <c r="A81" s="8">
        <v>13</v>
      </c>
      <c r="B81" s="163">
        <v>50930</v>
      </c>
      <c r="C81" s="166" t="s">
        <v>67</v>
      </c>
      <c r="D81" s="82">
        <v>53</v>
      </c>
      <c r="E81" s="83">
        <v>11.32</v>
      </c>
      <c r="F81" s="83">
        <v>30.19</v>
      </c>
      <c r="G81" s="83">
        <v>49.06</v>
      </c>
      <c r="H81" s="83">
        <v>9.43</v>
      </c>
      <c r="I81" s="32">
        <f t="shared" si="9"/>
        <v>3.5660000000000003</v>
      </c>
      <c r="J81" s="7"/>
      <c r="K81" s="101">
        <f t="shared" si="12"/>
        <v>53</v>
      </c>
      <c r="L81" s="102">
        <f t="shared" si="13"/>
        <v>30.999700000000004</v>
      </c>
      <c r="M81" s="103">
        <f t="shared" si="10"/>
        <v>58.49</v>
      </c>
      <c r="N81" s="102">
        <f t="shared" si="14"/>
        <v>5.9996</v>
      </c>
      <c r="O81" s="104">
        <f t="shared" si="11"/>
        <v>11.32</v>
      </c>
    </row>
    <row r="82" spans="1:15" s="1" customFormat="1" ht="15" customHeight="1" x14ac:dyDescent="0.25">
      <c r="A82" s="343">
        <v>14</v>
      </c>
      <c r="B82" s="278">
        <v>51370</v>
      </c>
      <c r="C82" s="474" t="s">
        <v>68</v>
      </c>
      <c r="D82" s="409">
        <v>130</v>
      </c>
      <c r="E82" s="103">
        <v>19.23</v>
      </c>
      <c r="F82" s="103">
        <v>30</v>
      </c>
      <c r="G82" s="103">
        <v>43.08</v>
      </c>
      <c r="H82" s="103">
        <v>7.69</v>
      </c>
      <c r="I82" s="455">
        <f t="shared" si="9"/>
        <v>3.3922999999999996</v>
      </c>
      <c r="J82" s="7"/>
      <c r="K82" s="105">
        <f t="shared" si="12"/>
        <v>130</v>
      </c>
      <c r="L82" s="106">
        <f t="shared" si="13"/>
        <v>66.000999999999991</v>
      </c>
      <c r="M82" s="107">
        <f t="shared" si="10"/>
        <v>50.769999999999996</v>
      </c>
      <c r="N82" s="106">
        <f t="shared" si="14"/>
        <v>24.999000000000002</v>
      </c>
      <c r="O82" s="108">
        <f t="shared" si="11"/>
        <v>19.23</v>
      </c>
    </row>
    <row r="83" spans="1:15" s="336" customFormat="1" ht="15" customHeight="1" thickBot="1" x14ac:dyDescent="0.3">
      <c r="A83" s="59"/>
      <c r="B83" s="281"/>
      <c r="C83" s="171"/>
      <c r="D83" s="457"/>
      <c r="E83" s="457"/>
      <c r="F83" s="458"/>
      <c r="G83" s="459"/>
      <c r="H83" s="458"/>
      <c r="I83" s="456"/>
      <c r="J83" s="337"/>
      <c r="K83" s="419"/>
      <c r="L83" s="420"/>
      <c r="M83" s="414"/>
      <c r="N83" s="425"/>
      <c r="O83" s="421"/>
    </row>
    <row r="84" spans="1:15" s="1" customFormat="1" ht="15" customHeight="1" thickBot="1" x14ac:dyDescent="0.3">
      <c r="A84" s="267"/>
      <c r="B84" s="290"/>
      <c r="C84" s="271" t="s">
        <v>104</v>
      </c>
      <c r="D84" s="268">
        <f>SUM(D85:D115)</f>
        <v>3367</v>
      </c>
      <c r="E84" s="269">
        <v>16.474333333333337</v>
      </c>
      <c r="F84" s="269">
        <v>36.396333333333338</v>
      </c>
      <c r="G84" s="269">
        <v>38.845333333333329</v>
      </c>
      <c r="H84" s="269">
        <v>8.5682758620689654</v>
      </c>
      <c r="I84" s="270">
        <f>AVERAGE(I85:I115)</f>
        <v>3.3893233333333339</v>
      </c>
      <c r="J84" s="7"/>
      <c r="K84" s="114">
        <f t="shared" si="12"/>
        <v>3367</v>
      </c>
      <c r="L84" s="115">
        <f>SUM(L85:L115)</f>
        <v>1695.9660999999999</v>
      </c>
      <c r="M84" s="116">
        <f t="shared" si="10"/>
        <v>47.413609195402294</v>
      </c>
      <c r="N84" s="115">
        <f>SUM(N85:N115)</f>
        <v>484.01859999999999</v>
      </c>
      <c r="O84" s="117">
        <f t="shared" si="11"/>
        <v>16.474333333333337</v>
      </c>
    </row>
    <row r="85" spans="1:15" s="1" customFormat="1" ht="15" customHeight="1" x14ac:dyDescent="0.25">
      <c r="A85" s="10">
        <v>1</v>
      </c>
      <c r="B85" s="172">
        <v>60010</v>
      </c>
      <c r="C85" s="175" t="s">
        <v>122</v>
      </c>
      <c r="D85" s="185">
        <v>93</v>
      </c>
      <c r="E85" s="178">
        <v>6.45</v>
      </c>
      <c r="F85" s="178">
        <v>43.01</v>
      </c>
      <c r="G85" s="178">
        <v>46.24</v>
      </c>
      <c r="H85" s="178">
        <v>4.3</v>
      </c>
      <c r="I85" s="57">
        <f t="shared" ref="I85:I115" si="15">(E85*2+F85*3+G85*4+H85*5)/100</f>
        <v>3.4838999999999998</v>
      </c>
      <c r="J85" s="7"/>
      <c r="K85" s="97">
        <f t="shared" si="12"/>
        <v>93</v>
      </c>
      <c r="L85" s="98">
        <f t="shared" si="13"/>
        <v>47.002200000000002</v>
      </c>
      <c r="M85" s="99">
        <f t="shared" si="10"/>
        <v>50.54</v>
      </c>
      <c r="N85" s="98">
        <f t="shared" ref="N85:N125" si="16">O85*K85/100</f>
        <v>5.9984999999999999</v>
      </c>
      <c r="O85" s="100">
        <f t="shared" si="11"/>
        <v>6.45</v>
      </c>
    </row>
    <row r="86" spans="1:15" s="1" customFormat="1" ht="15" customHeight="1" x14ac:dyDescent="0.25">
      <c r="A86" s="8">
        <v>2</v>
      </c>
      <c r="B86" s="173">
        <v>60020</v>
      </c>
      <c r="C86" s="176" t="s">
        <v>70</v>
      </c>
      <c r="D86" s="183">
        <v>67</v>
      </c>
      <c r="E86" s="179">
        <v>22.39</v>
      </c>
      <c r="F86" s="179">
        <v>40.299999999999997</v>
      </c>
      <c r="G86" s="179">
        <v>32.840000000000003</v>
      </c>
      <c r="H86" s="179">
        <v>4.4800000000000004</v>
      </c>
      <c r="I86" s="32">
        <f t="shared" si="15"/>
        <v>3.1943999999999999</v>
      </c>
      <c r="J86" s="7"/>
      <c r="K86" s="101">
        <f t="shared" si="12"/>
        <v>67</v>
      </c>
      <c r="L86" s="102">
        <f t="shared" si="13"/>
        <v>25.004400000000004</v>
      </c>
      <c r="M86" s="103">
        <f t="shared" si="10"/>
        <v>37.320000000000007</v>
      </c>
      <c r="N86" s="102">
        <f t="shared" si="16"/>
        <v>15.001300000000001</v>
      </c>
      <c r="O86" s="104">
        <f t="shared" si="11"/>
        <v>22.39</v>
      </c>
    </row>
    <row r="87" spans="1:15" s="1" customFormat="1" ht="15" customHeight="1" x14ac:dyDescent="0.25">
      <c r="A87" s="8">
        <v>3</v>
      </c>
      <c r="B87" s="173">
        <v>60050</v>
      </c>
      <c r="C87" s="176" t="s">
        <v>71</v>
      </c>
      <c r="D87" s="183">
        <v>97</v>
      </c>
      <c r="E87" s="179">
        <v>12.37</v>
      </c>
      <c r="F87" s="179">
        <v>38.14</v>
      </c>
      <c r="G87" s="179">
        <v>39.18</v>
      </c>
      <c r="H87" s="179">
        <v>10.31</v>
      </c>
      <c r="I87" s="32">
        <f t="shared" si="15"/>
        <v>3.4742999999999999</v>
      </c>
      <c r="J87" s="7"/>
      <c r="K87" s="101">
        <f t="shared" si="12"/>
        <v>97</v>
      </c>
      <c r="L87" s="102">
        <f t="shared" si="13"/>
        <v>48.005299999999998</v>
      </c>
      <c r="M87" s="103">
        <f t="shared" si="10"/>
        <v>49.49</v>
      </c>
      <c r="N87" s="102">
        <f t="shared" si="16"/>
        <v>11.998899999999999</v>
      </c>
      <c r="O87" s="104">
        <f t="shared" si="11"/>
        <v>12.37</v>
      </c>
    </row>
    <row r="88" spans="1:15" s="1" customFormat="1" ht="15" customHeight="1" x14ac:dyDescent="0.25">
      <c r="A88" s="8">
        <v>4</v>
      </c>
      <c r="B88" s="173">
        <v>60070</v>
      </c>
      <c r="C88" s="176" t="s">
        <v>72</v>
      </c>
      <c r="D88" s="183">
        <v>98</v>
      </c>
      <c r="E88" s="179">
        <v>8.16</v>
      </c>
      <c r="F88" s="179">
        <v>35.71</v>
      </c>
      <c r="G88" s="179">
        <v>43.88</v>
      </c>
      <c r="H88" s="179">
        <v>12.24</v>
      </c>
      <c r="I88" s="32">
        <f t="shared" si="15"/>
        <v>3.6017000000000001</v>
      </c>
      <c r="J88" s="7"/>
      <c r="K88" s="101">
        <f t="shared" si="12"/>
        <v>98</v>
      </c>
      <c r="L88" s="102">
        <f t="shared" si="13"/>
        <v>54.997600000000006</v>
      </c>
      <c r="M88" s="103">
        <f t="shared" si="10"/>
        <v>56.120000000000005</v>
      </c>
      <c r="N88" s="102">
        <f t="shared" si="16"/>
        <v>7.9968000000000004</v>
      </c>
      <c r="O88" s="104">
        <f t="shared" si="11"/>
        <v>8.16</v>
      </c>
    </row>
    <row r="89" spans="1:15" s="1" customFormat="1" ht="15" customHeight="1" x14ac:dyDescent="0.25">
      <c r="A89" s="8">
        <v>5</v>
      </c>
      <c r="B89" s="173">
        <v>60180</v>
      </c>
      <c r="C89" s="176" t="s">
        <v>73</v>
      </c>
      <c r="D89" s="183">
        <v>141</v>
      </c>
      <c r="E89" s="179">
        <v>19.86</v>
      </c>
      <c r="F89" s="179">
        <v>32.619999999999997</v>
      </c>
      <c r="G89" s="179">
        <v>36.17</v>
      </c>
      <c r="H89" s="179">
        <v>11.35</v>
      </c>
      <c r="I89" s="32">
        <f t="shared" si="15"/>
        <v>3.3900999999999999</v>
      </c>
      <c r="J89" s="7"/>
      <c r="K89" s="101">
        <f t="shared" si="12"/>
        <v>141</v>
      </c>
      <c r="L89" s="102">
        <f t="shared" si="13"/>
        <v>67.003200000000007</v>
      </c>
      <c r="M89" s="103">
        <f t="shared" si="10"/>
        <v>47.52</v>
      </c>
      <c r="N89" s="102">
        <f t="shared" si="16"/>
        <v>28.002599999999997</v>
      </c>
      <c r="O89" s="104">
        <f t="shared" si="11"/>
        <v>19.86</v>
      </c>
    </row>
    <row r="90" spans="1:15" s="1" customFormat="1" ht="15" customHeight="1" x14ac:dyDescent="0.25">
      <c r="A90" s="8">
        <v>6</v>
      </c>
      <c r="B90" s="173">
        <v>60240</v>
      </c>
      <c r="C90" s="176" t="s">
        <v>74</v>
      </c>
      <c r="D90" s="183">
        <v>151</v>
      </c>
      <c r="E90" s="179">
        <v>19.87</v>
      </c>
      <c r="F90" s="179">
        <v>31.79</v>
      </c>
      <c r="G90" s="179">
        <v>38.409999999999997</v>
      </c>
      <c r="H90" s="179">
        <v>9.93</v>
      </c>
      <c r="I90" s="32">
        <f t="shared" si="15"/>
        <v>3.3839999999999999</v>
      </c>
      <c r="J90" s="7"/>
      <c r="K90" s="101">
        <f t="shared" si="12"/>
        <v>151</v>
      </c>
      <c r="L90" s="102">
        <f t="shared" si="13"/>
        <v>72.993399999999994</v>
      </c>
      <c r="M90" s="103">
        <f t="shared" si="10"/>
        <v>48.339999999999996</v>
      </c>
      <c r="N90" s="118">
        <f t="shared" si="16"/>
        <v>30.003700000000002</v>
      </c>
      <c r="O90" s="104">
        <f t="shared" si="11"/>
        <v>19.87</v>
      </c>
    </row>
    <row r="91" spans="1:15" s="1" customFormat="1" ht="15" customHeight="1" x14ac:dyDescent="0.25">
      <c r="A91" s="8">
        <v>7</v>
      </c>
      <c r="B91" s="173">
        <v>60560</v>
      </c>
      <c r="C91" s="176" t="s">
        <v>75</v>
      </c>
      <c r="D91" s="183">
        <v>49</v>
      </c>
      <c r="E91" s="179">
        <v>4.08</v>
      </c>
      <c r="F91" s="179">
        <v>38.78</v>
      </c>
      <c r="G91" s="179">
        <v>44.9</v>
      </c>
      <c r="H91" s="179">
        <v>12.24</v>
      </c>
      <c r="I91" s="32">
        <f t="shared" si="15"/>
        <v>3.653</v>
      </c>
      <c r="J91" s="7"/>
      <c r="K91" s="101">
        <f t="shared" si="12"/>
        <v>49</v>
      </c>
      <c r="L91" s="102">
        <f t="shared" si="13"/>
        <v>27.9986</v>
      </c>
      <c r="M91" s="103">
        <f t="shared" si="10"/>
        <v>57.14</v>
      </c>
      <c r="N91" s="118">
        <f t="shared" si="16"/>
        <v>1.9992000000000001</v>
      </c>
      <c r="O91" s="104">
        <f t="shared" si="11"/>
        <v>4.08</v>
      </c>
    </row>
    <row r="92" spans="1:15" s="1" customFormat="1" ht="15" customHeight="1" x14ac:dyDescent="0.25">
      <c r="A92" s="8">
        <v>8</v>
      </c>
      <c r="B92" s="173">
        <v>60660</v>
      </c>
      <c r="C92" s="176" t="s">
        <v>76</v>
      </c>
      <c r="D92" s="183">
        <v>45</v>
      </c>
      <c r="E92" s="179">
        <v>6.67</v>
      </c>
      <c r="F92" s="179">
        <v>33.33</v>
      </c>
      <c r="G92" s="179">
        <v>53.33</v>
      </c>
      <c r="H92" s="179">
        <v>6.67</v>
      </c>
      <c r="I92" s="32">
        <f t="shared" si="15"/>
        <v>3.6</v>
      </c>
      <c r="J92" s="7"/>
      <c r="K92" s="101">
        <f t="shared" si="12"/>
        <v>45</v>
      </c>
      <c r="L92" s="102">
        <f t="shared" si="13"/>
        <v>27</v>
      </c>
      <c r="M92" s="103">
        <f t="shared" si="10"/>
        <v>60</v>
      </c>
      <c r="N92" s="118">
        <f t="shared" si="16"/>
        <v>3.0014999999999996</v>
      </c>
      <c r="O92" s="104">
        <f t="shared" si="11"/>
        <v>6.67</v>
      </c>
    </row>
    <row r="93" spans="1:15" s="1" customFormat="1" ht="15" customHeight="1" x14ac:dyDescent="0.25">
      <c r="A93" s="8">
        <v>9</v>
      </c>
      <c r="B93" s="173">
        <v>60001</v>
      </c>
      <c r="C93" s="176" t="s">
        <v>69</v>
      </c>
      <c r="D93" s="183">
        <v>90</v>
      </c>
      <c r="E93" s="179">
        <v>40</v>
      </c>
      <c r="F93" s="179">
        <v>34.44</v>
      </c>
      <c r="G93" s="179">
        <v>24.44</v>
      </c>
      <c r="H93" s="179">
        <v>1.1100000000000001</v>
      </c>
      <c r="I93" s="32">
        <f t="shared" si="15"/>
        <v>2.8662999999999998</v>
      </c>
      <c r="J93" s="7"/>
      <c r="K93" s="101">
        <f t="shared" si="12"/>
        <v>90</v>
      </c>
      <c r="L93" s="102">
        <f t="shared" si="13"/>
        <v>22.995000000000001</v>
      </c>
      <c r="M93" s="103">
        <f t="shared" si="10"/>
        <v>25.55</v>
      </c>
      <c r="N93" s="118">
        <f t="shared" si="16"/>
        <v>36</v>
      </c>
      <c r="O93" s="104">
        <f t="shared" si="11"/>
        <v>40</v>
      </c>
    </row>
    <row r="94" spans="1:15" s="1" customFormat="1" ht="15" customHeight="1" x14ac:dyDescent="0.25">
      <c r="A94" s="8">
        <v>10</v>
      </c>
      <c r="B94" s="173">
        <v>60701</v>
      </c>
      <c r="C94" s="176" t="s">
        <v>77</v>
      </c>
      <c r="D94" s="183">
        <v>41</v>
      </c>
      <c r="E94" s="179">
        <v>65.849999999999994</v>
      </c>
      <c r="F94" s="179">
        <v>24.39</v>
      </c>
      <c r="G94" s="179">
        <v>9.76</v>
      </c>
      <c r="H94" s="179"/>
      <c r="I94" s="32">
        <f t="shared" si="15"/>
        <v>2.4390999999999998</v>
      </c>
      <c r="J94" s="7"/>
      <c r="K94" s="101">
        <f t="shared" si="12"/>
        <v>41</v>
      </c>
      <c r="L94" s="102">
        <f t="shared" si="13"/>
        <v>4.0015999999999998</v>
      </c>
      <c r="M94" s="103">
        <f t="shared" si="10"/>
        <v>9.76</v>
      </c>
      <c r="N94" s="118">
        <f t="shared" si="16"/>
        <v>26.9985</v>
      </c>
      <c r="O94" s="104">
        <f t="shared" si="11"/>
        <v>65.849999999999994</v>
      </c>
    </row>
    <row r="95" spans="1:15" s="1" customFormat="1" ht="15" customHeight="1" x14ac:dyDescent="0.25">
      <c r="A95" s="8">
        <v>11</v>
      </c>
      <c r="B95" s="173">
        <v>60850</v>
      </c>
      <c r="C95" s="177" t="s">
        <v>78</v>
      </c>
      <c r="D95" s="183">
        <v>91</v>
      </c>
      <c r="E95" s="179">
        <v>19.78</v>
      </c>
      <c r="F95" s="179">
        <v>42.86</v>
      </c>
      <c r="G95" s="179">
        <v>31.87</v>
      </c>
      <c r="H95" s="179">
        <v>5.49</v>
      </c>
      <c r="I95" s="32">
        <f t="shared" si="15"/>
        <v>3.2307000000000001</v>
      </c>
      <c r="J95" s="7"/>
      <c r="K95" s="101">
        <f t="shared" si="12"/>
        <v>91</v>
      </c>
      <c r="L95" s="102">
        <f t="shared" si="13"/>
        <v>33.997599999999998</v>
      </c>
      <c r="M95" s="103">
        <f t="shared" si="10"/>
        <v>37.36</v>
      </c>
      <c r="N95" s="102">
        <f t="shared" si="16"/>
        <v>17.9998</v>
      </c>
      <c r="O95" s="104">
        <f t="shared" si="11"/>
        <v>19.78</v>
      </c>
    </row>
    <row r="96" spans="1:15" s="1" customFormat="1" ht="15" customHeight="1" x14ac:dyDescent="0.25">
      <c r="A96" s="8">
        <v>12</v>
      </c>
      <c r="B96" s="173">
        <v>60910</v>
      </c>
      <c r="C96" s="176" t="s">
        <v>79</v>
      </c>
      <c r="D96" s="183">
        <v>68</v>
      </c>
      <c r="E96" s="179">
        <v>16.18</v>
      </c>
      <c r="F96" s="179">
        <v>35.29</v>
      </c>
      <c r="G96" s="179">
        <v>42.65</v>
      </c>
      <c r="H96" s="179">
        <v>5.88</v>
      </c>
      <c r="I96" s="32">
        <f t="shared" si="15"/>
        <v>3.3823000000000003</v>
      </c>
      <c r="J96" s="7"/>
      <c r="K96" s="101">
        <f t="shared" si="12"/>
        <v>68</v>
      </c>
      <c r="L96" s="102">
        <f t="shared" si="13"/>
        <v>33.000399999999999</v>
      </c>
      <c r="M96" s="103">
        <f t="shared" si="10"/>
        <v>48.53</v>
      </c>
      <c r="N96" s="102">
        <f t="shared" si="16"/>
        <v>11.0024</v>
      </c>
      <c r="O96" s="104">
        <f t="shared" si="11"/>
        <v>16.18</v>
      </c>
    </row>
    <row r="97" spans="1:15" s="1" customFormat="1" ht="15" customHeight="1" x14ac:dyDescent="0.25">
      <c r="A97" s="8">
        <v>13</v>
      </c>
      <c r="B97" s="173">
        <v>60980</v>
      </c>
      <c r="C97" s="176" t="s">
        <v>80</v>
      </c>
      <c r="D97" s="183">
        <v>92</v>
      </c>
      <c r="E97" s="179">
        <v>23.91</v>
      </c>
      <c r="F97" s="179">
        <v>23.91</v>
      </c>
      <c r="G97" s="179">
        <v>46.74</v>
      </c>
      <c r="H97" s="179">
        <v>5.43</v>
      </c>
      <c r="I97" s="32">
        <f t="shared" si="15"/>
        <v>3.3365999999999998</v>
      </c>
      <c r="J97" s="7"/>
      <c r="K97" s="101">
        <f t="shared" si="12"/>
        <v>92</v>
      </c>
      <c r="L97" s="102">
        <f t="shared" si="13"/>
        <v>47.996400000000001</v>
      </c>
      <c r="M97" s="103">
        <f t="shared" si="10"/>
        <v>52.17</v>
      </c>
      <c r="N97" s="102">
        <f t="shared" si="16"/>
        <v>21.997199999999999</v>
      </c>
      <c r="O97" s="104">
        <f t="shared" si="11"/>
        <v>23.91</v>
      </c>
    </row>
    <row r="98" spans="1:15" s="1" customFormat="1" ht="15" customHeight="1" x14ac:dyDescent="0.25">
      <c r="A98" s="8">
        <v>14</v>
      </c>
      <c r="B98" s="173">
        <v>61080</v>
      </c>
      <c r="C98" s="176" t="s">
        <v>81</v>
      </c>
      <c r="D98" s="183">
        <v>134</v>
      </c>
      <c r="E98" s="179">
        <v>5.97</v>
      </c>
      <c r="F98" s="179">
        <v>31.34</v>
      </c>
      <c r="G98" s="179">
        <v>49.25</v>
      </c>
      <c r="H98" s="179">
        <v>13.43</v>
      </c>
      <c r="I98" s="32">
        <f t="shared" si="15"/>
        <v>3.7011000000000003</v>
      </c>
      <c r="J98" s="7"/>
      <c r="K98" s="101">
        <f t="shared" si="12"/>
        <v>134</v>
      </c>
      <c r="L98" s="102">
        <f t="shared" si="13"/>
        <v>83.991200000000006</v>
      </c>
      <c r="M98" s="103">
        <f t="shared" si="10"/>
        <v>62.68</v>
      </c>
      <c r="N98" s="102">
        <f t="shared" si="16"/>
        <v>7.9998000000000005</v>
      </c>
      <c r="O98" s="104">
        <f t="shared" si="11"/>
        <v>5.97</v>
      </c>
    </row>
    <row r="99" spans="1:15" s="1" customFormat="1" ht="15" customHeight="1" x14ac:dyDescent="0.25">
      <c r="A99" s="8">
        <v>15</v>
      </c>
      <c r="B99" s="173">
        <v>61150</v>
      </c>
      <c r="C99" s="176" t="s">
        <v>82</v>
      </c>
      <c r="D99" s="183">
        <v>95</v>
      </c>
      <c r="E99" s="179">
        <v>18.95</v>
      </c>
      <c r="F99" s="179">
        <v>31.58</v>
      </c>
      <c r="G99" s="179">
        <v>40</v>
      </c>
      <c r="H99" s="179">
        <v>9.4700000000000006</v>
      </c>
      <c r="I99" s="32">
        <f t="shared" si="15"/>
        <v>3.3999000000000001</v>
      </c>
      <c r="J99" s="7"/>
      <c r="K99" s="101">
        <f t="shared" si="12"/>
        <v>95</v>
      </c>
      <c r="L99" s="102">
        <f t="shared" si="13"/>
        <v>46.996499999999997</v>
      </c>
      <c r="M99" s="103">
        <f t="shared" si="10"/>
        <v>49.47</v>
      </c>
      <c r="N99" s="102">
        <f t="shared" si="16"/>
        <v>18.002500000000001</v>
      </c>
      <c r="O99" s="104">
        <f t="shared" si="11"/>
        <v>18.95</v>
      </c>
    </row>
    <row r="100" spans="1:15" s="1" customFormat="1" ht="15" customHeight="1" x14ac:dyDescent="0.25">
      <c r="A100" s="8">
        <v>16</v>
      </c>
      <c r="B100" s="173">
        <v>61210</v>
      </c>
      <c r="C100" s="176" t="s">
        <v>83</v>
      </c>
      <c r="D100" s="183">
        <v>62</v>
      </c>
      <c r="E100" s="179">
        <v>25.81</v>
      </c>
      <c r="F100" s="179">
        <v>50</v>
      </c>
      <c r="G100" s="179">
        <v>20.97</v>
      </c>
      <c r="H100" s="179">
        <v>3.23</v>
      </c>
      <c r="I100" s="32">
        <f t="shared" si="15"/>
        <v>3.0164999999999997</v>
      </c>
      <c r="J100" s="7"/>
      <c r="K100" s="101">
        <f t="shared" si="12"/>
        <v>62</v>
      </c>
      <c r="L100" s="102">
        <f t="shared" si="13"/>
        <v>15.003999999999998</v>
      </c>
      <c r="M100" s="103">
        <f t="shared" si="10"/>
        <v>24.2</v>
      </c>
      <c r="N100" s="102">
        <f t="shared" si="16"/>
        <v>16.002200000000002</v>
      </c>
      <c r="O100" s="104">
        <f t="shared" si="11"/>
        <v>25.81</v>
      </c>
    </row>
    <row r="101" spans="1:15" s="1" customFormat="1" ht="15" customHeight="1" x14ac:dyDescent="0.25">
      <c r="A101" s="8">
        <v>17</v>
      </c>
      <c r="B101" s="173">
        <v>61290</v>
      </c>
      <c r="C101" s="176" t="s">
        <v>84</v>
      </c>
      <c r="D101" s="183">
        <v>60</v>
      </c>
      <c r="E101" s="179">
        <v>21.67</v>
      </c>
      <c r="F101" s="179">
        <v>41.67</v>
      </c>
      <c r="G101" s="179">
        <v>35</v>
      </c>
      <c r="H101" s="179">
        <v>1.67</v>
      </c>
      <c r="I101" s="32">
        <f t="shared" si="15"/>
        <v>3.1670000000000003</v>
      </c>
      <c r="J101" s="7"/>
      <c r="K101" s="101">
        <f t="shared" si="12"/>
        <v>60</v>
      </c>
      <c r="L101" s="102">
        <f t="shared" si="13"/>
        <v>22.002000000000002</v>
      </c>
      <c r="M101" s="103">
        <f t="shared" si="10"/>
        <v>36.67</v>
      </c>
      <c r="N101" s="102">
        <f t="shared" si="16"/>
        <v>13.002000000000001</v>
      </c>
      <c r="O101" s="104">
        <f t="shared" si="11"/>
        <v>21.67</v>
      </c>
    </row>
    <row r="102" spans="1:15" s="1" customFormat="1" ht="15" customHeight="1" x14ac:dyDescent="0.25">
      <c r="A102" s="8">
        <v>18</v>
      </c>
      <c r="B102" s="173">
        <v>61340</v>
      </c>
      <c r="C102" s="176" t="s">
        <v>85</v>
      </c>
      <c r="D102" s="183">
        <v>118</v>
      </c>
      <c r="E102" s="179">
        <v>29.66</v>
      </c>
      <c r="F102" s="179">
        <v>42.37</v>
      </c>
      <c r="G102" s="179">
        <v>22.88</v>
      </c>
      <c r="H102" s="179">
        <v>5.08</v>
      </c>
      <c r="I102" s="32">
        <f t="shared" si="15"/>
        <v>3.0334999999999996</v>
      </c>
      <c r="J102" s="7"/>
      <c r="K102" s="101">
        <f t="shared" si="12"/>
        <v>118</v>
      </c>
      <c r="L102" s="102">
        <f t="shared" si="13"/>
        <v>32.992800000000003</v>
      </c>
      <c r="M102" s="103">
        <f t="shared" si="10"/>
        <v>27.96</v>
      </c>
      <c r="N102" s="102">
        <f t="shared" si="16"/>
        <v>34.998800000000003</v>
      </c>
      <c r="O102" s="104">
        <f t="shared" si="11"/>
        <v>29.66</v>
      </c>
    </row>
    <row r="103" spans="1:15" s="1" customFormat="1" ht="15" customHeight="1" x14ac:dyDescent="0.25">
      <c r="A103" s="8">
        <v>19</v>
      </c>
      <c r="B103" s="173">
        <v>61390</v>
      </c>
      <c r="C103" s="176" t="s">
        <v>86</v>
      </c>
      <c r="D103" s="183">
        <v>81</v>
      </c>
      <c r="E103" s="179">
        <v>7.41</v>
      </c>
      <c r="F103" s="179">
        <v>66.67</v>
      </c>
      <c r="G103" s="179">
        <v>24.69</v>
      </c>
      <c r="H103" s="179">
        <v>1.23</v>
      </c>
      <c r="I103" s="32">
        <f t="shared" si="15"/>
        <v>3.1973999999999996</v>
      </c>
      <c r="J103" s="7"/>
      <c r="K103" s="101">
        <f t="shared" si="12"/>
        <v>81</v>
      </c>
      <c r="L103" s="102">
        <f t="shared" si="13"/>
        <v>20.995200000000001</v>
      </c>
      <c r="M103" s="103">
        <f t="shared" si="10"/>
        <v>25.92</v>
      </c>
      <c r="N103" s="102">
        <f t="shared" si="16"/>
        <v>6.0021000000000004</v>
      </c>
      <c r="O103" s="104">
        <f t="shared" si="11"/>
        <v>7.41</v>
      </c>
    </row>
    <row r="104" spans="1:15" s="1" customFormat="1" ht="15" customHeight="1" x14ac:dyDescent="0.25">
      <c r="A104" s="8">
        <v>20</v>
      </c>
      <c r="B104" s="173">
        <v>61410</v>
      </c>
      <c r="C104" s="176" t="s">
        <v>87</v>
      </c>
      <c r="D104" s="183">
        <v>79</v>
      </c>
      <c r="E104" s="179">
        <v>12.66</v>
      </c>
      <c r="F104" s="179">
        <v>36.71</v>
      </c>
      <c r="G104" s="179">
        <v>39.24</v>
      </c>
      <c r="H104" s="179">
        <v>11.39</v>
      </c>
      <c r="I104" s="32">
        <f t="shared" si="15"/>
        <v>3.4935999999999994</v>
      </c>
      <c r="J104" s="7"/>
      <c r="K104" s="101">
        <f t="shared" si="12"/>
        <v>79</v>
      </c>
      <c r="L104" s="102">
        <f t="shared" si="13"/>
        <v>39.997700000000002</v>
      </c>
      <c r="M104" s="103">
        <f t="shared" si="10"/>
        <v>50.63</v>
      </c>
      <c r="N104" s="102">
        <f t="shared" si="16"/>
        <v>10.0014</v>
      </c>
      <c r="O104" s="104">
        <f t="shared" si="11"/>
        <v>12.66</v>
      </c>
    </row>
    <row r="105" spans="1:15" s="1" customFormat="1" ht="15" customHeight="1" x14ac:dyDescent="0.25">
      <c r="A105" s="8">
        <v>21</v>
      </c>
      <c r="B105" s="173">
        <v>61430</v>
      </c>
      <c r="C105" s="176" t="s">
        <v>108</v>
      </c>
      <c r="D105" s="183">
        <v>176</v>
      </c>
      <c r="E105" s="179">
        <v>11.36</v>
      </c>
      <c r="F105" s="179">
        <v>36.36</v>
      </c>
      <c r="G105" s="179">
        <v>39.200000000000003</v>
      </c>
      <c r="H105" s="179">
        <v>13.07</v>
      </c>
      <c r="I105" s="32">
        <f t="shared" si="15"/>
        <v>3.5395000000000003</v>
      </c>
      <c r="J105" s="7"/>
      <c r="K105" s="101">
        <f t="shared" si="12"/>
        <v>176</v>
      </c>
      <c r="L105" s="102">
        <f t="shared" si="13"/>
        <v>91.995200000000011</v>
      </c>
      <c r="M105" s="103">
        <f t="shared" si="10"/>
        <v>52.27</v>
      </c>
      <c r="N105" s="102">
        <f t="shared" si="16"/>
        <v>19.993600000000001</v>
      </c>
      <c r="O105" s="104">
        <f t="shared" si="11"/>
        <v>11.36</v>
      </c>
    </row>
    <row r="106" spans="1:15" s="1" customFormat="1" ht="15" customHeight="1" x14ac:dyDescent="0.25">
      <c r="A106" s="8">
        <v>22</v>
      </c>
      <c r="B106" s="173">
        <v>61440</v>
      </c>
      <c r="C106" s="176" t="s">
        <v>88</v>
      </c>
      <c r="D106" s="183">
        <v>232</v>
      </c>
      <c r="E106" s="179">
        <v>12.07</v>
      </c>
      <c r="F106" s="179">
        <v>51.29</v>
      </c>
      <c r="G106" s="179">
        <v>31.9</v>
      </c>
      <c r="H106" s="179">
        <v>4.74</v>
      </c>
      <c r="I106" s="32">
        <f t="shared" si="15"/>
        <v>3.2930999999999999</v>
      </c>
      <c r="J106" s="7"/>
      <c r="K106" s="101">
        <f t="shared" si="12"/>
        <v>232</v>
      </c>
      <c r="L106" s="102">
        <f t="shared" si="13"/>
        <v>85.004799999999989</v>
      </c>
      <c r="M106" s="103">
        <f t="shared" si="10"/>
        <v>36.64</v>
      </c>
      <c r="N106" s="102">
        <f t="shared" si="16"/>
        <v>28.002400000000002</v>
      </c>
      <c r="O106" s="104">
        <f t="shared" si="11"/>
        <v>12.07</v>
      </c>
    </row>
    <row r="107" spans="1:15" s="1" customFormat="1" ht="15" customHeight="1" x14ac:dyDescent="0.25">
      <c r="A107" s="8">
        <v>23</v>
      </c>
      <c r="B107" s="173">
        <v>61450</v>
      </c>
      <c r="C107" s="176" t="s">
        <v>107</v>
      </c>
      <c r="D107" s="183">
        <v>126</v>
      </c>
      <c r="E107" s="179">
        <v>14.29</v>
      </c>
      <c r="F107" s="179">
        <v>34.92</v>
      </c>
      <c r="G107" s="179">
        <v>42.06</v>
      </c>
      <c r="H107" s="179">
        <v>8.73</v>
      </c>
      <c r="I107" s="32">
        <f t="shared" si="15"/>
        <v>3.4523000000000001</v>
      </c>
      <c r="J107" s="7"/>
      <c r="K107" s="101">
        <f t="shared" si="12"/>
        <v>126</v>
      </c>
      <c r="L107" s="102">
        <f t="shared" si="13"/>
        <v>63.995400000000011</v>
      </c>
      <c r="M107" s="103">
        <f t="shared" si="10"/>
        <v>50.790000000000006</v>
      </c>
      <c r="N107" s="102">
        <f t="shared" si="16"/>
        <v>18.005399999999998</v>
      </c>
      <c r="O107" s="104">
        <f t="shared" si="11"/>
        <v>14.29</v>
      </c>
    </row>
    <row r="108" spans="1:15" s="1" customFormat="1" ht="15" customHeight="1" x14ac:dyDescent="0.25">
      <c r="A108" s="8">
        <v>24</v>
      </c>
      <c r="B108" s="173">
        <v>61470</v>
      </c>
      <c r="C108" s="176" t="s">
        <v>89</v>
      </c>
      <c r="D108" s="183">
        <v>128</v>
      </c>
      <c r="E108" s="179">
        <v>16.41</v>
      </c>
      <c r="F108" s="179">
        <v>21.09</v>
      </c>
      <c r="G108" s="179">
        <v>44.53</v>
      </c>
      <c r="H108" s="179">
        <v>17.97</v>
      </c>
      <c r="I108" s="32">
        <f t="shared" si="15"/>
        <v>3.6406000000000005</v>
      </c>
      <c r="J108" s="7"/>
      <c r="K108" s="101">
        <f t="shared" si="12"/>
        <v>128</v>
      </c>
      <c r="L108" s="102">
        <f t="shared" si="13"/>
        <v>80</v>
      </c>
      <c r="M108" s="103">
        <f t="shared" si="10"/>
        <v>62.5</v>
      </c>
      <c r="N108" s="102">
        <f t="shared" si="16"/>
        <v>21.004799999999999</v>
      </c>
      <c r="O108" s="104">
        <f t="shared" si="11"/>
        <v>16.41</v>
      </c>
    </row>
    <row r="109" spans="1:15" s="1" customFormat="1" ht="15" customHeight="1" x14ac:dyDescent="0.25">
      <c r="A109" s="8">
        <v>25</v>
      </c>
      <c r="B109" s="173">
        <v>61490</v>
      </c>
      <c r="C109" s="176" t="s">
        <v>109</v>
      </c>
      <c r="D109" s="183">
        <v>217</v>
      </c>
      <c r="E109" s="179">
        <v>5.53</v>
      </c>
      <c r="F109" s="179">
        <v>18.89</v>
      </c>
      <c r="G109" s="179">
        <v>53</v>
      </c>
      <c r="H109" s="179">
        <v>22.58</v>
      </c>
      <c r="I109" s="32">
        <f t="shared" si="15"/>
        <v>3.9262999999999999</v>
      </c>
      <c r="J109" s="7"/>
      <c r="K109" s="101">
        <f t="shared" si="12"/>
        <v>217</v>
      </c>
      <c r="L109" s="102">
        <f t="shared" si="13"/>
        <v>164.0086</v>
      </c>
      <c r="M109" s="103">
        <f t="shared" si="10"/>
        <v>75.58</v>
      </c>
      <c r="N109" s="102">
        <f t="shared" si="16"/>
        <v>12.0001</v>
      </c>
      <c r="O109" s="104">
        <f t="shared" si="11"/>
        <v>5.53</v>
      </c>
    </row>
    <row r="110" spans="1:15" s="1" customFormat="1" ht="15" customHeight="1" x14ac:dyDescent="0.25">
      <c r="A110" s="8">
        <v>26</v>
      </c>
      <c r="B110" s="173">
        <v>61500</v>
      </c>
      <c r="C110" s="176" t="s">
        <v>110</v>
      </c>
      <c r="D110" s="183">
        <v>163</v>
      </c>
      <c r="E110" s="179">
        <v>9.82</v>
      </c>
      <c r="F110" s="179">
        <v>38.65</v>
      </c>
      <c r="G110" s="179">
        <v>42.94</v>
      </c>
      <c r="H110" s="179">
        <v>8.59</v>
      </c>
      <c r="I110" s="32">
        <f t="shared" si="15"/>
        <v>3.5029999999999997</v>
      </c>
      <c r="J110" s="7"/>
      <c r="K110" s="101">
        <f t="shared" si="12"/>
        <v>163</v>
      </c>
      <c r="L110" s="102">
        <f t="shared" si="13"/>
        <v>83.993899999999996</v>
      </c>
      <c r="M110" s="103">
        <f t="shared" si="10"/>
        <v>51.53</v>
      </c>
      <c r="N110" s="102">
        <f t="shared" si="16"/>
        <v>16.006600000000002</v>
      </c>
      <c r="O110" s="104">
        <f t="shared" si="11"/>
        <v>9.82</v>
      </c>
    </row>
    <row r="111" spans="1:15" s="1" customFormat="1" ht="15" customHeight="1" x14ac:dyDescent="0.25">
      <c r="A111" s="8">
        <v>27</v>
      </c>
      <c r="B111" s="173">
        <v>61510</v>
      </c>
      <c r="C111" s="176" t="s">
        <v>90</v>
      </c>
      <c r="D111" s="454"/>
      <c r="E111" s="420"/>
      <c r="F111" s="414"/>
      <c r="G111" s="425"/>
      <c r="H111" s="475"/>
      <c r="I111" s="455"/>
      <c r="J111" s="7"/>
      <c r="K111" s="419"/>
      <c r="L111" s="420"/>
      <c r="M111" s="414"/>
      <c r="N111" s="425"/>
      <c r="O111" s="421"/>
    </row>
    <row r="112" spans="1:15" s="1" customFormat="1" ht="15" customHeight="1" x14ac:dyDescent="0.25">
      <c r="A112" s="8">
        <v>28</v>
      </c>
      <c r="B112" s="172">
        <v>61520</v>
      </c>
      <c r="C112" s="176" t="s">
        <v>111</v>
      </c>
      <c r="D112" s="183">
        <v>205</v>
      </c>
      <c r="E112" s="179">
        <v>2.44</v>
      </c>
      <c r="F112" s="179">
        <v>16.100000000000001</v>
      </c>
      <c r="G112" s="179">
        <v>60</v>
      </c>
      <c r="H112" s="179">
        <v>21.46</v>
      </c>
      <c r="I112" s="32">
        <f t="shared" si="15"/>
        <v>4.0048000000000004</v>
      </c>
      <c r="J112" s="7"/>
      <c r="K112" s="101">
        <f t="shared" si="12"/>
        <v>205</v>
      </c>
      <c r="L112" s="102">
        <f t="shared" si="13"/>
        <v>166.99300000000002</v>
      </c>
      <c r="M112" s="103">
        <f t="shared" si="10"/>
        <v>81.460000000000008</v>
      </c>
      <c r="N112" s="102">
        <f t="shared" si="16"/>
        <v>5.0019999999999998</v>
      </c>
      <c r="O112" s="104">
        <f t="shared" si="11"/>
        <v>2.44</v>
      </c>
    </row>
    <row r="113" spans="1:15" s="1" customFormat="1" ht="15" customHeight="1" x14ac:dyDescent="0.25">
      <c r="A113" s="8">
        <v>29</v>
      </c>
      <c r="B113" s="173">
        <v>61540</v>
      </c>
      <c r="C113" s="175" t="s">
        <v>105</v>
      </c>
      <c r="D113" s="183">
        <v>157</v>
      </c>
      <c r="E113" s="179">
        <v>8.2799999999999994</v>
      </c>
      <c r="F113" s="179">
        <v>29.94</v>
      </c>
      <c r="G113" s="179">
        <v>52.87</v>
      </c>
      <c r="H113" s="179">
        <v>8.92</v>
      </c>
      <c r="I113" s="32">
        <f t="shared" si="15"/>
        <v>3.6246000000000005</v>
      </c>
      <c r="J113" s="7"/>
      <c r="K113" s="101">
        <f t="shared" si="12"/>
        <v>157</v>
      </c>
      <c r="L113" s="102">
        <f t="shared" si="13"/>
        <v>97.010300000000001</v>
      </c>
      <c r="M113" s="103">
        <f t="shared" si="10"/>
        <v>61.79</v>
      </c>
      <c r="N113" s="102">
        <f t="shared" si="16"/>
        <v>12.999599999999997</v>
      </c>
      <c r="O113" s="104">
        <f t="shared" si="11"/>
        <v>8.2799999999999994</v>
      </c>
    </row>
    <row r="114" spans="1:15" s="1" customFormat="1" ht="15" customHeight="1" x14ac:dyDescent="0.25">
      <c r="A114" s="8">
        <v>30</v>
      </c>
      <c r="B114" s="173">
        <v>61560</v>
      </c>
      <c r="C114" s="176" t="s">
        <v>114</v>
      </c>
      <c r="D114" s="183">
        <v>112</v>
      </c>
      <c r="E114" s="179">
        <v>7.14</v>
      </c>
      <c r="F114" s="179">
        <v>47.32</v>
      </c>
      <c r="G114" s="179">
        <v>41.07</v>
      </c>
      <c r="H114" s="182">
        <v>4.46</v>
      </c>
      <c r="I114" s="32">
        <f t="shared" si="15"/>
        <v>3.4281999999999999</v>
      </c>
      <c r="J114" s="7"/>
      <c r="K114" s="101">
        <f t="shared" si="12"/>
        <v>112</v>
      </c>
      <c r="L114" s="102">
        <f t="shared" si="13"/>
        <v>50.993600000000008</v>
      </c>
      <c r="M114" s="103">
        <f t="shared" si="10"/>
        <v>45.53</v>
      </c>
      <c r="N114" s="118">
        <f t="shared" si="16"/>
        <v>7.9967999999999995</v>
      </c>
      <c r="O114" s="104">
        <f t="shared" si="11"/>
        <v>7.14</v>
      </c>
    </row>
    <row r="115" spans="1:15" s="1" customFormat="1" ht="15" customHeight="1" thickBot="1" x14ac:dyDescent="0.3">
      <c r="A115" s="59">
        <v>31</v>
      </c>
      <c r="B115" s="174">
        <v>61570</v>
      </c>
      <c r="C115" s="171" t="s">
        <v>123</v>
      </c>
      <c r="D115" s="184">
        <v>99</v>
      </c>
      <c r="E115" s="180">
        <v>19.190000000000001</v>
      </c>
      <c r="F115" s="180">
        <v>42.42</v>
      </c>
      <c r="G115" s="180">
        <v>35.35</v>
      </c>
      <c r="H115" s="181">
        <v>3.03</v>
      </c>
      <c r="I115" s="60">
        <f t="shared" si="15"/>
        <v>3.2218999999999998</v>
      </c>
      <c r="J115" s="7"/>
      <c r="K115" s="105">
        <f t="shared" si="12"/>
        <v>99</v>
      </c>
      <c r="L115" s="106">
        <f t="shared" si="13"/>
        <v>37.996200000000002</v>
      </c>
      <c r="M115" s="107">
        <f t="shared" si="10"/>
        <v>38.380000000000003</v>
      </c>
      <c r="N115" s="106">
        <f t="shared" si="16"/>
        <v>18.998100000000001</v>
      </c>
      <c r="O115" s="108">
        <f t="shared" si="11"/>
        <v>19.190000000000001</v>
      </c>
    </row>
    <row r="116" spans="1:15" s="1" customFormat="1" ht="15" customHeight="1" thickBot="1" x14ac:dyDescent="0.3">
      <c r="A116" s="25"/>
      <c r="B116" s="49"/>
      <c r="C116" s="22" t="s">
        <v>106</v>
      </c>
      <c r="D116" s="26">
        <f>SUM(D117:D125)</f>
        <v>979</v>
      </c>
      <c r="E116" s="27">
        <v>12.683333333333332</v>
      </c>
      <c r="F116" s="27">
        <v>36.797777777777782</v>
      </c>
      <c r="G116" s="27">
        <v>39.37777777777778</v>
      </c>
      <c r="H116" s="27">
        <v>12.536250000000001</v>
      </c>
      <c r="I116" s="28">
        <f>AVERAGE(I117:I125)</f>
        <v>3.4898777777777776</v>
      </c>
      <c r="J116" s="7"/>
      <c r="K116" s="114">
        <f t="shared" si="12"/>
        <v>979</v>
      </c>
      <c r="L116" s="115">
        <f>SUM(L117:L125)</f>
        <v>495.01670000000007</v>
      </c>
      <c r="M116" s="116">
        <f t="shared" si="10"/>
        <v>51.914027777777783</v>
      </c>
      <c r="N116" s="115">
        <f>SUM(N117:N125)</f>
        <v>116.01450000000001</v>
      </c>
      <c r="O116" s="117">
        <f t="shared" si="11"/>
        <v>12.683333333333332</v>
      </c>
    </row>
    <row r="117" spans="1:15" s="1" customFormat="1" ht="15" customHeight="1" x14ac:dyDescent="0.25">
      <c r="A117" s="6">
        <v>1</v>
      </c>
      <c r="B117" s="197">
        <v>70020</v>
      </c>
      <c r="C117" s="192" t="s">
        <v>91</v>
      </c>
      <c r="D117" s="198">
        <v>108</v>
      </c>
      <c r="E117" s="199"/>
      <c r="F117" s="199">
        <v>32.409999999999997</v>
      </c>
      <c r="G117" s="199">
        <v>54.63</v>
      </c>
      <c r="H117" s="199">
        <v>12.96</v>
      </c>
      <c r="I117" s="31">
        <f t="shared" ref="I117:I125" si="17">(E117*2+F117*3+G117*4+H117*5)/100</f>
        <v>3.8055000000000003</v>
      </c>
      <c r="J117" s="7"/>
      <c r="K117" s="97">
        <f t="shared" si="12"/>
        <v>108</v>
      </c>
      <c r="L117" s="98">
        <f t="shared" si="13"/>
        <v>72.997200000000007</v>
      </c>
      <c r="M117" s="99">
        <f t="shared" si="10"/>
        <v>67.59</v>
      </c>
      <c r="N117" s="98">
        <f t="shared" si="16"/>
        <v>0</v>
      </c>
      <c r="O117" s="100">
        <f t="shared" si="11"/>
        <v>0</v>
      </c>
    </row>
    <row r="118" spans="1:15" s="1" customFormat="1" ht="15" customHeight="1" x14ac:dyDescent="0.25">
      <c r="A118" s="8">
        <v>2</v>
      </c>
      <c r="B118" s="186">
        <v>70110</v>
      </c>
      <c r="C118" s="193" t="s">
        <v>94</v>
      </c>
      <c r="D118" s="195">
        <v>74</v>
      </c>
      <c r="E118" s="189">
        <v>8.11</v>
      </c>
      <c r="F118" s="189">
        <v>28.38</v>
      </c>
      <c r="G118" s="189">
        <v>45.95</v>
      </c>
      <c r="H118" s="189">
        <v>17.57</v>
      </c>
      <c r="I118" s="32">
        <f t="shared" si="17"/>
        <v>3.7300999999999997</v>
      </c>
      <c r="J118" s="7"/>
      <c r="K118" s="101">
        <f t="shared" si="12"/>
        <v>74</v>
      </c>
      <c r="L118" s="102">
        <f t="shared" si="13"/>
        <v>47.004800000000003</v>
      </c>
      <c r="M118" s="103">
        <f t="shared" si="10"/>
        <v>63.52</v>
      </c>
      <c r="N118" s="102">
        <f t="shared" si="16"/>
        <v>6.0014000000000003</v>
      </c>
      <c r="O118" s="104">
        <f t="shared" si="11"/>
        <v>8.11</v>
      </c>
    </row>
    <row r="119" spans="1:15" s="1" customFormat="1" ht="15" customHeight="1" x14ac:dyDescent="0.25">
      <c r="A119" s="10">
        <v>3</v>
      </c>
      <c r="B119" s="186">
        <v>70021</v>
      </c>
      <c r="C119" s="193" t="s">
        <v>92</v>
      </c>
      <c r="D119" s="195">
        <v>88</v>
      </c>
      <c r="E119" s="189">
        <v>11.36</v>
      </c>
      <c r="F119" s="189">
        <v>52.27</v>
      </c>
      <c r="G119" s="189">
        <v>35.229999999999997</v>
      </c>
      <c r="H119" s="189">
        <v>1.1399999999999999</v>
      </c>
      <c r="I119" s="32">
        <f t="shared" si="17"/>
        <v>3.2614999999999998</v>
      </c>
      <c r="J119" s="7"/>
      <c r="K119" s="101">
        <f t="shared" si="12"/>
        <v>88</v>
      </c>
      <c r="L119" s="102">
        <f t="shared" si="13"/>
        <v>32.005600000000001</v>
      </c>
      <c r="M119" s="103">
        <f t="shared" si="10"/>
        <v>36.369999999999997</v>
      </c>
      <c r="N119" s="102">
        <f t="shared" si="16"/>
        <v>9.9968000000000004</v>
      </c>
      <c r="O119" s="104">
        <f t="shared" si="11"/>
        <v>11.36</v>
      </c>
    </row>
    <row r="120" spans="1:15" s="1" customFormat="1" ht="15" customHeight="1" x14ac:dyDescent="0.25">
      <c r="A120" s="8">
        <v>4</v>
      </c>
      <c r="B120" s="186">
        <v>70040</v>
      </c>
      <c r="C120" s="193" t="s">
        <v>93</v>
      </c>
      <c r="D120" s="195">
        <v>63</v>
      </c>
      <c r="E120" s="189">
        <v>17.46</v>
      </c>
      <c r="F120" s="189">
        <v>23.81</v>
      </c>
      <c r="G120" s="189">
        <v>38.1</v>
      </c>
      <c r="H120" s="189">
        <v>20.63</v>
      </c>
      <c r="I120" s="32">
        <f t="shared" si="17"/>
        <v>3.6189999999999998</v>
      </c>
      <c r="J120" s="7"/>
      <c r="K120" s="101">
        <f t="shared" si="12"/>
        <v>63</v>
      </c>
      <c r="L120" s="102">
        <f t="shared" si="13"/>
        <v>36.999900000000004</v>
      </c>
      <c r="M120" s="103">
        <f t="shared" si="10"/>
        <v>58.730000000000004</v>
      </c>
      <c r="N120" s="102">
        <f t="shared" si="16"/>
        <v>10.9998</v>
      </c>
      <c r="O120" s="104">
        <f t="shared" si="11"/>
        <v>17.46</v>
      </c>
    </row>
    <row r="121" spans="1:15" s="1" customFormat="1" ht="15" customHeight="1" x14ac:dyDescent="0.25">
      <c r="A121" s="8">
        <v>5</v>
      </c>
      <c r="B121" s="186">
        <v>70100</v>
      </c>
      <c r="C121" s="193" t="s">
        <v>124</v>
      </c>
      <c r="D121" s="195">
        <v>86</v>
      </c>
      <c r="E121" s="189">
        <v>15.12</v>
      </c>
      <c r="F121" s="189">
        <v>37.21</v>
      </c>
      <c r="G121" s="189">
        <v>36.049999999999997</v>
      </c>
      <c r="H121" s="189">
        <v>11.63</v>
      </c>
      <c r="I121" s="32">
        <f t="shared" si="17"/>
        <v>3.4422000000000001</v>
      </c>
      <c r="J121" s="7"/>
      <c r="K121" s="101">
        <f t="shared" si="12"/>
        <v>86</v>
      </c>
      <c r="L121" s="102">
        <f t="shared" si="13"/>
        <v>41.004799999999996</v>
      </c>
      <c r="M121" s="103">
        <f t="shared" si="10"/>
        <v>47.68</v>
      </c>
      <c r="N121" s="102">
        <f t="shared" si="16"/>
        <v>13.0032</v>
      </c>
      <c r="O121" s="104">
        <f t="shared" si="11"/>
        <v>15.12</v>
      </c>
    </row>
    <row r="122" spans="1:15" s="1" customFormat="1" ht="15" customHeight="1" x14ac:dyDescent="0.25">
      <c r="A122" s="8">
        <v>6</v>
      </c>
      <c r="B122" s="186">
        <v>70270</v>
      </c>
      <c r="C122" s="193" t="s">
        <v>95</v>
      </c>
      <c r="D122" s="195">
        <v>74</v>
      </c>
      <c r="E122" s="189">
        <v>10.81</v>
      </c>
      <c r="F122" s="189">
        <v>22.97</v>
      </c>
      <c r="G122" s="189">
        <v>43.24</v>
      </c>
      <c r="H122" s="189">
        <v>22.97</v>
      </c>
      <c r="I122" s="32">
        <f t="shared" si="17"/>
        <v>3.7834000000000003</v>
      </c>
      <c r="J122" s="7"/>
      <c r="K122" s="101">
        <f t="shared" si="12"/>
        <v>74</v>
      </c>
      <c r="L122" s="102">
        <f t="shared" si="13"/>
        <v>48.995400000000011</v>
      </c>
      <c r="M122" s="103">
        <f t="shared" si="10"/>
        <v>66.210000000000008</v>
      </c>
      <c r="N122" s="102">
        <f t="shared" si="16"/>
        <v>7.9994000000000005</v>
      </c>
      <c r="O122" s="104">
        <f t="shared" si="11"/>
        <v>10.81</v>
      </c>
    </row>
    <row r="123" spans="1:15" s="1" customFormat="1" ht="15" customHeight="1" x14ac:dyDescent="0.25">
      <c r="A123" s="8">
        <v>7</v>
      </c>
      <c r="B123" s="187">
        <v>70510</v>
      </c>
      <c r="C123" s="193" t="s">
        <v>96</v>
      </c>
      <c r="D123" s="195">
        <v>24</v>
      </c>
      <c r="E123" s="189">
        <v>25</v>
      </c>
      <c r="F123" s="189">
        <v>45.83</v>
      </c>
      <c r="G123" s="189">
        <v>29.17</v>
      </c>
      <c r="H123" s="189"/>
      <c r="I123" s="32">
        <f t="shared" si="17"/>
        <v>3.0417000000000001</v>
      </c>
      <c r="J123" s="7"/>
      <c r="K123" s="101">
        <f t="shared" si="12"/>
        <v>24</v>
      </c>
      <c r="L123" s="102">
        <f t="shared" si="13"/>
        <v>7.0008000000000008</v>
      </c>
      <c r="M123" s="103">
        <f t="shared" si="10"/>
        <v>29.17</v>
      </c>
      <c r="N123" s="102">
        <f t="shared" si="16"/>
        <v>6</v>
      </c>
      <c r="O123" s="109">
        <f t="shared" si="11"/>
        <v>25</v>
      </c>
    </row>
    <row r="124" spans="1:15" s="1" customFormat="1" ht="15" customHeight="1" x14ac:dyDescent="0.25">
      <c r="A124" s="8">
        <v>8</v>
      </c>
      <c r="B124" s="187">
        <v>10880</v>
      </c>
      <c r="C124" s="193" t="s">
        <v>113</v>
      </c>
      <c r="D124" s="195">
        <v>351</v>
      </c>
      <c r="E124" s="189">
        <v>13.68</v>
      </c>
      <c r="F124" s="189">
        <v>38.75</v>
      </c>
      <c r="G124" s="189">
        <v>39.6</v>
      </c>
      <c r="H124" s="189">
        <v>7.98</v>
      </c>
      <c r="I124" s="32">
        <f t="shared" si="17"/>
        <v>3.4190999999999998</v>
      </c>
      <c r="J124" s="7"/>
      <c r="K124" s="101">
        <f t="shared" si="12"/>
        <v>351</v>
      </c>
      <c r="L124" s="102">
        <f t="shared" si="13"/>
        <v>167.00579999999999</v>
      </c>
      <c r="M124" s="103">
        <f t="shared" si="10"/>
        <v>47.58</v>
      </c>
      <c r="N124" s="102">
        <f t="shared" si="16"/>
        <v>48.016800000000003</v>
      </c>
      <c r="O124" s="104">
        <f t="shared" si="11"/>
        <v>13.68</v>
      </c>
    </row>
    <row r="125" spans="1:15" s="1" customFormat="1" ht="15" customHeight="1" thickBot="1" x14ac:dyDescent="0.3">
      <c r="A125" s="61">
        <v>9</v>
      </c>
      <c r="B125" s="188">
        <v>10890</v>
      </c>
      <c r="C125" s="194" t="s">
        <v>115</v>
      </c>
      <c r="D125" s="196">
        <v>111</v>
      </c>
      <c r="E125" s="190">
        <v>12.61</v>
      </c>
      <c r="F125" s="190">
        <v>49.55</v>
      </c>
      <c r="G125" s="190">
        <v>32.43</v>
      </c>
      <c r="H125" s="191">
        <v>5.41</v>
      </c>
      <c r="I125" s="62">
        <f t="shared" si="17"/>
        <v>3.3064</v>
      </c>
      <c r="J125" s="7"/>
      <c r="K125" s="110">
        <f t="shared" si="12"/>
        <v>111</v>
      </c>
      <c r="L125" s="111">
        <f t="shared" si="13"/>
        <v>42.002400000000009</v>
      </c>
      <c r="M125" s="112">
        <f t="shared" si="10"/>
        <v>37.840000000000003</v>
      </c>
      <c r="N125" s="111">
        <f t="shared" si="16"/>
        <v>13.9971</v>
      </c>
      <c r="O125" s="113">
        <f t="shared" si="11"/>
        <v>12.61</v>
      </c>
    </row>
    <row r="126" spans="1:15" ht="15" customHeight="1" x14ac:dyDescent="0.25">
      <c r="A126" s="11"/>
      <c r="B126" s="11"/>
      <c r="C126" s="11"/>
      <c r="D126" s="551" t="s">
        <v>98</v>
      </c>
      <c r="E126" s="551"/>
      <c r="F126" s="551"/>
      <c r="G126" s="551"/>
      <c r="H126" s="552"/>
      <c r="I126" s="30">
        <f>AVERAGE(I7,I9:I17,I19:I30,I32:I48,I50:I68,I70:I82,I85:I115,I117:I125)</f>
        <v>3.3893779816513758</v>
      </c>
      <c r="J126" s="3"/>
      <c r="M126" s="16">
        <f>AVERAGE(M7,M9:M17,M19:M30,M32:M48,M50:M68,M70:M82,M85:M115,M117:M125)</f>
        <v>48.393981481481489</v>
      </c>
      <c r="N126" s="453"/>
      <c r="O126" s="258">
        <f>AVERAGE(O7,O9:O17,O19:O30,O32:O48,O50:O68,O70:O82,O85:O115,O117:O125)</f>
        <v>15.36759259259259</v>
      </c>
    </row>
    <row r="127" spans="1:15" ht="15" customHeight="1" x14ac:dyDescent="0.25">
      <c r="A127" s="11"/>
      <c r="B127" s="11"/>
      <c r="C127" s="11"/>
      <c r="D127" s="11"/>
      <c r="E127" s="12"/>
      <c r="F127" s="12"/>
      <c r="G127" s="13"/>
      <c r="H127" s="13"/>
      <c r="I127" s="14"/>
      <c r="J127" s="3"/>
      <c r="M127" s="54"/>
    </row>
    <row r="128" spans="1:15" x14ac:dyDescent="0.25">
      <c r="A128" s="3"/>
      <c r="B128" s="3"/>
      <c r="C128" s="3"/>
      <c r="D128" s="3"/>
      <c r="E128" s="3"/>
      <c r="F128" s="3"/>
      <c r="G128" s="3"/>
      <c r="H128" s="3"/>
      <c r="I128" s="4"/>
      <c r="J128" s="3"/>
    </row>
  </sheetData>
  <mergeCells count="9">
    <mergeCell ref="I4:I5"/>
    <mergeCell ref="D126:H126"/>
    <mergeCell ref="C2:D2"/>
    <mergeCell ref="A4:A5"/>
    <mergeCell ref="B4:B5"/>
    <mergeCell ref="C4:C5"/>
    <mergeCell ref="D4:D5"/>
    <mergeCell ref="E4:H4"/>
    <mergeCell ref="B6:C6"/>
  </mergeCells>
  <conditionalFormatting sqref="M7:M8 M84:M110 M10 M112:M125 M12:M82">
    <cfRule type="cellIs" dxfId="610" priority="731" operator="lessThan">
      <formula>50</formula>
    </cfRule>
    <cfRule type="cellIs" dxfId="609" priority="732" operator="between">
      <formula>50</formula>
      <formula>$M$6</formula>
    </cfRule>
    <cfRule type="cellIs" dxfId="608" priority="733" operator="between">
      <formula>$M$6</formula>
      <formula>90</formula>
    </cfRule>
    <cfRule type="cellIs" dxfId="607" priority="734" operator="between">
      <formula>90</formula>
      <formula>100</formula>
    </cfRule>
  </conditionalFormatting>
  <conditionalFormatting sqref="N7:O8 N112:O125 N84:O110 N10:O10 N12:O82">
    <cfRule type="cellIs" dxfId="606" priority="2" operator="equal">
      <formula>0</formula>
    </cfRule>
    <cfRule type="cellIs" dxfId="605" priority="3" operator="greaterThanOrEqual">
      <formula>9.99</formula>
    </cfRule>
    <cfRule type="cellIs" dxfId="598" priority="4" operator="between">
      <formula>0</formula>
      <formula>9.99</formula>
    </cfRule>
    <cfRule type="cellIs" dxfId="604" priority="1" operator="equal">
      <formula>"-"</formula>
    </cfRule>
  </conditionalFormatting>
  <conditionalFormatting sqref="I6:I126">
    <cfRule type="containsBlanks" dxfId="603" priority="722" stopIfTrue="1">
      <formula>LEN(TRIM(I6))=0</formula>
    </cfRule>
    <cfRule type="cellIs" dxfId="602" priority="723" stopIfTrue="1" operator="lessThan">
      <formula>3.5</formula>
    </cfRule>
    <cfRule type="cellIs" dxfId="601" priority="724" stopIfTrue="1" operator="between">
      <formula>3.5</formula>
      <formula>3.504</formula>
    </cfRule>
    <cfRule type="cellIs" dxfId="600" priority="725" stopIfTrue="1" operator="between">
      <formula>4.5</formula>
      <formula>3.5</formula>
    </cfRule>
    <cfRule type="cellIs" dxfId="599" priority="735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8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M5" sqref="M5"/>
    </sheetView>
  </sheetViews>
  <sheetFormatPr defaultRowHeight="15" x14ac:dyDescent="0.25"/>
  <cols>
    <col min="1" max="1" width="4.7109375" customWidth="1"/>
    <col min="2" max="2" width="9.7109375" customWidth="1"/>
    <col min="3" max="3" width="33.570312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201"/>
      <c r="L1" s="246" t="s">
        <v>134</v>
      </c>
    </row>
    <row r="2" spans="1:16" ht="18" customHeight="1" x14ac:dyDescent="0.25">
      <c r="A2" s="3"/>
      <c r="B2" s="3"/>
      <c r="C2" s="543" t="s">
        <v>97</v>
      </c>
      <c r="D2" s="543"/>
      <c r="E2" s="15"/>
      <c r="F2" s="15"/>
      <c r="G2" s="15"/>
      <c r="H2" s="15"/>
      <c r="I2" s="18">
        <v>2021</v>
      </c>
      <c r="J2" s="3"/>
      <c r="K2" s="19"/>
      <c r="L2" s="246" t="s">
        <v>136</v>
      </c>
    </row>
    <row r="3" spans="1:16" ht="18" customHeight="1" thickBot="1" x14ac:dyDescent="0.3">
      <c r="A3" s="3"/>
      <c r="B3" s="3"/>
      <c r="C3" s="3"/>
      <c r="D3" s="3"/>
      <c r="E3" s="3"/>
      <c r="F3" s="3"/>
      <c r="G3" s="3"/>
      <c r="H3" s="3"/>
      <c r="I3" s="4"/>
      <c r="J3" s="3"/>
      <c r="K3" s="203"/>
      <c r="L3" s="246" t="s">
        <v>138</v>
      </c>
    </row>
    <row r="4" spans="1:16" ht="18" customHeight="1" thickBot="1" x14ac:dyDescent="0.3">
      <c r="A4" s="532" t="s">
        <v>0</v>
      </c>
      <c r="B4" s="534" t="s">
        <v>1</v>
      </c>
      <c r="C4" s="536" t="s">
        <v>2</v>
      </c>
      <c r="D4" s="544" t="s">
        <v>3</v>
      </c>
      <c r="E4" s="546" t="s">
        <v>4</v>
      </c>
      <c r="F4" s="547"/>
      <c r="G4" s="547"/>
      <c r="H4" s="548"/>
      <c r="I4" s="539" t="s">
        <v>112</v>
      </c>
      <c r="J4" s="3"/>
      <c r="K4" s="5"/>
      <c r="L4" s="246" t="s">
        <v>137</v>
      </c>
    </row>
    <row r="5" spans="1:16" ht="30" customHeight="1" thickBot="1" x14ac:dyDescent="0.3">
      <c r="A5" s="533"/>
      <c r="B5" s="535"/>
      <c r="C5" s="537"/>
      <c r="D5" s="545"/>
      <c r="E5" s="17">
        <v>2</v>
      </c>
      <c r="F5" s="17">
        <v>3</v>
      </c>
      <c r="G5" s="17">
        <v>4</v>
      </c>
      <c r="H5" s="17">
        <v>5</v>
      </c>
      <c r="I5" s="540"/>
      <c r="J5" s="3"/>
      <c r="K5" s="90" t="s">
        <v>127</v>
      </c>
      <c r="L5" s="91" t="s">
        <v>128</v>
      </c>
      <c r="M5" s="91" t="s">
        <v>188</v>
      </c>
      <c r="N5" s="91" t="s">
        <v>130</v>
      </c>
      <c r="O5" s="92" t="s">
        <v>131</v>
      </c>
    </row>
    <row r="6" spans="1:16" ht="15" customHeight="1" thickBot="1" x14ac:dyDescent="0.3">
      <c r="A6" s="463">
        <f>A7+A17+A30+A48+A68+A83+A115+A125</f>
        <v>112</v>
      </c>
      <c r="B6" s="553" t="s">
        <v>135</v>
      </c>
      <c r="C6" s="554"/>
      <c r="D6" s="33">
        <f>D7+D8+D18+D31+D49+D69+D84+D116</f>
        <v>12341</v>
      </c>
      <c r="E6" s="81">
        <v>5.3401785714285719</v>
      </c>
      <c r="F6" s="81">
        <v>26.353571428571435</v>
      </c>
      <c r="G6" s="81">
        <v>47.258214285714295</v>
      </c>
      <c r="H6" s="81">
        <v>21.430636363636367</v>
      </c>
      <c r="I6" s="35">
        <v>3.88</v>
      </c>
      <c r="J6" s="7"/>
      <c r="K6" s="114">
        <f>D6</f>
        <v>12341</v>
      </c>
      <c r="L6" s="115">
        <f>L7+L8+L18+L31+L49+L69+L84+L116</f>
        <v>8673.0515000000014</v>
      </c>
      <c r="M6" s="116">
        <f t="shared" ref="M6:M69" si="0">G6+H6</f>
        <v>68.688850649350655</v>
      </c>
      <c r="N6" s="115">
        <f>N7+N8+N18+N31+N49+N69+N84+N116</f>
        <v>566.00040000000001</v>
      </c>
      <c r="O6" s="117">
        <f t="shared" ref="O6:O69" si="1">E6</f>
        <v>5.3401785714285719</v>
      </c>
      <c r="P6" s="54"/>
    </row>
    <row r="7" spans="1:16" ht="15" customHeight="1" thickBot="1" x14ac:dyDescent="0.3">
      <c r="A7" s="24">
        <v>1</v>
      </c>
      <c r="B7" s="49">
        <v>50050</v>
      </c>
      <c r="C7" s="43" t="s">
        <v>57</v>
      </c>
      <c r="D7" s="75">
        <v>76</v>
      </c>
      <c r="E7" s="67"/>
      <c r="F7" s="67">
        <v>27.63</v>
      </c>
      <c r="G7" s="67">
        <v>47.37</v>
      </c>
      <c r="H7" s="67">
        <v>25</v>
      </c>
      <c r="I7" s="34">
        <f>(E7*2+F7*3+G7*4+H7*5)/100</f>
        <v>3.9737</v>
      </c>
      <c r="J7" s="7"/>
      <c r="K7" s="93">
        <f t="shared" ref="K7:K70" si="2">D7</f>
        <v>76</v>
      </c>
      <c r="L7" s="94">
        <f t="shared" ref="L7:L70" si="3">M7*K7/100</f>
        <v>55.001200000000011</v>
      </c>
      <c r="M7" s="95">
        <f t="shared" si="0"/>
        <v>72.37</v>
      </c>
      <c r="N7" s="94">
        <f t="shared" ref="N7:N70" si="4">O7*K7/100</f>
        <v>0</v>
      </c>
      <c r="O7" s="96">
        <f t="shared" si="1"/>
        <v>0</v>
      </c>
      <c r="P7" s="54"/>
    </row>
    <row r="8" spans="1:16" ht="15" customHeight="1" thickBot="1" x14ac:dyDescent="0.3">
      <c r="A8" s="21"/>
      <c r="B8" s="49"/>
      <c r="C8" s="22" t="s">
        <v>99</v>
      </c>
      <c r="D8" s="23">
        <f>SUM(D9:D17)</f>
        <v>909</v>
      </c>
      <c r="E8" s="53">
        <v>3.5466666666666669</v>
      </c>
      <c r="F8" s="53">
        <v>21.61888888888889</v>
      </c>
      <c r="G8" s="53">
        <v>49.821111111111115</v>
      </c>
      <c r="H8" s="53">
        <v>25.01</v>
      </c>
      <c r="I8" s="52">
        <f>AVERAGE(I9:I17)</f>
        <v>3.9628444444444448</v>
      </c>
      <c r="J8" s="7"/>
      <c r="K8" s="114">
        <f t="shared" si="2"/>
        <v>909</v>
      </c>
      <c r="L8" s="115">
        <f>SUM(L9:L17)</f>
        <v>677.99029999999993</v>
      </c>
      <c r="M8" s="116">
        <f t="shared" si="0"/>
        <v>74.831111111111113</v>
      </c>
      <c r="N8" s="115">
        <f>SUM(N9:N17)</f>
        <v>33.989899999999999</v>
      </c>
      <c r="O8" s="117">
        <f t="shared" si="1"/>
        <v>3.5466666666666669</v>
      </c>
    </row>
    <row r="9" spans="1:16" s="1" customFormat="1" ht="15" customHeight="1" x14ac:dyDescent="0.25">
      <c r="A9" s="10">
        <v>1</v>
      </c>
      <c r="B9" s="36">
        <v>10003</v>
      </c>
      <c r="C9" s="71" t="s">
        <v>7</v>
      </c>
      <c r="D9" s="51">
        <v>49</v>
      </c>
      <c r="E9" s="58"/>
      <c r="F9" s="58">
        <v>4.08</v>
      </c>
      <c r="G9" s="58">
        <v>55.1</v>
      </c>
      <c r="H9" s="58">
        <v>40.82</v>
      </c>
      <c r="I9" s="57">
        <f t="shared" ref="I9:I17" si="5">(E9*2+F9*3+G9*4+H9*5)/100</f>
        <v>4.3673999999999999</v>
      </c>
      <c r="J9" s="7"/>
      <c r="K9" s="97">
        <f t="shared" si="2"/>
        <v>49</v>
      </c>
      <c r="L9" s="98">
        <f t="shared" si="3"/>
        <v>47.000799999999998</v>
      </c>
      <c r="M9" s="99">
        <f t="shared" si="0"/>
        <v>95.92</v>
      </c>
      <c r="N9" s="98">
        <f t="shared" si="4"/>
        <v>0</v>
      </c>
      <c r="O9" s="100">
        <f t="shared" si="1"/>
        <v>0</v>
      </c>
    </row>
    <row r="10" spans="1:16" s="1" customFormat="1" ht="15" customHeight="1" x14ac:dyDescent="0.25">
      <c r="A10" s="8">
        <v>2</v>
      </c>
      <c r="B10" s="37">
        <v>10002</v>
      </c>
      <c r="C10" s="72" t="s">
        <v>6</v>
      </c>
      <c r="D10" s="75">
        <v>98</v>
      </c>
      <c r="E10" s="67">
        <v>5.0999999999999996</v>
      </c>
      <c r="F10" s="67">
        <v>28.57</v>
      </c>
      <c r="G10" s="67">
        <v>48.98</v>
      </c>
      <c r="H10" s="67">
        <v>17.350000000000001</v>
      </c>
      <c r="I10" s="32">
        <f t="shared" si="5"/>
        <v>3.7858000000000001</v>
      </c>
      <c r="J10" s="7"/>
      <c r="K10" s="101">
        <f t="shared" si="2"/>
        <v>98</v>
      </c>
      <c r="L10" s="102">
        <f t="shared" si="3"/>
        <v>65.003399999999999</v>
      </c>
      <c r="M10" s="103">
        <f t="shared" si="0"/>
        <v>66.33</v>
      </c>
      <c r="N10" s="102">
        <f t="shared" si="4"/>
        <v>4.9979999999999993</v>
      </c>
      <c r="O10" s="104">
        <f t="shared" si="1"/>
        <v>5.0999999999999996</v>
      </c>
    </row>
    <row r="11" spans="1:16" s="1" customFormat="1" ht="15" customHeight="1" x14ac:dyDescent="0.25">
      <c r="A11" s="8">
        <v>3</v>
      </c>
      <c r="B11" s="37">
        <v>10090</v>
      </c>
      <c r="C11" s="73" t="s">
        <v>9</v>
      </c>
      <c r="D11" s="75">
        <v>181</v>
      </c>
      <c r="E11" s="67">
        <v>2.76</v>
      </c>
      <c r="F11" s="67">
        <v>15.47</v>
      </c>
      <c r="G11" s="67">
        <v>48.07</v>
      </c>
      <c r="H11" s="67">
        <v>33.700000000000003</v>
      </c>
      <c r="I11" s="32">
        <f t="shared" si="5"/>
        <v>4.1271000000000004</v>
      </c>
      <c r="J11" s="7"/>
      <c r="K11" s="101">
        <f t="shared" si="2"/>
        <v>181</v>
      </c>
      <c r="L11" s="102">
        <f t="shared" si="3"/>
        <v>148.00370000000004</v>
      </c>
      <c r="M11" s="103">
        <f t="shared" si="0"/>
        <v>81.77000000000001</v>
      </c>
      <c r="N11" s="102">
        <f t="shared" si="4"/>
        <v>4.9955999999999996</v>
      </c>
      <c r="O11" s="104">
        <f t="shared" si="1"/>
        <v>2.76</v>
      </c>
    </row>
    <row r="12" spans="1:16" s="1" customFormat="1" ht="15" customHeight="1" x14ac:dyDescent="0.25">
      <c r="A12" s="8">
        <v>4</v>
      </c>
      <c r="B12" s="37">
        <v>10004</v>
      </c>
      <c r="C12" s="73" t="s">
        <v>8</v>
      </c>
      <c r="D12" s="75">
        <v>114</v>
      </c>
      <c r="E12" s="67"/>
      <c r="F12" s="67">
        <v>5.26</v>
      </c>
      <c r="G12" s="67">
        <v>54.39</v>
      </c>
      <c r="H12" s="67">
        <v>40.35</v>
      </c>
      <c r="I12" s="32">
        <f t="shared" si="5"/>
        <v>4.3509000000000002</v>
      </c>
      <c r="J12" s="7"/>
      <c r="K12" s="101">
        <f t="shared" si="2"/>
        <v>114</v>
      </c>
      <c r="L12" s="102">
        <f t="shared" si="3"/>
        <v>108.00360000000001</v>
      </c>
      <c r="M12" s="103">
        <f t="shared" si="0"/>
        <v>94.740000000000009</v>
      </c>
      <c r="N12" s="102">
        <f t="shared" si="4"/>
        <v>0</v>
      </c>
      <c r="O12" s="104">
        <f t="shared" si="1"/>
        <v>0</v>
      </c>
    </row>
    <row r="13" spans="1:16" s="1" customFormat="1" ht="15" customHeight="1" x14ac:dyDescent="0.25">
      <c r="A13" s="8">
        <v>5</v>
      </c>
      <c r="B13" s="37">
        <v>10001</v>
      </c>
      <c r="C13" s="72" t="s">
        <v>5</v>
      </c>
      <c r="D13" s="75">
        <v>71</v>
      </c>
      <c r="E13" s="67"/>
      <c r="F13" s="67">
        <v>9.86</v>
      </c>
      <c r="G13" s="67">
        <v>52.11</v>
      </c>
      <c r="H13" s="67">
        <v>38.03</v>
      </c>
      <c r="I13" s="32">
        <f t="shared" si="5"/>
        <v>4.2816999999999998</v>
      </c>
      <c r="J13" s="7"/>
      <c r="K13" s="101">
        <f t="shared" si="2"/>
        <v>71</v>
      </c>
      <c r="L13" s="102">
        <f t="shared" si="3"/>
        <v>63.999399999999994</v>
      </c>
      <c r="M13" s="103">
        <f t="shared" si="0"/>
        <v>90.14</v>
      </c>
      <c r="N13" s="102">
        <f t="shared" si="4"/>
        <v>0</v>
      </c>
      <c r="O13" s="104">
        <f t="shared" si="1"/>
        <v>0</v>
      </c>
    </row>
    <row r="14" spans="1:16" s="1" customFormat="1" ht="15" customHeight="1" x14ac:dyDescent="0.25">
      <c r="A14" s="8">
        <v>6</v>
      </c>
      <c r="B14" s="37">
        <v>10120</v>
      </c>
      <c r="C14" s="73" t="s">
        <v>10</v>
      </c>
      <c r="D14" s="75">
        <v>83</v>
      </c>
      <c r="E14" s="67">
        <v>1.2</v>
      </c>
      <c r="F14" s="67">
        <v>43.37</v>
      </c>
      <c r="G14" s="67">
        <v>44.58</v>
      </c>
      <c r="H14" s="67">
        <v>10.84</v>
      </c>
      <c r="I14" s="32">
        <f t="shared" si="5"/>
        <v>3.6502999999999997</v>
      </c>
      <c r="J14" s="7"/>
      <c r="K14" s="101">
        <f t="shared" si="2"/>
        <v>83</v>
      </c>
      <c r="L14" s="102">
        <f t="shared" si="3"/>
        <v>45.998600000000003</v>
      </c>
      <c r="M14" s="103">
        <f t="shared" si="0"/>
        <v>55.42</v>
      </c>
      <c r="N14" s="102">
        <f t="shared" si="4"/>
        <v>0.996</v>
      </c>
      <c r="O14" s="104">
        <f t="shared" si="1"/>
        <v>1.2</v>
      </c>
    </row>
    <row r="15" spans="1:16" s="1" customFormat="1" ht="15" customHeight="1" x14ac:dyDescent="0.25">
      <c r="A15" s="8">
        <v>7</v>
      </c>
      <c r="B15" s="37">
        <v>10190</v>
      </c>
      <c r="C15" s="73" t="s">
        <v>11</v>
      </c>
      <c r="D15" s="75">
        <v>116</v>
      </c>
      <c r="E15" s="67">
        <v>2.59</v>
      </c>
      <c r="F15" s="67">
        <v>18.97</v>
      </c>
      <c r="G15" s="67">
        <v>51.72</v>
      </c>
      <c r="H15" s="67">
        <v>26.72</v>
      </c>
      <c r="I15" s="32">
        <f t="shared" si="5"/>
        <v>4.0256999999999996</v>
      </c>
      <c r="J15" s="7"/>
      <c r="K15" s="101">
        <f t="shared" si="2"/>
        <v>116</v>
      </c>
      <c r="L15" s="102">
        <f t="shared" si="3"/>
        <v>90.990399999999994</v>
      </c>
      <c r="M15" s="103">
        <f t="shared" si="0"/>
        <v>78.44</v>
      </c>
      <c r="N15" s="102">
        <f t="shared" si="4"/>
        <v>3.0044</v>
      </c>
      <c r="O15" s="104">
        <f t="shared" si="1"/>
        <v>2.59</v>
      </c>
    </row>
    <row r="16" spans="1:16" s="1" customFormat="1" ht="15" customHeight="1" x14ac:dyDescent="0.25">
      <c r="A16" s="8">
        <v>8</v>
      </c>
      <c r="B16" s="37">
        <v>10320</v>
      </c>
      <c r="C16" s="73" t="s">
        <v>12</v>
      </c>
      <c r="D16" s="75">
        <v>99</v>
      </c>
      <c r="E16" s="67">
        <v>13.13</v>
      </c>
      <c r="F16" s="67">
        <v>38.380000000000003</v>
      </c>
      <c r="G16" s="67">
        <v>42.42</v>
      </c>
      <c r="H16" s="70">
        <v>6.06</v>
      </c>
      <c r="I16" s="32">
        <f t="shared" si="5"/>
        <v>3.4138000000000006</v>
      </c>
      <c r="J16" s="7"/>
      <c r="K16" s="101">
        <f t="shared" si="2"/>
        <v>99</v>
      </c>
      <c r="L16" s="102">
        <f t="shared" si="3"/>
        <v>47.995200000000004</v>
      </c>
      <c r="M16" s="103">
        <f t="shared" si="0"/>
        <v>48.480000000000004</v>
      </c>
      <c r="N16" s="102">
        <f t="shared" si="4"/>
        <v>12.998700000000001</v>
      </c>
      <c r="O16" s="104">
        <f t="shared" si="1"/>
        <v>13.13</v>
      </c>
    </row>
    <row r="17" spans="1:15" s="1" customFormat="1" ht="15" customHeight="1" thickBot="1" x14ac:dyDescent="0.3">
      <c r="A17" s="9">
        <v>9</v>
      </c>
      <c r="B17" s="38">
        <v>10860</v>
      </c>
      <c r="C17" s="74" t="s">
        <v>116</v>
      </c>
      <c r="D17" s="76">
        <v>98</v>
      </c>
      <c r="E17" s="68">
        <v>7.14</v>
      </c>
      <c r="F17" s="68">
        <v>30.61</v>
      </c>
      <c r="G17" s="68">
        <v>51.02</v>
      </c>
      <c r="H17" s="69">
        <v>11.22</v>
      </c>
      <c r="I17" s="56">
        <f t="shared" si="5"/>
        <v>3.6629</v>
      </c>
      <c r="J17" s="7"/>
      <c r="K17" s="105">
        <f t="shared" si="2"/>
        <v>98</v>
      </c>
      <c r="L17" s="106">
        <f t="shared" si="3"/>
        <v>60.995200000000004</v>
      </c>
      <c r="M17" s="107">
        <f t="shared" si="0"/>
        <v>62.24</v>
      </c>
      <c r="N17" s="106">
        <f t="shared" si="4"/>
        <v>6.9971999999999994</v>
      </c>
      <c r="O17" s="108">
        <f t="shared" si="1"/>
        <v>7.14</v>
      </c>
    </row>
    <row r="18" spans="1:15" s="1" customFormat="1" ht="15" customHeight="1" thickBot="1" x14ac:dyDescent="0.3">
      <c r="A18" s="25"/>
      <c r="B18" s="50"/>
      <c r="C18" s="22" t="s">
        <v>100</v>
      </c>
      <c r="D18" s="26">
        <f>SUM(D19:D30)</f>
        <v>1165</v>
      </c>
      <c r="E18" s="27">
        <v>5.419999999999999</v>
      </c>
      <c r="F18" s="27">
        <v>24.2775</v>
      </c>
      <c r="G18" s="27">
        <v>47.529166666666669</v>
      </c>
      <c r="H18" s="27">
        <v>22.774166666666662</v>
      </c>
      <c r="I18" s="28">
        <f>AVERAGE(I19:I30)</f>
        <v>3.8766000000000003</v>
      </c>
      <c r="J18" s="55"/>
      <c r="K18" s="114">
        <f t="shared" si="2"/>
        <v>1165</v>
      </c>
      <c r="L18" s="115">
        <f>SUM(L19:L30)</f>
        <v>841.0100000000001</v>
      </c>
      <c r="M18" s="116">
        <f t="shared" si="0"/>
        <v>70.303333333333327</v>
      </c>
      <c r="N18" s="115">
        <f>SUM(N19:N30)</f>
        <v>56.005200000000002</v>
      </c>
      <c r="O18" s="117">
        <f t="shared" si="1"/>
        <v>5.419999999999999</v>
      </c>
    </row>
    <row r="19" spans="1:15" s="1" customFormat="1" ht="15" customHeight="1" x14ac:dyDescent="0.25">
      <c r="A19" s="10">
        <v>1</v>
      </c>
      <c r="B19" s="36">
        <v>20040</v>
      </c>
      <c r="C19" s="44" t="s">
        <v>13</v>
      </c>
      <c r="D19" s="77">
        <v>57</v>
      </c>
      <c r="E19" s="66">
        <v>5.26</v>
      </c>
      <c r="F19" s="66">
        <v>28.07</v>
      </c>
      <c r="G19" s="66">
        <v>42.11</v>
      </c>
      <c r="H19" s="66">
        <v>24.56</v>
      </c>
      <c r="I19" s="57">
        <f t="shared" ref="I19:I30" si="6">(E19*2+F19*3+G19*4+H19*5)/100</f>
        <v>3.8597000000000001</v>
      </c>
      <c r="J19" s="7"/>
      <c r="K19" s="97">
        <f t="shared" si="2"/>
        <v>57</v>
      </c>
      <c r="L19" s="98">
        <f t="shared" si="3"/>
        <v>38.001899999999999</v>
      </c>
      <c r="M19" s="99">
        <f t="shared" si="0"/>
        <v>66.67</v>
      </c>
      <c r="N19" s="98">
        <f t="shared" si="4"/>
        <v>2.9981999999999998</v>
      </c>
      <c r="O19" s="100">
        <f t="shared" si="1"/>
        <v>5.26</v>
      </c>
    </row>
    <row r="20" spans="1:15" s="1" customFormat="1" ht="15" customHeight="1" x14ac:dyDescent="0.25">
      <c r="A20" s="8">
        <v>2</v>
      </c>
      <c r="B20" s="37">
        <v>20061</v>
      </c>
      <c r="C20" s="45" t="s">
        <v>14</v>
      </c>
      <c r="D20" s="75">
        <v>66</v>
      </c>
      <c r="E20" s="67">
        <v>3.03</v>
      </c>
      <c r="F20" s="67">
        <v>16.670000000000002</v>
      </c>
      <c r="G20" s="67">
        <v>56.06</v>
      </c>
      <c r="H20" s="67">
        <v>24.24</v>
      </c>
      <c r="I20" s="32">
        <f t="shared" si="6"/>
        <v>4.0151000000000003</v>
      </c>
      <c r="J20" s="7"/>
      <c r="K20" s="101">
        <f t="shared" si="2"/>
        <v>66</v>
      </c>
      <c r="L20" s="102">
        <f t="shared" si="3"/>
        <v>52.998000000000005</v>
      </c>
      <c r="M20" s="103">
        <f t="shared" si="0"/>
        <v>80.3</v>
      </c>
      <c r="N20" s="102">
        <f t="shared" si="4"/>
        <v>1.9997999999999998</v>
      </c>
      <c r="O20" s="104">
        <f t="shared" si="1"/>
        <v>3.03</v>
      </c>
    </row>
    <row r="21" spans="1:15" s="1" customFormat="1" ht="15" customHeight="1" x14ac:dyDescent="0.25">
      <c r="A21" s="8">
        <v>3</v>
      </c>
      <c r="B21" s="37">
        <v>21020</v>
      </c>
      <c r="C21" s="45" t="s">
        <v>22</v>
      </c>
      <c r="D21" s="75">
        <v>94</v>
      </c>
      <c r="E21" s="67"/>
      <c r="F21" s="67">
        <v>14.89</v>
      </c>
      <c r="G21" s="67">
        <v>52.13</v>
      </c>
      <c r="H21" s="67">
        <v>32.979999999999997</v>
      </c>
      <c r="I21" s="32">
        <f t="shared" si="6"/>
        <v>4.1808999999999994</v>
      </c>
      <c r="J21" s="7"/>
      <c r="K21" s="101">
        <f t="shared" si="2"/>
        <v>94</v>
      </c>
      <c r="L21" s="102">
        <f t="shared" si="3"/>
        <v>80.003399999999999</v>
      </c>
      <c r="M21" s="103">
        <f t="shared" si="0"/>
        <v>85.11</v>
      </c>
      <c r="N21" s="102">
        <f t="shared" si="4"/>
        <v>0</v>
      </c>
      <c r="O21" s="104">
        <f t="shared" si="1"/>
        <v>0</v>
      </c>
    </row>
    <row r="22" spans="1:15" s="1" customFormat="1" ht="15" customHeight="1" x14ac:dyDescent="0.25">
      <c r="A22" s="8">
        <v>4</v>
      </c>
      <c r="B22" s="36">
        <v>20060</v>
      </c>
      <c r="C22" s="44" t="s">
        <v>117</v>
      </c>
      <c r="D22" s="75">
        <v>158</v>
      </c>
      <c r="E22" s="67">
        <v>0.63</v>
      </c>
      <c r="F22" s="67">
        <v>11.39</v>
      </c>
      <c r="G22" s="67">
        <v>44.94</v>
      </c>
      <c r="H22" s="67">
        <v>43.04</v>
      </c>
      <c r="I22" s="32">
        <f t="shared" si="6"/>
        <v>4.3038999999999996</v>
      </c>
      <c r="J22" s="7"/>
      <c r="K22" s="101">
        <f t="shared" si="2"/>
        <v>158</v>
      </c>
      <c r="L22" s="102">
        <f t="shared" si="3"/>
        <v>139.00839999999999</v>
      </c>
      <c r="M22" s="103">
        <f t="shared" si="0"/>
        <v>87.97999999999999</v>
      </c>
      <c r="N22" s="102">
        <f t="shared" si="4"/>
        <v>0.99540000000000006</v>
      </c>
      <c r="O22" s="104">
        <f t="shared" si="1"/>
        <v>0.63</v>
      </c>
    </row>
    <row r="23" spans="1:15" s="1" customFormat="1" ht="15" customHeight="1" x14ac:dyDescent="0.25">
      <c r="A23" s="8">
        <v>5</v>
      </c>
      <c r="B23" s="37">
        <v>20400</v>
      </c>
      <c r="C23" s="47" t="s">
        <v>16</v>
      </c>
      <c r="D23" s="75">
        <v>144</v>
      </c>
      <c r="E23" s="67"/>
      <c r="F23" s="67">
        <v>16.670000000000002</v>
      </c>
      <c r="G23" s="67">
        <v>45.83</v>
      </c>
      <c r="H23" s="67">
        <v>37.5</v>
      </c>
      <c r="I23" s="32">
        <f t="shared" si="6"/>
        <v>4.2082999999999995</v>
      </c>
      <c r="J23" s="7"/>
      <c r="K23" s="101">
        <f t="shared" si="2"/>
        <v>144</v>
      </c>
      <c r="L23" s="102">
        <f t="shared" si="3"/>
        <v>119.99520000000001</v>
      </c>
      <c r="M23" s="103">
        <f t="shared" si="0"/>
        <v>83.33</v>
      </c>
      <c r="N23" s="102">
        <f t="shared" si="4"/>
        <v>0</v>
      </c>
      <c r="O23" s="104">
        <f t="shared" si="1"/>
        <v>0</v>
      </c>
    </row>
    <row r="24" spans="1:15" s="1" customFormat="1" ht="15" customHeight="1" x14ac:dyDescent="0.25">
      <c r="A24" s="8">
        <v>6</v>
      </c>
      <c r="B24" s="37">
        <v>20080</v>
      </c>
      <c r="C24" s="45" t="s">
        <v>15</v>
      </c>
      <c r="D24" s="75">
        <v>80</v>
      </c>
      <c r="E24" s="67">
        <v>6.25</v>
      </c>
      <c r="F24" s="67">
        <v>36.25</v>
      </c>
      <c r="G24" s="67">
        <v>47.5</v>
      </c>
      <c r="H24" s="67">
        <v>10</v>
      </c>
      <c r="I24" s="32">
        <f t="shared" si="6"/>
        <v>3.6124999999999998</v>
      </c>
      <c r="J24" s="7"/>
      <c r="K24" s="101">
        <f t="shared" si="2"/>
        <v>80</v>
      </c>
      <c r="L24" s="102">
        <f t="shared" si="3"/>
        <v>46</v>
      </c>
      <c r="M24" s="103">
        <f t="shared" si="0"/>
        <v>57.5</v>
      </c>
      <c r="N24" s="102">
        <f t="shared" si="4"/>
        <v>5</v>
      </c>
      <c r="O24" s="104">
        <f t="shared" si="1"/>
        <v>6.25</v>
      </c>
    </row>
    <row r="25" spans="1:15" s="1" customFormat="1" ht="15" customHeight="1" x14ac:dyDescent="0.25">
      <c r="A25" s="8">
        <v>7</v>
      </c>
      <c r="B25" s="37">
        <v>20460</v>
      </c>
      <c r="C25" s="45" t="s">
        <v>17</v>
      </c>
      <c r="D25" s="75">
        <v>100</v>
      </c>
      <c r="E25" s="67">
        <v>10</v>
      </c>
      <c r="F25" s="67">
        <v>32</v>
      </c>
      <c r="G25" s="67">
        <v>48</v>
      </c>
      <c r="H25" s="67">
        <v>10</v>
      </c>
      <c r="I25" s="32">
        <f t="shared" si="6"/>
        <v>3.58</v>
      </c>
      <c r="J25" s="7"/>
      <c r="K25" s="101">
        <f t="shared" si="2"/>
        <v>100</v>
      </c>
      <c r="L25" s="102">
        <f t="shared" si="3"/>
        <v>58</v>
      </c>
      <c r="M25" s="103">
        <f t="shared" si="0"/>
        <v>58</v>
      </c>
      <c r="N25" s="102">
        <f t="shared" si="4"/>
        <v>10</v>
      </c>
      <c r="O25" s="104">
        <f t="shared" si="1"/>
        <v>10</v>
      </c>
    </row>
    <row r="26" spans="1:15" s="1" customFormat="1" ht="15" customHeight="1" x14ac:dyDescent="0.25">
      <c r="A26" s="8">
        <v>8</v>
      </c>
      <c r="B26" s="37">
        <v>20550</v>
      </c>
      <c r="C26" s="45" t="s">
        <v>18</v>
      </c>
      <c r="D26" s="75">
        <v>93</v>
      </c>
      <c r="E26" s="67">
        <v>9.68</v>
      </c>
      <c r="F26" s="67">
        <v>33.33</v>
      </c>
      <c r="G26" s="67">
        <v>44.09</v>
      </c>
      <c r="H26" s="67">
        <v>12.9</v>
      </c>
      <c r="I26" s="32">
        <f t="shared" si="6"/>
        <v>3.6021000000000005</v>
      </c>
      <c r="J26" s="7"/>
      <c r="K26" s="101">
        <f t="shared" si="2"/>
        <v>93</v>
      </c>
      <c r="L26" s="102">
        <f t="shared" si="3"/>
        <v>53.000700000000009</v>
      </c>
      <c r="M26" s="103">
        <f t="shared" si="0"/>
        <v>56.99</v>
      </c>
      <c r="N26" s="102">
        <f t="shared" si="4"/>
        <v>9.0023999999999997</v>
      </c>
      <c r="O26" s="104">
        <f t="shared" si="1"/>
        <v>9.68</v>
      </c>
    </row>
    <row r="27" spans="1:15" s="1" customFormat="1" ht="15" customHeight="1" x14ac:dyDescent="0.25">
      <c r="A27" s="8">
        <v>9</v>
      </c>
      <c r="B27" s="37">
        <v>20630</v>
      </c>
      <c r="C27" s="45" t="s">
        <v>19</v>
      </c>
      <c r="D27" s="75">
        <v>103</v>
      </c>
      <c r="E27" s="67">
        <v>5.83</v>
      </c>
      <c r="F27" s="67">
        <v>25.24</v>
      </c>
      <c r="G27" s="67">
        <v>52.43</v>
      </c>
      <c r="H27" s="67">
        <v>16.5</v>
      </c>
      <c r="I27" s="32">
        <f t="shared" si="6"/>
        <v>3.7960000000000003</v>
      </c>
      <c r="J27" s="7"/>
      <c r="K27" s="101">
        <f t="shared" si="2"/>
        <v>103</v>
      </c>
      <c r="L27" s="102">
        <f t="shared" si="3"/>
        <v>70.997900000000016</v>
      </c>
      <c r="M27" s="103">
        <f t="shared" si="0"/>
        <v>68.930000000000007</v>
      </c>
      <c r="N27" s="102">
        <f t="shared" si="4"/>
        <v>6.0049000000000001</v>
      </c>
      <c r="O27" s="104">
        <f t="shared" si="1"/>
        <v>5.83</v>
      </c>
    </row>
    <row r="28" spans="1:15" s="1" customFormat="1" ht="15" customHeight="1" x14ac:dyDescent="0.25">
      <c r="A28" s="8">
        <v>10</v>
      </c>
      <c r="B28" s="37">
        <v>20810</v>
      </c>
      <c r="C28" s="45" t="s">
        <v>20</v>
      </c>
      <c r="D28" s="75">
        <v>89</v>
      </c>
      <c r="E28" s="67">
        <v>12.36</v>
      </c>
      <c r="F28" s="67">
        <v>30.34</v>
      </c>
      <c r="G28" s="67">
        <v>47.19</v>
      </c>
      <c r="H28" s="67">
        <v>10.11</v>
      </c>
      <c r="I28" s="32">
        <f t="shared" si="6"/>
        <v>3.5505</v>
      </c>
      <c r="J28" s="7"/>
      <c r="K28" s="101">
        <f t="shared" si="2"/>
        <v>89</v>
      </c>
      <c r="L28" s="102">
        <f t="shared" si="3"/>
        <v>50.997</v>
      </c>
      <c r="M28" s="103">
        <f t="shared" si="0"/>
        <v>57.3</v>
      </c>
      <c r="N28" s="102">
        <f t="shared" si="4"/>
        <v>11.000399999999999</v>
      </c>
      <c r="O28" s="104">
        <f t="shared" si="1"/>
        <v>12.36</v>
      </c>
    </row>
    <row r="29" spans="1:15" s="1" customFormat="1" ht="15" customHeight="1" x14ac:dyDescent="0.25">
      <c r="A29" s="8">
        <v>11</v>
      </c>
      <c r="B29" s="37">
        <v>20900</v>
      </c>
      <c r="C29" s="45" t="s">
        <v>21</v>
      </c>
      <c r="D29" s="75">
        <v>124</v>
      </c>
      <c r="E29" s="67">
        <v>3.23</v>
      </c>
      <c r="F29" s="67">
        <v>20.16</v>
      </c>
      <c r="G29" s="67">
        <v>53.23</v>
      </c>
      <c r="H29" s="67">
        <v>23.39</v>
      </c>
      <c r="I29" s="32">
        <f t="shared" si="6"/>
        <v>3.9681000000000002</v>
      </c>
      <c r="J29" s="7"/>
      <c r="K29" s="101">
        <f t="shared" si="2"/>
        <v>124</v>
      </c>
      <c r="L29" s="102">
        <f t="shared" si="3"/>
        <v>95.008800000000008</v>
      </c>
      <c r="M29" s="103">
        <f t="shared" si="0"/>
        <v>76.62</v>
      </c>
      <c r="N29" s="102">
        <f t="shared" si="4"/>
        <v>4.0051999999999994</v>
      </c>
      <c r="O29" s="104">
        <f t="shared" si="1"/>
        <v>3.23</v>
      </c>
    </row>
    <row r="30" spans="1:15" s="1" customFormat="1" ht="15" customHeight="1" thickBot="1" x14ac:dyDescent="0.3">
      <c r="A30" s="8">
        <v>12</v>
      </c>
      <c r="B30" s="37">
        <v>21350</v>
      </c>
      <c r="C30" s="45" t="s">
        <v>23</v>
      </c>
      <c r="D30" s="76">
        <v>57</v>
      </c>
      <c r="E30" s="68">
        <v>8.77</v>
      </c>
      <c r="F30" s="68">
        <v>26.32</v>
      </c>
      <c r="G30" s="68">
        <v>36.840000000000003</v>
      </c>
      <c r="H30" s="69">
        <v>28.07</v>
      </c>
      <c r="I30" s="32">
        <f t="shared" si="6"/>
        <v>3.8421000000000003</v>
      </c>
      <c r="J30" s="7"/>
      <c r="K30" s="105">
        <f t="shared" si="2"/>
        <v>57</v>
      </c>
      <c r="L30" s="106">
        <f t="shared" si="3"/>
        <v>36.998699999999999</v>
      </c>
      <c r="M30" s="107">
        <f t="shared" si="0"/>
        <v>64.91</v>
      </c>
      <c r="N30" s="106">
        <f t="shared" si="4"/>
        <v>4.9988999999999999</v>
      </c>
      <c r="O30" s="108">
        <f t="shared" si="1"/>
        <v>8.77</v>
      </c>
    </row>
    <row r="31" spans="1:15" s="1" customFormat="1" ht="15" customHeight="1" thickBot="1" x14ac:dyDescent="0.3">
      <c r="A31" s="25"/>
      <c r="B31" s="49"/>
      <c r="C31" s="22" t="s">
        <v>101</v>
      </c>
      <c r="D31" s="26">
        <f>SUM(D32:D48)</f>
        <v>1674</v>
      </c>
      <c r="E31" s="63">
        <v>7.9047058823529408</v>
      </c>
      <c r="F31" s="27">
        <v>33.259411764705881</v>
      </c>
      <c r="G31" s="27">
        <v>42.180000000000007</v>
      </c>
      <c r="H31" s="27">
        <v>16.654117647058825</v>
      </c>
      <c r="I31" s="64">
        <f>AVERAGE(I32:I48)</f>
        <v>3.6757823529411766</v>
      </c>
      <c r="J31" s="7"/>
      <c r="K31" s="114">
        <f t="shared" si="2"/>
        <v>1674</v>
      </c>
      <c r="L31" s="115">
        <f>SUM(L32:L48)</f>
        <v>996.99409999999989</v>
      </c>
      <c r="M31" s="116">
        <f t="shared" si="0"/>
        <v>58.834117647058832</v>
      </c>
      <c r="N31" s="115">
        <f>SUM(N32:N48)</f>
        <v>126.9879</v>
      </c>
      <c r="O31" s="117">
        <f t="shared" si="1"/>
        <v>7.9047058823529408</v>
      </c>
    </row>
    <row r="32" spans="1:15" s="1" customFormat="1" ht="15" customHeight="1" x14ac:dyDescent="0.25">
      <c r="A32" s="10">
        <v>1</v>
      </c>
      <c r="B32" s="36">
        <v>30070</v>
      </c>
      <c r="C32" s="44" t="s">
        <v>25</v>
      </c>
      <c r="D32" s="77">
        <v>134</v>
      </c>
      <c r="E32" s="66">
        <v>3.73</v>
      </c>
      <c r="F32" s="66">
        <v>31.34</v>
      </c>
      <c r="G32" s="66">
        <v>42.54</v>
      </c>
      <c r="H32" s="66">
        <v>22.39</v>
      </c>
      <c r="I32" s="57">
        <f t="shared" ref="I32:I48" si="7">(E32*2+F32*3+G32*4+H32*5)/100</f>
        <v>3.8358999999999996</v>
      </c>
      <c r="J32" s="7"/>
      <c r="K32" s="97">
        <f t="shared" si="2"/>
        <v>134</v>
      </c>
      <c r="L32" s="98">
        <f t="shared" si="3"/>
        <v>87.006200000000007</v>
      </c>
      <c r="M32" s="99">
        <f t="shared" si="0"/>
        <v>64.930000000000007</v>
      </c>
      <c r="N32" s="98">
        <f t="shared" si="4"/>
        <v>4.9981999999999998</v>
      </c>
      <c r="O32" s="100">
        <f t="shared" si="1"/>
        <v>3.73</v>
      </c>
    </row>
    <row r="33" spans="1:15" s="1" customFormat="1" ht="15" customHeight="1" x14ac:dyDescent="0.25">
      <c r="A33" s="8">
        <v>2</v>
      </c>
      <c r="B33" s="37">
        <v>30480</v>
      </c>
      <c r="C33" s="45" t="s">
        <v>118</v>
      </c>
      <c r="D33" s="75">
        <v>114</v>
      </c>
      <c r="E33" s="67">
        <v>1.75</v>
      </c>
      <c r="F33" s="67">
        <v>35.96</v>
      </c>
      <c r="G33" s="67">
        <v>44.74</v>
      </c>
      <c r="H33" s="67">
        <v>17.54</v>
      </c>
      <c r="I33" s="32">
        <f t="shared" si="7"/>
        <v>3.7804000000000002</v>
      </c>
      <c r="J33" s="7"/>
      <c r="K33" s="101">
        <f t="shared" si="2"/>
        <v>114</v>
      </c>
      <c r="L33" s="102">
        <f t="shared" si="3"/>
        <v>70.999200000000002</v>
      </c>
      <c r="M33" s="103">
        <f t="shared" si="0"/>
        <v>62.28</v>
      </c>
      <c r="N33" s="102">
        <f t="shared" si="4"/>
        <v>1.9950000000000001</v>
      </c>
      <c r="O33" s="104">
        <f t="shared" si="1"/>
        <v>1.75</v>
      </c>
    </row>
    <row r="34" spans="1:15" s="1" customFormat="1" ht="15" customHeight="1" x14ac:dyDescent="0.25">
      <c r="A34" s="8">
        <v>3</v>
      </c>
      <c r="B34" s="37">
        <v>30460</v>
      </c>
      <c r="C34" s="45" t="s">
        <v>30</v>
      </c>
      <c r="D34" s="75">
        <v>114</v>
      </c>
      <c r="E34" s="67">
        <v>0.88</v>
      </c>
      <c r="F34" s="67">
        <v>36.840000000000003</v>
      </c>
      <c r="G34" s="67">
        <v>49.12</v>
      </c>
      <c r="H34" s="67">
        <v>13.16</v>
      </c>
      <c r="I34" s="32">
        <f t="shared" si="7"/>
        <v>3.7456</v>
      </c>
      <c r="J34" s="7"/>
      <c r="K34" s="101">
        <f t="shared" si="2"/>
        <v>114</v>
      </c>
      <c r="L34" s="102">
        <f t="shared" si="3"/>
        <v>70.999200000000002</v>
      </c>
      <c r="M34" s="103">
        <f t="shared" si="0"/>
        <v>62.28</v>
      </c>
      <c r="N34" s="102">
        <f t="shared" si="4"/>
        <v>1.0032000000000001</v>
      </c>
      <c r="O34" s="104">
        <f t="shared" si="1"/>
        <v>0.88</v>
      </c>
    </row>
    <row r="35" spans="1:15" s="1" customFormat="1" ht="15" customHeight="1" x14ac:dyDescent="0.25">
      <c r="A35" s="8">
        <v>4</v>
      </c>
      <c r="B35" s="37">
        <v>30030</v>
      </c>
      <c r="C35" s="45" t="s">
        <v>24</v>
      </c>
      <c r="D35" s="75">
        <v>101</v>
      </c>
      <c r="E35" s="67">
        <v>5.94</v>
      </c>
      <c r="F35" s="67">
        <v>26.73</v>
      </c>
      <c r="G35" s="67">
        <v>39.6</v>
      </c>
      <c r="H35" s="67">
        <v>27.72</v>
      </c>
      <c r="I35" s="32">
        <f t="shared" si="7"/>
        <v>3.8906999999999998</v>
      </c>
      <c r="J35" s="7"/>
      <c r="K35" s="101">
        <f t="shared" si="2"/>
        <v>101</v>
      </c>
      <c r="L35" s="102">
        <f t="shared" si="3"/>
        <v>67.993200000000002</v>
      </c>
      <c r="M35" s="103">
        <f t="shared" si="0"/>
        <v>67.319999999999993</v>
      </c>
      <c r="N35" s="102">
        <f t="shared" si="4"/>
        <v>5.9994000000000005</v>
      </c>
      <c r="O35" s="104">
        <f t="shared" si="1"/>
        <v>5.94</v>
      </c>
    </row>
    <row r="36" spans="1:15" s="1" customFormat="1" ht="15" customHeight="1" x14ac:dyDescent="0.25">
      <c r="A36" s="8">
        <v>5</v>
      </c>
      <c r="B36" s="37">
        <v>31000</v>
      </c>
      <c r="C36" s="45" t="s">
        <v>38</v>
      </c>
      <c r="D36" s="75">
        <v>99</v>
      </c>
      <c r="E36" s="67">
        <v>8.08</v>
      </c>
      <c r="F36" s="67">
        <v>35.35</v>
      </c>
      <c r="G36" s="67">
        <v>47.47</v>
      </c>
      <c r="H36" s="67">
        <v>9.09</v>
      </c>
      <c r="I36" s="32">
        <f t="shared" si="7"/>
        <v>3.5754000000000001</v>
      </c>
      <c r="J36" s="7"/>
      <c r="K36" s="101">
        <f t="shared" si="2"/>
        <v>99</v>
      </c>
      <c r="L36" s="102">
        <f t="shared" si="3"/>
        <v>55.994400000000006</v>
      </c>
      <c r="M36" s="103">
        <f t="shared" si="0"/>
        <v>56.56</v>
      </c>
      <c r="N36" s="102">
        <f t="shared" si="4"/>
        <v>7.9991999999999992</v>
      </c>
      <c r="O36" s="104">
        <f t="shared" si="1"/>
        <v>8.08</v>
      </c>
    </row>
    <row r="37" spans="1:15" s="1" customFormat="1" ht="15" customHeight="1" x14ac:dyDescent="0.25">
      <c r="A37" s="8">
        <v>6</v>
      </c>
      <c r="B37" s="37">
        <v>30130</v>
      </c>
      <c r="C37" s="45" t="s">
        <v>26</v>
      </c>
      <c r="D37" s="75">
        <v>62</v>
      </c>
      <c r="E37" s="67">
        <v>20.97</v>
      </c>
      <c r="F37" s="67">
        <v>20.97</v>
      </c>
      <c r="G37" s="67">
        <v>41.94</v>
      </c>
      <c r="H37" s="67">
        <v>16.13</v>
      </c>
      <c r="I37" s="32">
        <f t="shared" si="7"/>
        <v>3.5326</v>
      </c>
      <c r="J37" s="7"/>
      <c r="K37" s="101">
        <f t="shared" si="2"/>
        <v>62</v>
      </c>
      <c r="L37" s="102">
        <f t="shared" si="3"/>
        <v>36.003399999999999</v>
      </c>
      <c r="M37" s="103">
        <f t="shared" si="0"/>
        <v>58.069999999999993</v>
      </c>
      <c r="N37" s="118">
        <f t="shared" si="4"/>
        <v>13.001399999999999</v>
      </c>
      <c r="O37" s="104">
        <f t="shared" si="1"/>
        <v>20.97</v>
      </c>
    </row>
    <row r="38" spans="1:15" s="1" customFormat="1" ht="15" customHeight="1" x14ac:dyDescent="0.25">
      <c r="A38" s="8">
        <v>7</v>
      </c>
      <c r="B38" s="37">
        <v>30160</v>
      </c>
      <c r="C38" s="45" t="s">
        <v>27</v>
      </c>
      <c r="D38" s="75">
        <v>151</v>
      </c>
      <c r="E38" s="67">
        <v>7.28</v>
      </c>
      <c r="F38" s="67">
        <v>39.07</v>
      </c>
      <c r="G38" s="67">
        <v>43.71</v>
      </c>
      <c r="H38" s="67">
        <v>9.93</v>
      </c>
      <c r="I38" s="32">
        <f t="shared" si="7"/>
        <v>3.5625999999999998</v>
      </c>
      <c r="J38" s="7"/>
      <c r="K38" s="101">
        <f t="shared" si="2"/>
        <v>151</v>
      </c>
      <c r="L38" s="102">
        <f t="shared" si="3"/>
        <v>80.996400000000008</v>
      </c>
      <c r="M38" s="103">
        <f t="shared" si="0"/>
        <v>53.64</v>
      </c>
      <c r="N38" s="118">
        <f t="shared" si="4"/>
        <v>10.992799999999999</v>
      </c>
      <c r="O38" s="104">
        <f t="shared" si="1"/>
        <v>7.28</v>
      </c>
    </row>
    <row r="39" spans="1:15" s="1" customFormat="1" ht="15" customHeight="1" x14ac:dyDescent="0.25">
      <c r="A39" s="8">
        <v>8</v>
      </c>
      <c r="B39" s="37">
        <v>30310</v>
      </c>
      <c r="C39" s="45" t="s">
        <v>28</v>
      </c>
      <c r="D39" s="75">
        <v>65</v>
      </c>
      <c r="E39" s="67">
        <v>4.62</v>
      </c>
      <c r="F39" s="67">
        <v>49.23</v>
      </c>
      <c r="G39" s="67">
        <v>38.46</v>
      </c>
      <c r="H39" s="67">
        <v>7.69</v>
      </c>
      <c r="I39" s="32">
        <f t="shared" si="7"/>
        <v>3.4921999999999995</v>
      </c>
      <c r="J39" s="7"/>
      <c r="K39" s="101">
        <f t="shared" si="2"/>
        <v>65</v>
      </c>
      <c r="L39" s="102">
        <f t="shared" si="3"/>
        <v>29.997499999999999</v>
      </c>
      <c r="M39" s="103">
        <f t="shared" si="0"/>
        <v>46.15</v>
      </c>
      <c r="N39" s="118">
        <f t="shared" si="4"/>
        <v>3.0030000000000001</v>
      </c>
      <c r="O39" s="104">
        <f t="shared" si="1"/>
        <v>4.62</v>
      </c>
    </row>
    <row r="40" spans="1:15" s="1" customFormat="1" ht="15" customHeight="1" x14ac:dyDescent="0.25">
      <c r="A40" s="8">
        <v>9</v>
      </c>
      <c r="B40" s="37">
        <v>30440</v>
      </c>
      <c r="C40" s="45" t="s">
        <v>29</v>
      </c>
      <c r="D40" s="75">
        <v>88</v>
      </c>
      <c r="E40" s="67">
        <v>10.23</v>
      </c>
      <c r="F40" s="67">
        <v>44.32</v>
      </c>
      <c r="G40" s="67">
        <v>40.909999999999997</v>
      </c>
      <c r="H40" s="67">
        <v>4.55</v>
      </c>
      <c r="I40" s="32">
        <f t="shared" si="7"/>
        <v>3.3980999999999999</v>
      </c>
      <c r="J40" s="7"/>
      <c r="K40" s="101">
        <f t="shared" si="2"/>
        <v>88</v>
      </c>
      <c r="L40" s="102">
        <f t="shared" si="3"/>
        <v>40.004799999999996</v>
      </c>
      <c r="M40" s="103">
        <f t="shared" si="0"/>
        <v>45.459999999999994</v>
      </c>
      <c r="N40" s="118">
        <f t="shared" si="4"/>
        <v>9.0023999999999997</v>
      </c>
      <c r="O40" s="104">
        <f t="shared" si="1"/>
        <v>10.23</v>
      </c>
    </row>
    <row r="41" spans="1:15" s="1" customFormat="1" ht="15" customHeight="1" x14ac:dyDescent="0.25">
      <c r="A41" s="8">
        <v>10</v>
      </c>
      <c r="B41" s="37">
        <v>30500</v>
      </c>
      <c r="C41" s="45" t="s">
        <v>31</v>
      </c>
      <c r="D41" s="75">
        <v>40</v>
      </c>
      <c r="E41" s="67">
        <v>5</v>
      </c>
      <c r="F41" s="67">
        <v>42.5</v>
      </c>
      <c r="G41" s="67">
        <v>30</v>
      </c>
      <c r="H41" s="67">
        <v>22.5</v>
      </c>
      <c r="I41" s="32">
        <f t="shared" si="7"/>
        <v>3.7</v>
      </c>
      <c r="J41" s="7"/>
      <c r="K41" s="101">
        <f t="shared" si="2"/>
        <v>40</v>
      </c>
      <c r="L41" s="102">
        <f t="shared" si="3"/>
        <v>21</v>
      </c>
      <c r="M41" s="103">
        <f t="shared" si="0"/>
        <v>52.5</v>
      </c>
      <c r="N41" s="118">
        <f t="shared" si="4"/>
        <v>2</v>
      </c>
      <c r="O41" s="104">
        <f t="shared" si="1"/>
        <v>5</v>
      </c>
    </row>
    <row r="42" spans="1:15" s="1" customFormat="1" ht="15" customHeight="1" x14ac:dyDescent="0.25">
      <c r="A42" s="8">
        <v>11</v>
      </c>
      <c r="B42" s="37">
        <v>30530</v>
      </c>
      <c r="C42" s="45" t="s">
        <v>32</v>
      </c>
      <c r="D42" s="75">
        <v>146</v>
      </c>
      <c r="E42" s="67">
        <v>19.18</v>
      </c>
      <c r="F42" s="67">
        <v>30.82</v>
      </c>
      <c r="G42" s="67">
        <v>32.880000000000003</v>
      </c>
      <c r="H42" s="67">
        <v>17.12</v>
      </c>
      <c r="I42" s="32">
        <f t="shared" si="7"/>
        <v>3.4794000000000005</v>
      </c>
      <c r="J42" s="7"/>
      <c r="K42" s="101">
        <f t="shared" si="2"/>
        <v>146</v>
      </c>
      <c r="L42" s="102">
        <f t="shared" si="3"/>
        <v>73</v>
      </c>
      <c r="M42" s="103">
        <f t="shared" si="0"/>
        <v>50</v>
      </c>
      <c r="N42" s="118">
        <f t="shared" si="4"/>
        <v>28.002799999999997</v>
      </c>
      <c r="O42" s="104">
        <f t="shared" si="1"/>
        <v>19.18</v>
      </c>
    </row>
    <row r="43" spans="1:15" s="1" customFormat="1" ht="15" customHeight="1" x14ac:dyDescent="0.25">
      <c r="A43" s="8">
        <v>12</v>
      </c>
      <c r="B43" s="37">
        <v>30640</v>
      </c>
      <c r="C43" s="45" t="s">
        <v>33</v>
      </c>
      <c r="D43" s="75">
        <v>96</v>
      </c>
      <c r="E43" s="67">
        <v>1.04</v>
      </c>
      <c r="F43" s="67">
        <v>27.08</v>
      </c>
      <c r="G43" s="67">
        <v>51.04</v>
      </c>
      <c r="H43" s="67">
        <v>20.83</v>
      </c>
      <c r="I43" s="32">
        <f t="shared" si="7"/>
        <v>3.9163000000000001</v>
      </c>
      <c r="J43" s="7"/>
      <c r="K43" s="101">
        <f t="shared" si="2"/>
        <v>96</v>
      </c>
      <c r="L43" s="102">
        <f t="shared" si="3"/>
        <v>68.995200000000011</v>
      </c>
      <c r="M43" s="103">
        <f t="shared" si="0"/>
        <v>71.87</v>
      </c>
      <c r="N43" s="118">
        <f t="shared" si="4"/>
        <v>0.99840000000000007</v>
      </c>
      <c r="O43" s="104">
        <f t="shared" si="1"/>
        <v>1.04</v>
      </c>
    </row>
    <row r="44" spans="1:15" s="1" customFormat="1" ht="15" customHeight="1" x14ac:dyDescent="0.25">
      <c r="A44" s="8">
        <v>13</v>
      </c>
      <c r="B44" s="37">
        <v>30650</v>
      </c>
      <c r="C44" s="45" t="s">
        <v>34</v>
      </c>
      <c r="D44" s="75">
        <v>107</v>
      </c>
      <c r="E44" s="67">
        <v>4.67</v>
      </c>
      <c r="F44" s="67">
        <v>29.91</v>
      </c>
      <c r="G44" s="67">
        <v>49.53</v>
      </c>
      <c r="H44" s="67">
        <v>15.89</v>
      </c>
      <c r="I44" s="32">
        <f t="shared" si="7"/>
        <v>3.7664</v>
      </c>
      <c r="J44" s="7"/>
      <c r="K44" s="101">
        <f t="shared" si="2"/>
        <v>107</v>
      </c>
      <c r="L44" s="102">
        <f t="shared" si="3"/>
        <v>69.999400000000009</v>
      </c>
      <c r="M44" s="103">
        <f t="shared" si="0"/>
        <v>65.42</v>
      </c>
      <c r="N44" s="118">
        <f t="shared" si="4"/>
        <v>4.9969000000000001</v>
      </c>
      <c r="O44" s="104">
        <f t="shared" si="1"/>
        <v>4.67</v>
      </c>
    </row>
    <row r="45" spans="1:15" s="1" customFormat="1" ht="15" customHeight="1" x14ac:dyDescent="0.25">
      <c r="A45" s="8">
        <v>14</v>
      </c>
      <c r="B45" s="36">
        <v>30790</v>
      </c>
      <c r="C45" s="45" t="s">
        <v>35</v>
      </c>
      <c r="D45" s="75">
        <v>92</v>
      </c>
      <c r="E45" s="67">
        <v>10.87</v>
      </c>
      <c r="F45" s="67">
        <v>27.17</v>
      </c>
      <c r="G45" s="67">
        <v>36.96</v>
      </c>
      <c r="H45" s="67">
        <v>25</v>
      </c>
      <c r="I45" s="32">
        <f t="shared" si="7"/>
        <v>3.7609000000000004</v>
      </c>
      <c r="J45" s="7"/>
      <c r="K45" s="101">
        <f t="shared" si="2"/>
        <v>92</v>
      </c>
      <c r="L45" s="102">
        <f t="shared" si="3"/>
        <v>57.0032</v>
      </c>
      <c r="M45" s="103">
        <f t="shared" si="0"/>
        <v>61.96</v>
      </c>
      <c r="N45" s="118">
        <f t="shared" si="4"/>
        <v>10.000399999999999</v>
      </c>
      <c r="O45" s="104">
        <f t="shared" si="1"/>
        <v>10.87</v>
      </c>
    </row>
    <row r="46" spans="1:15" s="1" customFormat="1" ht="15" customHeight="1" x14ac:dyDescent="0.25">
      <c r="A46" s="8">
        <v>15</v>
      </c>
      <c r="B46" s="37">
        <v>30880</v>
      </c>
      <c r="C46" s="44" t="s">
        <v>36</v>
      </c>
      <c r="D46" s="75">
        <v>57</v>
      </c>
      <c r="E46" s="67">
        <v>17.54</v>
      </c>
      <c r="F46" s="67">
        <v>35.090000000000003</v>
      </c>
      <c r="G46" s="67">
        <v>26.32</v>
      </c>
      <c r="H46" s="67">
        <v>21.05</v>
      </c>
      <c r="I46" s="32">
        <f t="shared" si="7"/>
        <v>3.5087999999999999</v>
      </c>
      <c r="J46" s="7"/>
      <c r="K46" s="101">
        <f t="shared" si="2"/>
        <v>57</v>
      </c>
      <c r="L46" s="102">
        <f t="shared" si="3"/>
        <v>27.000900000000001</v>
      </c>
      <c r="M46" s="103">
        <f t="shared" si="0"/>
        <v>47.370000000000005</v>
      </c>
      <c r="N46" s="118">
        <f t="shared" si="4"/>
        <v>9.9977999999999998</v>
      </c>
      <c r="O46" s="104">
        <f t="shared" si="1"/>
        <v>17.54</v>
      </c>
    </row>
    <row r="47" spans="1:15" s="1" customFormat="1" ht="15" customHeight="1" x14ac:dyDescent="0.25">
      <c r="A47" s="8">
        <v>16</v>
      </c>
      <c r="B47" s="37">
        <v>30940</v>
      </c>
      <c r="C47" s="45" t="s">
        <v>37</v>
      </c>
      <c r="D47" s="75">
        <v>103</v>
      </c>
      <c r="E47" s="67">
        <v>11.65</v>
      </c>
      <c r="F47" s="67">
        <v>33.979999999999997</v>
      </c>
      <c r="G47" s="67">
        <v>46.6</v>
      </c>
      <c r="H47" s="67">
        <v>7.77</v>
      </c>
      <c r="I47" s="32">
        <f t="shared" si="7"/>
        <v>3.5049000000000001</v>
      </c>
      <c r="J47" s="7"/>
      <c r="K47" s="101">
        <f t="shared" si="2"/>
        <v>103</v>
      </c>
      <c r="L47" s="102">
        <f t="shared" si="3"/>
        <v>56.001100000000008</v>
      </c>
      <c r="M47" s="103">
        <f t="shared" si="0"/>
        <v>54.370000000000005</v>
      </c>
      <c r="N47" s="102">
        <f t="shared" si="4"/>
        <v>11.999500000000001</v>
      </c>
      <c r="O47" s="104">
        <f t="shared" si="1"/>
        <v>11.65</v>
      </c>
    </row>
    <row r="48" spans="1:15" s="1" customFormat="1" ht="15" customHeight="1" thickBot="1" x14ac:dyDescent="0.3">
      <c r="A48" s="8">
        <v>17</v>
      </c>
      <c r="B48" s="40">
        <v>31480</v>
      </c>
      <c r="C48" s="45" t="s">
        <v>39</v>
      </c>
      <c r="D48" s="76">
        <v>105</v>
      </c>
      <c r="E48" s="68">
        <v>0.95</v>
      </c>
      <c r="F48" s="68">
        <v>19.05</v>
      </c>
      <c r="G48" s="68">
        <v>55.24</v>
      </c>
      <c r="H48" s="69">
        <v>24.76</v>
      </c>
      <c r="I48" s="32">
        <f t="shared" si="7"/>
        <v>4.0381</v>
      </c>
      <c r="J48" s="7"/>
      <c r="K48" s="105">
        <f t="shared" si="2"/>
        <v>105</v>
      </c>
      <c r="L48" s="106">
        <f t="shared" si="3"/>
        <v>84</v>
      </c>
      <c r="M48" s="107">
        <f t="shared" si="0"/>
        <v>80</v>
      </c>
      <c r="N48" s="106">
        <f t="shared" si="4"/>
        <v>0.99750000000000005</v>
      </c>
      <c r="O48" s="108">
        <f t="shared" si="1"/>
        <v>0.95</v>
      </c>
    </row>
    <row r="49" spans="1:15" s="1" customFormat="1" ht="15" customHeight="1" thickBot="1" x14ac:dyDescent="0.3">
      <c r="A49" s="25"/>
      <c r="B49" s="49"/>
      <c r="C49" s="29" t="s">
        <v>102</v>
      </c>
      <c r="D49" s="26">
        <f>SUM(D50:D68)</f>
        <v>1914</v>
      </c>
      <c r="E49" s="27">
        <v>6.2257894736842099</v>
      </c>
      <c r="F49" s="65">
        <v>27.458421052631575</v>
      </c>
      <c r="G49" s="27">
        <v>50.17526315789474</v>
      </c>
      <c r="H49" s="27">
        <v>17.037777777777777</v>
      </c>
      <c r="I49" s="64">
        <f>AVERAGE(I50:I68)</f>
        <v>3.7623315789473688</v>
      </c>
      <c r="J49" s="7"/>
      <c r="K49" s="114">
        <f t="shared" si="2"/>
        <v>1914</v>
      </c>
      <c r="L49" s="115">
        <f>SUM(L50:L68)</f>
        <v>1321.0046</v>
      </c>
      <c r="M49" s="116">
        <f t="shared" si="0"/>
        <v>67.213040935672524</v>
      </c>
      <c r="N49" s="115">
        <f>SUM(N50:N68)</f>
        <v>82.015000000000001</v>
      </c>
      <c r="O49" s="117">
        <f t="shared" si="1"/>
        <v>6.2257894736842099</v>
      </c>
    </row>
    <row r="50" spans="1:15" s="1" customFormat="1" ht="15" customHeight="1" x14ac:dyDescent="0.25">
      <c r="A50" s="10">
        <v>1</v>
      </c>
      <c r="B50" s="36">
        <v>40010</v>
      </c>
      <c r="C50" s="44" t="s">
        <v>119</v>
      </c>
      <c r="D50" s="77">
        <v>237</v>
      </c>
      <c r="E50" s="66">
        <v>1.69</v>
      </c>
      <c r="F50" s="66">
        <v>29.54</v>
      </c>
      <c r="G50" s="66">
        <v>54.43</v>
      </c>
      <c r="H50" s="66">
        <v>14.35</v>
      </c>
      <c r="I50" s="57">
        <f t="shared" ref="I50:I68" si="8">(E50*2+F50*3+G50*4+H50*5)/100</f>
        <v>3.8147000000000002</v>
      </c>
      <c r="J50" s="7"/>
      <c r="K50" s="97">
        <f t="shared" si="2"/>
        <v>237</v>
      </c>
      <c r="L50" s="98">
        <f t="shared" si="3"/>
        <v>163.0086</v>
      </c>
      <c r="M50" s="99">
        <f t="shared" si="0"/>
        <v>68.78</v>
      </c>
      <c r="N50" s="98">
        <f t="shared" si="4"/>
        <v>4.0053000000000001</v>
      </c>
      <c r="O50" s="100">
        <f t="shared" si="1"/>
        <v>1.69</v>
      </c>
    </row>
    <row r="51" spans="1:15" s="1" customFormat="1" ht="15" customHeight="1" x14ac:dyDescent="0.25">
      <c r="A51" s="8">
        <v>2</v>
      </c>
      <c r="B51" s="37">
        <v>40030</v>
      </c>
      <c r="C51" s="45" t="s">
        <v>125</v>
      </c>
      <c r="D51" s="75">
        <v>58</v>
      </c>
      <c r="E51" s="67">
        <v>5.17</v>
      </c>
      <c r="F51" s="67">
        <v>12.07</v>
      </c>
      <c r="G51" s="67">
        <v>58.62</v>
      </c>
      <c r="H51" s="67">
        <v>24.14</v>
      </c>
      <c r="I51" s="32">
        <f t="shared" si="8"/>
        <v>4.0172999999999996</v>
      </c>
      <c r="J51" s="7"/>
      <c r="K51" s="101">
        <f t="shared" si="2"/>
        <v>58</v>
      </c>
      <c r="L51" s="102">
        <f t="shared" si="3"/>
        <v>48.000799999999998</v>
      </c>
      <c r="M51" s="103">
        <f t="shared" si="0"/>
        <v>82.759999999999991</v>
      </c>
      <c r="N51" s="102">
        <f t="shared" si="4"/>
        <v>2.9986000000000002</v>
      </c>
      <c r="O51" s="104">
        <f t="shared" si="1"/>
        <v>5.17</v>
      </c>
    </row>
    <row r="52" spans="1:15" s="1" customFormat="1" ht="15" customHeight="1" x14ac:dyDescent="0.25">
      <c r="A52" s="8">
        <v>3</v>
      </c>
      <c r="B52" s="37">
        <v>40410</v>
      </c>
      <c r="C52" s="45" t="s">
        <v>49</v>
      </c>
      <c r="D52" s="75">
        <v>179</v>
      </c>
      <c r="E52" s="67"/>
      <c r="F52" s="67">
        <v>21.23</v>
      </c>
      <c r="G52" s="67">
        <v>58.66</v>
      </c>
      <c r="H52" s="67">
        <v>20.11</v>
      </c>
      <c r="I52" s="32">
        <f t="shared" si="8"/>
        <v>3.9887999999999999</v>
      </c>
      <c r="J52" s="7"/>
      <c r="K52" s="101">
        <f t="shared" si="2"/>
        <v>179</v>
      </c>
      <c r="L52" s="102">
        <f t="shared" si="3"/>
        <v>140.9983</v>
      </c>
      <c r="M52" s="103">
        <f t="shared" si="0"/>
        <v>78.77</v>
      </c>
      <c r="N52" s="102">
        <f t="shared" si="4"/>
        <v>0</v>
      </c>
      <c r="O52" s="104">
        <f t="shared" si="1"/>
        <v>0</v>
      </c>
    </row>
    <row r="53" spans="1:15" s="1" customFormat="1" ht="15" customHeight="1" x14ac:dyDescent="0.25">
      <c r="A53" s="8">
        <v>4</v>
      </c>
      <c r="B53" s="37">
        <v>40011</v>
      </c>
      <c r="C53" s="45" t="s">
        <v>40</v>
      </c>
      <c r="D53" s="75">
        <v>222</v>
      </c>
      <c r="E53" s="67">
        <v>7.21</v>
      </c>
      <c r="F53" s="67">
        <v>24.77</v>
      </c>
      <c r="G53" s="67">
        <v>48.65</v>
      </c>
      <c r="H53" s="67">
        <v>19.37</v>
      </c>
      <c r="I53" s="32">
        <f t="shared" si="8"/>
        <v>3.8018000000000001</v>
      </c>
      <c r="J53" s="7"/>
      <c r="K53" s="101">
        <f t="shared" si="2"/>
        <v>222</v>
      </c>
      <c r="L53" s="102">
        <f t="shared" si="3"/>
        <v>151.00439999999998</v>
      </c>
      <c r="M53" s="103">
        <f t="shared" si="0"/>
        <v>68.02</v>
      </c>
      <c r="N53" s="102">
        <f t="shared" si="4"/>
        <v>16.0062</v>
      </c>
      <c r="O53" s="104">
        <f t="shared" si="1"/>
        <v>7.21</v>
      </c>
    </row>
    <row r="54" spans="1:15" s="1" customFormat="1" ht="15" customHeight="1" x14ac:dyDescent="0.25">
      <c r="A54" s="8">
        <v>5</v>
      </c>
      <c r="B54" s="37">
        <v>40080</v>
      </c>
      <c r="C54" s="45" t="s">
        <v>42</v>
      </c>
      <c r="D54" s="75">
        <v>146</v>
      </c>
      <c r="E54" s="67"/>
      <c r="F54" s="67">
        <v>21.92</v>
      </c>
      <c r="G54" s="67">
        <v>50</v>
      </c>
      <c r="H54" s="67">
        <v>28.08</v>
      </c>
      <c r="I54" s="32">
        <f t="shared" si="8"/>
        <v>4.0615999999999994</v>
      </c>
      <c r="J54" s="7"/>
      <c r="K54" s="101">
        <f t="shared" si="2"/>
        <v>146</v>
      </c>
      <c r="L54" s="102">
        <f t="shared" si="3"/>
        <v>113.99680000000001</v>
      </c>
      <c r="M54" s="103">
        <f t="shared" si="0"/>
        <v>78.08</v>
      </c>
      <c r="N54" s="102">
        <f t="shared" si="4"/>
        <v>0</v>
      </c>
      <c r="O54" s="104">
        <f t="shared" si="1"/>
        <v>0</v>
      </c>
    </row>
    <row r="55" spans="1:15" s="1" customFormat="1" ht="15" customHeight="1" x14ac:dyDescent="0.25">
      <c r="A55" s="8">
        <v>6</v>
      </c>
      <c r="B55" s="37">
        <v>40100</v>
      </c>
      <c r="C55" s="45" t="s">
        <v>43</v>
      </c>
      <c r="D55" s="75">
        <v>111</v>
      </c>
      <c r="E55" s="67">
        <v>2.7</v>
      </c>
      <c r="F55" s="67">
        <v>29.73</v>
      </c>
      <c r="G55" s="67">
        <v>57.66</v>
      </c>
      <c r="H55" s="67">
        <v>9.91</v>
      </c>
      <c r="I55" s="32">
        <f t="shared" si="8"/>
        <v>3.7478000000000002</v>
      </c>
      <c r="J55" s="7"/>
      <c r="K55" s="101">
        <f t="shared" si="2"/>
        <v>111</v>
      </c>
      <c r="L55" s="102">
        <f t="shared" si="3"/>
        <v>75.00269999999999</v>
      </c>
      <c r="M55" s="103">
        <f t="shared" si="0"/>
        <v>67.569999999999993</v>
      </c>
      <c r="N55" s="102">
        <f t="shared" si="4"/>
        <v>2.9970000000000003</v>
      </c>
      <c r="O55" s="104">
        <f t="shared" si="1"/>
        <v>2.7</v>
      </c>
    </row>
    <row r="56" spans="1:15" s="1" customFormat="1" ht="15" customHeight="1" x14ac:dyDescent="0.25">
      <c r="A56" s="8">
        <v>7</v>
      </c>
      <c r="B56" s="37">
        <v>40020</v>
      </c>
      <c r="C56" s="45" t="s">
        <v>120</v>
      </c>
      <c r="D56" s="75">
        <v>28</v>
      </c>
      <c r="E56" s="67">
        <v>3.57</v>
      </c>
      <c r="F56" s="67">
        <v>21.43</v>
      </c>
      <c r="G56" s="67">
        <v>67.86</v>
      </c>
      <c r="H56" s="67">
        <v>7.14</v>
      </c>
      <c r="I56" s="32">
        <f t="shared" si="8"/>
        <v>3.7856999999999998</v>
      </c>
      <c r="J56" s="7"/>
      <c r="K56" s="101">
        <f t="shared" si="2"/>
        <v>28</v>
      </c>
      <c r="L56" s="102">
        <f t="shared" si="3"/>
        <v>21</v>
      </c>
      <c r="M56" s="103">
        <f t="shared" si="0"/>
        <v>75</v>
      </c>
      <c r="N56" s="102">
        <f t="shared" si="4"/>
        <v>0.99959999999999993</v>
      </c>
      <c r="O56" s="104">
        <f t="shared" si="1"/>
        <v>3.57</v>
      </c>
    </row>
    <row r="57" spans="1:15" s="1" customFormat="1" ht="15" customHeight="1" x14ac:dyDescent="0.25">
      <c r="A57" s="8">
        <v>8</v>
      </c>
      <c r="B57" s="37">
        <v>40031</v>
      </c>
      <c r="C57" s="47" t="s">
        <v>41</v>
      </c>
      <c r="D57" s="75">
        <v>115</v>
      </c>
      <c r="E57" s="67">
        <v>5.22</v>
      </c>
      <c r="F57" s="67">
        <v>11.3</v>
      </c>
      <c r="G57" s="67">
        <v>51.3</v>
      </c>
      <c r="H57" s="67">
        <v>32.17</v>
      </c>
      <c r="I57" s="32">
        <f t="shared" si="8"/>
        <v>4.1038999999999994</v>
      </c>
      <c r="J57" s="7"/>
      <c r="K57" s="101">
        <f t="shared" si="2"/>
        <v>115</v>
      </c>
      <c r="L57" s="102">
        <f t="shared" si="3"/>
        <v>95.990499999999997</v>
      </c>
      <c r="M57" s="103">
        <f t="shared" si="0"/>
        <v>83.47</v>
      </c>
      <c r="N57" s="102">
        <f t="shared" si="4"/>
        <v>6.0029999999999992</v>
      </c>
      <c r="O57" s="104">
        <f t="shared" si="1"/>
        <v>5.22</v>
      </c>
    </row>
    <row r="58" spans="1:15" s="1" customFormat="1" ht="15" customHeight="1" x14ac:dyDescent="0.25">
      <c r="A58" s="8">
        <v>9</v>
      </c>
      <c r="B58" s="37">
        <v>40210</v>
      </c>
      <c r="C58" s="47" t="s">
        <v>45</v>
      </c>
      <c r="D58" s="75">
        <v>50</v>
      </c>
      <c r="E58" s="67">
        <v>48</v>
      </c>
      <c r="F58" s="67">
        <v>32</v>
      </c>
      <c r="G58" s="67">
        <v>20</v>
      </c>
      <c r="H58" s="67"/>
      <c r="I58" s="32">
        <f t="shared" si="8"/>
        <v>2.72</v>
      </c>
      <c r="J58" s="7"/>
      <c r="K58" s="101">
        <f t="shared" si="2"/>
        <v>50</v>
      </c>
      <c r="L58" s="102">
        <f t="shared" si="3"/>
        <v>10</v>
      </c>
      <c r="M58" s="103">
        <f t="shared" si="0"/>
        <v>20</v>
      </c>
      <c r="N58" s="118">
        <f t="shared" si="4"/>
        <v>24</v>
      </c>
      <c r="O58" s="104">
        <f t="shared" si="1"/>
        <v>48</v>
      </c>
    </row>
    <row r="59" spans="1:15" s="1" customFormat="1" ht="15" customHeight="1" x14ac:dyDescent="0.25">
      <c r="A59" s="8">
        <v>10</v>
      </c>
      <c r="B59" s="36">
        <v>40300</v>
      </c>
      <c r="C59" s="48" t="s">
        <v>46</v>
      </c>
      <c r="D59" s="75">
        <v>39</v>
      </c>
      <c r="E59" s="67"/>
      <c r="F59" s="67">
        <v>33.33</v>
      </c>
      <c r="G59" s="67">
        <v>46.15</v>
      </c>
      <c r="H59" s="67">
        <v>20.51</v>
      </c>
      <c r="I59" s="32">
        <f t="shared" si="8"/>
        <v>3.8714</v>
      </c>
      <c r="J59" s="7"/>
      <c r="K59" s="101">
        <f t="shared" si="2"/>
        <v>39</v>
      </c>
      <c r="L59" s="102">
        <f t="shared" si="3"/>
        <v>25.997399999999999</v>
      </c>
      <c r="M59" s="103">
        <f t="shared" si="0"/>
        <v>66.66</v>
      </c>
      <c r="N59" s="102">
        <f t="shared" si="4"/>
        <v>0</v>
      </c>
      <c r="O59" s="104">
        <f t="shared" si="1"/>
        <v>0</v>
      </c>
    </row>
    <row r="60" spans="1:15" s="1" customFormat="1" ht="15" customHeight="1" x14ac:dyDescent="0.25">
      <c r="A60" s="8">
        <v>11</v>
      </c>
      <c r="B60" s="37">
        <v>40360</v>
      </c>
      <c r="C60" s="45" t="s">
        <v>47</v>
      </c>
      <c r="D60" s="75">
        <v>38</v>
      </c>
      <c r="E60" s="67">
        <v>21.05</v>
      </c>
      <c r="F60" s="67">
        <v>26.32</v>
      </c>
      <c r="G60" s="67">
        <v>42.11</v>
      </c>
      <c r="H60" s="67">
        <v>10.53</v>
      </c>
      <c r="I60" s="32">
        <f t="shared" si="8"/>
        <v>3.4215</v>
      </c>
      <c r="J60" s="7"/>
      <c r="K60" s="101">
        <f t="shared" si="2"/>
        <v>38</v>
      </c>
      <c r="L60" s="102">
        <f t="shared" si="3"/>
        <v>20.0032</v>
      </c>
      <c r="M60" s="103">
        <f t="shared" si="0"/>
        <v>52.64</v>
      </c>
      <c r="N60" s="102">
        <f t="shared" si="4"/>
        <v>7.9989999999999997</v>
      </c>
      <c r="O60" s="104">
        <f t="shared" si="1"/>
        <v>21.05</v>
      </c>
    </row>
    <row r="61" spans="1:15" s="1" customFormat="1" ht="15" customHeight="1" x14ac:dyDescent="0.25">
      <c r="A61" s="8">
        <v>12</v>
      </c>
      <c r="B61" s="37">
        <v>40390</v>
      </c>
      <c r="C61" s="45" t="s">
        <v>48</v>
      </c>
      <c r="D61" s="75">
        <v>69</v>
      </c>
      <c r="E61" s="67"/>
      <c r="F61" s="67">
        <v>33.33</v>
      </c>
      <c r="G61" s="67">
        <v>49.28</v>
      </c>
      <c r="H61" s="67">
        <v>17.39</v>
      </c>
      <c r="I61" s="32">
        <f t="shared" si="8"/>
        <v>3.8406000000000002</v>
      </c>
      <c r="J61" s="7"/>
      <c r="K61" s="101">
        <f t="shared" si="2"/>
        <v>69</v>
      </c>
      <c r="L61" s="102">
        <f t="shared" si="3"/>
        <v>46.002300000000005</v>
      </c>
      <c r="M61" s="103">
        <f t="shared" si="0"/>
        <v>66.67</v>
      </c>
      <c r="N61" s="102">
        <f t="shared" si="4"/>
        <v>0</v>
      </c>
      <c r="O61" s="104">
        <f t="shared" si="1"/>
        <v>0</v>
      </c>
    </row>
    <row r="62" spans="1:15" s="1" customFormat="1" ht="15" customHeight="1" x14ac:dyDescent="0.25">
      <c r="A62" s="8">
        <v>13</v>
      </c>
      <c r="B62" s="37">
        <v>40720</v>
      </c>
      <c r="C62" s="45" t="s">
        <v>121</v>
      </c>
      <c r="D62" s="75">
        <v>110</v>
      </c>
      <c r="E62" s="67">
        <v>0.91</v>
      </c>
      <c r="F62" s="67">
        <v>29.09</v>
      </c>
      <c r="G62" s="67">
        <v>52.73</v>
      </c>
      <c r="H62" s="67">
        <v>17.27</v>
      </c>
      <c r="I62" s="32">
        <f t="shared" si="8"/>
        <v>3.8635999999999999</v>
      </c>
      <c r="J62" s="7"/>
      <c r="K62" s="101">
        <f t="shared" si="2"/>
        <v>110</v>
      </c>
      <c r="L62" s="102">
        <f t="shared" si="3"/>
        <v>77</v>
      </c>
      <c r="M62" s="103">
        <f t="shared" si="0"/>
        <v>70</v>
      </c>
      <c r="N62" s="102">
        <f t="shared" si="4"/>
        <v>1.0010000000000001</v>
      </c>
      <c r="O62" s="104">
        <f t="shared" si="1"/>
        <v>0.91</v>
      </c>
    </row>
    <row r="63" spans="1:15" s="1" customFormat="1" ht="15" customHeight="1" x14ac:dyDescent="0.25">
      <c r="A63" s="8">
        <v>14</v>
      </c>
      <c r="B63" s="37">
        <v>40730</v>
      </c>
      <c r="C63" s="45" t="s">
        <v>50</v>
      </c>
      <c r="D63" s="75">
        <v>31</v>
      </c>
      <c r="E63" s="67">
        <v>9.68</v>
      </c>
      <c r="F63" s="67">
        <v>32.26</v>
      </c>
      <c r="G63" s="67">
        <v>41.94</v>
      </c>
      <c r="H63" s="67">
        <v>16.13</v>
      </c>
      <c r="I63" s="32">
        <f t="shared" si="8"/>
        <v>3.6454999999999997</v>
      </c>
      <c r="J63" s="7"/>
      <c r="K63" s="101">
        <f t="shared" si="2"/>
        <v>31</v>
      </c>
      <c r="L63" s="102">
        <f t="shared" si="3"/>
        <v>18.0017</v>
      </c>
      <c r="M63" s="103">
        <f t="shared" si="0"/>
        <v>58.069999999999993</v>
      </c>
      <c r="N63" s="102">
        <f t="shared" si="4"/>
        <v>3.0007999999999999</v>
      </c>
      <c r="O63" s="104">
        <f t="shared" si="1"/>
        <v>9.68</v>
      </c>
    </row>
    <row r="64" spans="1:15" s="1" customFormat="1" ht="15" customHeight="1" x14ac:dyDescent="0.25">
      <c r="A64" s="8">
        <v>15</v>
      </c>
      <c r="B64" s="37">
        <v>40820</v>
      </c>
      <c r="C64" s="45" t="s">
        <v>51</v>
      </c>
      <c r="D64" s="75">
        <v>93</v>
      </c>
      <c r="E64" s="67">
        <v>4.3</v>
      </c>
      <c r="F64" s="67">
        <v>36.56</v>
      </c>
      <c r="G64" s="67">
        <v>44.09</v>
      </c>
      <c r="H64" s="67">
        <v>15.05</v>
      </c>
      <c r="I64" s="32">
        <f t="shared" si="8"/>
        <v>3.6989000000000001</v>
      </c>
      <c r="J64" s="7"/>
      <c r="K64" s="101">
        <f t="shared" si="2"/>
        <v>93</v>
      </c>
      <c r="L64" s="102">
        <f t="shared" si="3"/>
        <v>55.000200000000007</v>
      </c>
      <c r="M64" s="103">
        <f t="shared" si="0"/>
        <v>59.14</v>
      </c>
      <c r="N64" s="102">
        <f t="shared" si="4"/>
        <v>3.9989999999999997</v>
      </c>
      <c r="O64" s="104">
        <f t="shared" si="1"/>
        <v>4.3</v>
      </c>
    </row>
    <row r="65" spans="1:15" s="1" customFormat="1" ht="15" customHeight="1" x14ac:dyDescent="0.25">
      <c r="A65" s="8">
        <v>16</v>
      </c>
      <c r="B65" s="37">
        <v>40840</v>
      </c>
      <c r="C65" s="45" t="s">
        <v>52</v>
      </c>
      <c r="D65" s="75">
        <v>83</v>
      </c>
      <c r="E65" s="67"/>
      <c r="F65" s="67">
        <v>48.19</v>
      </c>
      <c r="G65" s="67">
        <v>43.37</v>
      </c>
      <c r="H65" s="67">
        <v>8.43</v>
      </c>
      <c r="I65" s="32">
        <f t="shared" si="8"/>
        <v>3.6019999999999994</v>
      </c>
      <c r="J65" s="7"/>
      <c r="K65" s="101">
        <f t="shared" si="2"/>
        <v>83</v>
      </c>
      <c r="L65" s="102">
        <f t="shared" si="3"/>
        <v>42.994</v>
      </c>
      <c r="M65" s="103">
        <f t="shared" si="0"/>
        <v>51.8</v>
      </c>
      <c r="N65" s="102">
        <f t="shared" si="4"/>
        <v>0</v>
      </c>
      <c r="O65" s="104">
        <f t="shared" si="1"/>
        <v>0</v>
      </c>
    </row>
    <row r="66" spans="1:15" s="1" customFormat="1" ht="15" customHeight="1" x14ac:dyDescent="0.25">
      <c r="A66" s="8">
        <v>17</v>
      </c>
      <c r="B66" s="37">
        <v>40950</v>
      </c>
      <c r="C66" s="45" t="s">
        <v>53</v>
      </c>
      <c r="D66" s="75">
        <v>86</v>
      </c>
      <c r="E66" s="67">
        <v>2.33</v>
      </c>
      <c r="F66" s="67">
        <v>30.23</v>
      </c>
      <c r="G66" s="67">
        <v>55.81</v>
      </c>
      <c r="H66" s="67">
        <v>11.63</v>
      </c>
      <c r="I66" s="32">
        <f t="shared" si="8"/>
        <v>3.7674000000000003</v>
      </c>
      <c r="J66" s="7"/>
      <c r="K66" s="101">
        <f t="shared" si="2"/>
        <v>86</v>
      </c>
      <c r="L66" s="102">
        <f t="shared" si="3"/>
        <v>57.998400000000004</v>
      </c>
      <c r="M66" s="103">
        <f t="shared" si="0"/>
        <v>67.44</v>
      </c>
      <c r="N66" s="118">
        <f t="shared" si="4"/>
        <v>2.0038</v>
      </c>
      <c r="O66" s="104">
        <f t="shared" si="1"/>
        <v>2.33</v>
      </c>
    </row>
    <row r="67" spans="1:15" s="1" customFormat="1" ht="15" customHeight="1" x14ac:dyDescent="0.25">
      <c r="A67" s="8">
        <v>18</v>
      </c>
      <c r="B67" s="37">
        <v>40990</v>
      </c>
      <c r="C67" s="45" t="s">
        <v>54</v>
      </c>
      <c r="D67" s="75">
        <v>112</v>
      </c>
      <c r="E67" s="67">
        <v>1.79</v>
      </c>
      <c r="F67" s="67">
        <v>24.11</v>
      </c>
      <c r="G67" s="67">
        <v>51.79</v>
      </c>
      <c r="H67" s="70">
        <v>22.32</v>
      </c>
      <c r="I67" s="32">
        <f t="shared" si="8"/>
        <v>3.9466999999999994</v>
      </c>
      <c r="J67" s="7"/>
      <c r="K67" s="101">
        <f t="shared" si="2"/>
        <v>112</v>
      </c>
      <c r="L67" s="102">
        <f t="shared" si="3"/>
        <v>83.003199999999993</v>
      </c>
      <c r="M67" s="103">
        <f t="shared" si="0"/>
        <v>74.11</v>
      </c>
      <c r="N67" s="102">
        <f t="shared" si="4"/>
        <v>2.0048000000000004</v>
      </c>
      <c r="O67" s="104">
        <f t="shared" si="1"/>
        <v>1.79</v>
      </c>
    </row>
    <row r="68" spans="1:15" s="1" customFormat="1" ht="15" customHeight="1" thickBot="1" x14ac:dyDescent="0.3">
      <c r="A68" s="9">
        <v>19</v>
      </c>
      <c r="B68" s="39">
        <v>40133</v>
      </c>
      <c r="C68" s="46" t="s">
        <v>44</v>
      </c>
      <c r="D68" s="76">
        <v>107</v>
      </c>
      <c r="E68" s="68">
        <v>4.67</v>
      </c>
      <c r="F68" s="68">
        <v>24.3</v>
      </c>
      <c r="G68" s="68">
        <v>58.88</v>
      </c>
      <c r="H68" s="69">
        <v>12.15</v>
      </c>
      <c r="I68" s="56">
        <f t="shared" si="8"/>
        <v>3.7850999999999999</v>
      </c>
      <c r="J68" s="7"/>
      <c r="K68" s="105">
        <f t="shared" si="2"/>
        <v>107</v>
      </c>
      <c r="L68" s="106">
        <f t="shared" si="3"/>
        <v>76.002099999999999</v>
      </c>
      <c r="M68" s="107">
        <f t="shared" si="0"/>
        <v>71.03</v>
      </c>
      <c r="N68" s="106">
        <f t="shared" si="4"/>
        <v>4.9969000000000001</v>
      </c>
      <c r="O68" s="108">
        <f t="shared" si="1"/>
        <v>4.67</v>
      </c>
    </row>
    <row r="69" spans="1:15" s="1" customFormat="1" ht="15" customHeight="1" thickBot="1" x14ac:dyDescent="0.3">
      <c r="A69" s="25"/>
      <c r="B69" s="49"/>
      <c r="C69" s="22" t="s">
        <v>103</v>
      </c>
      <c r="D69" s="26">
        <f>SUM(D70:D83)</f>
        <v>1632</v>
      </c>
      <c r="E69" s="27">
        <v>3.6671428571428573</v>
      </c>
      <c r="F69" s="27">
        <v>25.97785714285714</v>
      </c>
      <c r="G69" s="27">
        <v>48.089999999999996</v>
      </c>
      <c r="H69" s="27">
        <v>23.976923076923075</v>
      </c>
      <c r="I69" s="28">
        <f>AVERAGE(I70:I83)</f>
        <v>3.8894928571428573</v>
      </c>
      <c r="J69" s="7"/>
      <c r="K69" s="114">
        <f t="shared" si="2"/>
        <v>1632</v>
      </c>
      <c r="L69" s="115">
        <f>SUM(L70:L83)</f>
        <v>1175.9919</v>
      </c>
      <c r="M69" s="116">
        <f t="shared" si="0"/>
        <v>72.066923076923075</v>
      </c>
      <c r="N69" s="115">
        <f>SUM(N70:N83)</f>
        <v>47.005200000000002</v>
      </c>
      <c r="O69" s="117">
        <f t="shared" si="1"/>
        <v>3.6671428571428573</v>
      </c>
    </row>
    <row r="70" spans="1:15" s="1" customFormat="1" ht="15" customHeight="1" x14ac:dyDescent="0.25">
      <c r="A70" s="10">
        <v>1</v>
      </c>
      <c r="B70" s="36">
        <v>50040</v>
      </c>
      <c r="C70" s="44" t="s">
        <v>56</v>
      </c>
      <c r="D70" s="77">
        <v>101</v>
      </c>
      <c r="E70" s="66"/>
      <c r="F70" s="66">
        <v>13.86</v>
      </c>
      <c r="G70" s="66">
        <v>43.56</v>
      </c>
      <c r="H70" s="66">
        <v>42.57</v>
      </c>
      <c r="I70" s="57">
        <f t="shared" ref="I70:I83" si="9">(E70*2+F70*3+G70*4+H70*5)/100</f>
        <v>4.2866999999999997</v>
      </c>
      <c r="J70" s="7"/>
      <c r="K70" s="97">
        <f t="shared" si="2"/>
        <v>101</v>
      </c>
      <c r="L70" s="98">
        <f t="shared" si="3"/>
        <v>86.991299999999995</v>
      </c>
      <c r="M70" s="99">
        <f t="shared" ref="M70:M125" si="10">G70+H70</f>
        <v>86.13</v>
      </c>
      <c r="N70" s="98">
        <f t="shared" si="4"/>
        <v>0</v>
      </c>
      <c r="O70" s="100">
        <f t="shared" ref="O70:O125" si="11">E70</f>
        <v>0</v>
      </c>
    </row>
    <row r="71" spans="1:15" s="1" customFormat="1" ht="15" customHeight="1" x14ac:dyDescent="0.25">
      <c r="A71" s="8">
        <v>2</v>
      </c>
      <c r="B71" s="37">
        <v>50003</v>
      </c>
      <c r="C71" s="45" t="s">
        <v>55</v>
      </c>
      <c r="D71" s="75">
        <v>115</v>
      </c>
      <c r="E71" s="67">
        <v>0.87</v>
      </c>
      <c r="F71" s="67">
        <v>11.3</v>
      </c>
      <c r="G71" s="67">
        <v>51.3</v>
      </c>
      <c r="H71" s="67">
        <v>36.520000000000003</v>
      </c>
      <c r="I71" s="32">
        <f t="shared" si="9"/>
        <v>4.2344000000000008</v>
      </c>
      <c r="J71" s="7"/>
      <c r="K71" s="101">
        <f t="shared" ref="K71:K125" si="12">D71</f>
        <v>115</v>
      </c>
      <c r="L71" s="102">
        <f t="shared" ref="L71:L125" si="13">M71*K71/100</f>
        <v>100.99299999999999</v>
      </c>
      <c r="M71" s="103">
        <f t="shared" si="10"/>
        <v>87.82</v>
      </c>
      <c r="N71" s="102">
        <f t="shared" ref="N71:N83" si="14">O71*K71/100</f>
        <v>1.0004999999999999</v>
      </c>
      <c r="O71" s="104">
        <f t="shared" si="11"/>
        <v>0.87</v>
      </c>
    </row>
    <row r="72" spans="1:15" s="1" customFormat="1" ht="15" customHeight="1" x14ac:dyDescent="0.25">
      <c r="A72" s="8">
        <v>3</v>
      </c>
      <c r="B72" s="37">
        <v>50060</v>
      </c>
      <c r="C72" s="45" t="s">
        <v>58</v>
      </c>
      <c r="D72" s="75">
        <v>172</v>
      </c>
      <c r="E72" s="67"/>
      <c r="F72" s="67">
        <v>25</v>
      </c>
      <c r="G72" s="67">
        <v>50</v>
      </c>
      <c r="H72" s="67">
        <v>25</v>
      </c>
      <c r="I72" s="32">
        <f t="shared" si="9"/>
        <v>4</v>
      </c>
      <c r="J72" s="7"/>
      <c r="K72" s="101">
        <f t="shared" si="12"/>
        <v>172</v>
      </c>
      <c r="L72" s="102">
        <f t="shared" si="13"/>
        <v>129</v>
      </c>
      <c r="M72" s="103">
        <f t="shared" si="10"/>
        <v>75</v>
      </c>
      <c r="N72" s="102">
        <f t="shared" si="14"/>
        <v>0</v>
      </c>
      <c r="O72" s="104">
        <f t="shared" si="11"/>
        <v>0</v>
      </c>
    </row>
    <row r="73" spans="1:15" s="1" customFormat="1" ht="15" customHeight="1" x14ac:dyDescent="0.25">
      <c r="A73" s="8">
        <v>4</v>
      </c>
      <c r="B73" s="37">
        <v>50170</v>
      </c>
      <c r="C73" s="45" t="s">
        <v>59</v>
      </c>
      <c r="D73" s="75">
        <v>71</v>
      </c>
      <c r="E73" s="67">
        <v>14.08</v>
      </c>
      <c r="F73" s="67">
        <v>32.39</v>
      </c>
      <c r="G73" s="67">
        <v>39.44</v>
      </c>
      <c r="H73" s="67">
        <v>14.08</v>
      </c>
      <c r="I73" s="32">
        <f t="shared" si="9"/>
        <v>3.5348999999999999</v>
      </c>
      <c r="J73" s="7"/>
      <c r="K73" s="101">
        <f t="shared" si="12"/>
        <v>71</v>
      </c>
      <c r="L73" s="102">
        <f t="shared" si="13"/>
        <v>37.999199999999995</v>
      </c>
      <c r="M73" s="103">
        <f t="shared" si="10"/>
        <v>53.519999999999996</v>
      </c>
      <c r="N73" s="102">
        <f t="shared" si="14"/>
        <v>9.9968000000000004</v>
      </c>
      <c r="O73" s="104">
        <f t="shared" si="11"/>
        <v>14.08</v>
      </c>
    </row>
    <row r="74" spans="1:15" s="1" customFormat="1" ht="15" customHeight="1" x14ac:dyDescent="0.25">
      <c r="A74" s="8">
        <v>5</v>
      </c>
      <c r="B74" s="37">
        <v>50230</v>
      </c>
      <c r="C74" s="45" t="s">
        <v>60</v>
      </c>
      <c r="D74" s="75">
        <v>110</v>
      </c>
      <c r="E74" s="67">
        <v>2.73</v>
      </c>
      <c r="F74" s="67">
        <v>23.64</v>
      </c>
      <c r="G74" s="67">
        <v>39.090000000000003</v>
      </c>
      <c r="H74" s="67">
        <v>34.549999999999997</v>
      </c>
      <c r="I74" s="32">
        <f t="shared" si="9"/>
        <v>4.0548999999999999</v>
      </c>
      <c r="J74" s="7"/>
      <c r="K74" s="101">
        <f t="shared" si="12"/>
        <v>110</v>
      </c>
      <c r="L74" s="102">
        <f t="shared" si="13"/>
        <v>81.003999999999991</v>
      </c>
      <c r="M74" s="103">
        <f t="shared" si="10"/>
        <v>73.64</v>
      </c>
      <c r="N74" s="102">
        <f t="shared" si="14"/>
        <v>3.0030000000000001</v>
      </c>
      <c r="O74" s="104">
        <f t="shared" si="11"/>
        <v>2.73</v>
      </c>
    </row>
    <row r="75" spans="1:15" s="1" customFormat="1" ht="15" customHeight="1" x14ac:dyDescent="0.25">
      <c r="A75" s="8">
        <v>6</v>
      </c>
      <c r="B75" s="37">
        <v>50340</v>
      </c>
      <c r="C75" s="45" t="s">
        <v>61</v>
      </c>
      <c r="D75" s="75">
        <v>83</v>
      </c>
      <c r="E75" s="67"/>
      <c r="F75" s="67">
        <v>31.33</v>
      </c>
      <c r="G75" s="67">
        <v>46.99</v>
      </c>
      <c r="H75" s="67">
        <v>21.69</v>
      </c>
      <c r="I75" s="32">
        <f t="shared" si="9"/>
        <v>3.9039999999999999</v>
      </c>
      <c r="J75" s="7"/>
      <c r="K75" s="101">
        <f t="shared" si="12"/>
        <v>83</v>
      </c>
      <c r="L75" s="102">
        <f t="shared" si="13"/>
        <v>57.004400000000004</v>
      </c>
      <c r="M75" s="103">
        <f t="shared" si="10"/>
        <v>68.680000000000007</v>
      </c>
      <c r="N75" s="102">
        <f t="shared" si="14"/>
        <v>0</v>
      </c>
      <c r="O75" s="104">
        <f t="shared" si="11"/>
        <v>0</v>
      </c>
    </row>
    <row r="76" spans="1:15" s="1" customFormat="1" ht="15" customHeight="1" x14ac:dyDescent="0.25">
      <c r="A76" s="8">
        <v>7</v>
      </c>
      <c r="B76" s="37">
        <v>50420</v>
      </c>
      <c r="C76" s="45" t="s">
        <v>62</v>
      </c>
      <c r="D76" s="75">
        <v>107</v>
      </c>
      <c r="E76" s="67"/>
      <c r="F76" s="67">
        <v>24.3</v>
      </c>
      <c r="G76" s="67">
        <v>56.07</v>
      </c>
      <c r="H76" s="67">
        <v>19.63</v>
      </c>
      <c r="I76" s="32">
        <f t="shared" si="9"/>
        <v>3.9533</v>
      </c>
      <c r="J76" s="7"/>
      <c r="K76" s="101">
        <f t="shared" si="12"/>
        <v>107</v>
      </c>
      <c r="L76" s="102">
        <f t="shared" si="13"/>
        <v>80.999000000000009</v>
      </c>
      <c r="M76" s="103">
        <f t="shared" si="10"/>
        <v>75.7</v>
      </c>
      <c r="N76" s="102">
        <f t="shared" si="14"/>
        <v>0</v>
      </c>
      <c r="O76" s="104">
        <f t="shared" si="11"/>
        <v>0</v>
      </c>
    </row>
    <row r="77" spans="1:15" s="1" customFormat="1" ht="15" customHeight="1" x14ac:dyDescent="0.25">
      <c r="A77" s="8">
        <v>8</v>
      </c>
      <c r="B77" s="36">
        <v>50450</v>
      </c>
      <c r="C77" s="44" t="s">
        <v>63</v>
      </c>
      <c r="D77" s="75">
        <v>163</v>
      </c>
      <c r="E77" s="67"/>
      <c r="F77" s="67">
        <v>29.45</v>
      </c>
      <c r="G77" s="67">
        <v>55.83</v>
      </c>
      <c r="H77" s="67">
        <v>14.72</v>
      </c>
      <c r="I77" s="32">
        <f t="shared" si="9"/>
        <v>3.8527</v>
      </c>
      <c r="J77" s="7"/>
      <c r="K77" s="101">
        <f t="shared" si="12"/>
        <v>163</v>
      </c>
      <c r="L77" s="102">
        <f t="shared" si="13"/>
        <v>114.9965</v>
      </c>
      <c r="M77" s="103">
        <f t="shared" si="10"/>
        <v>70.55</v>
      </c>
      <c r="N77" s="102">
        <f t="shared" si="14"/>
        <v>0</v>
      </c>
      <c r="O77" s="104">
        <f t="shared" si="11"/>
        <v>0</v>
      </c>
    </row>
    <row r="78" spans="1:15" s="1" customFormat="1" ht="15" customHeight="1" x14ac:dyDescent="0.25">
      <c r="A78" s="8">
        <v>9</v>
      </c>
      <c r="B78" s="37">
        <v>50620</v>
      </c>
      <c r="C78" s="45" t="s">
        <v>64</v>
      </c>
      <c r="D78" s="75">
        <v>79</v>
      </c>
      <c r="E78" s="67">
        <v>10.130000000000001</v>
      </c>
      <c r="F78" s="67">
        <v>50.63</v>
      </c>
      <c r="G78" s="67">
        <v>29.11</v>
      </c>
      <c r="H78" s="67">
        <v>10.130000000000001</v>
      </c>
      <c r="I78" s="32">
        <f t="shared" si="9"/>
        <v>3.3924000000000003</v>
      </c>
      <c r="J78" s="7"/>
      <c r="K78" s="101">
        <f t="shared" si="12"/>
        <v>79</v>
      </c>
      <c r="L78" s="102">
        <f t="shared" si="13"/>
        <v>30.999600000000001</v>
      </c>
      <c r="M78" s="103">
        <f t="shared" si="10"/>
        <v>39.24</v>
      </c>
      <c r="N78" s="102">
        <f t="shared" si="14"/>
        <v>8.0027000000000008</v>
      </c>
      <c r="O78" s="104">
        <f t="shared" si="11"/>
        <v>10.130000000000001</v>
      </c>
    </row>
    <row r="79" spans="1:15" s="1" customFormat="1" ht="15" customHeight="1" x14ac:dyDescent="0.25">
      <c r="A79" s="8">
        <v>10</v>
      </c>
      <c r="B79" s="37">
        <v>50760</v>
      </c>
      <c r="C79" s="45" t="s">
        <v>65</v>
      </c>
      <c r="D79" s="75">
        <v>234</v>
      </c>
      <c r="E79" s="67">
        <v>0</v>
      </c>
      <c r="F79" s="67">
        <v>19.23</v>
      </c>
      <c r="G79" s="67">
        <v>51.71</v>
      </c>
      <c r="H79" s="67">
        <v>29.06</v>
      </c>
      <c r="I79" s="32">
        <f t="shared" si="9"/>
        <v>4.0982999999999992</v>
      </c>
      <c r="J79" s="7"/>
      <c r="K79" s="101">
        <f t="shared" si="12"/>
        <v>234</v>
      </c>
      <c r="L79" s="102">
        <f t="shared" si="13"/>
        <v>189.0018</v>
      </c>
      <c r="M79" s="103">
        <f t="shared" si="10"/>
        <v>80.77</v>
      </c>
      <c r="N79" s="102">
        <f t="shared" si="14"/>
        <v>0</v>
      </c>
      <c r="O79" s="104">
        <f t="shared" si="11"/>
        <v>0</v>
      </c>
    </row>
    <row r="80" spans="1:15" s="1" customFormat="1" ht="15" customHeight="1" x14ac:dyDescent="0.25">
      <c r="A80" s="8">
        <v>11</v>
      </c>
      <c r="B80" s="37">
        <v>50780</v>
      </c>
      <c r="C80" s="45" t="s">
        <v>66</v>
      </c>
      <c r="D80" s="75">
        <v>157</v>
      </c>
      <c r="E80" s="67">
        <v>12.74</v>
      </c>
      <c r="F80" s="67">
        <v>31.21</v>
      </c>
      <c r="G80" s="67">
        <v>45.86</v>
      </c>
      <c r="H80" s="67">
        <v>10.19</v>
      </c>
      <c r="I80" s="32">
        <f t="shared" si="9"/>
        <v>3.5350000000000001</v>
      </c>
      <c r="J80" s="7"/>
      <c r="K80" s="101">
        <f t="shared" si="12"/>
        <v>157</v>
      </c>
      <c r="L80" s="102">
        <f t="shared" si="13"/>
        <v>87.998500000000007</v>
      </c>
      <c r="M80" s="103">
        <f t="shared" si="10"/>
        <v>56.05</v>
      </c>
      <c r="N80" s="118">
        <f t="shared" si="14"/>
        <v>20.001799999999999</v>
      </c>
      <c r="O80" s="104">
        <f t="shared" si="11"/>
        <v>12.74</v>
      </c>
    </row>
    <row r="81" spans="1:15" s="1" customFormat="1" ht="15" customHeight="1" x14ac:dyDescent="0.25">
      <c r="A81" s="8">
        <v>12</v>
      </c>
      <c r="B81" s="37">
        <v>50930</v>
      </c>
      <c r="C81" s="45" t="s">
        <v>67</v>
      </c>
      <c r="D81" s="75">
        <v>94</v>
      </c>
      <c r="E81" s="67"/>
      <c r="F81" s="67">
        <v>23.4</v>
      </c>
      <c r="G81" s="67">
        <v>46.81</v>
      </c>
      <c r="H81" s="67">
        <v>29.79</v>
      </c>
      <c r="I81" s="32">
        <f t="shared" si="9"/>
        <v>4.0639000000000003</v>
      </c>
      <c r="J81" s="7"/>
      <c r="K81" s="101">
        <f t="shared" si="12"/>
        <v>94</v>
      </c>
      <c r="L81" s="102">
        <f t="shared" si="13"/>
        <v>72.003999999999991</v>
      </c>
      <c r="M81" s="103">
        <f t="shared" si="10"/>
        <v>76.599999999999994</v>
      </c>
      <c r="N81" s="102">
        <f t="shared" si="14"/>
        <v>0</v>
      </c>
      <c r="O81" s="104">
        <f t="shared" si="11"/>
        <v>0</v>
      </c>
    </row>
    <row r="82" spans="1:15" s="1" customFormat="1" ht="15" customHeight="1" x14ac:dyDescent="0.25">
      <c r="A82" s="8">
        <v>13</v>
      </c>
      <c r="B82" s="39">
        <v>51370</v>
      </c>
      <c r="C82" s="45" t="s">
        <v>68</v>
      </c>
      <c r="D82" s="82">
        <v>122</v>
      </c>
      <c r="E82" s="83">
        <v>2.46</v>
      </c>
      <c r="F82" s="83">
        <v>22.95</v>
      </c>
      <c r="G82" s="83">
        <v>50.82</v>
      </c>
      <c r="H82" s="84">
        <v>23.77</v>
      </c>
      <c r="I82" s="32">
        <f t="shared" ref="I82" si="15">(E82*2+F82*3+G82*4+H82*5)/100</f>
        <v>3.9589999999999996</v>
      </c>
      <c r="J82" s="7"/>
      <c r="K82" s="101">
        <f t="shared" si="12"/>
        <v>122</v>
      </c>
      <c r="L82" s="102">
        <f t="shared" si="13"/>
        <v>90.999799999999993</v>
      </c>
      <c r="M82" s="103">
        <f t="shared" si="10"/>
        <v>74.59</v>
      </c>
      <c r="N82" s="102">
        <f t="shared" si="14"/>
        <v>3.0011999999999999</v>
      </c>
      <c r="O82" s="104">
        <f t="shared" si="11"/>
        <v>2.46</v>
      </c>
    </row>
    <row r="83" spans="1:15" s="1" customFormat="1" ht="15" customHeight="1" thickBot="1" x14ac:dyDescent="0.3">
      <c r="A83" s="8">
        <v>14</v>
      </c>
      <c r="B83" s="39">
        <v>51580</v>
      </c>
      <c r="C83" s="45" t="s">
        <v>126</v>
      </c>
      <c r="D83" s="76">
        <v>24</v>
      </c>
      <c r="E83" s="68">
        <v>8.33</v>
      </c>
      <c r="F83" s="68">
        <v>25</v>
      </c>
      <c r="G83" s="68">
        <v>66.67</v>
      </c>
      <c r="H83" s="69"/>
      <c r="I83" s="32">
        <f t="shared" si="9"/>
        <v>3.5834000000000001</v>
      </c>
      <c r="J83" s="7"/>
      <c r="K83" s="105">
        <f t="shared" si="12"/>
        <v>24</v>
      </c>
      <c r="L83" s="106">
        <f t="shared" si="13"/>
        <v>16.000799999999998</v>
      </c>
      <c r="M83" s="107">
        <f t="shared" si="10"/>
        <v>66.67</v>
      </c>
      <c r="N83" s="106">
        <f t="shared" si="14"/>
        <v>1.9992000000000001</v>
      </c>
      <c r="O83" s="108">
        <f t="shared" si="11"/>
        <v>8.33</v>
      </c>
    </row>
    <row r="84" spans="1:15" s="1" customFormat="1" ht="15" customHeight="1" thickBot="1" x14ac:dyDescent="0.3">
      <c r="A84" s="25"/>
      <c r="B84" s="49"/>
      <c r="C84" s="29" t="s">
        <v>104</v>
      </c>
      <c r="D84" s="26">
        <f>SUM(D85:D115)</f>
        <v>3963</v>
      </c>
      <c r="E84" s="27">
        <v>5.2196774193548379</v>
      </c>
      <c r="F84" s="27">
        <v>25.899677419354834</v>
      </c>
      <c r="G84" s="27">
        <v>46.869354838709661</v>
      </c>
      <c r="H84" s="27">
        <v>22.011612903225803</v>
      </c>
      <c r="I84" s="28">
        <f>AVERAGE(I85:I115)</f>
        <v>3.8567387096774195</v>
      </c>
      <c r="J84" s="7"/>
      <c r="K84" s="114">
        <f t="shared" si="12"/>
        <v>3963</v>
      </c>
      <c r="L84" s="115">
        <f>SUM(L85:L115)</f>
        <v>2841.0437999999999</v>
      </c>
      <c r="M84" s="116">
        <f t="shared" si="10"/>
        <v>68.880967741935464</v>
      </c>
      <c r="N84" s="115">
        <f>SUM(N85:N115)</f>
        <v>168.98480000000001</v>
      </c>
      <c r="O84" s="117">
        <f t="shared" si="11"/>
        <v>5.2196774193548379</v>
      </c>
    </row>
    <row r="85" spans="1:15" s="1" customFormat="1" ht="15" customHeight="1" x14ac:dyDescent="0.25">
      <c r="A85" s="10">
        <v>1</v>
      </c>
      <c r="B85" s="36">
        <v>60010</v>
      </c>
      <c r="C85" s="44" t="s">
        <v>122</v>
      </c>
      <c r="D85" s="77">
        <v>93</v>
      </c>
      <c r="E85" s="66">
        <v>3.23</v>
      </c>
      <c r="F85" s="66">
        <v>26.88</v>
      </c>
      <c r="G85" s="66">
        <v>39.78</v>
      </c>
      <c r="H85" s="66">
        <v>30.11</v>
      </c>
      <c r="I85" s="57">
        <f t="shared" ref="I85:I115" si="16">(E85*2+F85*3+G85*4+H85*5)/100</f>
        <v>3.9676999999999998</v>
      </c>
      <c r="J85" s="7"/>
      <c r="K85" s="97">
        <f t="shared" si="12"/>
        <v>93</v>
      </c>
      <c r="L85" s="98">
        <f t="shared" si="13"/>
        <v>64.997700000000009</v>
      </c>
      <c r="M85" s="99">
        <f t="shared" si="10"/>
        <v>69.89</v>
      </c>
      <c r="N85" s="98">
        <f t="shared" ref="N85:N115" si="17">O85*K85/100</f>
        <v>3.0038999999999998</v>
      </c>
      <c r="O85" s="100">
        <f t="shared" si="11"/>
        <v>3.23</v>
      </c>
    </row>
    <row r="86" spans="1:15" s="1" customFormat="1" ht="15" customHeight="1" x14ac:dyDescent="0.25">
      <c r="A86" s="8">
        <v>2</v>
      </c>
      <c r="B86" s="37">
        <v>60020</v>
      </c>
      <c r="C86" s="45" t="s">
        <v>70</v>
      </c>
      <c r="D86" s="75">
        <v>81</v>
      </c>
      <c r="E86" s="67">
        <v>7.41</v>
      </c>
      <c r="F86" s="67">
        <v>24.69</v>
      </c>
      <c r="G86" s="67">
        <v>58.02</v>
      </c>
      <c r="H86" s="67">
        <v>9.8800000000000008</v>
      </c>
      <c r="I86" s="32">
        <f t="shared" si="16"/>
        <v>3.7037</v>
      </c>
      <c r="J86" s="7"/>
      <c r="K86" s="101">
        <f t="shared" si="12"/>
        <v>81</v>
      </c>
      <c r="L86" s="102">
        <f t="shared" si="13"/>
        <v>54.999000000000002</v>
      </c>
      <c r="M86" s="103">
        <f t="shared" si="10"/>
        <v>67.900000000000006</v>
      </c>
      <c r="N86" s="102">
        <f t="shared" si="17"/>
        <v>6.0021000000000004</v>
      </c>
      <c r="O86" s="104">
        <f t="shared" si="11"/>
        <v>7.41</v>
      </c>
    </row>
    <row r="87" spans="1:15" s="1" customFormat="1" ht="15" customHeight="1" x14ac:dyDescent="0.25">
      <c r="A87" s="8">
        <v>3</v>
      </c>
      <c r="B87" s="37">
        <v>60050</v>
      </c>
      <c r="C87" s="45" t="s">
        <v>71</v>
      </c>
      <c r="D87" s="75">
        <v>105</v>
      </c>
      <c r="E87" s="67">
        <v>3.81</v>
      </c>
      <c r="F87" s="67">
        <v>20</v>
      </c>
      <c r="G87" s="67">
        <v>40</v>
      </c>
      <c r="H87" s="67">
        <v>36.19</v>
      </c>
      <c r="I87" s="32">
        <f t="shared" si="16"/>
        <v>4.0857000000000001</v>
      </c>
      <c r="J87" s="7"/>
      <c r="K87" s="101">
        <f t="shared" si="12"/>
        <v>105</v>
      </c>
      <c r="L87" s="102">
        <f t="shared" si="13"/>
        <v>79.999499999999998</v>
      </c>
      <c r="M87" s="103">
        <f t="shared" si="10"/>
        <v>76.19</v>
      </c>
      <c r="N87" s="102">
        <f t="shared" si="17"/>
        <v>4.0004999999999997</v>
      </c>
      <c r="O87" s="104">
        <f t="shared" si="11"/>
        <v>3.81</v>
      </c>
    </row>
    <row r="88" spans="1:15" s="1" customFormat="1" ht="15" customHeight="1" x14ac:dyDescent="0.25">
      <c r="A88" s="8">
        <v>4</v>
      </c>
      <c r="B88" s="37">
        <v>60070</v>
      </c>
      <c r="C88" s="45" t="s">
        <v>72</v>
      </c>
      <c r="D88" s="75">
        <v>106</v>
      </c>
      <c r="E88" s="67">
        <v>0.94</v>
      </c>
      <c r="F88" s="67">
        <v>24.53</v>
      </c>
      <c r="G88" s="67">
        <v>48.11</v>
      </c>
      <c r="H88" s="67">
        <v>26.42</v>
      </c>
      <c r="I88" s="32">
        <f t="shared" si="16"/>
        <v>4.0000999999999998</v>
      </c>
      <c r="J88" s="7"/>
      <c r="K88" s="101">
        <f t="shared" si="12"/>
        <v>106</v>
      </c>
      <c r="L88" s="102">
        <f t="shared" si="13"/>
        <v>79.001800000000003</v>
      </c>
      <c r="M88" s="103">
        <f t="shared" si="10"/>
        <v>74.53</v>
      </c>
      <c r="N88" s="102">
        <f t="shared" si="17"/>
        <v>0.99639999999999995</v>
      </c>
      <c r="O88" s="104">
        <f t="shared" si="11"/>
        <v>0.94</v>
      </c>
    </row>
    <row r="89" spans="1:15" s="1" customFormat="1" ht="15" customHeight="1" x14ac:dyDescent="0.25">
      <c r="A89" s="8">
        <v>5</v>
      </c>
      <c r="B89" s="37">
        <v>60180</v>
      </c>
      <c r="C89" s="45" t="s">
        <v>73</v>
      </c>
      <c r="D89" s="75">
        <v>135</v>
      </c>
      <c r="E89" s="67">
        <v>3.7</v>
      </c>
      <c r="F89" s="67">
        <v>22.22</v>
      </c>
      <c r="G89" s="67">
        <v>56.3</v>
      </c>
      <c r="H89" s="67">
        <v>17.78</v>
      </c>
      <c r="I89" s="32">
        <f t="shared" si="16"/>
        <v>3.8815999999999997</v>
      </c>
      <c r="J89" s="7"/>
      <c r="K89" s="101">
        <f t="shared" si="12"/>
        <v>135</v>
      </c>
      <c r="L89" s="102">
        <f t="shared" si="13"/>
        <v>100.008</v>
      </c>
      <c r="M89" s="103">
        <f t="shared" si="10"/>
        <v>74.08</v>
      </c>
      <c r="N89" s="102">
        <f t="shared" si="17"/>
        <v>4.9950000000000001</v>
      </c>
      <c r="O89" s="104">
        <f t="shared" si="11"/>
        <v>3.7</v>
      </c>
    </row>
    <row r="90" spans="1:15" s="1" customFormat="1" ht="15" customHeight="1" x14ac:dyDescent="0.25">
      <c r="A90" s="8">
        <v>6</v>
      </c>
      <c r="B90" s="37">
        <v>60240</v>
      </c>
      <c r="C90" s="45" t="s">
        <v>74</v>
      </c>
      <c r="D90" s="75">
        <v>186</v>
      </c>
      <c r="E90" s="67">
        <v>6.45</v>
      </c>
      <c r="F90" s="67">
        <v>21.51</v>
      </c>
      <c r="G90" s="67">
        <v>48.39</v>
      </c>
      <c r="H90" s="67">
        <v>23.66</v>
      </c>
      <c r="I90" s="32">
        <f t="shared" si="16"/>
        <v>3.8929</v>
      </c>
      <c r="J90" s="7"/>
      <c r="K90" s="101">
        <f t="shared" si="12"/>
        <v>186</v>
      </c>
      <c r="L90" s="102">
        <f t="shared" si="13"/>
        <v>134.01300000000001</v>
      </c>
      <c r="M90" s="103">
        <f t="shared" si="10"/>
        <v>72.05</v>
      </c>
      <c r="N90" s="118">
        <f t="shared" si="17"/>
        <v>11.997</v>
      </c>
      <c r="O90" s="104">
        <f t="shared" si="11"/>
        <v>6.45</v>
      </c>
    </row>
    <row r="91" spans="1:15" s="1" customFormat="1" ht="15" customHeight="1" x14ac:dyDescent="0.25">
      <c r="A91" s="8">
        <v>7</v>
      </c>
      <c r="B91" s="37">
        <v>60560</v>
      </c>
      <c r="C91" s="45" t="s">
        <v>75</v>
      </c>
      <c r="D91" s="75">
        <v>50</v>
      </c>
      <c r="E91" s="67">
        <v>2</v>
      </c>
      <c r="F91" s="67">
        <v>30</v>
      </c>
      <c r="G91" s="67">
        <v>40</v>
      </c>
      <c r="H91" s="67">
        <v>28</v>
      </c>
      <c r="I91" s="32">
        <f t="shared" si="16"/>
        <v>3.94</v>
      </c>
      <c r="J91" s="7"/>
      <c r="K91" s="101">
        <f t="shared" si="12"/>
        <v>50</v>
      </c>
      <c r="L91" s="102">
        <f t="shared" si="13"/>
        <v>34</v>
      </c>
      <c r="M91" s="103">
        <f t="shared" si="10"/>
        <v>68</v>
      </c>
      <c r="N91" s="118">
        <f t="shared" si="17"/>
        <v>1</v>
      </c>
      <c r="O91" s="104">
        <f t="shared" si="11"/>
        <v>2</v>
      </c>
    </row>
    <row r="92" spans="1:15" s="1" customFormat="1" ht="15" customHeight="1" x14ac:dyDescent="0.25">
      <c r="A92" s="8">
        <v>8</v>
      </c>
      <c r="B92" s="37">
        <v>60660</v>
      </c>
      <c r="C92" s="45" t="s">
        <v>76</v>
      </c>
      <c r="D92" s="75">
        <v>69</v>
      </c>
      <c r="E92" s="67">
        <v>17.39</v>
      </c>
      <c r="F92" s="67">
        <v>21.74</v>
      </c>
      <c r="G92" s="67">
        <v>39.130000000000003</v>
      </c>
      <c r="H92" s="67">
        <v>21.74</v>
      </c>
      <c r="I92" s="32">
        <f t="shared" si="16"/>
        <v>3.6521999999999997</v>
      </c>
      <c r="J92" s="7"/>
      <c r="K92" s="101">
        <f t="shared" si="12"/>
        <v>69</v>
      </c>
      <c r="L92" s="102">
        <f t="shared" si="13"/>
        <v>42.00030000000001</v>
      </c>
      <c r="M92" s="103">
        <f t="shared" si="10"/>
        <v>60.870000000000005</v>
      </c>
      <c r="N92" s="118">
        <f t="shared" si="17"/>
        <v>11.9991</v>
      </c>
      <c r="O92" s="104">
        <f t="shared" si="11"/>
        <v>17.39</v>
      </c>
    </row>
    <row r="93" spans="1:15" s="1" customFormat="1" ht="15" customHeight="1" x14ac:dyDescent="0.25">
      <c r="A93" s="8">
        <v>9</v>
      </c>
      <c r="B93" s="37">
        <v>60001</v>
      </c>
      <c r="C93" s="45" t="s">
        <v>69</v>
      </c>
      <c r="D93" s="75">
        <v>93</v>
      </c>
      <c r="E93" s="67">
        <v>19.350000000000001</v>
      </c>
      <c r="F93" s="67">
        <v>25.81</v>
      </c>
      <c r="G93" s="67">
        <v>36.56</v>
      </c>
      <c r="H93" s="67">
        <v>18.28</v>
      </c>
      <c r="I93" s="32">
        <f t="shared" si="16"/>
        <v>3.5376999999999996</v>
      </c>
      <c r="J93" s="7"/>
      <c r="K93" s="101">
        <f t="shared" si="12"/>
        <v>93</v>
      </c>
      <c r="L93" s="102">
        <f t="shared" si="13"/>
        <v>51.001199999999997</v>
      </c>
      <c r="M93" s="103">
        <f t="shared" si="10"/>
        <v>54.84</v>
      </c>
      <c r="N93" s="118">
        <f t="shared" si="17"/>
        <v>17.995500000000003</v>
      </c>
      <c r="O93" s="104">
        <f t="shared" si="11"/>
        <v>19.350000000000001</v>
      </c>
    </row>
    <row r="94" spans="1:15" s="1" customFormat="1" ht="15" customHeight="1" x14ac:dyDescent="0.25">
      <c r="A94" s="8">
        <v>10</v>
      </c>
      <c r="B94" s="37">
        <v>60701</v>
      </c>
      <c r="C94" s="45" t="s">
        <v>77</v>
      </c>
      <c r="D94" s="75">
        <v>31</v>
      </c>
      <c r="E94" s="67">
        <v>9.68</v>
      </c>
      <c r="F94" s="67">
        <v>32.26</v>
      </c>
      <c r="G94" s="67">
        <v>51.61</v>
      </c>
      <c r="H94" s="67">
        <v>6.45</v>
      </c>
      <c r="I94" s="32">
        <f t="shared" si="16"/>
        <v>3.5482999999999998</v>
      </c>
      <c r="J94" s="7"/>
      <c r="K94" s="101">
        <f t="shared" si="12"/>
        <v>31</v>
      </c>
      <c r="L94" s="102">
        <f t="shared" si="13"/>
        <v>17.9986</v>
      </c>
      <c r="M94" s="103">
        <f t="shared" si="10"/>
        <v>58.06</v>
      </c>
      <c r="N94" s="102">
        <f t="shared" si="17"/>
        <v>3.0007999999999999</v>
      </c>
      <c r="O94" s="104">
        <f t="shared" si="11"/>
        <v>9.68</v>
      </c>
    </row>
    <row r="95" spans="1:15" s="1" customFormat="1" ht="15" customHeight="1" x14ac:dyDescent="0.25">
      <c r="A95" s="8">
        <v>11</v>
      </c>
      <c r="B95" s="37">
        <v>60850</v>
      </c>
      <c r="C95" s="47" t="s">
        <v>78</v>
      </c>
      <c r="D95" s="75">
        <v>123</v>
      </c>
      <c r="E95" s="67">
        <v>2.44</v>
      </c>
      <c r="F95" s="67">
        <v>42.28</v>
      </c>
      <c r="G95" s="67">
        <v>42.28</v>
      </c>
      <c r="H95" s="67">
        <v>13.01</v>
      </c>
      <c r="I95" s="32">
        <f t="shared" si="16"/>
        <v>3.6589000000000005</v>
      </c>
      <c r="J95" s="7"/>
      <c r="K95" s="101">
        <f t="shared" si="12"/>
        <v>123</v>
      </c>
      <c r="L95" s="102">
        <f t="shared" si="13"/>
        <v>68.006699999999995</v>
      </c>
      <c r="M95" s="103">
        <f t="shared" si="10"/>
        <v>55.29</v>
      </c>
      <c r="N95" s="102">
        <f t="shared" si="17"/>
        <v>3.0011999999999999</v>
      </c>
      <c r="O95" s="104">
        <f t="shared" si="11"/>
        <v>2.44</v>
      </c>
    </row>
    <row r="96" spans="1:15" s="1" customFormat="1" ht="15" customHeight="1" x14ac:dyDescent="0.25">
      <c r="A96" s="8">
        <v>12</v>
      </c>
      <c r="B96" s="37">
        <v>60910</v>
      </c>
      <c r="C96" s="45" t="s">
        <v>79</v>
      </c>
      <c r="D96" s="75">
        <v>86</v>
      </c>
      <c r="E96" s="67">
        <v>5.81</v>
      </c>
      <c r="F96" s="67">
        <v>36.049999999999997</v>
      </c>
      <c r="G96" s="67">
        <v>41.86</v>
      </c>
      <c r="H96" s="67">
        <v>16.28</v>
      </c>
      <c r="I96" s="32">
        <f t="shared" si="16"/>
        <v>3.6861000000000002</v>
      </c>
      <c r="J96" s="7"/>
      <c r="K96" s="101">
        <f t="shared" si="12"/>
        <v>86</v>
      </c>
      <c r="L96" s="102">
        <f t="shared" si="13"/>
        <v>50.000399999999999</v>
      </c>
      <c r="M96" s="103">
        <f t="shared" si="10"/>
        <v>58.14</v>
      </c>
      <c r="N96" s="102">
        <f t="shared" si="17"/>
        <v>4.9965999999999999</v>
      </c>
      <c r="O96" s="104">
        <f t="shared" si="11"/>
        <v>5.81</v>
      </c>
    </row>
    <row r="97" spans="1:15" s="1" customFormat="1" ht="15" customHeight="1" x14ac:dyDescent="0.25">
      <c r="A97" s="8">
        <v>13</v>
      </c>
      <c r="B97" s="37">
        <v>60980</v>
      </c>
      <c r="C97" s="45" t="s">
        <v>80</v>
      </c>
      <c r="D97" s="75">
        <v>84</v>
      </c>
      <c r="E97" s="67">
        <v>2.38</v>
      </c>
      <c r="F97" s="67">
        <v>17.86</v>
      </c>
      <c r="G97" s="67">
        <v>61.9</v>
      </c>
      <c r="H97" s="67">
        <v>17.86</v>
      </c>
      <c r="I97" s="32">
        <f t="shared" si="16"/>
        <v>3.9523999999999999</v>
      </c>
      <c r="J97" s="7"/>
      <c r="K97" s="101">
        <f t="shared" si="12"/>
        <v>84</v>
      </c>
      <c r="L97" s="102">
        <f t="shared" si="13"/>
        <v>66.99839999999999</v>
      </c>
      <c r="M97" s="103">
        <f t="shared" si="10"/>
        <v>79.759999999999991</v>
      </c>
      <c r="N97" s="102">
        <f t="shared" si="17"/>
        <v>1.9991999999999999</v>
      </c>
      <c r="O97" s="104">
        <f t="shared" si="11"/>
        <v>2.38</v>
      </c>
    </row>
    <row r="98" spans="1:15" s="1" customFormat="1" ht="15" customHeight="1" x14ac:dyDescent="0.25">
      <c r="A98" s="8">
        <v>14</v>
      </c>
      <c r="B98" s="37">
        <v>61080</v>
      </c>
      <c r="C98" s="45" t="s">
        <v>81</v>
      </c>
      <c r="D98" s="75">
        <v>164</v>
      </c>
      <c r="E98" s="67">
        <v>6.71</v>
      </c>
      <c r="F98" s="67">
        <v>21.95</v>
      </c>
      <c r="G98" s="67">
        <v>37.799999999999997</v>
      </c>
      <c r="H98" s="67">
        <v>33.54</v>
      </c>
      <c r="I98" s="32">
        <f t="shared" si="16"/>
        <v>3.9816999999999996</v>
      </c>
      <c r="J98" s="7"/>
      <c r="K98" s="101">
        <f t="shared" si="12"/>
        <v>164</v>
      </c>
      <c r="L98" s="102">
        <f t="shared" si="13"/>
        <v>116.99760000000001</v>
      </c>
      <c r="M98" s="103">
        <f t="shared" si="10"/>
        <v>71.34</v>
      </c>
      <c r="N98" s="102">
        <f t="shared" si="17"/>
        <v>11.0044</v>
      </c>
      <c r="O98" s="104">
        <f t="shared" si="11"/>
        <v>6.71</v>
      </c>
    </row>
    <row r="99" spans="1:15" s="1" customFormat="1" ht="15" customHeight="1" x14ac:dyDescent="0.25">
      <c r="A99" s="8">
        <v>15</v>
      </c>
      <c r="B99" s="37">
        <v>61150</v>
      </c>
      <c r="C99" s="45" t="s">
        <v>82</v>
      </c>
      <c r="D99" s="75">
        <v>81</v>
      </c>
      <c r="E99" s="67">
        <v>8.64</v>
      </c>
      <c r="F99" s="67">
        <v>22.22</v>
      </c>
      <c r="G99" s="67">
        <v>54.32</v>
      </c>
      <c r="H99" s="67">
        <v>14.81</v>
      </c>
      <c r="I99" s="32">
        <f t="shared" si="16"/>
        <v>3.7527000000000004</v>
      </c>
      <c r="J99" s="7"/>
      <c r="K99" s="101">
        <f t="shared" si="12"/>
        <v>81</v>
      </c>
      <c r="L99" s="102">
        <f t="shared" si="13"/>
        <v>55.9953</v>
      </c>
      <c r="M99" s="103">
        <f t="shared" si="10"/>
        <v>69.13</v>
      </c>
      <c r="N99" s="102">
        <f t="shared" si="17"/>
        <v>6.9984000000000002</v>
      </c>
      <c r="O99" s="104">
        <f t="shared" si="11"/>
        <v>8.64</v>
      </c>
    </row>
    <row r="100" spans="1:15" s="1" customFormat="1" ht="15" customHeight="1" x14ac:dyDescent="0.25">
      <c r="A100" s="8">
        <v>16</v>
      </c>
      <c r="B100" s="37">
        <v>61210</v>
      </c>
      <c r="C100" s="45" t="s">
        <v>83</v>
      </c>
      <c r="D100" s="75">
        <v>67</v>
      </c>
      <c r="E100" s="67">
        <v>1.49</v>
      </c>
      <c r="F100" s="67">
        <v>28.36</v>
      </c>
      <c r="G100" s="67">
        <v>49.25</v>
      </c>
      <c r="H100" s="67">
        <v>20.9</v>
      </c>
      <c r="I100" s="32">
        <f t="shared" si="16"/>
        <v>3.8956</v>
      </c>
      <c r="J100" s="7"/>
      <c r="K100" s="101">
        <f t="shared" si="12"/>
        <v>67</v>
      </c>
      <c r="L100" s="102">
        <f t="shared" si="13"/>
        <v>47.000500000000002</v>
      </c>
      <c r="M100" s="103">
        <f t="shared" si="10"/>
        <v>70.150000000000006</v>
      </c>
      <c r="N100" s="102">
        <f t="shared" si="17"/>
        <v>0.99829999999999997</v>
      </c>
      <c r="O100" s="104">
        <f t="shared" si="11"/>
        <v>1.49</v>
      </c>
    </row>
    <row r="101" spans="1:15" s="1" customFormat="1" ht="15" customHeight="1" x14ac:dyDescent="0.25">
      <c r="A101" s="8">
        <v>17</v>
      </c>
      <c r="B101" s="37">
        <v>61290</v>
      </c>
      <c r="C101" s="45" t="s">
        <v>84</v>
      </c>
      <c r="D101" s="75">
        <v>85</v>
      </c>
      <c r="E101" s="67">
        <v>4.71</v>
      </c>
      <c r="F101" s="67">
        <v>30.59</v>
      </c>
      <c r="G101" s="67">
        <v>43.53</v>
      </c>
      <c r="H101" s="67">
        <v>21.18</v>
      </c>
      <c r="I101" s="32">
        <f t="shared" si="16"/>
        <v>3.8121000000000005</v>
      </c>
      <c r="J101" s="7"/>
      <c r="K101" s="101">
        <f t="shared" si="12"/>
        <v>85</v>
      </c>
      <c r="L101" s="102">
        <f t="shared" si="13"/>
        <v>55.003500000000003</v>
      </c>
      <c r="M101" s="103">
        <f t="shared" si="10"/>
        <v>64.710000000000008</v>
      </c>
      <c r="N101" s="102">
        <f t="shared" si="17"/>
        <v>4.0034999999999998</v>
      </c>
      <c r="O101" s="104">
        <f t="shared" si="11"/>
        <v>4.71</v>
      </c>
    </row>
    <row r="102" spans="1:15" s="1" customFormat="1" ht="15" customHeight="1" x14ac:dyDescent="0.25">
      <c r="A102" s="8">
        <v>18</v>
      </c>
      <c r="B102" s="37">
        <v>61340</v>
      </c>
      <c r="C102" s="45" t="s">
        <v>85</v>
      </c>
      <c r="D102" s="75">
        <v>134</v>
      </c>
      <c r="E102" s="67">
        <v>5.22</v>
      </c>
      <c r="F102" s="67">
        <v>25.37</v>
      </c>
      <c r="G102" s="67">
        <v>48.51</v>
      </c>
      <c r="H102" s="67">
        <v>20.9</v>
      </c>
      <c r="I102" s="32">
        <f t="shared" si="16"/>
        <v>3.8508999999999998</v>
      </c>
      <c r="J102" s="7"/>
      <c r="K102" s="101">
        <f t="shared" si="12"/>
        <v>134</v>
      </c>
      <c r="L102" s="102">
        <f t="shared" si="13"/>
        <v>93.009399999999985</v>
      </c>
      <c r="M102" s="103">
        <f t="shared" si="10"/>
        <v>69.41</v>
      </c>
      <c r="N102" s="102">
        <f t="shared" si="17"/>
        <v>6.9948000000000006</v>
      </c>
      <c r="O102" s="104">
        <f t="shared" si="11"/>
        <v>5.22</v>
      </c>
    </row>
    <row r="103" spans="1:15" s="1" customFormat="1" ht="15" customHeight="1" x14ac:dyDescent="0.25">
      <c r="A103" s="8">
        <v>19</v>
      </c>
      <c r="B103" s="37">
        <v>61390</v>
      </c>
      <c r="C103" s="45" t="s">
        <v>86</v>
      </c>
      <c r="D103" s="75">
        <v>97</v>
      </c>
      <c r="E103" s="67">
        <v>2.06</v>
      </c>
      <c r="F103" s="67">
        <v>44.33</v>
      </c>
      <c r="G103" s="67">
        <v>51.55</v>
      </c>
      <c r="H103" s="67">
        <v>2.06</v>
      </c>
      <c r="I103" s="32">
        <f t="shared" si="16"/>
        <v>3.5361000000000002</v>
      </c>
      <c r="J103" s="7"/>
      <c r="K103" s="101">
        <f t="shared" si="12"/>
        <v>97</v>
      </c>
      <c r="L103" s="102">
        <f t="shared" si="13"/>
        <v>52.0017</v>
      </c>
      <c r="M103" s="103">
        <f t="shared" si="10"/>
        <v>53.61</v>
      </c>
      <c r="N103" s="102">
        <f t="shared" si="17"/>
        <v>1.9982</v>
      </c>
      <c r="O103" s="104">
        <f t="shared" si="11"/>
        <v>2.06</v>
      </c>
    </row>
    <row r="104" spans="1:15" s="1" customFormat="1" ht="15" customHeight="1" x14ac:dyDescent="0.25">
      <c r="A104" s="8">
        <v>20</v>
      </c>
      <c r="B104" s="37">
        <v>61410</v>
      </c>
      <c r="C104" s="45" t="s">
        <v>87</v>
      </c>
      <c r="D104" s="75">
        <v>105</v>
      </c>
      <c r="E104" s="67">
        <v>0.95</v>
      </c>
      <c r="F104" s="67">
        <v>10.48</v>
      </c>
      <c r="G104" s="67">
        <v>41.9</v>
      </c>
      <c r="H104" s="67">
        <v>46.67</v>
      </c>
      <c r="I104" s="32">
        <f t="shared" si="16"/>
        <v>4.3429000000000002</v>
      </c>
      <c r="J104" s="7"/>
      <c r="K104" s="101">
        <f t="shared" si="12"/>
        <v>105</v>
      </c>
      <c r="L104" s="102">
        <f t="shared" si="13"/>
        <v>92.998499999999979</v>
      </c>
      <c r="M104" s="103">
        <f t="shared" si="10"/>
        <v>88.57</v>
      </c>
      <c r="N104" s="102">
        <f t="shared" si="17"/>
        <v>0.99750000000000005</v>
      </c>
      <c r="O104" s="104">
        <f t="shared" si="11"/>
        <v>0.95</v>
      </c>
    </row>
    <row r="105" spans="1:15" s="1" customFormat="1" ht="15" customHeight="1" x14ac:dyDescent="0.25">
      <c r="A105" s="8">
        <v>21</v>
      </c>
      <c r="B105" s="37">
        <v>61430</v>
      </c>
      <c r="C105" s="45" t="s">
        <v>108</v>
      </c>
      <c r="D105" s="75">
        <v>259</v>
      </c>
      <c r="E105" s="67">
        <v>2.3199999999999998</v>
      </c>
      <c r="F105" s="67">
        <v>10.039999999999999</v>
      </c>
      <c r="G105" s="67">
        <v>44.79</v>
      </c>
      <c r="H105" s="67">
        <v>42.86</v>
      </c>
      <c r="I105" s="32">
        <f t="shared" si="16"/>
        <v>4.2822000000000005</v>
      </c>
      <c r="J105" s="7"/>
      <c r="K105" s="101">
        <f t="shared" si="12"/>
        <v>259</v>
      </c>
      <c r="L105" s="102">
        <f t="shared" si="13"/>
        <v>227.01350000000002</v>
      </c>
      <c r="M105" s="103">
        <f t="shared" si="10"/>
        <v>87.65</v>
      </c>
      <c r="N105" s="102">
        <f t="shared" si="17"/>
        <v>6.0087999999999999</v>
      </c>
      <c r="O105" s="104">
        <f t="shared" si="11"/>
        <v>2.3199999999999998</v>
      </c>
    </row>
    <row r="106" spans="1:15" s="1" customFormat="1" ht="15" customHeight="1" x14ac:dyDescent="0.25">
      <c r="A106" s="8">
        <v>22</v>
      </c>
      <c r="B106" s="37">
        <v>61440</v>
      </c>
      <c r="C106" s="45" t="s">
        <v>88</v>
      </c>
      <c r="D106" s="75">
        <v>286</v>
      </c>
      <c r="E106" s="67">
        <v>1.75</v>
      </c>
      <c r="F106" s="67">
        <v>22.03</v>
      </c>
      <c r="G106" s="67">
        <v>53.85</v>
      </c>
      <c r="H106" s="67">
        <v>22.38</v>
      </c>
      <c r="I106" s="32">
        <f t="shared" si="16"/>
        <v>3.9688999999999997</v>
      </c>
      <c r="J106" s="7"/>
      <c r="K106" s="101">
        <f t="shared" si="12"/>
        <v>286</v>
      </c>
      <c r="L106" s="102">
        <f t="shared" si="13"/>
        <v>218.01780000000002</v>
      </c>
      <c r="M106" s="103">
        <f t="shared" si="10"/>
        <v>76.23</v>
      </c>
      <c r="N106" s="102">
        <f t="shared" si="17"/>
        <v>5.0049999999999999</v>
      </c>
      <c r="O106" s="104">
        <f t="shared" si="11"/>
        <v>1.75</v>
      </c>
    </row>
    <row r="107" spans="1:15" s="1" customFormat="1" ht="15" customHeight="1" x14ac:dyDescent="0.25">
      <c r="A107" s="8">
        <v>23</v>
      </c>
      <c r="B107" s="37">
        <v>61450</v>
      </c>
      <c r="C107" s="45" t="s">
        <v>107</v>
      </c>
      <c r="D107" s="75">
        <v>146</v>
      </c>
      <c r="E107" s="67">
        <v>0.68</v>
      </c>
      <c r="F107" s="67">
        <v>16.440000000000001</v>
      </c>
      <c r="G107" s="67">
        <v>54.11</v>
      </c>
      <c r="H107" s="67">
        <v>28.77</v>
      </c>
      <c r="I107" s="32">
        <f t="shared" si="16"/>
        <v>4.1097000000000001</v>
      </c>
      <c r="J107" s="7"/>
      <c r="K107" s="101">
        <f t="shared" si="12"/>
        <v>146</v>
      </c>
      <c r="L107" s="102">
        <f t="shared" si="13"/>
        <v>121.00479999999999</v>
      </c>
      <c r="M107" s="103">
        <f t="shared" si="10"/>
        <v>82.88</v>
      </c>
      <c r="N107" s="102">
        <f t="shared" si="17"/>
        <v>0.99280000000000002</v>
      </c>
      <c r="O107" s="104">
        <f t="shared" si="11"/>
        <v>0.68</v>
      </c>
    </row>
    <row r="108" spans="1:15" s="1" customFormat="1" ht="15" customHeight="1" x14ac:dyDescent="0.25">
      <c r="A108" s="8">
        <v>24</v>
      </c>
      <c r="B108" s="37">
        <v>61470</v>
      </c>
      <c r="C108" s="45" t="s">
        <v>89</v>
      </c>
      <c r="D108" s="75">
        <v>110</v>
      </c>
      <c r="E108" s="67">
        <v>7.27</v>
      </c>
      <c r="F108" s="67">
        <v>31.82</v>
      </c>
      <c r="G108" s="67">
        <v>46.36</v>
      </c>
      <c r="H108" s="67">
        <v>14.55</v>
      </c>
      <c r="I108" s="32">
        <f t="shared" si="16"/>
        <v>3.6819000000000002</v>
      </c>
      <c r="J108" s="7"/>
      <c r="K108" s="101">
        <f t="shared" si="12"/>
        <v>110</v>
      </c>
      <c r="L108" s="102">
        <f t="shared" si="13"/>
        <v>67.000999999999991</v>
      </c>
      <c r="M108" s="103">
        <f t="shared" si="10"/>
        <v>60.91</v>
      </c>
      <c r="N108" s="102">
        <f t="shared" si="17"/>
        <v>7.996999999999999</v>
      </c>
      <c r="O108" s="104">
        <f t="shared" si="11"/>
        <v>7.27</v>
      </c>
    </row>
    <row r="109" spans="1:15" s="1" customFormat="1" ht="15" customHeight="1" x14ac:dyDescent="0.25">
      <c r="A109" s="8">
        <v>25</v>
      </c>
      <c r="B109" s="37">
        <v>61490</v>
      </c>
      <c r="C109" s="45" t="s">
        <v>109</v>
      </c>
      <c r="D109" s="75">
        <v>258</v>
      </c>
      <c r="E109" s="67">
        <v>1.94</v>
      </c>
      <c r="F109" s="67">
        <v>12.79</v>
      </c>
      <c r="G109" s="67">
        <v>39.53</v>
      </c>
      <c r="H109" s="67">
        <v>45.74</v>
      </c>
      <c r="I109" s="32">
        <f t="shared" si="16"/>
        <v>4.2907000000000002</v>
      </c>
      <c r="J109" s="7"/>
      <c r="K109" s="101">
        <f t="shared" si="12"/>
        <v>258</v>
      </c>
      <c r="L109" s="102">
        <f t="shared" si="13"/>
        <v>219.99660000000003</v>
      </c>
      <c r="M109" s="103">
        <f t="shared" si="10"/>
        <v>85.27000000000001</v>
      </c>
      <c r="N109" s="102">
        <f t="shared" si="17"/>
        <v>5.0051999999999994</v>
      </c>
      <c r="O109" s="104">
        <f t="shared" si="11"/>
        <v>1.94</v>
      </c>
    </row>
    <row r="110" spans="1:15" s="1" customFormat="1" ht="15" customHeight="1" x14ac:dyDescent="0.25">
      <c r="A110" s="8">
        <v>26</v>
      </c>
      <c r="B110" s="37">
        <v>61500</v>
      </c>
      <c r="C110" s="45" t="s">
        <v>110</v>
      </c>
      <c r="D110" s="75">
        <v>237</v>
      </c>
      <c r="E110" s="67">
        <v>0.84</v>
      </c>
      <c r="F110" s="67">
        <v>13.92</v>
      </c>
      <c r="G110" s="67">
        <v>45.57</v>
      </c>
      <c r="H110" s="67">
        <v>39.659999999999997</v>
      </c>
      <c r="I110" s="32">
        <f t="shared" si="16"/>
        <v>4.2401999999999997</v>
      </c>
      <c r="J110" s="7"/>
      <c r="K110" s="101">
        <f t="shared" si="12"/>
        <v>237</v>
      </c>
      <c r="L110" s="102">
        <f t="shared" si="13"/>
        <v>201.99509999999998</v>
      </c>
      <c r="M110" s="103">
        <f t="shared" si="10"/>
        <v>85.22999999999999</v>
      </c>
      <c r="N110" s="102">
        <f t="shared" si="17"/>
        <v>1.9907999999999999</v>
      </c>
      <c r="O110" s="104">
        <f t="shared" si="11"/>
        <v>0.84</v>
      </c>
    </row>
    <row r="111" spans="1:15" s="1" customFormat="1" ht="15" customHeight="1" x14ac:dyDescent="0.25">
      <c r="A111" s="8">
        <v>27</v>
      </c>
      <c r="B111" s="37">
        <v>61510</v>
      </c>
      <c r="C111" s="45" t="s">
        <v>90</v>
      </c>
      <c r="D111" s="85">
        <v>110</v>
      </c>
      <c r="E111" s="86">
        <v>5.45</v>
      </c>
      <c r="F111" s="86">
        <v>25.45</v>
      </c>
      <c r="G111" s="86">
        <v>56.36</v>
      </c>
      <c r="H111" s="87">
        <v>12.73</v>
      </c>
      <c r="I111" s="32">
        <f t="shared" si="16"/>
        <v>3.7634000000000003</v>
      </c>
      <c r="J111" s="7"/>
      <c r="K111" s="101">
        <f t="shared" si="12"/>
        <v>110</v>
      </c>
      <c r="L111" s="102">
        <f t="shared" si="13"/>
        <v>75.999000000000009</v>
      </c>
      <c r="M111" s="103">
        <f t="shared" si="10"/>
        <v>69.09</v>
      </c>
      <c r="N111" s="102">
        <f t="shared" si="17"/>
        <v>5.9950000000000001</v>
      </c>
      <c r="O111" s="104">
        <f t="shared" si="11"/>
        <v>5.45</v>
      </c>
    </row>
    <row r="112" spans="1:15" s="1" customFormat="1" ht="15" customHeight="1" x14ac:dyDescent="0.25">
      <c r="A112" s="8">
        <v>28</v>
      </c>
      <c r="B112" s="36">
        <v>61520</v>
      </c>
      <c r="C112" s="45" t="s">
        <v>111</v>
      </c>
      <c r="D112" s="88">
        <v>223</v>
      </c>
      <c r="E112" s="89">
        <v>1.35</v>
      </c>
      <c r="F112" s="89">
        <v>24.66</v>
      </c>
      <c r="G112" s="89">
        <v>55.16</v>
      </c>
      <c r="H112" s="89">
        <v>18.829999999999998</v>
      </c>
      <c r="I112" s="32">
        <f t="shared" si="16"/>
        <v>3.9146999999999998</v>
      </c>
      <c r="J112" s="7"/>
      <c r="K112" s="101">
        <f t="shared" si="12"/>
        <v>223</v>
      </c>
      <c r="L112" s="102">
        <f t="shared" si="13"/>
        <v>164.99770000000001</v>
      </c>
      <c r="M112" s="103">
        <f t="shared" si="10"/>
        <v>73.989999999999995</v>
      </c>
      <c r="N112" s="102">
        <f t="shared" si="17"/>
        <v>3.0105</v>
      </c>
      <c r="O112" s="104">
        <f t="shared" si="11"/>
        <v>1.35</v>
      </c>
    </row>
    <row r="113" spans="1:15" s="1" customFormat="1" ht="15" customHeight="1" x14ac:dyDescent="0.25">
      <c r="A113" s="8">
        <v>29</v>
      </c>
      <c r="B113" s="37">
        <v>61540</v>
      </c>
      <c r="C113" s="44" t="s">
        <v>105</v>
      </c>
      <c r="D113" s="75">
        <v>132</v>
      </c>
      <c r="E113" s="67">
        <v>6.06</v>
      </c>
      <c r="F113" s="67">
        <v>27.27</v>
      </c>
      <c r="G113" s="67">
        <v>48.48</v>
      </c>
      <c r="H113" s="67">
        <v>18.18</v>
      </c>
      <c r="I113" s="32">
        <f t="shared" si="16"/>
        <v>3.7875000000000001</v>
      </c>
      <c r="J113" s="7"/>
      <c r="K113" s="101">
        <f t="shared" si="12"/>
        <v>132</v>
      </c>
      <c r="L113" s="102">
        <f t="shared" si="13"/>
        <v>87.991199999999992</v>
      </c>
      <c r="M113" s="103">
        <f t="shared" si="10"/>
        <v>66.66</v>
      </c>
      <c r="N113" s="102">
        <f t="shared" si="17"/>
        <v>7.9991999999999992</v>
      </c>
      <c r="O113" s="104">
        <f t="shared" si="11"/>
        <v>6.06</v>
      </c>
    </row>
    <row r="114" spans="1:15" s="1" customFormat="1" ht="15" customHeight="1" x14ac:dyDescent="0.25">
      <c r="A114" s="8">
        <v>30</v>
      </c>
      <c r="B114" s="37">
        <v>61560</v>
      </c>
      <c r="C114" s="45" t="s">
        <v>114</v>
      </c>
      <c r="D114" s="75">
        <v>172</v>
      </c>
      <c r="E114" s="67">
        <v>5.23</v>
      </c>
      <c r="F114" s="67">
        <v>51.16</v>
      </c>
      <c r="G114" s="67">
        <v>34.299999999999997</v>
      </c>
      <c r="H114" s="70">
        <v>9.3000000000000007</v>
      </c>
      <c r="I114" s="32">
        <f t="shared" ref="I114" si="18">(E114*2+F114*3+G114*4+H114*5)/100</f>
        <v>3.4763999999999999</v>
      </c>
      <c r="J114" s="7"/>
      <c r="K114" s="101">
        <f t="shared" si="12"/>
        <v>172</v>
      </c>
      <c r="L114" s="102">
        <f t="shared" si="13"/>
        <v>74.99199999999999</v>
      </c>
      <c r="M114" s="103">
        <f t="shared" si="10"/>
        <v>43.599999999999994</v>
      </c>
      <c r="N114" s="118">
        <f t="shared" si="17"/>
        <v>8.9956000000000014</v>
      </c>
      <c r="O114" s="104">
        <f t="shared" si="11"/>
        <v>5.23</v>
      </c>
    </row>
    <row r="115" spans="1:15" s="1" customFormat="1" ht="15" customHeight="1" thickBot="1" x14ac:dyDescent="0.3">
      <c r="A115" s="59">
        <v>31</v>
      </c>
      <c r="B115" s="42">
        <v>61570</v>
      </c>
      <c r="C115" s="20" t="s">
        <v>123</v>
      </c>
      <c r="D115" s="76">
        <v>55</v>
      </c>
      <c r="E115" s="68">
        <v>14.55</v>
      </c>
      <c r="F115" s="68">
        <v>38.18</v>
      </c>
      <c r="G115" s="68">
        <v>43.64</v>
      </c>
      <c r="H115" s="69">
        <v>3.64</v>
      </c>
      <c r="I115" s="60">
        <f t="shared" si="16"/>
        <v>3.3639999999999999</v>
      </c>
      <c r="J115" s="7"/>
      <c r="K115" s="105">
        <f t="shared" si="12"/>
        <v>55</v>
      </c>
      <c r="L115" s="106">
        <f t="shared" si="13"/>
        <v>26.004000000000001</v>
      </c>
      <c r="M115" s="107">
        <f t="shared" si="10"/>
        <v>47.28</v>
      </c>
      <c r="N115" s="106">
        <f t="shared" si="17"/>
        <v>8.0024999999999995</v>
      </c>
      <c r="O115" s="108">
        <f t="shared" si="11"/>
        <v>14.55</v>
      </c>
    </row>
    <row r="116" spans="1:15" s="1" customFormat="1" ht="15" customHeight="1" thickBot="1" x14ac:dyDescent="0.3">
      <c r="A116" s="25"/>
      <c r="B116" s="49"/>
      <c r="C116" s="22" t="s">
        <v>106</v>
      </c>
      <c r="D116" s="26">
        <f>SUM(D117:D125)</f>
        <v>1008</v>
      </c>
      <c r="E116" s="27">
        <v>3.9244444444444451</v>
      </c>
      <c r="F116" s="27">
        <v>20.48555555555556</v>
      </c>
      <c r="G116" s="27">
        <v>47.801111111111112</v>
      </c>
      <c r="H116" s="27">
        <v>27.792222222222225</v>
      </c>
      <c r="I116" s="28">
        <f>AVERAGE(I117:I125)</f>
        <v>3.9947111111111107</v>
      </c>
      <c r="J116" s="7"/>
      <c r="K116" s="114">
        <f t="shared" si="12"/>
        <v>1008</v>
      </c>
      <c r="L116" s="115">
        <f>SUM(L117:L125)</f>
        <v>764.01559999999995</v>
      </c>
      <c r="M116" s="116">
        <f t="shared" si="10"/>
        <v>75.593333333333334</v>
      </c>
      <c r="N116" s="115">
        <f>SUM(N117:N125)</f>
        <v>51.0124</v>
      </c>
      <c r="O116" s="117">
        <f t="shared" si="11"/>
        <v>3.9244444444444451</v>
      </c>
    </row>
    <row r="117" spans="1:15" s="1" customFormat="1" ht="15" customHeight="1" x14ac:dyDescent="0.25">
      <c r="A117" s="6">
        <v>1</v>
      </c>
      <c r="B117" s="78">
        <v>70020</v>
      </c>
      <c r="C117" s="71" t="s">
        <v>91</v>
      </c>
      <c r="D117" s="79">
        <v>95</v>
      </c>
      <c r="E117" s="80"/>
      <c r="F117" s="80">
        <v>5.26</v>
      </c>
      <c r="G117" s="80">
        <v>46.32</v>
      </c>
      <c r="H117" s="80">
        <v>48.42</v>
      </c>
      <c r="I117" s="31">
        <f t="shared" ref="I117:I125" si="19">(E117*2+F117*3+G117*4+H117*5)/100</f>
        <v>4.4316000000000004</v>
      </c>
      <c r="J117" s="7"/>
      <c r="K117" s="97">
        <f t="shared" si="12"/>
        <v>95</v>
      </c>
      <c r="L117" s="98">
        <f t="shared" si="13"/>
        <v>90.003000000000014</v>
      </c>
      <c r="M117" s="99">
        <f t="shared" si="10"/>
        <v>94.740000000000009</v>
      </c>
      <c r="N117" s="98">
        <f t="shared" ref="N117:N125" si="20">O117*K117/100</f>
        <v>0</v>
      </c>
      <c r="O117" s="100">
        <f t="shared" si="11"/>
        <v>0</v>
      </c>
    </row>
    <row r="118" spans="1:15" s="1" customFormat="1" ht="15" customHeight="1" x14ac:dyDescent="0.25">
      <c r="A118" s="8">
        <v>2</v>
      </c>
      <c r="B118" s="37">
        <v>70110</v>
      </c>
      <c r="C118" s="73" t="s">
        <v>94</v>
      </c>
      <c r="D118" s="75">
        <v>74</v>
      </c>
      <c r="E118" s="67">
        <v>1.35</v>
      </c>
      <c r="F118" s="67">
        <v>12.16</v>
      </c>
      <c r="G118" s="67">
        <v>58.11</v>
      </c>
      <c r="H118" s="67">
        <v>28.38</v>
      </c>
      <c r="I118" s="32">
        <f t="shared" si="19"/>
        <v>4.1352000000000002</v>
      </c>
      <c r="J118" s="7"/>
      <c r="K118" s="101">
        <f t="shared" si="12"/>
        <v>74</v>
      </c>
      <c r="L118" s="102">
        <f t="shared" si="13"/>
        <v>64.002599999999987</v>
      </c>
      <c r="M118" s="103">
        <f t="shared" si="10"/>
        <v>86.49</v>
      </c>
      <c r="N118" s="102">
        <f t="shared" si="20"/>
        <v>0.99900000000000011</v>
      </c>
      <c r="O118" s="104">
        <f t="shared" si="11"/>
        <v>1.35</v>
      </c>
    </row>
    <row r="119" spans="1:15" s="1" customFormat="1" ht="15" customHeight="1" x14ac:dyDescent="0.25">
      <c r="A119" s="10">
        <v>3</v>
      </c>
      <c r="B119" s="37">
        <v>70021</v>
      </c>
      <c r="C119" s="73" t="s">
        <v>92</v>
      </c>
      <c r="D119" s="75">
        <v>69</v>
      </c>
      <c r="E119" s="67">
        <v>1.45</v>
      </c>
      <c r="F119" s="67">
        <v>20.29</v>
      </c>
      <c r="G119" s="67">
        <v>39.130000000000003</v>
      </c>
      <c r="H119" s="67">
        <v>39.130000000000003</v>
      </c>
      <c r="I119" s="32">
        <f t="shared" si="19"/>
        <v>4.1594000000000007</v>
      </c>
      <c r="J119" s="7"/>
      <c r="K119" s="101">
        <f t="shared" si="12"/>
        <v>69</v>
      </c>
      <c r="L119" s="102">
        <f t="shared" si="13"/>
        <v>53.999400000000009</v>
      </c>
      <c r="M119" s="103">
        <f t="shared" si="10"/>
        <v>78.260000000000005</v>
      </c>
      <c r="N119" s="102">
        <f t="shared" si="20"/>
        <v>1.0004999999999999</v>
      </c>
      <c r="O119" s="104">
        <f t="shared" si="11"/>
        <v>1.45</v>
      </c>
    </row>
    <row r="120" spans="1:15" s="1" customFormat="1" ht="15" customHeight="1" x14ac:dyDescent="0.25">
      <c r="A120" s="8">
        <v>4</v>
      </c>
      <c r="B120" s="37">
        <v>70040</v>
      </c>
      <c r="C120" s="73" t="s">
        <v>93</v>
      </c>
      <c r="D120" s="75">
        <v>75</v>
      </c>
      <c r="E120" s="67">
        <v>2.67</v>
      </c>
      <c r="F120" s="67">
        <v>34.67</v>
      </c>
      <c r="G120" s="67">
        <v>44</v>
      </c>
      <c r="H120" s="67">
        <v>18.670000000000002</v>
      </c>
      <c r="I120" s="32">
        <f t="shared" si="19"/>
        <v>3.7870000000000004</v>
      </c>
      <c r="J120" s="7"/>
      <c r="K120" s="101">
        <f t="shared" si="12"/>
        <v>75</v>
      </c>
      <c r="L120" s="102">
        <f t="shared" si="13"/>
        <v>47.002499999999998</v>
      </c>
      <c r="M120" s="103">
        <f t="shared" si="10"/>
        <v>62.67</v>
      </c>
      <c r="N120" s="102">
        <f t="shared" si="20"/>
        <v>2.0024999999999999</v>
      </c>
      <c r="O120" s="104">
        <f t="shared" si="11"/>
        <v>2.67</v>
      </c>
    </row>
    <row r="121" spans="1:15" s="1" customFormat="1" ht="15" customHeight="1" x14ac:dyDescent="0.25">
      <c r="A121" s="8">
        <v>5</v>
      </c>
      <c r="B121" s="37">
        <v>70100</v>
      </c>
      <c r="C121" s="73" t="s">
        <v>124</v>
      </c>
      <c r="D121" s="75">
        <v>79</v>
      </c>
      <c r="E121" s="67"/>
      <c r="F121" s="67">
        <v>16.46</v>
      </c>
      <c r="G121" s="67">
        <v>49.37</v>
      </c>
      <c r="H121" s="67">
        <v>34.18</v>
      </c>
      <c r="I121" s="32">
        <f t="shared" si="19"/>
        <v>4.1776</v>
      </c>
      <c r="J121" s="7"/>
      <c r="K121" s="101">
        <f t="shared" si="12"/>
        <v>79</v>
      </c>
      <c r="L121" s="102">
        <f t="shared" si="13"/>
        <v>66.004499999999993</v>
      </c>
      <c r="M121" s="103">
        <f t="shared" si="10"/>
        <v>83.55</v>
      </c>
      <c r="N121" s="102">
        <f t="shared" si="20"/>
        <v>0</v>
      </c>
      <c r="O121" s="104">
        <f t="shared" si="11"/>
        <v>0</v>
      </c>
    </row>
    <row r="122" spans="1:15" s="1" customFormat="1" ht="15" customHeight="1" x14ac:dyDescent="0.25">
      <c r="A122" s="8">
        <v>6</v>
      </c>
      <c r="B122" s="37">
        <v>70270</v>
      </c>
      <c r="C122" s="73" t="s">
        <v>95</v>
      </c>
      <c r="D122" s="75">
        <v>72</v>
      </c>
      <c r="E122" s="67"/>
      <c r="F122" s="67">
        <v>19.440000000000001</v>
      </c>
      <c r="G122" s="67">
        <v>55.56</v>
      </c>
      <c r="H122" s="67">
        <v>25</v>
      </c>
      <c r="I122" s="32">
        <f t="shared" si="19"/>
        <v>4.0556000000000001</v>
      </c>
      <c r="J122" s="7"/>
      <c r="K122" s="101">
        <f t="shared" si="12"/>
        <v>72</v>
      </c>
      <c r="L122" s="102">
        <f t="shared" si="13"/>
        <v>58.0032</v>
      </c>
      <c r="M122" s="103">
        <f t="shared" si="10"/>
        <v>80.56</v>
      </c>
      <c r="N122" s="102">
        <f t="shared" si="20"/>
        <v>0</v>
      </c>
      <c r="O122" s="104">
        <f t="shared" si="11"/>
        <v>0</v>
      </c>
    </row>
    <row r="123" spans="1:15" s="1" customFormat="1" ht="15" customHeight="1" x14ac:dyDescent="0.25">
      <c r="A123" s="8">
        <v>7</v>
      </c>
      <c r="B123" s="41">
        <v>70510</v>
      </c>
      <c r="C123" s="73" t="s">
        <v>96</v>
      </c>
      <c r="D123" s="75">
        <v>45</v>
      </c>
      <c r="E123" s="67">
        <v>6.67</v>
      </c>
      <c r="F123" s="67">
        <v>28.89</v>
      </c>
      <c r="G123" s="67">
        <v>48.89</v>
      </c>
      <c r="H123" s="67">
        <v>15.56</v>
      </c>
      <c r="I123" s="32">
        <f t="shared" si="19"/>
        <v>3.7337000000000002</v>
      </c>
      <c r="J123" s="7"/>
      <c r="K123" s="101">
        <f t="shared" si="12"/>
        <v>45</v>
      </c>
      <c r="L123" s="102">
        <f t="shared" si="13"/>
        <v>29.002500000000001</v>
      </c>
      <c r="M123" s="103">
        <f t="shared" si="10"/>
        <v>64.45</v>
      </c>
      <c r="N123" s="102">
        <f t="shared" si="20"/>
        <v>3.0014999999999996</v>
      </c>
      <c r="O123" s="109">
        <f t="shared" si="11"/>
        <v>6.67</v>
      </c>
    </row>
    <row r="124" spans="1:15" s="1" customFormat="1" ht="15" customHeight="1" x14ac:dyDescent="0.25">
      <c r="A124" s="8">
        <v>8</v>
      </c>
      <c r="B124" s="41">
        <v>10880</v>
      </c>
      <c r="C124" s="73" t="s">
        <v>113</v>
      </c>
      <c r="D124" s="75">
        <v>390</v>
      </c>
      <c r="E124" s="67">
        <v>6.67</v>
      </c>
      <c r="F124" s="67">
        <v>16.920000000000002</v>
      </c>
      <c r="G124" s="67">
        <v>48.46</v>
      </c>
      <c r="H124" s="67">
        <v>27.95</v>
      </c>
      <c r="I124" s="32">
        <f t="shared" ref="I124" si="21">(E124*2+F124*3+G124*4+H124*5)/100</f>
        <v>3.9769000000000001</v>
      </c>
      <c r="J124" s="7"/>
      <c r="K124" s="101">
        <f t="shared" si="12"/>
        <v>390</v>
      </c>
      <c r="L124" s="102">
        <f t="shared" si="13"/>
        <v>297.99899999999997</v>
      </c>
      <c r="M124" s="103">
        <f t="shared" si="10"/>
        <v>76.41</v>
      </c>
      <c r="N124" s="102">
        <f t="shared" si="20"/>
        <v>26.013000000000002</v>
      </c>
      <c r="O124" s="104">
        <f t="shared" si="11"/>
        <v>6.67</v>
      </c>
    </row>
    <row r="125" spans="1:15" s="1" customFormat="1" ht="15" customHeight="1" thickBot="1" x14ac:dyDescent="0.3">
      <c r="A125" s="61">
        <v>9</v>
      </c>
      <c r="B125" s="42">
        <v>10890</v>
      </c>
      <c r="C125" s="74" t="s">
        <v>115</v>
      </c>
      <c r="D125" s="76">
        <v>109</v>
      </c>
      <c r="E125" s="68">
        <v>16.510000000000002</v>
      </c>
      <c r="F125" s="68">
        <v>30.28</v>
      </c>
      <c r="G125" s="68">
        <v>40.369999999999997</v>
      </c>
      <c r="H125" s="69">
        <v>12.84</v>
      </c>
      <c r="I125" s="62">
        <f t="shared" si="19"/>
        <v>3.4954000000000001</v>
      </c>
      <c r="J125" s="7"/>
      <c r="K125" s="110">
        <f t="shared" si="12"/>
        <v>109</v>
      </c>
      <c r="L125" s="111">
        <f t="shared" si="13"/>
        <v>57.998899999999992</v>
      </c>
      <c r="M125" s="112">
        <f t="shared" si="10"/>
        <v>53.209999999999994</v>
      </c>
      <c r="N125" s="202">
        <f t="shared" si="20"/>
        <v>17.995900000000002</v>
      </c>
      <c r="O125" s="113">
        <f t="shared" si="11"/>
        <v>16.510000000000002</v>
      </c>
    </row>
    <row r="126" spans="1:15" ht="15" customHeight="1" x14ac:dyDescent="0.25">
      <c r="A126" s="11"/>
      <c r="B126" s="11"/>
      <c r="C126" s="11"/>
      <c r="D126" s="555" t="s">
        <v>98</v>
      </c>
      <c r="E126" s="555"/>
      <c r="F126" s="555"/>
      <c r="G126" s="555"/>
      <c r="H126" s="555"/>
      <c r="I126" s="30">
        <f>AVERAGE(I7,I9:I17,I19:I30,I32:I48,I50:I68,I70:I83,I85:I115,I117:I125)</f>
        <v>3.8401366071428567</v>
      </c>
      <c r="J126" s="3"/>
      <c r="M126" s="16">
        <f>AVERAGE(M7,M9:M17,M19:M30,M32:M48,M50:M68,M70:M83,M85:M115,M117:M125)</f>
        <v>68.306160714285724</v>
      </c>
      <c r="N126" s="258"/>
      <c r="O126" s="258">
        <f t="shared" ref="O126" si="22">AVERAGE(O7,O9:O17,O19:O30,O32:O48,O50:O68,O70:O83,O85:O115,O117:O125)</f>
        <v>5.3401785714285719</v>
      </c>
    </row>
    <row r="127" spans="1:15" ht="15" customHeight="1" x14ac:dyDescent="0.25">
      <c r="A127" s="11"/>
      <c r="B127" s="11"/>
      <c r="C127" s="11"/>
      <c r="D127" s="11"/>
      <c r="E127" s="12"/>
      <c r="F127" s="12"/>
      <c r="G127" s="13"/>
      <c r="H127" s="13"/>
      <c r="I127" s="14"/>
      <c r="J127" s="3"/>
      <c r="M127" s="54"/>
    </row>
    <row r="128" spans="1:15" x14ac:dyDescent="0.25">
      <c r="A128" s="3"/>
      <c r="B128" s="3"/>
      <c r="C128" s="3"/>
      <c r="D128" s="3"/>
      <c r="E128" s="3"/>
      <c r="F128" s="3"/>
      <c r="G128" s="3"/>
      <c r="H128" s="3"/>
      <c r="I128" s="4"/>
      <c r="J128" s="3"/>
    </row>
  </sheetData>
  <mergeCells count="9">
    <mergeCell ref="I4:I5"/>
    <mergeCell ref="D126:H126"/>
    <mergeCell ref="E4:H4"/>
    <mergeCell ref="C2:D2"/>
    <mergeCell ref="A4:A5"/>
    <mergeCell ref="B4:B5"/>
    <mergeCell ref="C4:C5"/>
    <mergeCell ref="D4:D5"/>
    <mergeCell ref="B6:C6"/>
  </mergeCells>
  <conditionalFormatting sqref="I6:I126">
    <cfRule type="cellIs" dxfId="671" priority="1" stopIfTrue="1" operator="equal">
      <formula>$I$126</formula>
    </cfRule>
    <cfRule type="cellIs" dxfId="670" priority="308" stopIfTrue="1" operator="between">
      <formula>3.5</formula>
      <formula>3.504</formula>
    </cfRule>
    <cfRule type="cellIs" dxfId="669" priority="309" stopIfTrue="1" operator="lessThan">
      <formula>3.5</formula>
    </cfRule>
    <cfRule type="cellIs" dxfId="668" priority="310" stopIfTrue="1" operator="between">
      <formula>$I$126</formula>
      <formula>3.5</formula>
    </cfRule>
    <cfRule type="cellIs" dxfId="667" priority="311" stopIfTrue="1" operator="between">
      <formula>4.5</formula>
      <formula>$I$126</formula>
    </cfRule>
    <cfRule type="cellIs" dxfId="666" priority="312" stopIfTrue="1" operator="greaterThanOrEqual">
      <formula>4.5</formula>
    </cfRule>
  </conditionalFormatting>
  <conditionalFormatting sqref="M7:M125">
    <cfRule type="cellIs" dxfId="665" priority="4" operator="equal">
      <formula>90</formula>
    </cfRule>
    <cfRule type="cellIs" dxfId="664" priority="11" operator="lessThan">
      <formula>50</formula>
    </cfRule>
    <cfRule type="cellIs" dxfId="663" priority="12" operator="between">
      <formula>50</formula>
      <formula>$M$6</formula>
    </cfRule>
    <cfRule type="cellIs" dxfId="662" priority="13" operator="between">
      <formula>$M$6</formula>
      <formula>90</formula>
    </cfRule>
    <cfRule type="cellIs" dxfId="661" priority="14" operator="between">
      <formula>90</formula>
      <formula>100</formula>
    </cfRule>
  </conditionalFormatting>
  <conditionalFormatting sqref="N7:N125">
    <cfRule type="cellIs" dxfId="660" priority="3" operator="equal">
      <formula>0</formula>
    </cfRule>
    <cfRule type="cellIs" dxfId="659" priority="6" operator="greaterThanOrEqual">
      <formula>9.9</formula>
    </cfRule>
  </conditionalFormatting>
  <conditionalFormatting sqref="O7:O125">
    <cfRule type="cellIs" dxfId="658" priority="7" operator="equal">
      <formula>0</formula>
    </cfRule>
    <cfRule type="cellIs" dxfId="657" priority="10" operator="greaterThanOrEqual">
      <formula>9.9</formula>
    </cfRule>
  </conditionalFormatting>
  <conditionalFormatting sqref="O7:O125 N7:N125">
    <cfRule type="cellIs" dxfId="656" priority="9" operator="between">
      <formula>0</formula>
      <formula>9.99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M5" sqref="M5"/>
    </sheetView>
  </sheetViews>
  <sheetFormatPr defaultRowHeight="15" x14ac:dyDescent="0.25"/>
  <cols>
    <col min="1" max="1" width="4.7109375" style="243" customWidth="1"/>
    <col min="2" max="2" width="9.7109375" style="243" customWidth="1"/>
    <col min="3" max="3" width="33.7109375" style="243" customWidth="1"/>
    <col min="4" max="4" width="8.7109375" style="243" customWidth="1"/>
    <col min="5" max="8" width="7.7109375" style="243" customWidth="1"/>
    <col min="9" max="9" width="8.7109375" style="245" customWidth="1"/>
    <col min="10" max="10" width="7.85546875" style="243" customWidth="1"/>
    <col min="11" max="15" width="10.7109375" style="243" customWidth="1"/>
    <col min="16" max="16384" width="9.140625" style="243"/>
  </cols>
  <sheetData>
    <row r="1" spans="1:16" ht="16.5" customHeight="1" x14ac:dyDescent="0.25">
      <c r="K1" s="302"/>
      <c r="L1" s="246" t="s">
        <v>134</v>
      </c>
    </row>
    <row r="2" spans="1:16" ht="18" customHeight="1" x14ac:dyDescent="0.25">
      <c r="A2" s="247"/>
      <c r="B2" s="247"/>
      <c r="C2" s="543" t="s">
        <v>97</v>
      </c>
      <c r="D2" s="543"/>
      <c r="E2" s="257"/>
      <c r="F2" s="257"/>
      <c r="G2" s="257"/>
      <c r="H2" s="257"/>
      <c r="I2" s="260">
        <v>2022</v>
      </c>
      <c r="J2" s="247"/>
      <c r="K2" s="261"/>
      <c r="L2" s="246" t="s">
        <v>136</v>
      </c>
    </row>
    <row r="3" spans="1:16" ht="17.25" customHeight="1" thickBot="1" x14ac:dyDescent="0.3">
      <c r="A3" s="247"/>
      <c r="B3" s="247"/>
      <c r="C3" s="247"/>
      <c r="D3" s="247"/>
      <c r="E3" s="247"/>
      <c r="F3" s="247"/>
      <c r="G3" s="247"/>
      <c r="H3" s="247"/>
      <c r="I3" s="248"/>
      <c r="J3" s="247"/>
      <c r="K3" s="303"/>
      <c r="L3" s="246" t="s">
        <v>138</v>
      </c>
    </row>
    <row r="4" spans="1:16" ht="15" customHeight="1" thickBot="1" x14ac:dyDescent="0.3">
      <c r="A4" s="532" t="s">
        <v>0</v>
      </c>
      <c r="B4" s="534" t="s">
        <v>1</v>
      </c>
      <c r="C4" s="534" t="s">
        <v>2</v>
      </c>
      <c r="D4" s="544" t="s">
        <v>3</v>
      </c>
      <c r="E4" s="546" t="s">
        <v>4</v>
      </c>
      <c r="F4" s="547"/>
      <c r="G4" s="547"/>
      <c r="H4" s="548"/>
      <c r="I4" s="539" t="s">
        <v>112</v>
      </c>
      <c r="J4" s="247"/>
      <c r="K4" s="249"/>
      <c r="L4" s="246" t="s">
        <v>137</v>
      </c>
    </row>
    <row r="5" spans="1:16" ht="36.75" customHeight="1" thickBot="1" x14ac:dyDescent="0.3">
      <c r="A5" s="559"/>
      <c r="B5" s="558"/>
      <c r="C5" s="558"/>
      <c r="D5" s="557"/>
      <c r="E5" s="259">
        <v>2</v>
      </c>
      <c r="F5" s="259">
        <v>3</v>
      </c>
      <c r="G5" s="259">
        <v>4</v>
      </c>
      <c r="H5" s="259">
        <v>5</v>
      </c>
      <c r="I5" s="560"/>
      <c r="J5" s="247"/>
      <c r="K5" s="90" t="s">
        <v>127</v>
      </c>
      <c r="L5" s="91" t="s">
        <v>128</v>
      </c>
      <c r="M5" s="91" t="s">
        <v>188</v>
      </c>
      <c r="N5" s="91" t="s">
        <v>130</v>
      </c>
      <c r="O5" s="92" t="s">
        <v>131</v>
      </c>
    </row>
    <row r="6" spans="1:16" ht="15.75" customHeight="1" thickBot="1" x14ac:dyDescent="0.3">
      <c r="A6" s="463">
        <f>A16+A29+A47+A67+A82+A113+A123</f>
        <v>110</v>
      </c>
      <c r="B6" s="553" t="s">
        <v>135</v>
      </c>
      <c r="C6" s="554"/>
      <c r="D6" s="275">
        <f>D7+D17+D30+D48+D68+D83+D114</f>
        <v>12045</v>
      </c>
      <c r="E6" s="81">
        <v>10.538122433613124</v>
      </c>
      <c r="F6" s="471">
        <v>34.465861968255389</v>
      </c>
      <c r="G6" s="471">
        <v>42.310907723400071</v>
      </c>
      <c r="H6" s="472">
        <v>12.685107874731406</v>
      </c>
      <c r="I6" s="300">
        <v>3.6</v>
      </c>
      <c r="J6" s="337"/>
      <c r="K6" s="114">
        <f>D6</f>
        <v>12045</v>
      </c>
      <c r="L6" s="115">
        <f>L7+L17+L30+L48+L68+L83+L114</f>
        <v>6838</v>
      </c>
      <c r="M6" s="509">
        <f t="shared" ref="M6:M7" si="0">SUM(G6,H6)</f>
        <v>54.996015598131478</v>
      </c>
      <c r="N6" s="115">
        <f>N7+N17+N30+N48+N68+N83+N114</f>
        <v>1180</v>
      </c>
      <c r="O6" s="521">
        <f>E6</f>
        <v>10.538122433613124</v>
      </c>
      <c r="P6" s="297"/>
    </row>
    <row r="7" spans="1:16" ht="15.75" thickBot="1" x14ac:dyDescent="0.3">
      <c r="A7" s="262"/>
      <c r="B7" s="290"/>
      <c r="C7" s="264" t="s">
        <v>99</v>
      </c>
      <c r="D7" s="265">
        <f>SUM(D8:D16)</f>
        <v>884</v>
      </c>
      <c r="E7" s="296">
        <f>AVERAGE(E8:E16)</f>
        <v>10.214800119989739</v>
      </c>
      <c r="F7" s="296">
        <f t="shared" ref="F7:H7" si="1">AVERAGE(F8:F16)</f>
        <v>30.065400064839089</v>
      </c>
      <c r="G7" s="296">
        <f t="shared" si="1"/>
        <v>42.904085307246575</v>
      </c>
      <c r="H7" s="296">
        <f t="shared" si="1"/>
        <v>16.815714507924589</v>
      </c>
      <c r="I7" s="295">
        <f>AVERAGE(I8:I16)</f>
        <v>3.6632071420310601</v>
      </c>
      <c r="J7" s="337"/>
      <c r="K7" s="517">
        <f t="shared" ref="K7:K70" si="2">D7</f>
        <v>884</v>
      </c>
      <c r="L7" s="477">
        <f>SUM(L8:L16)</f>
        <v>516</v>
      </c>
      <c r="M7" s="509">
        <f t="shared" si="0"/>
        <v>59.719799815171164</v>
      </c>
      <c r="N7" s="477">
        <f>SUM(N8:N16)</f>
        <v>93</v>
      </c>
      <c r="O7" s="521">
        <f t="shared" ref="O7:O70" si="3">E7</f>
        <v>10.214800119989739</v>
      </c>
    </row>
    <row r="8" spans="1:16" s="336" customFormat="1" x14ac:dyDescent="0.25">
      <c r="A8" s="345">
        <v>1</v>
      </c>
      <c r="B8" s="346">
        <v>10003</v>
      </c>
      <c r="C8" s="192" t="s">
        <v>7</v>
      </c>
      <c r="D8" s="349"/>
      <c r="E8" s="122"/>
      <c r="F8" s="122"/>
      <c r="G8" s="122"/>
      <c r="H8" s="122"/>
      <c r="I8" s="301"/>
      <c r="J8" s="337"/>
      <c r="K8" s="518"/>
      <c r="L8" s="520"/>
      <c r="M8" s="478"/>
      <c r="N8" s="488"/>
      <c r="O8" s="522"/>
    </row>
    <row r="9" spans="1:16" s="336" customFormat="1" x14ac:dyDescent="0.25">
      <c r="A9" s="343">
        <v>2</v>
      </c>
      <c r="B9" s="278">
        <v>10002</v>
      </c>
      <c r="C9" s="72" t="s">
        <v>139</v>
      </c>
      <c r="D9" s="195">
        <v>116</v>
      </c>
      <c r="E9" s="189">
        <v>13.793103448275861</v>
      </c>
      <c r="F9" s="189">
        <v>33.620689655172413</v>
      </c>
      <c r="G9" s="189">
        <v>37.068965517241381</v>
      </c>
      <c r="H9" s="189">
        <v>15.517241379310345</v>
      </c>
      <c r="I9" s="274">
        <f t="shared" ref="I9:I16" si="4">(E9*2+F9*3+G9*4+H9*5)/100</f>
        <v>3.5431034482758621</v>
      </c>
      <c r="J9" s="337"/>
      <c r="K9" s="518">
        <f t="shared" si="2"/>
        <v>116</v>
      </c>
      <c r="L9" s="480">
        <f t="shared" ref="L9:L70" si="5">K9*M9/100</f>
        <v>61.000000000000007</v>
      </c>
      <c r="M9" s="481">
        <f t="shared" ref="M9:M72" si="6">SUM(G9,H9)</f>
        <v>52.58620689655173</v>
      </c>
      <c r="N9" s="479">
        <f t="shared" ref="N9:N72" si="7">K9*O9/100</f>
        <v>16</v>
      </c>
      <c r="O9" s="523">
        <f t="shared" si="3"/>
        <v>13.793103448275861</v>
      </c>
    </row>
    <row r="10" spans="1:16" s="336" customFormat="1" x14ac:dyDescent="0.25">
      <c r="A10" s="343">
        <v>3</v>
      </c>
      <c r="B10" s="278">
        <v>10090</v>
      </c>
      <c r="C10" s="193" t="s">
        <v>9</v>
      </c>
      <c r="D10" s="195">
        <v>155</v>
      </c>
      <c r="E10" s="189">
        <v>13.548387096774196</v>
      </c>
      <c r="F10" s="189">
        <v>34.193548387096776</v>
      </c>
      <c r="G10" s="189">
        <v>43.225806451612904</v>
      </c>
      <c r="H10" s="189">
        <v>9.0322580645161281</v>
      </c>
      <c r="I10" s="274">
        <f t="shared" si="4"/>
        <v>3.4774193548387098</v>
      </c>
      <c r="J10" s="337"/>
      <c r="K10" s="518">
        <f t="shared" si="2"/>
        <v>155</v>
      </c>
      <c r="L10" s="480">
        <f t="shared" si="5"/>
        <v>81</v>
      </c>
      <c r="M10" s="481">
        <f t="shared" si="6"/>
        <v>52.258064516129032</v>
      </c>
      <c r="N10" s="479">
        <f t="shared" si="7"/>
        <v>21.000000000000004</v>
      </c>
      <c r="O10" s="523">
        <f t="shared" si="3"/>
        <v>13.548387096774196</v>
      </c>
    </row>
    <row r="11" spans="1:16" s="336" customFormat="1" x14ac:dyDescent="0.25">
      <c r="A11" s="343">
        <v>4</v>
      </c>
      <c r="B11" s="278">
        <v>10004</v>
      </c>
      <c r="C11" s="193" t="s">
        <v>8</v>
      </c>
      <c r="D11" s="195">
        <v>148</v>
      </c>
      <c r="E11" s="189">
        <v>5.4054054054054053</v>
      </c>
      <c r="F11" s="189">
        <v>31.756756756756754</v>
      </c>
      <c r="G11" s="189">
        <v>52.702702702702695</v>
      </c>
      <c r="H11" s="189">
        <v>10.135135135135135</v>
      </c>
      <c r="I11" s="274">
        <f t="shared" si="4"/>
        <v>3.6756756756756754</v>
      </c>
      <c r="J11" s="337"/>
      <c r="K11" s="518">
        <f t="shared" si="2"/>
        <v>148</v>
      </c>
      <c r="L11" s="480">
        <f t="shared" si="5"/>
        <v>92.999999999999986</v>
      </c>
      <c r="M11" s="481">
        <f t="shared" si="6"/>
        <v>62.837837837837832</v>
      </c>
      <c r="N11" s="479">
        <f t="shared" si="7"/>
        <v>8</v>
      </c>
      <c r="O11" s="523">
        <f t="shared" si="3"/>
        <v>5.4054054054054053</v>
      </c>
    </row>
    <row r="12" spans="1:16" s="336" customFormat="1" x14ac:dyDescent="0.25">
      <c r="A12" s="343">
        <v>5</v>
      </c>
      <c r="B12" s="278">
        <v>10001</v>
      </c>
      <c r="C12" s="72" t="s">
        <v>140</v>
      </c>
      <c r="D12" s="195">
        <v>66</v>
      </c>
      <c r="E12" s="189">
        <v>4.5454545454545459</v>
      </c>
      <c r="F12" s="189">
        <v>15.151515151515152</v>
      </c>
      <c r="G12" s="189">
        <v>45.454545454545453</v>
      </c>
      <c r="H12" s="189">
        <v>34.848484848484851</v>
      </c>
      <c r="I12" s="274">
        <f t="shared" si="4"/>
        <v>4.1060606060606064</v>
      </c>
      <c r="J12" s="337"/>
      <c r="K12" s="518">
        <f t="shared" si="2"/>
        <v>66</v>
      </c>
      <c r="L12" s="480">
        <f t="shared" si="5"/>
        <v>53.000000000000007</v>
      </c>
      <c r="M12" s="481">
        <f t="shared" si="6"/>
        <v>80.303030303030312</v>
      </c>
      <c r="N12" s="479">
        <f t="shared" si="7"/>
        <v>3</v>
      </c>
      <c r="O12" s="523">
        <f t="shared" si="3"/>
        <v>4.5454545454545459</v>
      </c>
    </row>
    <row r="13" spans="1:16" s="336" customFormat="1" x14ac:dyDescent="0.25">
      <c r="A13" s="343">
        <v>6</v>
      </c>
      <c r="B13" s="278">
        <v>10120</v>
      </c>
      <c r="C13" s="193" t="s">
        <v>141</v>
      </c>
      <c r="D13" s="195">
        <v>106</v>
      </c>
      <c r="E13" s="189">
        <v>4.716981132075472</v>
      </c>
      <c r="F13" s="189">
        <v>28.30188679245283</v>
      </c>
      <c r="G13" s="189">
        <v>46.226415094339622</v>
      </c>
      <c r="H13" s="189">
        <v>20.754716981132077</v>
      </c>
      <c r="I13" s="274">
        <f t="shared" si="4"/>
        <v>3.8301886792452833</v>
      </c>
      <c r="J13" s="337"/>
      <c r="K13" s="518">
        <f t="shared" si="2"/>
        <v>106</v>
      </c>
      <c r="L13" s="480">
        <f t="shared" si="5"/>
        <v>70.999999999999986</v>
      </c>
      <c r="M13" s="481">
        <f t="shared" si="6"/>
        <v>66.981132075471692</v>
      </c>
      <c r="N13" s="479">
        <f t="shared" si="7"/>
        <v>5.0000000000000009</v>
      </c>
      <c r="O13" s="523">
        <f t="shared" si="3"/>
        <v>4.716981132075472</v>
      </c>
    </row>
    <row r="14" spans="1:16" s="336" customFormat="1" x14ac:dyDescent="0.25">
      <c r="A14" s="343">
        <v>7</v>
      </c>
      <c r="B14" s="278">
        <v>10190</v>
      </c>
      <c r="C14" s="193" t="s">
        <v>142</v>
      </c>
      <c r="D14" s="195">
        <v>117</v>
      </c>
      <c r="E14" s="189">
        <v>18.803418803418804</v>
      </c>
      <c r="F14" s="189">
        <v>33.333333333333329</v>
      </c>
      <c r="G14" s="189">
        <v>37.606837606837608</v>
      </c>
      <c r="H14" s="189">
        <v>10.256410256410255</v>
      </c>
      <c r="I14" s="274">
        <f t="shared" si="4"/>
        <v>3.3931623931623927</v>
      </c>
      <c r="J14" s="337"/>
      <c r="K14" s="518">
        <f t="shared" si="2"/>
        <v>117</v>
      </c>
      <c r="L14" s="480">
        <f t="shared" si="5"/>
        <v>56</v>
      </c>
      <c r="M14" s="481">
        <f t="shared" si="6"/>
        <v>47.863247863247864</v>
      </c>
      <c r="N14" s="479">
        <f t="shared" si="7"/>
        <v>22</v>
      </c>
      <c r="O14" s="523">
        <f t="shared" si="3"/>
        <v>18.803418803418804</v>
      </c>
    </row>
    <row r="15" spans="1:16" s="336" customFormat="1" x14ac:dyDescent="0.25">
      <c r="A15" s="343">
        <v>8</v>
      </c>
      <c r="B15" s="278">
        <v>10320</v>
      </c>
      <c r="C15" s="193" t="s">
        <v>12</v>
      </c>
      <c r="D15" s="195">
        <v>79</v>
      </c>
      <c r="E15" s="189">
        <v>12.658227848101266</v>
      </c>
      <c r="F15" s="189">
        <v>29.11392405063291</v>
      </c>
      <c r="G15" s="189">
        <v>41.77215189873418</v>
      </c>
      <c r="H15" s="182">
        <v>16.455696202531644</v>
      </c>
      <c r="I15" s="274">
        <f t="shared" si="4"/>
        <v>3.6202531645569622</v>
      </c>
      <c r="J15" s="337"/>
      <c r="K15" s="518">
        <f t="shared" si="2"/>
        <v>79</v>
      </c>
      <c r="L15" s="480">
        <f t="shared" si="5"/>
        <v>46</v>
      </c>
      <c r="M15" s="481">
        <f t="shared" si="6"/>
        <v>58.22784810126582</v>
      </c>
      <c r="N15" s="479">
        <f t="shared" si="7"/>
        <v>10</v>
      </c>
      <c r="O15" s="523">
        <f t="shared" si="3"/>
        <v>12.658227848101266</v>
      </c>
    </row>
    <row r="16" spans="1:16" s="336" customFormat="1" ht="15.75" thickBot="1" x14ac:dyDescent="0.3">
      <c r="A16" s="242">
        <v>9</v>
      </c>
      <c r="B16" s="279">
        <v>10860</v>
      </c>
      <c r="C16" s="194" t="s">
        <v>116</v>
      </c>
      <c r="D16" s="196">
        <v>97</v>
      </c>
      <c r="E16" s="190">
        <v>8.2474226804123703</v>
      </c>
      <c r="F16" s="190">
        <v>35.051546391752574</v>
      </c>
      <c r="G16" s="190">
        <v>39.175257731958766</v>
      </c>
      <c r="H16" s="191">
        <v>17.525773195876287</v>
      </c>
      <c r="I16" s="299">
        <f t="shared" si="4"/>
        <v>3.6597938144329896</v>
      </c>
      <c r="J16" s="337"/>
      <c r="K16" s="518">
        <f t="shared" si="2"/>
        <v>97</v>
      </c>
      <c r="L16" s="482">
        <f t="shared" si="5"/>
        <v>55</v>
      </c>
      <c r="M16" s="483">
        <f t="shared" si="6"/>
        <v>56.701030927835049</v>
      </c>
      <c r="N16" s="479">
        <f t="shared" si="7"/>
        <v>7.9999999999999991</v>
      </c>
      <c r="O16" s="524">
        <f t="shared" si="3"/>
        <v>8.2474226804123703</v>
      </c>
    </row>
    <row r="17" spans="1:15" s="336" customFormat="1" ht="15.75" thickBot="1" x14ac:dyDescent="0.3">
      <c r="A17" s="267"/>
      <c r="B17" s="291"/>
      <c r="C17" s="264" t="s">
        <v>100</v>
      </c>
      <c r="D17" s="268">
        <f>SUM(D18:D29)</f>
        <v>1128</v>
      </c>
      <c r="E17" s="269">
        <f>AVERAGE(E18:E29)</f>
        <v>9.9726402716182694</v>
      </c>
      <c r="F17" s="269">
        <f>AVERAGE(F18:F29)</f>
        <v>34.382459025298083</v>
      </c>
      <c r="G17" s="269">
        <f>AVERAGE(G18:G29)</f>
        <v>41.279289864705909</v>
      </c>
      <c r="H17" s="269">
        <f>AVERAGE(H18:H29)</f>
        <v>14.365610838377739</v>
      </c>
      <c r="I17" s="270">
        <f>AVERAGE(I18:I29)</f>
        <v>3.6003787126984315</v>
      </c>
      <c r="J17" s="298"/>
      <c r="K17" s="114">
        <f t="shared" si="2"/>
        <v>1128</v>
      </c>
      <c r="L17" s="477">
        <f>SUM(L18:L29)</f>
        <v>633</v>
      </c>
      <c r="M17" s="509">
        <f t="shared" si="6"/>
        <v>55.64490070308365</v>
      </c>
      <c r="N17" s="477">
        <f>SUM(N18:N29)</f>
        <v>112</v>
      </c>
      <c r="O17" s="521">
        <f t="shared" si="3"/>
        <v>9.9726402716182694</v>
      </c>
    </row>
    <row r="18" spans="1:15" s="336" customFormat="1" x14ac:dyDescent="0.25">
      <c r="A18" s="345">
        <v>1</v>
      </c>
      <c r="B18" s="346">
        <v>20040</v>
      </c>
      <c r="C18" s="347" t="s">
        <v>13</v>
      </c>
      <c r="D18" s="185">
        <v>99</v>
      </c>
      <c r="E18" s="178">
        <v>15.151515151515152</v>
      </c>
      <c r="F18" s="178">
        <v>34.343434343434339</v>
      </c>
      <c r="G18" s="178">
        <v>40.404040404040401</v>
      </c>
      <c r="H18" s="178">
        <v>10.1010101010101</v>
      </c>
      <c r="I18" s="301">
        <f t="shared" ref="I18:I29" si="8">(E18*2+F18*3+G18*4+H18*5)/100</f>
        <v>3.4545454545454546</v>
      </c>
      <c r="J18" s="337"/>
      <c r="K18" s="518">
        <f t="shared" si="2"/>
        <v>99</v>
      </c>
      <c r="L18" s="484">
        <f t="shared" si="5"/>
        <v>50</v>
      </c>
      <c r="M18" s="478">
        <f t="shared" si="6"/>
        <v>50.505050505050505</v>
      </c>
      <c r="N18" s="479">
        <f t="shared" si="7"/>
        <v>15</v>
      </c>
      <c r="O18" s="525">
        <f t="shared" si="3"/>
        <v>15.151515151515152</v>
      </c>
    </row>
    <row r="19" spans="1:15" s="336" customFormat="1" x14ac:dyDescent="0.25">
      <c r="A19" s="343">
        <v>2</v>
      </c>
      <c r="B19" s="278">
        <v>20061</v>
      </c>
      <c r="C19" s="286" t="s">
        <v>14</v>
      </c>
      <c r="D19" s="195">
        <v>68</v>
      </c>
      <c r="E19" s="189">
        <v>4.4117647058823533</v>
      </c>
      <c r="F19" s="189">
        <v>23.52941176470588</v>
      </c>
      <c r="G19" s="189">
        <v>44.117647058823529</v>
      </c>
      <c r="H19" s="189">
        <v>27.941176470588236</v>
      </c>
      <c r="I19" s="274">
        <f t="shared" si="8"/>
        <v>3.9558823529411766</v>
      </c>
      <c r="J19" s="337"/>
      <c r="K19" s="518">
        <f t="shared" si="2"/>
        <v>68</v>
      </c>
      <c r="L19" s="480">
        <f t="shared" si="5"/>
        <v>49</v>
      </c>
      <c r="M19" s="481">
        <f t="shared" si="6"/>
        <v>72.058823529411768</v>
      </c>
      <c r="N19" s="479">
        <f t="shared" si="7"/>
        <v>3</v>
      </c>
      <c r="O19" s="523">
        <f t="shared" si="3"/>
        <v>4.4117647058823533</v>
      </c>
    </row>
    <row r="20" spans="1:15" s="336" customFormat="1" x14ac:dyDescent="0.25">
      <c r="A20" s="343">
        <v>3</v>
      </c>
      <c r="B20" s="278">
        <v>21020</v>
      </c>
      <c r="C20" s="286" t="s">
        <v>22</v>
      </c>
      <c r="D20" s="195">
        <v>98</v>
      </c>
      <c r="E20" s="189">
        <v>4.0816326530612246</v>
      </c>
      <c r="F20" s="189">
        <v>20.408163265306122</v>
      </c>
      <c r="G20" s="189">
        <v>50</v>
      </c>
      <c r="H20" s="189">
        <v>25.510204081632654</v>
      </c>
      <c r="I20" s="274">
        <f t="shared" si="8"/>
        <v>3.9693877551020411</v>
      </c>
      <c r="J20" s="337"/>
      <c r="K20" s="518">
        <f t="shared" si="2"/>
        <v>98</v>
      </c>
      <c r="L20" s="480">
        <f t="shared" si="5"/>
        <v>74</v>
      </c>
      <c r="M20" s="481">
        <f t="shared" si="6"/>
        <v>75.510204081632651</v>
      </c>
      <c r="N20" s="479">
        <f t="shared" si="7"/>
        <v>4</v>
      </c>
      <c r="O20" s="523">
        <f t="shared" si="3"/>
        <v>4.0816326530612246</v>
      </c>
    </row>
    <row r="21" spans="1:15" s="336" customFormat="1" x14ac:dyDescent="0.25">
      <c r="A21" s="343">
        <v>4</v>
      </c>
      <c r="B21" s="346">
        <v>20060</v>
      </c>
      <c r="C21" s="347" t="s">
        <v>143</v>
      </c>
      <c r="D21" s="195">
        <v>142</v>
      </c>
      <c r="E21" s="189">
        <v>1.4084507042253522</v>
      </c>
      <c r="F21" s="189">
        <v>11.971830985915492</v>
      </c>
      <c r="G21" s="189">
        <v>56.338028169014088</v>
      </c>
      <c r="H21" s="189">
        <v>30.281690140845068</v>
      </c>
      <c r="I21" s="274">
        <f t="shared" si="8"/>
        <v>4.154929577464789</v>
      </c>
      <c r="J21" s="337"/>
      <c r="K21" s="518">
        <f t="shared" si="2"/>
        <v>142</v>
      </c>
      <c r="L21" s="480">
        <f t="shared" si="5"/>
        <v>123</v>
      </c>
      <c r="M21" s="481">
        <f t="shared" si="6"/>
        <v>86.619718309859152</v>
      </c>
      <c r="N21" s="479">
        <f t="shared" si="7"/>
        <v>2.0000000000000004</v>
      </c>
      <c r="O21" s="523">
        <f t="shared" si="3"/>
        <v>1.4084507042253522</v>
      </c>
    </row>
    <row r="22" spans="1:15" s="336" customFormat="1" x14ac:dyDescent="0.25">
      <c r="A22" s="343">
        <v>5</v>
      </c>
      <c r="B22" s="278">
        <v>20400</v>
      </c>
      <c r="C22" s="288" t="s">
        <v>16</v>
      </c>
      <c r="D22" s="195">
        <v>125</v>
      </c>
      <c r="E22" s="189">
        <v>12.8</v>
      </c>
      <c r="F22" s="189">
        <v>57.599999999999994</v>
      </c>
      <c r="G22" s="189">
        <v>27.200000000000003</v>
      </c>
      <c r="H22" s="189">
        <v>2.4</v>
      </c>
      <c r="I22" s="274">
        <f t="shared" si="8"/>
        <v>3.1919999999999997</v>
      </c>
      <c r="J22" s="337"/>
      <c r="K22" s="518">
        <f t="shared" si="2"/>
        <v>125</v>
      </c>
      <c r="L22" s="480">
        <f t="shared" si="5"/>
        <v>37</v>
      </c>
      <c r="M22" s="481">
        <f t="shared" si="6"/>
        <v>29.6</v>
      </c>
      <c r="N22" s="479">
        <f t="shared" si="7"/>
        <v>16</v>
      </c>
      <c r="O22" s="523">
        <f t="shared" si="3"/>
        <v>12.8</v>
      </c>
    </row>
    <row r="23" spans="1:15" s="336" customFormat="1" x14ac:dyDescent="0.25">
      <c r="A23" s="343">
        <v>6</v>
      </c>
      <c r="B23" s="278">
        <v>20080</v>
      </c>
      <c r="C23" s="286" t="s">
        <v>144</v>
      </c>
      <c r="D23" s="195">
        <v>91</v>
      </c>
      <c r="E23" s="189">
        <v>16.483516483516482</v>
      </c>
      <c r="F23" s="189">
        <v>45.054945054945058</v>
      </c>
      <c r="G23" s="189">
        <v>32.967032967032964</v>
      </c>
      <c r="H23" s="189">
        <v>5.4945054945054945</v>
      </c>
      <c r="I23" s="274">
        <f t="shared" si="8"/>
        <v>3.2747252747252746</v>
      </c>
      <c r="J23" s="337"/>
      <c r="K23" s="518">
        <f t="shared" si="2"/>
        <v>91</v>
      </c>
      <c r="L23" s="480">
        <f t="shared" si="5"/>
        <v>35</v>
      </c>
      <c r="M23" s="481">
        <f t="shared" si="6"/>
        <v>38.46153846153846</v>
      </c>
      <c r="N23" s="479">
        <f t="shared" si="7"/>
        <v>14.999999999999998</v>
      </c>
      <c r="O23" s="523">
        <f t="shared" si="3"/>
        <v>16.483516483516482</v>
      </c>
    </row>
    <row r="24" spans="1:15" s="336" customFormat="1" x14ac:dyDescent="0.25">
      <c r="A24" s="343">
        <v>7</v>
      </c>
      <c r="B24" s="278">
        <v>20460</v>
      </c>
      <c r="C24" s="286" t="s">
        <v>145</v>
      </c>
      <c r="D24" s="195">
        <v>100</v>
      </c>
      <c r="E24" s="189">
        <v>2</v>
      </c>
      <c r="F24" s="189">
        <v>45</v>
      </c>
      <c r="G24" s="189">
        <v>40</v>
      </c>
      <c r="H24" s="189">
        <v>13</v>
      </c>
      <c r="I24" s="274">
        <f t="shared" si="8"/>
        <v>3.64</v>
      </c>
      <c r="J24" s="337"/>
      <c r="K24" s="518">
        <f t="shared" si="2"/>
        <v>100</v>
      </c>
      <c r="L24" s="480">
        <f t="shared" si="5"/>
        <v>53</v>
      </c>
      <c r="M24" s="481">
        <f t="shared" si="6"/>
        <v>53</v>
      </c>
      <c r="N24" s="479">
        <f t="shared" si="7"/>
        <v>2</v>
      </c>
      <c r="O24" s="523">
        <f t="shared" si="3"/>
        <v>2</v>
      </c>
    </row>
    <row r="25" spans="1:15" s="336" customFormat="1" x14ac:dyDescent="0.25">
      <c r="A25" s="343">
        <v>8</v>
      </c>
      <c r="B25" s="278">
        <v>20550</v>
      </c>
      <c r="C25" s="286" t="s">
        <v>18</v>
      </c>
      <c r="D25" s="195">
        <v>50</v>
      </c>
      <c r="E25" s="189">
        <v>6</v>
      </c>
      <c r="F25" s="189">
        <v>40</v>
      </c>
      <c r="G25" s="189">
        <v>42</v>
      </c>
      <c r="H25" s="189">
        <v>12</v>
      </c>
      <c r="I25" s="274">
        <f t="shared" si="8"/>
        <v>3.6</v>
      </c>
      <c r="J25" s="337"/>
      <c r="K25" s="518">
        <f t="shared" si="2"/>
        <v>50</v>
      </c>
      <c r="L25" s="480">
        <f t="shared" si="5"/>
        <v>27</v>
      </c>
      <c r="M25" s="481">
        <f t="shared" si="6"/>
        <v>54</v>
      </c>
      <c r="N25" s="479">
        <f t="shared" si="7"/>
        <v>3</v>
      </c>
      <c r="O25" s="523">
        <f t="shared" si="3"/>
        <v>6</v>
      </c>
    </row>
    <row r="26" spans="1:15" s="336" customFormat="1" x14ac:dyDescent="0.25">
      <c r="A26" s="343">
        <v>9</v>
      </c>
      <c r="B26" s="278">
        <v>20630</v>
      </c>
      <c r="C26" s="286" t="s">
        <v>19</v>
      </c>
      <c r="D26" s="195">
        <v>84</v>
      </c>
      <c r="E26" s="189">
        <v>21.428571428571427</v>
      </c>
      <c r="F26" s="189">
        <v>25</v>
      </c>
      <c r="G26" s="189">
        <v>44.047619047619044</v>
      </c>
      <c r="H26" s="189">
        <v>9.5238095238095237</v>
      </c>
      <c r="I26" s="274">
        <f t="shared" si="8"/>
        <v>3.4166666666666661</v>
      </c>
      <c r="J26" s="337"/>
      <c r="K26" s="518">
        <f t="shared" si="2"/>
        <v>84</v>
      </c>
      <c r="L26" s="480">
        <f t="shared" si="5"/>
        <v>45</v>
      </c>
      <c r="M26" s="481">
        <f t="shared" si="6"/>
        <v>53.571428571428569</v>
      </c>
      <c r="N26" s="479">
        <f t="shared" si="7"/>
        <v>17.999999999999996</v>
      </c>
      <c r="O26" s="523">
        <f t="shared" si="3"/>
        <v>21.428571428571427</v>
      </c>
    </row>
    <row r="27" spans="1:15" s="336" customFormat="1" x14ac:dyDescent="0.25">
      <c r="A27" s="343">
        <v>10</v>
      </c>
      <c r="B27" s="278">
        <v>20810</v>
      </c>
      <c r="C27" s="286" t="s">
        <v>146</v>
      </c>
      <c r="D27" s="195">
        <v>106</v>
      </c>
      <c r="E27" s="189">
        <v>20.754716981132077</v>
      </c>
      <c r="F27" s="189">
        <v>27.358490566037734</v>
      </c>
      <c r="G27" s="189">
        <v>41.509433962264154</v>
      </c>
      <c r="H27" s="189">
        <v>10.377358490566039</v>
      </c>
      <c r="I27" s="274">
        <f t="shared" si="8"/>
        <v>3.4150943396226414</v>
      </c>
      <c r="J27" s="337"/>
      <c r="K27" s="518">
        <f t="shared" si="2"/>
        <v>106</v>
      </c>
      <c r="L27" s="480">
        <f t="shared" si="5"/>
        <v>55</v>
      </c>
      <c r="M27" s="481">
        <f t="shared" si="6"/>
        <v>51.886792452830193</v>
      </c>
      <c r="N27" s="479">
        <f t="shared" si="7"/>
        <v>22</v>
      </c>
      <c r="O27" s="523">
        <f t="shared" si="3"/>
        <v>20.754716981132077</v>
      </c>
    </row>
    <row r="28" spans="1:15" s="336" customFormat="1" x14ac:dyDescent="0.25">
      <c r="A28" s="343">
        <v>11</v>
      </c>
      <c r="B28" s="278">
        <v>20900</v>
      </c>
      <c r="C28" s="286" t="s">
        <v>147</v>
      </c>
      <c r="D28" s="195">
        <v>99</v>
      </c>
      <c r="E28" s="189">
        <v>6.0606060606060606</v>
      </c>
      <c r="F28" s="189">
        <v>41.414141414141412</v>
      </c>
      <c r="G28" s="189">
        <v>43.43434343434344</v>
      </c>
      <c r="H28" s="189">
        <v>9.0909090909090917</v>
      </c>
      <c r="I28" s="274">
        <f t="shared" si="8"/>
        <v>3.5555555555555554</v>
      </c>
      <c r="J28" s="337"/>
      <c r="K28" s="518">
        <f t="shared" si="2"/>
        <v>99</v>
      </c>
      <c r="L28" s="480">
        <f t="shared" si="5"/>
        <v>52.000000000000007</v>
      </c>
      <c r="M28" s="481">
        <f t="shared" si="6"/>
        <v>52.525252525252533</v>
      </c>
      <c r="N28" s="479">
        <f t="shared" si="7"/>
        <v>6</v>
      </c>
      <c r="O28" s="523">
        <f t="shared" si="3"/>
        <v>6.0606060606060606</v>
      </c>
    </row>
    <row r="29" spans="1:15" s="336" customFormat="1" ht="15.75" thickBot="1" x14ac:dyDescent="0.3">
      <c r="A29" s="343">
        <v>12</v>
      </c>
      <c r="B29" s="278">
        <v>21350</v>
      </c>
      <c r="C29" s="286" t="s">
        <v>148</v>
      </c>
      <c r="D29" s="196">
        <v>66</v>
      </c>
      <c r="E29" s="190">
        <v>9.0909090909090917</v>
      </c>
      <c r="F29" s="190">
        <v>40.909090909090914</v>
      </c>
      <c r="G29" s="190">
        <v>33.333333333333329</v>
      </c>
      <c r="H29" s="191">
        <v>16.666666666666664</v>
      </c>
      <c r="I29" s="274">
        <f t="shared" si="8"/>
        <v>3.5757575757575757</v>
      </c>
      <c r="J29" s="337"/>
      <c r="K29" s="518">
        <f t="shared" si="2"/>
        <v>66</v>
      </c>
      <c r="L29" s="482">
        <f t="shared" si="5"/>
        <v>32.999999999999993</v>
      </c>
      <c r="M29" s="483">
        <f t="shared" si="6"/>
        <v>49.999999999999993</v>
      </c>
      <c r="N29" s="479">
        <f t="shared" si="7"/>
        <v>6</v>
      </c>
      <c r="O29" s="524">
        <f t="shared" si="3"/>
        <v>9.0909090909090917</v>
      </c>
    </row>
    <row r="30" spans="1:15" s="336" customFormat="1" ht="15.75" thickBot="1" x14ac:dyDescent="0.3">
      <c r="A30" s="267"/>
      <c r="B30" s="290"/>
      <c r="C30" s="264" t="s">
        <v>101</v>
      </c>
      <c r="D30" s="268">
        <f>SUM(D31:D47)</f>
        <v>1639</v>
      </c>
      <c r="E30" s="63">
        <v>11.221901451955484</v>
      </c>
      <c r="F30" s="269">
        <v>39.262991656099516</v>
      </c>
      <c r="G30" s="269">
        <v>40.765734692875462</v>
      </c>
      <c r="H30" s="269">
        <v>8.749372199069521</v>
      </c>
      <c r="I30" s="64">
        <f>AVERAGE(I31:I47)</f>
        <v>3.4704257763905901</v>
      </c>
      <c r="J30" s="337"/>
      <c r="K30" s="114">
        <f t="shared" si="2"/>
        <v>1639</v>
      </c>
      <c r="L30" s="477">
        <f>SUM(L31:L47)</f>
        <v>873</v>
      </c>
      <c r="M30" s="509">
        <f t="shared" si="6"/>
        <v>49.515106891944981</v>
      </c>
      <c r="N30" s="477">
        <f>SUM(N31:N47)</f>
        <v>172</v>
      </c>
      <c r="O30" s="521">
        <f t="shared" si="3"/>
        <v>11.221901451955484</v>
      </c>
    </row>
    <row r="31" spans="1:15" s="336" customFormat="1" x14ac:dyDescent="0.25">
      <c r="A31" s="345">
        <v>1</v>
      </c>
      <c r="B31" s="346">
        <v>30070</v>
      </c>
      <c r="C31" s="347" t="s">
        <v>25</v>
      </c>
      <c r="D31" s="185">
        <v>143</v>
      </c>
      <c r="E31" s="178">
        <v>8.3916083916083917</v>
      </c>
      <c r="F31" s="178">
        <v>27.972027972027973</v>
      </c>
      <c r="G31" s="178">
        <v>44.755244755244753</v>
      </c>
      <c r="H31" s="178">
        <v>18.88111888111888</v>
      </c>
      <c r="I31" s="301">
        <f t="shared" ref="I31:I47" si="9">(E31*2+F31*3+G31*4+H31*5)/100</f>
        <v>3.7412587412587412</v>
      </c>
      <c r="J31" s="337"/>
      <c r="K31" s="518">
        <f t="shared" si="2"/>
        <v>143</v>
      </c>
      <c r="L31" s="484">
        <f t="shared" si="5"/>
        <v>91</v>
      </c>
      <c r="M31" s="478">
        <f t="shared" si="6"/>
        <v>63.636363636363633</v>
      </c>
      <c r="N31" s="479">
        <f t="shared" si="7"/>
        <v>12</v>
      </c>
      <c r="O31" s="525">
        <f t="shared" si="3"/>
        <v>8.3916083916083917</v>
      </c>
    </row>
    <row r="32" spans="1:15" s="336" customFormat="1" x14ac:dyDescent="0.25">
      <c r="A32" s="343">
        <v>2</v>
      </c>
      <c r="B32" s="278">
        <v>30480</v>
      </c>
      <c r="C32" s="286" t="s">
        <v>118</v>
      </c>
      <c r="D32" s="195">
        <v>140</v>
      </c>
      <c r="E32" s="189">
        <v>5.7142857142857144</v>
      </c>
      <c r="F32" s="189">
        <v>23.571428571428569</v>
      </c>
      <c r="G32" s="189">
        <v>57.857142857142861</v>
      </c>
      <c r="H32" s="189">
        <v>12.857142857142856</v>
      </c>
      <c r="I32" s="274">
        <f t="shared" si="9"/>
        <v>3.7785714285714285</v>
      </c>
      <c r="J32" s="337"/>
      <c r="K32" s="518">
        <f t="shared" si="2"/>
        <v>140</v>
      </c>
      <c r="L32" s="480">
        <f t="shared" si="5"/>
        <v>99.000000000000014</v>
      </c>
      <c r="M32" s="481">
        <f t="shared" si="6"/>
        <v>70.714285714285722</v>
      </c>
      <c r="N32" s="479">
        <f t="shared" si="7"/>
        <v>8</v>
      </c>
      <c r="O32" s="523">
        <f t="shared" si="3"/>
        <v>5.7142857142857144</v>
      </c>
    </row>
    <row r="33" spans="1:15" s="336" customFormat="1" x14ac:dyDescent="0.25">
      <c r="A33" s="343">
        <v>3</v>
      </c>
      <c r="B33" s="278">
        <v>30460</v>
      </c>
      <c r="C33" s="286" t="s">
        <v>30</v>
      </c>
      <c r="D33" s="195">
        <v>146</v>
      </c>
      <c r="E33" s="189">
        <v>4.10958904109589</v>
      </c>
      <c r="F33" s="189">
        <v>41.095890410958901</v>
      </c>
      <c r="G33" s="189">
        <v>45.890410958904113</v>
      </c>
      <c r="H33" s="189">
        <v>8.9041095890410951</v>
      </c>
      <c r="I33" s="274">
        <f t="shared" si="9"/>
        <v>3.595890410958904</v>
      </c>
      <c r="J33" s="337"/>
      <c r="K33" s="518">
        <f t="shared" si="2"/>
        <v>146</v>
      </c>
      <c r="L33" s="480">
        <f t="shared" si="5"/>
        <v>80.000000000000014</v>
      </c>
      <c r="M33" s="481">
        <f t="shared" si="6"/>
        <v>54.794520547945211</v>
      </c>
      <c r="N33" s="479">
        <f t="shared" si="7"/>
        <v>5.9999999999999991</v>
      </c>
      <c r="O33" s="523">
        <f t="shared" si="3"/>
        <v>4.10958904109589</v>
      </c>
    </row>
    <row r="34" spans="1:15" s="336" customFormat="1" x14ac:dyDescent="0.25">
      <c r="A34" s="343">
        <v>4</v>
      </c>
      <c r="B34" s="278">
        <v>30030</v>
      </c>
      <c r="C34" s="286" t="s">
        <v>149</v>
      </c>
      <c r="D34" s="195">
        <v>106</v>
      </c>
      <c r="E34" s="189">
        <v>3.7735849056603774</v>
      </c>
      <c r="F34" s="189">
        <v>32.075471698113205</v>
      </c>
      <c r="G34" s="189">
        <v>46.226415094339622</v>
      </c>
      <c r="H34" s="189">
        <v>17.924528301886792</v>
      </c>
      <c r="I34" s="274">
        <f t="shared" si="9"/>
        <v>3.783018867924528</v>
      </c>
      <c r="J34" s="337"/>
      <c r="K34" s="518">
        <f t="shared" si="2"/>
        <v>106</v>
      </c>
      <c r="L34" s="480">
        <f t="shared" si="5"/>
        <v>67.999999999999986</v>
      </c>
      <c r="M34" s="481">
        <f t="shared" si="6"/>
        <v>64.15094339622641</v>
      </c>
      <c r="N34" s="479">
        <f t="shared" si="7"/>
        <v>4</v>
      </c>
      <c r="O34" s="523">
        <f t="shared" si="3"/>
        <v>3.7735849056603774</v>
      </c>
    </row>
    <row r="35" spans="1:15" s="336" customFormat="1" x14ac:dyDescent="0.25">
      <c r="A35" s="343">
        <v>5</v>
      </c>
      <c r="B35" s="278">
        <v>31000</v>
      </c>
      <c r="C35" s="286" t="s">
        <v>38</v>
      </c>
      <c r="D35" s="195">
        <v>91</v>
      </c>
      <c r="E35" s="189">
        <v>3.296703296703297</v>
      </c>
      <c r="F35" s="189">
        <v>38.461538461538467</v>
      </c>
      <c r="G35" s="189">
        <v>42.857142857142854</v>
      </c>
      <c r="H35" s="189">
        <v>15.384615384615385</v>
      </c>
      <c r="I35" s="274">
        <f t="shared" si="9"/>
        <v>3.703296703296703</v>
      </c>
      <c r="J35" s="337"/>
      <c r="K35" s="518">
        <f t="shared" si="2"/>
        <v>91</v>
      </c>
      <c r="L35" s="480">
        <f t="shared" si="5"/>
        <v>53</v>
      </c>
      <c r="M35" s="481">
        <f t="shared" si="6"/>
        <v>58.241758241758241</v>
      </c>
      <c r="N35" s="479">
        <f t="shared" si="7"/>
        <v>3</v>
      </c>
      <c r="O35" s="523">
        <f t="shared" si="3"/>
        <v>3.296703296703297</v>
      </c>
    </row>
    <row r="36" spans="1:15" s="336" customFormat="1" x14ac:dyDescent="0.25">
      <c r="A36" s="343">
        <v>6</v>
      </c>
      <c r="B36" s="278">
        <v>30130</v>
      </c>
      <c r="C36" s="286" t="s">
        <v>26</v>
      </c>
      <c r="D36" s="195">
        <v>57</v>
      </c>
      <c r="E36" s="189">
        <v>3.5087719298245612</v>
      </c>
      <c r="F36" s="189">
        <v>92.982456140350877</v>
      </c>
      <c r="G36" s="189">
        <v>3.5087719298245612</v>
      </c>
      <c r="H36" s="189"/>
      <c r="I36" s="274">
        <f t="shared" si="9"/>
        <v>2.9999999999999996</v>
      </c>
      <c r="J36" s="337"/>
      <c r="K36" s="518">
        <f t="shared" si="2"/>
        <v>57</v>
      </c>
      <c r="L36" s="480">
        <f t="shared" si="5"/>
        <v>2</v>
      </c>
      <c r="M36" s="481">
        <f t="shared" si="6"/>
        <v>3.5087719298245612</v>
      </c>
      <c r="N36" s="479">
        <f t="shared" si="7"/>
        <v>2</v>
      </c>
      <c r="O36" s="523">
        <f t="shared" si="3"/>
        <v>3.5087719298245612</v>
      </c>
    </row>
    <row r="37" spans="1:15" s="336" customFormat="1" x14ac:dyDescent="0.25">
      <c r="A37" s="343">
        <v>7</v>
      </c>
      <c r="B37" s="278">
        <v>30160</v>
      </c>
      <c r="C37" s="286" t="s">
        <v>150</v>
      </c>
      <c r="D37" s="195">
        <v>96</v>
      </c>
      <c r="E37" s="189">
        <v>32.291666666666671</v>
      </c>
      <c r="F37" s="189">
        <v>43.75</v>
      </c>
      <c r="G37" s="189">
        <v>22.916666666666664</v>
      </c>
      <c r="H37" s="189">
        <v>1.0416666666666665</v>
      </c>
      <c r="I37" s="274">
        <f t="shared" si="9"/>
        <v>2.927083333333333</v>
      </c>
      <c r="J37" s="337"/>
      <c r="K37" s="518">
        <f t="shared" si="2"/>
        <v>96</v>
      </c>
      <c r="L37" s="480">
        <f t="shared" si="5"/>
        <v>23</v>
      </c>
      <c r="M37" s="481">
        <f t="shared" si="6"/>
        <v>23.958333333333332</v>
      </c>
      <c r="N37" s="479">
        <f t="shared" si="7"/>
        <v>31.000000000000004</v>
      </c>
      <c r="O37" s="523">
        <f t="shared" si="3"/>
        <v>32.291666666666671</v>
      </c>
    </row>
    <row r="38" spans="1:15" s="336" customFormat="1" x14ac:dyDescent="0.25">
      <c r="A38" s="343">
        <v>8</v>
      </c>
      <c r="B38" s="278">
        <v>30310</v>
      </c>
      <c r="C38" s="286" t="s">
        <v>28</v>
      </c>
      <c r="D38" s="195">
        <v>71</v>
      </c>
      <c r="E38" s="189">
        <v>15.492957746478872</v>
      </c>
      <c r="F38" s="189">
        <v>36.619718309859159</v>
      </c>
      <c r="G38" s="189">
        <v>42.25352112676056</v>
      </c>
      <c r="H38" s="189">
        <v>5.6338028169014089</v>
      </c>
      <c r="I38" s="274">
        <f t="shared" si="9"/>
        <v>3.3802816901408455</v>
      </c>
      <c r="J38" s="337"/>
      <c r="K38" s="518">
        <f t="shared" si="2"/>
        <v>71</v>
      </c>
      <c r="L38" s="480">
        <f t="shared" si="5"/>
        <v>33.999999999999993</v>
      </c>
      <c r="M38" s="481">
        <f t="shared" si="6"/>
        <v>47.887323943661968</v>
      </c>
      <c r="N38" s="479">
        <f t="shared" si="7"/>
        <v>11</v>
      </c>
      <c r="O38" s="523">
        <f t="shared" si="3"/>
        <v>15.492957746478872</v>
      </c>
    </row>
    <row r="39" spans="1:15" s="336" customFormat="1" x14ac:dyDescent="0.25">
      <c r="A39" s="343">
        <v>9</v>
      </c>
      <c r="B39" s="278">
        <v>30440</v>
      </c>
      <c r="C39" s="286" t="s">
        <v>29</v>
      </c>
      <c r="D39" s="195">
        <v>77</v>
      </c>
      <c r="E39" s="189">
        <v>23.376623376623375</v>
      </c>
      <c r="F39" s="189">
        <v>37.662337662337663</v>
      </c>
      <c r="G39" s="189">
        <v>36.363636363636367</v>
      </c>
      <c r="H39" s="189">
        <v>2.5974025974025974</v>
      </c>
      <c r="I39" s="274">
        <f t="shared" si="9"/>
        <v>3.1818181818181817</v>
      </c>
      <c r="J39" s="337"/>
      <c r="K39" s="518">
        <f t="shared" si="2"/>
        <v>77</v>
      </c>
      <c r="L39" s="480">
        <f t="shared" si="5"/>
        <v>30.000000000000004</v>
      </c>
      <c r="M39" s="481">
        <f t="shared" si="6"/>
        <v>38.961038961038966</v>
      </c>
      <c r="N39" s="479">
        <f t="shared" si="7"/>
        <v>17.999999999999996</v>
      </c>
      <c r="O39" s="523">
        <f t="shared" si="3"/>
        <v>23.376623376623375</v>
      </c>
    </row>
    <row r="40" spans="1:15" s="336" customFormat="1" x14ac:dyDescent="0.25">
      <c r="A40" s="343">
        <v>10</v>
      </c>
      <c r="B40" s="278">
        <v>30500</v>
      </c>
      <c r="C40" s="286" t="s">
        <v>151</v>
      </c>
      <c r="D40" s="195">
        <v>28</v>
      </c>
      <c r="E40" s="189">
        <v>25</v>
      </c>
      <c r="F40" s="189">
        <v>50</v>
      </c>
      <c r="G40" s="189">
        <v>25</v>
      </c>
      <c r="H40" s="189"/>
      <c r="I40" s="274">
        <f t="shared" si="9"/>
        <v>3</v>
      </c>
      <c r="J40" s="337"/>
      <c r="K40" s="518">
        <f t="shared" si="2"/>
        <v>28</v>
      </c>
      <c r="L40" s="480">
        <f t="shared" si="5"/>
        <v>7</v>
      </c>
      <c r="M40" s="481">
        <f t="shared" si="6"/>
        <v>25</v>
      </c>
      <c r="N40" s="479">
        <f t="shared" si="7"/>
        <v>7</v>
      </c>
      <c r="O40" s="523">
        <f t="shared" si="3"/>
        <v>25</v>
      </c>
    </row>
    <row r="41" spans="1:15" s="336" customFormat="1" x14ac:dyDescent="0.25">
      <c r="A41" s="343">
        <v>11</v>
      </c>
      <c r="B41" s="278">
        <v>30530</v>
      </c>
      <c r="C41" s="286" t="s">
        <v>152</v>
      </c>
      <c r="D41" s="195">
        <v>142</v>
      </c>
      <c r="E41" s="189">
        <v>18.30985915492958</v>
      </c>
      <c r="F41" s="189">
        <v>31.690140845070424</v>
      </c>
      <c r="G41" s="189">
        <v>37.323943661971832</v>
      </c>
      <c r="H41" s="189">
        <v>12.676056338028168</v>
      </c>
      <c r="I41" s="274">
        <f t="shared" si="9"/>
        <v>3.443661971830986</v>
      </c>
      <c r="J41" s="337"/>
      <c r="K41" s="518">
        <f t="shared" si="2"/>
        <v>142</v>
      </c>
      <c r="L41" s="480">
        <f t="shared" si="5"/>
        <v>71</v>
      </c>
      <c r="M41" s="481">
        <f t="shared" si="6"/>
        <v>50</v>
      </c>
      <c r="N41" s="479">
        <f t="shared" si="7"/>
        <v>26.000000000000004</v>
      </c>
      <c r="O41" s="523">
        <f t="shared" si="3"/>
        <v>18.30985915492958</v>
      </c>
    </row>
    <row r="42" spans="1:15" s="336" customFormat="1" x14ac:dyDescent="0.25">
      <c r="A42" s="343">
        <v>12</v>
      </c>
      <c r="B42" s="278">
        <v>30640</v>
      </c>
      <c r="C42" s="286" t="s">
        <v>33</v>
      </c>
      <c r="D42" s="195">
        <v>104</v>
      </c>
      <c r="E42" s="189"/>
      <c r="F42" s="189">
        <v>25.961538461538463</v>
      </c>
      <c r="G42" s="189">
        <v>56.730769230769226</v>
      </c>
      <c r="H42" s="189">
        <v>17.307692307692307</v>
      </c>
      <c r="I42" s="274">
        <f t="shared" si="9"/>
        <v>3.9134615384615383</v>
      </c>
      <c r="J42" s="337"/>
      <c r="K42" s="518">
        <f t="shared" si="2"/>
        <v>104</v>
      </c>
      <c r="L42" s="480">
        <f t="shared" si="5"/>
        <v>76.999999999999986</v>
      </c>
      <c r="M42" s="481">
        <f t="shared" si="6"/>
        <v>74.038461538461533</v>
      </c>
      <c r="N42" s="479">
        <f t="shared" si="7"/>
        <v>0</v>
      </c>
      <c r="O42" s="523">
        <f t="shared" si="3"/>
        <v>0</v>
      </c>
    </row>
    <row r="43" spans="1:15" s="336" customFormat="1" x14ac:dyDescent="0.25">
      <c r="A43" s="343">
        <v>13</v>
      </c>
      <c r="B43" s="278">
        <v>30650</v>
      </c>
      <c r="C43" s="286" t="s">
        <v>153</v>
      </c>
      <c r="D43" s="195">
        <v>65</v>
      </c>
      <c r="E43" s="189">
        <v>1.5384615384615385</v>
      </c>
      <c r="F43" s="189">
        <v>56.92307692307692</v>
      </c>
      <c r="G43" s="189">
        <v>40</v>
      </c>
      <c r="H43" s="189">
        <v>1.5384615384615385</v>
      </c>
      <c r="I43" s="274">
        <f t="shared" si="9"/>
        <v>3.4153846153846148</v>
      </c>
      <c r="J43" s="337"/>
      <c r="K43" s="518">
        <f t="shared" si="2"/>
        <v>65</v>
      </c>
      <c r="L43" s="480">
        <f t="shared" si="5"/>
        <v>27</v>
      </c>
      <c r="M43" s="481">
        <f t="shared" si="6"/>
        <v>41.53846153846154</v>
      </c>
      <c r="N43" s="479">
        <f t="shared" si="7"/>
        <v>1</v>
      </c>
      <c r="O43" s="523">
        <f t="shared" si="3"/>
        <v>1.5384615384615385</v>
      </c>
    </row>
    <row r="44" spans="1:15" s="336" customFormat="1" x14ac:dyDescent="0.25">
      <c r="A44" s="343">
        <v>14</v>
      </c>
      <c r="B44" s="346">
        <v>30790</v>
      </c>
      <c r="C44" s="286" t="s">
        <v>35</v>
      </c>
      <c r="D44" s="195">
        <v>71</v>
      </c>
      <c r="E44" s="189">
        <v>7.042253521126761</v>
      </c>
      <c r="F44" s="189">
        <v>35.2112676056338</v>
      </c>
      <c r="G44" s="189">
        <v>40.845070422535215</v>
      </c>
      <c r="H44" s="189">
        <v>16.901408450704224</v>
      </c>
      <c r="I44" s="274">
        <f t="shared" si="9"/>
        <v>3.676056338028169</v>
      </c>
      <c r="J44" s="337"/>
      <c r="K44" s="518">
        <f t="shared" si="2"/>
        <v>71</v>
      </c>
      <c r="L44" s="480">
        <f t="shared" si="5"/>
        <v>41</v>
      </c>
      <c r="M44" s="481">
        <f t="shared" si="6"/>
        <v>57.74647887323944</v>
      </c>
      <c r="N44" s="479">
        <f t="shared" si="7"/>
        <v>5</v>
      </c>
      <c r="O44" s="523">
        <f t="shared" si="3"/>
        <v>7.042253521126761</v>
      </c>
    </row>
    <row r="45" spans="1:15" s="336" customFormat="1" x14ac:dyDescent="0.25">
      <c r="A45" s="343">
        <v>15</v>
      </c>
      <c r="B45" s="278">
        <v>30880</v>
      </c>
      <c r="C45" s="347" t="s">
        <v>154</v>
      </c>
      <c r="D45" s="195">
        <v>69</v>
      </c>
      <c r="E45" s="189">
        <v>15.942028985507244</v>
      </c>
      <c r="F45" s="189">
        <v>31.884057971014489</v>
      </c>
      <c r="G45" s="189">
        <v>50.724637681159422</v>
      </c>
      <c r="H45" s="189">
        <v>1.4492753623188406</v>
      </c>
      <c r="I45" s="274">
        <f t="shared" si="9"/>
        <v>3.376811594202898</v>
      </c>
      <c r="J45" s="337"/>
      <c r="K45" s="518">
        <f t="shared" si="2"/>
        <v>69</v>
      </c>
      <c r="L45" s="480">
        <f t="shared" si="5"/>
        <v>36.000000000000007</v>
      </c>
      <c r="M45" s="481">
        <f t="shared" si="6"/>
        <v>52.173913043478265</v>
      </c>
      <c r="N45" s="479">
        <f t="shared" si="7"/>
        <v>10.999999999999998</v>
      </c>
      <c r="O45" s="523">
        <f t="shared" si="3"/>
        <v>15.942028985507244</v>
      </c>
    </row>
    <row r="46" spans="1:15" s="336" customFormat="1" x14ac:dyDescent="0.25">
      <c r="A46" s="343">
        <v>16</v>
      </c>
      <c r="B46" s="278">
        <v>30940</v>
      </c>
      <c r="C46" s="286" t="s">
        <v>37</v>
      </c>
      <c r="D46" s="195">
        <v>114</v>
      </c>
      <c r="E46" s="189">
        <v>7.0175438596491224</v>
      </c>
      <c r="F46" s="189">
        <v>26.315789473684209</v>
      </c>
      <c r="G46" s="189">
        <v>54.385964912280706</v>
      </c>
      <c r="H46" s="189">
        <v>12.280701754385964</v>
      </c>
      <c r="I46" s="274">
        <f t="shared" si="9"/>
        <v>3.7192982456140351</v>
      </c>
      <c r="J46" s="337"/>
      <c r="K46" s="518">
        <f t="shared" si="2"/>
        <v>114</v>
      </c>
      <c r="L46" s="480">
        <f t="shared" si="5"/>
        <v>76.000000000000014</v>
      </c>
      <c r="M46" s="481">
        <f t="shared" si="6"/>
        <v>66.666666666666671</v>
      </c>
      <c r="N46" s="479">
        <f t="shared" si="7"/>
        <v>8</v>
      </c>
      <c r="O46" s="523">
        <f t="shared" si="3"/>
        <v>7.0175438596491224</v>
      </c>
    </row>
    <row r="47" spans="1:15" s="336" customFormat="1" ht="15.75" thickBot="1" x14ac:dyDescent="0.3">
      <c r="A47" s="343">
        <v>17</v>
      </c>
      <c r="B47" s="281">
        <v>31480</v>
      </c>
      <c r="C47" s="286" t="s">
        <v>39</v>
      </c>
      <c r="D47" s="196">
        <v>119</v>
      </c>
      <c r="E47" s="190">
        <v>15.966386554621847</v>
      </c>
      <c r="F47" s="190">
        <v>35.294117647058826</v>
      </c>
      <c r="G47" s="190">
        <v>45.378151260504204</v>
      </c>
      <c r="H47" s="191">
        <v>3.3613445378151261</v>
      </c>
      <c r="I47" s="274">
        <f t="shared" si="9"/>
        <v>3.3613445378151261</v>
      </c>
      <c r="J47" s="337"/>
      <c r="K47" s="518">
        <f t="shared" si="2"/>
        <v>119</v>
      </c>
      <c r="L47" s="482">
        <f t="shared" si="5"/>
        <v>58.000000000000007</v>
      </c>
      <c r="M47" s="483">
        <f t="shared" si="6"/>
        <v>48.739495798319332</v>
      </c>
      <c r="N47" s="479">
        <f t="shared" si="7"/>
        <v>18.999999999999996</v>
      </c>
      <c r="O47" s="524">
        <f t="shared" si="3"/>
        <v>15.966386554621847</v>
      </c>
    </row>
    <row r="48" spans="1:15" s="336" customFormat="1" ht="15.75" thickBot="1" x14ac:dyDescent="0.3">
      <c r="A48" s="267"/>
      <c r="B48" s="290"/>
      <c r="C48" s="271" t="s">
        <v>102</v>
      </c>
      <c r="D48" s="268">
        <f>SUM(D49:D67)</f>
        <v>1823</v>
      </c>
      <c r="E48" s="269">
        <v>11.110274184277259</v>
      </c>
      <c r="F48" s="65">
        <v>37.99854821727223</v>
      </c>
      <c r="G48" s="269">
        <v>39.474646778618926</v>
      </c>
      <c r="H48" s="269">
        <v>13.902494896090651</v>
      </c>
      <c r="I48" s="64">
        <f>AVERAGE(I49:I67)</f>
        <v>3.564601956897151</v>
      </c>
      <c r="J48" s="337"/>
      <c r="K48" s="114">
        <f t="shared" si="2"/>
        <v>1823</v>
      </c>
      <c r="L48" s="115">
        <f>SUM(L49:L67)</f>
        <v>1002</v>
      </c>
      <c r="M48" s="509">
        <f t="shared" si="6"/>
        <v>53.377141674709577</v>
      </c>
      <c r="N48" s="477">
        <f>SUM(N49:N67)</f>
        <v>145</v>
      </c>
      <c r="O48" s="521">
        <f t="shared" si="3"/>
        <v>11.110274184277259</v>
      </c>
    </row>
    <row r="49" spans="1:15" s="336" customFormat="1" x14ac:dyDescent="0.25">
      <c r="A49" s="345">
        <v>1</v>
      </c>
      <c r="B49" s="346">
        <v>40010</v>
      </c>
      <c r="C49" s="347" t="s">
        <v>119</v>
      </c>
      <c r="D49" s="185">
        <v>229</v>
      </c>
      <c r="E49" s="178">
        <v>2.1834061135371177</v>
      </c>
      <c r="F49" s="178">
        <v>25.327510917030565</v>
      </c>
      <c r="G49" s="178">
        <v>51.528384279475979</v>
      </c>
      <c r="H49" s="178">
        <v>20.960698689956331</v>
      </c>
      <c r="I49" s="301">
        <f t="shared" ref="I49:I67" si="10">(E49*2+F49*3+G49*4+H49*5)/100</f>
        <v>3.9126637554585146</v>
      </c>
      <c r="J49" s="337"/>
      <c r="K49" s="518">
        <f t="shared" si="2"/>
        <v>229</v>
      </c>
      <c r="L49" s="484">
        <f t="shared" si="5"/>
        <v>165.99999999999997</v>
      </c>
      <c r="M49" s="478">
        <f t="shared" si="6"/>
        <v>72.489082969432303</v>
      </c>
      <c r="N49" s="479">
        <f t="shared" si="7"/>
        <v>4.9999999999999991</v>
      </c>
      <c r="O49" s="525">
        <f t="shared" si="3"/>
        <v>2.1834061135371177</v>
      </c>
    </row>
    <row r="50" spans="1:15" s="336" customFormat="1" x14ac:dyDescent="0.25">
      <c r="A50" s="343">
        <v>2</v>
      </c>
      <c r="B50" s="278">
        <v>40030</v>
      </c>
      <c r="C50" s="286" t="s">
        <v>125</v>
      </c>
      <c r="D50" s="195">
        <v>55</v>
      </c>
      <c r="E50" s="189"/>
      <c r="F50" s="189">
        <v>9.0909090909090917</v>
      </c>
      <c r="G50" s="189">
        <v>21.818181818181817</v>
      </c>
      <c r="H50" s="189">
        <v>69.090909090909093</v>
      </c>
      <c r="I50" s="274">
        <f t="shared" si="10"/>
        <v>4.5999999999999996</v>
      </c>
      <c r="J50" s="337"/>
      <c r="K50" s="518">
        <f t="shared" si="2"/>
        <v>55</v>
      </c>
      <c r="L50" s="480">
        <f t="shared" si="5"/>
        <v>50</v>
      </c>
      <c r="M50" s="481">
        <f t="shared" si="6"/>
        <v>90.909090909090907</v>
      </c>
      <c r="N50" s="479">
        <f t="shared" si="7"/>
        <v>0</v>
      </c>
      <c r="O50" s="523">
        <f t="shared" si="3"/>
        <v>0</v>
      </c>
    </row>
    <row r="51" spans="1:15" s="336" customFormat="1" x14ac:dyDescent="0.25">
      <c r="A51" s="343">
        <v>3</v>
      </c>
      <c r="B51" s="278">
        <v>40410</v>
      </c>
      <c r="C51" s="286" t="s">
        <v>49</v>
      </c>
      <c r="D51" s="195">
        <v>182</v>
      </c>
      <c r="E51" s="189">
        <v>6.593406593406594</v>
      </c>
      <c r="F51" s="189">
        <v>35.714285714285715</v>
      </c>
      <c r="G51" s="189">
        <v>44.505494505494504</v>
      </c>
      <c r="H51" s="189">
        <v>13.186813186813188</v>
      </c>
      <c r="I51" s="274">
        <f t="shared" si="10"/>
        <v>3.6428571428571428</v>
      </c>
      <c r="J51" s="337"/>
      <c r="K51" s="518">
        <f t="shared" si="2"/>
        <v>182</v>
      </c>
      <c r="L51" s="480">
        <f t="shared" si="5"/>
        <v>105</v>
      </c>
      <c r="M51" s="481">
        <f t="shared" si="6"/>
        <v>57.692307692307693</v>
      </c>
      <c r="N51" s="479">
        <f t="shared" si="7"/>
        <v>12</v>
      </c>
      <c r="O51" s="523">
        <f t="shared" si="3"/>
        <v>6.593406593406594</v>
      </c>
    </row>
    <row r="52" spans="1:15" s="336" customFormat="1" x14ac:dyDescent="0.25">
      <c r="A52" s="343">
        <v>4</v>
      </c>
      <c r="B52" s="278">
        <v>40011</v>
      </c>
      <c r="C52" s="286" t="s">
        <v>40</v>
      </c>
      <c r="D52" s="195">
        <v>208</v>
      </c>
      <c r="E52" s="189">
        <v>8.1730769230769234</v>
      </c>
      <c r="F52" s="189">
        <v>42.307692307692307</v>
      </c>
      <c r="G52" s="189">
        <v>43.75</v>
      </c>
      <c r="H52" s="189">
        <v>5.7692307692307692</v>
      </c>
      <c r="I52" s="274">
        <f t="shared" si="10"/>
        <v>3.4711538461538463</v>
      </c>
      <c r="J52" s="337"/>
      <c r="K52" s="518">
        <f t="shared" si="2"/>
        <v>208</v>
      </c>
      <c r="L52" s="480">
        <f t="shared" si="5"/>
        <v>103</v>
      </c>
      <c r="M52" s="481">
        <f t="shared" si="6"/>
        <v>49.519230769230766</v>
      </c>
      <c r="N52" s="479">
        <f t="shared" si="7"/>
        <v>17</v>
      </c>
      <c r="O52" s="523">
        <f t="shared" si="3"/>
        <v>8.1730769230769234</v>
      </c>
    </row>
    <row r="53" spans="1:15" s="336" customFormat="1" x14ac:dyDescent="0.25">
      <c r="A53" s="343">
        <v>5</v>
      </c>
      <c r="B53" s="278">
        <v>40080</v>
      </c>
      <c r="C53" s="286" t="s">
        <v>42</v>
      </c>
      <c r="D53" s="195">
        <v>120</v>
      </c>
      <c r="E53" s="189">
        <v>0.83333333333333337</v>
      </c>
      <c r="F53" s="189">
        <v>43.333333333333336</v>
      </c>
      <c r="G53" s="189">
        <v>47.5</v>
      </c>
      <c r="H53" s="189">
        <v>8.3333333333333321</v>
      </c>
      <c r="I53" s="274">
        <f t="shared" si="10"/>
        <v>3.6333333333333324</v>
      </c>
      <c r="J53" s="337"/>
      <c r="K53" s="518">
        <f t="shared" si="2"/>
        <v>120</v>
      </c>
      <c r="L53" s="480">
        <f t="shared" si="5"/>
        <v>66.999999999999986</v>
      </c>
      <c r="M53" s="481">
        <f t="shared" si="6"/>
        <v>55.833333333333329</v>
      </c>
      <c r="N53" s="479">
        <f t="shared" si="7"/>
        <v>1</v>
      </c>
      <c r="O53" s="523">
        <f t="shared" si="3"/>
        <v>0.83333333333333337</v>
      </c>
    </row>
    <row r="54" spans="1:15" s="336" customFormat="1" x14ac:dyDescent="0.25">
      <c r="A54" s="343">
        <v>6</v>
      </c>
      <c r="B54" s="278">
        <v>40100</v>
      </c>
      <c r="C54" s="286" t="s">
        <v>43</v>
      </c>
      <c r="D54" s="195">
        <v>111</v>
      </c>
      <c r="E54" s="189">
        <v>8.1081081081081088</v>
      </c>
      <c r="F54" s="189">
        <v>43.243243243243242</v>
      </c>
      <c r="G54" s="189">
        <v>43.243243243243242</v>
      </c>
      <c r="H54" s="189">
        <v>5.4054054054054053</v>
      </c>
      <c r="I54" s="274">
        <f t="shared" si="10"/>
        <v>3.4594594594594601</v>
      </c>
      <c r="J54" s="337"/>
      <c r="K54" s="518">
        <f t="shared" si="2"/>
        <v>111</v>
      </c>
      <c r="L54" s="480">
        <f t="shared" si="5"/>
        <v>54</v>
      </c>
      <c r="M54" s="481">
        <f t="shared" si="6"/>
        <v>48.648648648648646</v>
      </c>
      <c r="N54" s="479">
        <f t="shared" si="7"/>
        <v>9.0000000000000018</v>
      </c>
      <c r="O54" s="523">
        <f t="shared" si="3"/>
        <v>8.1081081081081088</v>
      </c>
    </row>
    <row r="55" spans="1:15" s="336" customFormat="1" x14ac:dyDescent="0.25">
      <c r="A55" s="343">
        <v>7</v>
      </c>
      <c r="B55" s="278">
        <v>40020</v>
      </c>
      <c r="C55" s="286" t="s">
        <v>155</v>
      </c>
      <c r="D55" s="195">
        <v>32</v>
      </c>
      <c r="E55" s="189">
        <v>9.375</v>
      </c>
      <c r="F55" s="189">
        <v>43.75</v>
      </c>
      <c r="G55" s="189">
        <v>34.375</v>
      </c>
      <c r="H55" s="189">
        <v>12.5</v>
      </c>
      <c r="I55" s="274">
        <f t="shared" si="10"/>
        <v>3.5</v>
      </c>
      <c r="J55" s="337"/>
      <c r="K55" s="518">
        <f t="shared" si="2"/>
        <v>32</v>
      </c>
      <c r="L55" s="480">
        <f t="shared" si="5"/>
        <v>15</v>
      </c>
      <c r="M55" s="481">
        <f t="shared" si="6"/>
        <v>46.875</v>
      </c>
      <c r="N55" s="479">
        <f t="shared" si="7"/>
        <v>3</v>
      </c>
      <c r="O55" s="523">
        <f t="shared" si="3"/>
        <v>9.375</v>
      </c>
    </row>
    <row r="56" spans="1:15" s="336" customFormat="1" x14ac:dyDescent="0.25">
      <c r="A56" s="343">
        <v>8</v>
      </c>
      <c r="B56" s="278">
        <v>40031</v>
      </c>
      <c r="C56" s="288" t="s">
        <v>41</v>
      </c>
      <c r="D56" s="195">
        <v>103</v>
      </c>
      <c r="E56" s="189">
        <v>5.825242718446602</v>
      </c>
      <c r="F56" s="189">
        <v>22.330097087378643</v>
      </c>
      <c r="G56" s="189">
        <v>55.339805825242713</v>
      </c>
      <c r="H56" s="189">
        <v>16.50485436893204</v>
      </c>
      <c r="I56" s="274">
        <f t="shared" si="10"/>
        <v>3.8252427184466025</v>
      </c>
      <c r="J56" s="337"/>
      <c r="K56" s="518">
        <f t="shared" si="2"/>
        <v>103</v>
      </c>
      <c r="L56" s="480">
        <f t="shared" si="5"/>
        <v>73.999999999999986</v>
      </c>
      <c r="M56" s="481">
        <f t="shared" si="6"/>
        <v>71.84466019417475</v>
      </c>
      <c r="N56" s="479">
        <f t="shared" si="7"/>
        <v>6</v>
      </c>
      <c r="O56" s="523">
        <f t="shared" si="3"/>
        <v>5.825242718446602</v>
      </c>
    </row>
    <row r="57" spans="1:15" s="336" customFormat="1" x14ac:dyDescent="0.25">
      <c r="A57" s="343">
        <v>9</v>
      </c>
      <c r="B57" s="278">
        <v>40210</v>
      </c>
      <c r="C57" s="288" t="s">
        <v>45</v>
      </c>
      <c r="D57" s="195">
        <v>39</v>
      </c>
      <c r="E57" s="189">
        <v>23.076923076923077</v>
      </c>
      <c r="F57" s="189">
        <v>23.076923076923077</v>
      </c>
      <c r="G57" s="189">
        <v>46.153846153846153</v>
      </c>
      <c r="H57" s="189">
        <v>7.6923076923076925</v>
      </c>
      <c r="I57" s="274">
        <f t="shared" si="10"/>
        <v>3.3846153846153846</v>
      </c>
      <c r="J57" s="337"/>
      <c r="K57" s="518">
        <f t="shared" si="2"/>
        <v>39</v>
      </c>
      <c r="L57" s="480">
        <f t="shared" si="5"/>
        <v>21</v>
      </c>
      <c r="M57" s="481">
        <f t="shared" si="6"/>
        <v>53.846153846153847</v>
      </c>
      <c r="N57" s="479">
        <f t="shared" si="7"/>
        <v>9</v>
      </c>
      <c r="O57" s="523">
        <f t="shared" si="3"/>
        <v>23.076923076923077</v>
      </c>
    </row>
    <row r="58" spans="1:15" s="336" customFormat="1" x14ac:dyDescent="0.25">
      <c r="A58" s="343">
        <v>10</v>
      </c>
      <c r="B58" s="346">
        <v>40300</v>
      </c>
      <c r="C58" s="289" t="s">
        <v>46</v>
      </c>
      <c r="D58" s="195">
        <v>26</v>
      </c>
      <c r="E58" s="189">
        <v>19.230769230769234</v>
      </c>
      <c r="F58" s="189">
        <v>50</v>
      </c>
      <c r="G58" s="189">
        <v>26.923076923076923</v>
      </c>
      <c r="H58" s="189">
        <v>3.8461538461538463</v>
      </c>
      <c r="I58" s="274">
        <f t="shared" si="10"/>
        <v>3.1538461538461537</v>
      </c>
      <c r="J58" s="337"/>
      <c r="K58" s="518">
        <f t="shared" si="2"/>
        <v>26</v>
      </c>
      <c r="L58" s="480">
        <f t="shared" si="5"/>
        <v>8</v>
      </c>
      <c r="M58" s="481">
        <f t="shared" si="6"/>
        <v>30.76923076923077</v>
      </c>
      <c r="N58" s="479">
        <f t="shared" si="7"/>
        <v>5.0000000000000009</v>
      </c>
      <c r="O58" s="523">
        <f t="shared" si="3"/>
        <v>19.230769230769234</v>
      </c>
    </row>
    <row r="59" spans="1:15" s="336" customFormat="1" x14ac:dyDescent="0.25">
      <c r="A59" s="343">
        <v>11</v>
      </c>
      <c r="B59" s="278">
        <v>40360</v>
      </c>
      <c r="C59" s="286" t="s">
        <v>47</v>
      </c>
      <c r="D59" s="195">
        <v>34</v>
      </c>
      <c r="E59" s="189"/>
      <c r="F59" s="189">
        <v>44.117647058823529</v>
      </c>
      <c r="G59" s="189">
        <v>44.117647058823529</v>
      </c>
      <c r="H59" s="189">
        <v>11.76470588235294</v>
      </c>
      <c r="I59" s="274">
        <f t="shared" si="10"/>
        <v>3.6764705882352939</v>
      </c>
      <c r="J59" s="337"/>
      <c r="K59" s="518">
        <f t="shared" si="2"/>
        <v>34</v>
      </c>
      <c r="L59" s="480">
        <f t="shared" si="5"/>
        <v>19</v>
      </c>
      <c r="M59" s="481">
        <f t="shared" si="6"/>
        <v>55.882352941176471</v>
      </c>
      <c r="N59" s="479">
        <f t="shared" si="7"/>
        <v>0</v>
      </c>
      <c r="O59" s="523">
        <f t="shared" si="3"/>
        <v>0</v>
      </c>
    </row>
    <row r="60" spans="1:15" s="336" customFormat="1" x14ac:dyDescent="0.25">
      <c r="A60" s="343">
        <v>12</v>
      </c>
      <c r="B60" s="278">
        <v>40390</v>
      </c>
      <c r="C60" s="286" t="s">
        <v>48</v>
      </c>
      <c r="D60" s="195">
        <v>98</v>
      </c>
      <c r="E60" s="189">
        <v>2.0408163265306123</v>
      </c>
      <c r="F60" s="189">
        <v>60.204081632653065</v>
      </c>
      <c r="G60" s="189">
        <v>35.714285714285715</v>
      </c>
      <c r="H60" s="189">
        <v>2.0408163265306123</v>
      </c>
      <c r="I60" s="274">
        <f t="shared" si="10"/>
        <v>3.3775510204081631</v>
      </c>
      <c r="J60" s="337"/>
      <c r="K60" s="518">
        <f t="shared" si="2"/>
        <v>98</v>
      </c>
      <c r="L60" s="480">
        <f t="shared" si="5"/>
        <v>37</v>
      </c>
      <c r="M60" s="481">
        <f t="shared" si="6"/>
        <v>37.755102040816325</v>
      </c>
      <c r="N60" s="479">
        <f t="shared" si="7"/>
        <v>2</v>
      </c>
      <c r="O60" s="523">
        <f t="shared" si="3"/>
        <v>2.0408163265306123</v>
      </c>
    </row>
    <row r="61" spans="1:15" s="336" customFormat="1" x14ac:dyDescent="0.25">
      <c r="A61" s="343">
        <v>13</v>
      </c>
      <c r="B61" s="278">
        <v>40720</v>
      </c>
      <c r="C61" s="286" t="s">
        <v>121</v>
      </c>
      <c r="D61" s="195">
        <v>111</v>
      </c>
      <c r="E61" s="189">
        <v>14.414414414414415</v>
      </c>
      <c r="F61" s="189">
        <v>41.441441441441441</v>
      </c>
      <c r="G61" s="189">
        <v>36.936936936936938</v>
      </c>
      <c r="H61" s="189">
        <v>7.2072072072072073</v>
      </c>
      <c r="I61" s="274">
        <f t="shared" si="10"/>
        <v>3.3693693693693687</v>
      </c>
      <c r="J61" s="337"/>
      <c r="K61" s="518">
        <f t="shared" si="2"/>
        <v>111</v>
      </c>
      <c r="L61" s="480">
        <f t="shared" si="5"/>
        <v>49</v>
      </c>
      <c r="M61" s="481">
        <f t="shared" si="6"/>
        <v>44.144144144144143</v>
      </c>
      <c r="N61" s="479">
        <f t="shared" si="7"/>
        <v>16</v>
      </c>
      <c r="O61" s="523">
        <f t="shared" si="3"/>
        <v>14.414414414414415</v>
      </c>
    </row>
    <row r="62" spans="1:15" s="336" customFormat="1" x14ac:dyDescent="0.25">
      <c r="A62" s="343">
        <v>14</v>
      </c>
      <c r="B62" s="278">
        <v>40730</v>
      </c>
      <c r="C62" s="286" t="s">
        <v>50</v>
      </c>
      <c r="D62" s="195">
        <v>19</v>
      </c>
      <c r="E62" s="189">
        <v>21.052631578947366</v>
      </c>
      <c r="F62" s="189">
        <v>42.105263157894733</v>
      </c>
      <c r="G62" s="189">
        <v>36.84210526315789</v>
      </c>
      <c r="H62" s="189"/>
      <c r="I62" s="274">
        <f t="shared" si="10"/>
        <v>3.1578947368421053</v>
      </c>
      <c r="J62" s="337"/>
      <c r="K62" s="518">
        <f t="shared" si="2"/>
        <v>19</v>
      </c>
      <c r="L62" s="480">
        <f t="shared" si="5"/>
        <v>6.9999999999999991</v>
      </c>
      <c r="M62" s="481">
        <f t="shared" si="6"/>
        <v>36.84210526315789</v>
      </c>
      <c r="N62" s="479">
        <f t="shared" si="7"/>
        <v>3.9999999999999996</v>
      </c>
      <c r="O62" s="523">
        <f t="shared" si="3"/>
        <v>21.052631578947366</v>
      </c>
    </row>
    <row r="63" spans="1:15" s="336" customFormat="1" x14ac:dyDescent="0.25">
      <c r="A63" s="343">
        <v>15</v>
      </c>
      <c r="B63" s="278">
        <v>40820</v>
      </c>
      <c r="C63" s="286" t="s">
        <v>156</v>
      </c>
      <c r="D63" s="195">
        <v>76</v>
      </c>
      <c r="E63" s="189">
        <v>3.9473684210526314</v>
      </c>
      <c r="F63" s="189">
        <v>35.526315789473685</v>
      </c>
      <c r="G63" s="189">
        <v>53.94736842105263</v>
      </c>
      <c r="H63" s="189">
        <v>6.5789473684210522</v>
      </c>
      <c r="I63" s="274">
        <f t="shared" si="10"/>
        <v>3.6315789473684208</v>
      </c>
      <c r="J63" s="337"/>
      <c r="K63" s="518">
        <f t="shared" si="2"/>
        <v>76</v>
      </c>
      <c r="L63" s="480">
        <f t="shared" si="5"/>
        <v>46</v>
      </c>
      <c r="M63" s="481">
        <f t="shared" si="6"/>
        <v>60.526315789473685</v>
      </c>
      <c r="N63" s="479">
        <f t="shared" si="7"/>
        <v>3</v>
      </c>
      <c r="O63" s="523">
        <f t="shared" si="3"/>
        <v>3.9473684210526314</v>
      </c>
    </row>
    <row r="64" spans="1:15" s="336" customFormat="1" x14ac:dyDescent="0.25">
      <c r="A64" s="343">
        <v>16</v>
      </c>
      <c r="B64" s="278">
        <v>40840</v>
      </c>
      <c r="C64" s="286" t="s">
        <v>52</v>
      </c>
      <c r="D64" s="195">
        <v>79</v>
      </c>
      <c r="E64" s="189"/>
      <c r="F64" s="189">
        <v>58.22784810126582</v>
      </c>
      <c r="G64" s="189">
        <v>11.39240506329114</v>
      </c>
      <c r="H64" s="189">
        <v>30.37974683544304</v>
      </c>
      <c r="I64" s="274">
        <f t="shared" si="10"/>
        <v>3.7215189873417724</v>
      </c>
      <c r="J64" s="337"/>
      <c r="K64" s="518">
        <f t="shared" si="2"/>
        <v>79</v>
      </c>
      <c r="L64" s="480">
        <f t="shared" si="5"/>
        <v>33</v>
      </c>
      <c r="M64" s="481">
        <f t="shared" si="6"/>
        <v>41.77215189873418</v>
      </c>
      <c r="N64" s="479">
        <f t="shared" si="7"/>
        <v>0</v>
      </c>
      <c r="O64" s="523">
        <f t="shared" si="3"/>
        <v>0</v>
      </c>
    </row>
    <row r="65" spans="1:15" s="336" customFormat="1" x14ac:dyDescent="0.25">
      <c r="A65" s="343">
        <v>17</v>
      </c>
      <c r="B65" s="278">
        <v>40950</v>
      </c>
      <c r="C65" s="286" t="s">
        <v>53</v>
      </c>
      <c r="D65" s="195">
        <v>98</v>
      </c>
      <c r="E65" s="189">
        <v>28.571428571428569</v>
      </c>
      <c r="F65" s="189">
        <v>35.714285714285715</v>
      </c>
      <c r="G65" s="189">
        <v>27.551020408163261</v>
      </c>
      <c r="H65" s="189">
        <v>8.1632653061224492</v>
      </c>
      <c r="I65" s="274">
        <f t="shared" si="10"/>
        <v>3.1530612244897958</v>
      </c>
      <c r="J65" s="337"/>
      <c r="K65" s="518">
        <f t="shared" si="2"/>
        <v>98</v>
      </c>
      <c r="L65" s="480">
        <f t="shared" si="5"/>
        <v>34.999999999999993</v>
      </c>
      <c r="M65" s="481">
        <f t="shared" si="6"/>
        <v>35.714285714285708</v>
      </c>
      <c r="N65" s="479">
        <f t="shared" si="7"/>
        <v>28</v>
      </c>
      <c r="O65" s="523">
        <f t="shared" si="3"/>
        <v>28.571428571428569</v>
      </c>
    </row>
    <row r="66" spans="1:15" s="336" customFormat="1" x14ac:dyDescent="0.25">
      <c r="A66" s="343">
        <v>18</v>
      </c>
      <c r="B66" s="278">
        <v>40990</v>
      </c>
      <c r="C66" s="286" t="s">
        <v>54</v>
      </c>
      <c r="D66" s="195">
        <v>125</v>
      </c>
      <c r="E66" s="189">
        <v>12.8</v>
      </c>
      <c r="F66" s="189">
        <v>28.000000000000004</v>
      </c>
      <c r="G66" s="189">
        <v>51.2</v>
      </c>
      <c r="H66" s="182">
        <v>8</v>
      </c>
      <c r="I66" s="274">
        <f t="shared" si="10"/>
        <v>3.5440000000000005</v>
      </c>
      <c r="J66" s="337"/>
      <c r="K66" s="518">
        <f t="shared" si="2"/>
        <v>125</v>
      </c>
      <c r="L66" s="480">
        <f t="shared" si="5"/>
        <v>74</v>
      </c>
      <c r="M66" s="481">
        <f t="shared" si="6"/>
        <v>59.2</v>
      </c>
      <c r="N66" s="479">
        <f t="shared" si="7"/>
        <v>16</v>
      </c>
      <c r="O66" s="523">
        <f t="shared" si="3"/>
        <v>12.8</v>
      </c>
    </row>
    <row r="67" spans="1:15" s="336" customFormat="1" ht="15.75" thickBot="1" x14ac:dyDescent="0.3">
      <c r="A67" s="242">
        <v>19</v>
      </c>
      <c r="B67" s="280">
        <v>40133</v>
      </c>
      <c r="C67" s="287" t="s">
        <v>44</v>
      </c>
      <c r="D67" s="196">
        <v>78</v>
      </c>
      <c r="E67" s="190">
        <v>11.538461538461538</v>
      </c>
      <c r="F67" s="190">
        <v>38.461538461538467</v>
      </c>
      <c r="G67" s="190">
        <v>37.179487179487182</v>
      </c>
      <c r="H67" s="191">
        <v>12.820512820512819</v>
      </c>
      <c r="I67" s="299">
        <f t="shared" si="10"/>
        <v>3.5128205128205128</v>
      </c>
      <c r="J67" s="337"/>
      <c r="K67" s="518">
        <f t="shared" si="2"/>
        <v>78</v>
      </c>
      <c r="L67" s="482">
        <f t="shared" si="5"/>
        <v>39</v>
      </c>
      <c r="M67" s="483">
        <f t="shared" si="6"/>
        <v>50</v>
      </c>
      <c r="N67" s="479">
        <f t="shared" si="7"/>
        <v>9</v>
      </c>
      <c r="O67" s="524">
        <f t="shared" si="3"/>
        <v>11.538461538461538</v>
      </c>
    </row>
    <row r="68" spans="1:15" s="336" customFormat="1" ht="15.75" thickBot="1" x14ac:dyDescent="0.3">
      <c r="A68" s="267"/>
      <c r="B68" s="290"/>
      <c r="C68" s="264" t="s">
        <v>103</v>
      </c>
      <c r="D68" s="268">
        <f>SUM(D69:D82)</f>
        <v>1505</v>
      </c>
      <c r="E68" s="269">
        <v>11.834704332662319</v>
      </c>
      <c r="F68" s="269">
        <v>31.588930184548623</v>
      </c>
      <c r="G68" s="269">
        <v>44.620648151490606</v>
      </c>
      <c r="H68" s="269">
        <v>13.646389378821635</v>
      </c>
      <c r="I68" s="270">
        <f>AVERAGE(I69:I82)</f>
        <v>3.6176939462399464</v>
      </c>
      <c r="J68" s="337"/>
      <c r="K68" s="114">
        <f t="shared" si="2"/>
        <v>1505</v>
      </c>
      <c r="L68" s="477">
        <f>SUM(L69:L82)</f>
        <v>882</v>
      </c>
      <c r="M68" s="509">
        <f t="shared" si="6"/>
        <v>58.267037530312237</v>
      </c>
      <c r="N68" s="477">
        <f>SUM(N69:N82)</f>
        <v>148</v>
      </c>
      <c r="O68" s="521">
        <f t="shared" si="3"/>
        <v>11.834704332662319</v>
      </c>
    </row>
    <row r="69" spans="1:15" s="336" customFormat="1" x14ac:dyDescent="0.25">
      <c r="A69" s="345">
        <v>1</v>
      </c>
      <c r="B69" s="346">
        <v>50040</v>
      </c>
      <c r="C69" s="347" t="s">
        <v>56</v>
      </c>
      <c r="D69" s="185">
        <v>90</v>
      </c>
      <c r="E69" s="178"/>
      <c r="F69" s="178">
        <v>27.777777777777779</v>
      </c>
      <c r="G69" s="178">
        <v>51.111111111111107</v>
      </c>
      <c r="H69" s="178">
        <v>21.111111111111111</v>
      </c>
      <c r="I69" s="301">
        <f t="shared" ref="I69:I82" si="11">(E69*2+F69*3+G69*4+H69*5)/100</f>
        <v>3.9333333333333331</v>
      </c>
      <c r="J69" s="337"/>
      <c r="K69" s="518">
        <f t="shared" si="2"/>
        <v>90</v>
      </c>
      <c r="L69" s="484">
        <f t="shared" si="5"/>
        <v>64.999999999999986</v>
      </c>
      <c r="M69" s="478">
        <f t="shared" si="6"/>
        <v>72.222222222222214</v>
      </c>
      <c r="N69" s="479">
        <f t="shared" si="7"/>
        <v>0</v>
      </c>
      <c r="O69" s="525">
        <f t="shared" si="3"/>
        <v>0</v>
      </c>
    </row>
    <row r="70" spans="1:15" s="336" customFormat="1" x14ac:dyDescent="0.25">
      <c r="A70" s="343">
        <v>2</v>
      </c>
      <c r="B70" s="278">
        <v>50003</v>
      </c>
      <c r="C70" s="286" t="s">
        <v>55</v>
      </c>
      <c r="D70" s="195">
        <v>96</v>
      </c>
      <c r="E70" s="189">
        <v>9.375</v>
      </c>
      <c r="F70" s="189">
        <v>29.166666666666668</v>
      </c>
      <c r="G70" s="189">
        <v>53.125</v>
      </c>
      <c r="H70" s="189">
        <v>8.3333333333333321</v>
      </c>
      <c r="I70" s="274">
        <f t="shared" si="11"/>
        <v>3.6041666666666661</v>
      </c>
      <c r="J70" s="337"/>
      <c r="K70" s="518">
        <f t="shared" si="2"/>
        <v>96</v>
      </c>
      <c r="L70" s="480">
        <f t="shared" si="5"/>
        <v>59</v>
      </c>
      <c r="M70" s="481">
        <f t="shared" si="6"/>
        <v>61.458333333333329</v>
      </c>
      <c r="N70" s="479">
        <f t="shared" si="7"/>
        <v>9</v>
      </c>
      <c r="O70" s="523">
        <f t="shared" si="3"/>
        <v>9.375</v>
      </c>
    </row>
    <row r="71" spans="1:15" s="336" customFormat="1" x14ac:dyDescent="0.25">
      <c r="A71" s="343">
        <v>3</v>
      </c>
      <c r="B71" s="278">
        <v>50060</v>
      </c>
      <c r="C71" s="286" t="s">
        <v>157</v>
      </c>
      <c r="D71" s="195">
        <v>158</v>
      </c>
      <c r="E71" s="189">
        <v>7.59493670886076</v>
      </c>
      <c r="F71" s="189">
        <v>34.177215189873415</v>
      </c>
      <c r="G71" s="189">
        <v>43.670886075949369</v>
      </c>
      <c r="H71" s="189">
        <v>14.556962025316455</v>
      </c>
      <c r="I71" s="274">
        <f t="shared" si="11"/>
        <v>3.6518987341772151</v>
      </c>
      <c r="J71" s="337"/>
      <c r="K71" s="518">
        <f t="shared" ref="K71:K123" si="12">D71</f>
        <v>158</v>
      </c>
      <c r="L71" s="480">
        <f t="shared" ref="L71:L123" si="13">K71*M71/100</f>
        <v>92</v>
      </c>
      <c r="M71" s="481">
        <f t="shared" si="6"/>
        <v>58.22784810126582</v>
      </c>
      <c r="N71" s="479">
        <f t="shared" si="7"/>
        <v>12</v>
      </c>
      <c r="O71" s="523">
        <f t="shared" ref="O71:O123" si="14">E71</f>
        <v>7.59493670886076</v>
      </c>
    </row>
    <row r="72" spans="1:15" s="336" customFormat="1" x14ac:dyDescent="0.25">
      <c r="A72" s="343">
        <v>4</v>
      </c>
      <c r="B72" s="278">
        <v>50170</v>
      </c>
      <c r="C72" s="286" t="s">
        <v>158</v>
      </c>
      <c r="D72" s="195">
        <v>74</v>
      </c>
      <c r="E72" s="189">
        <v>10.810810810810811</v>
      </c>
      <c r="F72" s="189">
        <v>31.081081081081081</v>
      </c>
      <c r="G72" s="189">
        <v>47.297297297297298</v>
      </c>
      <c r="H72" s="189">
        <v>10.810810810810811</v>
      </c>
      <c r="I72" s="274">
        <f t="shared" si="11"/>
        <v>3.5810810810810811</v>
      </c>
      <c r="J72" s="337"/>
      <c r="K72" s="518">
        <f t="shared" si="12"/>
        <v>74</v>
      </c>
      <c r="L72" s="480">
        <f t="shared" si="13"/>
        <v>43</v>
      </c>
      <c r="M72" s="481">
        <f t="shared" si="6"/>
        <v>58.108108108108112</v>
      </c>
      <c r="N72" s="479">
        <f t="shared" si="7"/>
        <v>8</v>
      </c>
      <c r="O72" s="523">
        <f t="shared" si="14"/>
        <v>10.810810810810811</v>
      </c>
    </row>
    <row r="73" spans="1:15" s="336" customFormat="1" x14ac:dyDescent="0.25">
      <c r="A73" s="343">
        <v>5</v>
      </c>
      <c r="B73" s="278">
        <v>50230</v>
      </c>
      <c r="C73" s="286" t="s">
        <v>60</v>
      </c>
      <c r="D73" s="195">
        <v>78</v>
      </c>
      <c r="E73" s="189">
        <v>14.102564102564102</v>
      </c>
      <c r="F73" s="189">
        <v>33.333333333333329</v>
      </c>
      <c r="G73" s="189">
        <v>37.179487179487182</v>
      </c>
      <c r="H73" s="189">
        <v>15.384615384615385</v>
      </c>
      <c r="I73" s="274">
        <f t="shared" si="11"/>
        <v>3.5384615384615383</v>
      </c>
      <c r="J73" s="337"/>
      <c r="K73" s="518">
        <f t="shared" si="12"/>
        <v>78</v>
      </c>
      <c r="L73" s="480">
        <f t="shared" si="13"/>
        <v>41</v>
      </c>
      <c r="M73" s="481">
        <f t="shared" ref="M73:M123" si="15">SUM(G73,H73)</f>
        <v>52.564102564102569</v>
      </c>
      <c r="N73" s="479">
        <f t="shared" ref="N73:N123" si="16">K73*O73/100</f>
        <v>11</v>
      </c>
      <c r="O73" s="523">
        <f t="shared" si="14"/>
        <v>14.102564102564102</v>
      </c>
    </row>
    <row r="74" spans="1:15" s="336" customFormat="1" x14ac:dyDescent="0.25">
      <c r="A74" s="343">
        <v>6</v>
      </c>
      <c r="B74" s="278">
        <v>50340</v>
      </c>
      <c r="C74" s="286" t="s">
        <v>159</v>
      </c>
      <c r="D74" s="195">
        <v>76</v>
      </c>
      <c r="E74" s="189">
        <v>9.2105263157894726</v>
      </c>
      <c r="F74" s="189">
        <v>18.421052631578945</v>
      </c>
      <c r="G74" s="189">
        <v>52.631578947368418</v>
      </c>
      <c r="H74" s="189">
        <v>19.736842105263158</v>
      </c>
      <c r="I74" s="274">
        <f t="shared" si="11"/>
        <v>3.8289473684210527</v>
      </c>
      <c r="J74" s="337"/>
      <c r="K74" s="518">
        <f t="shared" si="12"/>
        <v>76</v>
      </c>
      <c r="L74" s="480">
        <f t="shared" si="13"/>
        <v>55</v>
      </c>
      <c r="M74" s="481">
        <f t="shared" si="15"/>
        <v>72.368421052631575</v>
      </c>
      <c r="N74" s="479">
        <f t="shared" si="16"/>
        <v>6.9999999999999991</v>
      </c>
      <c r="O74" s="523">
        <f t="shared" si="14"/>
        <v>9.2105263157894726</v>
      </c>
    </row>
    <row r="75" spans="1:15" s="336" customFormat="1" x14ac:dyDescent="0.25">
      <c r="A75" s="343">
        <v>7</v>
      </c>
      <c r="B75" s="278">
        <v>50420</v>
      </c>
      <c r="C75" s="286" t="s">
        <v>160</v>
      </c>
      <c r="D75" s="195">
        <v>95</v>
      </c>
      <c r="E75" s="189"/>
      <c r="F75" s="189">
        <v>28.421052631578945</v>
      </c>
      <c r="G75" s="189">
        <v>52.631578947368418</v>
      </c>
      <c r="H75" s="189">
        <v>18.947368421052634</v>
      </c>
      <c r="I75" s="274">
        <f t="shared" si="11"/>
        <v>3.905263157894737</v>
      </c>
      <c r="J75" s="337"/>
      <c r="K75" s="518">
        <f t="shared" si="12"/>
        <v>95</v>
      </c>
      <c r="L75" s="480">
        <f t="shared" si="13"/>
        <v>68</v>
      </c>
      <c r="M75" s="481">
        <f t="shared" si="15"/>
        <v>71.578947368421055</v>
      </c>
      <c r="N75" s="479">
        <f t="shared" si="16"/>
        <v>0</v>
      </c>
      <c r="O75" s="523">
        <f t="shared" si="14"/>
        <v>0</v>
      </c>
    </row>
    <row r="76" spans="1:15" s="336" customFormat="1" x14ac:dyDescent="0.25">
      <c r="A76" s="343">
        <v>8</v>
      </c>
      <c r="B76" s="346">
        <v>50450</v>
      </c>
      <c r="C76" s="347" t="s">
        <v>161</v>
      </c>
      <c r="D76" s="195">
        <v>168</v>
      </c>
      <c r="E76" s="189">
        <v>1.1904761904761905</v>
      </c>
      <c r="F76" s="189">
        <v>33.333333333333329</v>
      </c>
      <c r="G76" s="189">
        <v>53.571428571428569</v>
      </c>
      <c r="H76" s="189">
        <v>11.904761904761903</v>
      </c>
      <c r="I76" s="274">
        <f t="shared" si="11"/>
        <v>3.7619047619047614</v>
      </c>
      <c r="J76" s="337"/>
      <c r="K76" s="518">
        <f t="shared" si="12"/>
        <v>168</v>
      </c>
      <c r="L76" s="480">
        <f t="shared" si="13"/>
        <v>109.99999999999999</v>
      </c>
      <c r="M76" s="481">
        <f t="shared" si="15"/>
        <v>65.476190476190467</v>
      </c>
      <c r="N76" s="479">
        <f t="shared" si="16"/>
        <v>2</v>
      </c>
      <c r="O76" s="523">
        <f t="shared" si="14"/>
        <v>1.1904761904761905</v>
      </c>
    </row>
    <row r="77" spans="1:15" s="336" customFormat="1" x14ac:dyDescent="0.25">
      <c r="A77" s="343">
        <v>9</v>
      </c>
      <c r="B77" s="278">
        <v>50620</v>
      </c>
      <c r="C77" s="286" t="s">
        <v>64</v>
      </c>
      <c r="D77" s="195">
        <v>76</v>
      </c>
      <c r="E77" s="189">
        <v>10.526315789473683</v>
      </c>
      <c r="F77" s="189">
        <v>38.15789473684211</v>
      </c>
      <c r="G77" s="189">
        <v>44.736842105263158</v>
      </c>
      <c r="H77" s="189">
        <v>6.5789473684210522</v>
      </c>
      <c r="I77" s="274">
        <f t="shared" si="11"/>
        <v>3.4736842105263164</v>
      </c>
      <c r="J77" s="337"/>
      <c r="K77" s="518">
        <f t="shared" si="12"/>
        <v>76</v>
      </c>
      <c r="L77" s="480">
        <f t="shared" si="13"/>
        <v>39</v>
      </c>
      <c r="M77" s="481">
        <f t="shared" si="15"/>
        <v>51.315789473684212</v>
      </c>
      <c r="N77" s="479">
        <f t="shared" si="16"/>
        <v>7.9999999999999991</v>
      </c>
      <c r="O77" s="523">
        <f t="shared" si="14"/>
        <v>10.526315789473683</v>
      </c>
    </row>
    <row r="78" spans="1:15" s="336" customFormat="1" x14ac:dyDescent="0.25">
      <c r="A78" s="343">
        <v>10</v>
      </c>
      <c r="B78" s="278">
        <v>50760</v>
      </c>
      <c r="C78" s="286" t="s">
        <v>162</v>
      </c>
      <c r="D78" s="195">
        <v>118</v>
      </c>
      <c r="E78" s="189">
        <v>38.983050847457626</v>
      </c>
      <c r="F78" s="189">
        <v>28.8135593220339</v>
      </c>
      <c r="G78" s="189">
        <v>25.423728813559322</v>
      </c>
      <c r="H78" s="189">
        <v>6.7796610169491522</v>
      </c>
      <c r="I78" s="274">
        <f t="shared" si="11"/>
        <v>3</v>
      </c>
      <c r="J78" s="337"/>
      <c r="K78" s="518">
        <f t="shared" si="12"/>
        <v>118</v>
      </c>
      <c r="L78" s="480">
        <f t="shared" si="13"/>
        <v>37.999999999999993</v>
      </c>
      <c r="M78" s="481">
        <f t="shared" si="15"/>
        <v>32.20338983050847</v>
      </c>
      <c r="N78" s="479">
        <f t="shared" si="16"/>
        <v>46</v>
      </c>
      <c r="O78" s="523">
        <f t="shared" si="14"/>
        <v>38.983050847457626</v>
      </c>
    </row>
    <row r="79" spans="1:15" s="336" customFormat="1" x14ac:dyDescent="0.25">
      <c r="A79" s="343">
        <v>11</v>
      </c>
      <c r="B79" s="278">
        <v>50780</v>
      </c>
      <c r="C79" s="286" t="s">
        <v>163</v>
      </c>
      <c r="D79" s="195">
        <v>158</v>
      </c>
      <c r="E79" s="189">
        <v>12.658227848101266</v>
      </c>
      <c r="F79" s="189">
        <v>22.151898734177212</v>
      </c>
      <c r="G79" s="189">
        <v>39.87341772151899</v>
      </c>
      <c r="H79" s="189">
        <v>25.316455696202532</v>
      </c>
      <c r="I79" s="274">
        <f t="shared" si="11"/>
        <v>3.7784810126582276</v>
      </c>
      <c r="J79" s="337"/>
      <c r="K79" s="518">
        <f t="shared" si="12"/>
        <v>158</v>
      </c>
      <c r="L79" s="480">
        <f t="shared" si="13"/>
        <v>103</v>
      </c>
      <c r="M79" s="481">
        <f t="shared" si="15"/>
        <v>65.189873417721515</v>
      </c>
      <c r="N79" s="479">
        <f t="shared" si="16"/>
        <v>20</v>
      </c>
      <c r="O79" s="523">
        <f t="shared" si="14"/>
        <v>12.658227848101266</v>
      </c>
    </row>
    <row r="80" spans="1:15" s="336" customFormat="1" x14ac:dyDescent="0.25">
      <c r="A80" s="343">
        <v>12</v>
      </c>
      <c r="B80" s="278">
        <v>50930</v>
      </c>
      <c r="C80" s="286" t="s">
        <v>164</v>
      </c>
      <c r="D80" s="195">
        <v>71</v>
      </c>
      <c r="E80" s="189">
        <v>12.676056338028168</v>
      </c>
      <c r="F80" s="189">
        <v>46.478873239436616</v>
      </c>
      <c r="G80" s="189">
        <v>29.577464788732392</v>
      </c>
      <c r="H80" s="189">
        <v>11.267605633802818</v>
      </c>
      <c r="I80" s="274">
        <f t="shared" si="11"/>
        <v>3.3943661971830981</v>
      </c>
      <c r="J80" s="337"/>
      <c r="K80" s="518">
        <f t="shared" si="12"/>
        <v>71</v>
      </c>
      <c r="L80" s="480">
        <f t="shared" si="13"/>
        <v>29</v>
      </c>
      <c r="M80" s="481">
        <f t="shared" si="15"/>
        <v>40.845070422535208</v>
      </c>
      <c r="N80" s="479">
        <f t="shared" si="16"/>
        <v>8.9999999999999982</v>
      </c>
      <c r="O80" s="523">
        <f t="shared" si="14"/>
        <v>12.676056338028168</v>
      </c>
    </row>
    <row r="81" spans="1:15" s="336" customFormat="1" x14ac:dyDescent="0.25">
      <c r="A81" s="343">
        <v>13</v>
      </c>
      <c r="B81" s="280">
        <v>51370</v>
      </c>
      <c r="C81" s="286" t="s">
        <v>68</v>
      </c>
      <c r="D81" s="82">
        <v>79</v>
      </c>
      <c r="E81" s="83">
        <v>10.126582278481013</v>
      </c>
      <c r="F81" s="83">
        <v>31.645569620253166</v>
      </c>
      <c r="G81" s="83">
        <v>46.835443037974684</v>
      </c>
      <c r="H81" s="84">
        <v>11.39240506329114</v>
      </c>
      <c r="I81" s="274">
        <f t="shared" si="11"/>
        <v>3.5949367088607596</v>
      </c>
      <c r="J81" s="337"/>
      <c r="K81" s="518">
        <f t="shared" si="12"/>
        <v>79</v>
      </c>
      <c r="L81" s="480">
        <f t="shared" si="13"/>
        <v>46</v>
      </c>
      <c r="M81" s="481">
        <f t="shared" si="15"/>
        <v>58.22784810126582</v>
      </c>
      <c r="N81" s="479">
        <f t="shared" si="16"/>
        <v>8</v>
      </c>
      <c r="O81" s="523">
        <f t="shared" si="14"/>
        <v>10.126582278481013</v>
      </c>
    </row>
    <row r="82" spans="1:15" s="336" customFormat="1" ht="15.75" thickBot="1" x14ac:dyDescent="0.3">
      <c r="A82" s="343">
        <v>14</v>
      </c>
      <c r="B82" s="280">
        <v>51580</v>
      </c>
      <c r="C82" s="286" t="s">
        <v>165</v>
      </c>
      <c r="D82" s="196">
        <v>168</v>
      </c>
      <c r="E82" s="190">
        <v>4.7619047619047619</v>
      </c>
      <c r="F82" s="190">
        <v>39.285714285714285</v>
      </c>
      <c r="G82" s="190">
        <v>47.023809523809526</v>
      </c>
      <c r="H82" s="191">
        <v>8.9285714285714288</v>
      </c>
      <c r="I82" s="274">
        <f t="shared" si="11"/>
        <v>3.6011904761904763</v>
      </c>
      <c r="J82" s="337"/>
      <c r="K82" s="518">
        <f t="shared" si="12"/>
        <v>168</v>
      </c>
      <c r="L82" s="482">
        <f t="shared" si="13"/>
        <v>94</v>
      </c>
      <c r="M82" s="483">
        <f t="shared" si="15"/>
        <v>55.952380952380956</v>
      </c>
      <c r="N82" s="479">
        <f t="shared" si="16"/>
        <v>8</v>
      </c>
      <c r="O82" s="524">
        <f t="shared" si="14"/>
        <v>4.7619047619047619</v>
      </c>
    </row>
    <row r="83" spans="1:15" s="336" customFormat="1" ht="15.75" thickBot="1" x14ac:dyDescent="0.3">
      <c r="A83" s="267"/>
      <c r="B83" s="290"/>
      <c r="C83" s="271" t="s">
        <v>104</v>
      </c>
      <c r="D83" s="268">
        <f>SUM(D84:D113)</f>
        <v>4030</v>
      </c>
      <c r="E83" s="269">
        <f>AVERAGE(E84:E113)</f>
        <v>11.156918200508608</v>
      </c>
      <c r="F83" s="269">
        <f>AVERAGE(F84:F113)</f>
        <v>33.557291502042197</v>
      </c>
      <c r="G83" s="269">
        <f>AVERAGE(G84:G113)</f>
        <v>43.448870208721921</v>
      </c>
      <c r="H83" s="269">
        <f>AVERAGE(H84:H113)</f>
        <v>12.208817362077552</v>
      </c>
      <c r="I83" s="270">
        <f>AVERAGE(I84:I113)</f>
        <v>3.5708148400571877</v>
      </c>
      <c r="J83" s="337"/>
      <c r="K83" s="114">
        <f t="shared" si="12"/>
        <v>4030</v>
      </c>
      <c r="L83" s="115">
        <f>SUM(L84:L113)</f>
        <v>2346</v>
      </c>
      <c r="M83" s="509">
        <f t="shared" si="15"/>
        <v>55.657687570799474</v>
      </c>
      <c r="N83" s="477">
        <f>SUM(N84:N113)</f>
        <v>390</v>
      </c>
      <c r="O83" s="521">
        <f t="shared" si="14"/>
        <v>11.156918200508608</v>
      </c>
    </row>
    <row r="84" spans="1:15" s="336" customFormat="1" x14ac:dyDescent="0.25">
      <c r="A84" s="345">
        <v>1</v>
      </c>
      <c r="B84" s="346">
        <v>60010</v>
      </c>
      <c r="C84" s="347" t="s">
        <v>166</v>
      </c>
      <c r="D84" s="185">
        <v>83</v>
      </c>
      <c r="E84" s="178">
        <v>14.457831325301203</v>
      </c>
      <c r="F84" s="178">
        <v>39.75903614457831</v>
      </c>
      <c r="G84" s="178">
        <v>36.144578313253014</v>
      </c>
      <c r="H84" s="178">
        <v>9.6385542168674707</v>
      </c>
      <c r="I84" s="301">
        <f t="shared" ref="I84:I113" si="17">(E84*2+F84*3+G84*4+H84*5)/100</f>
        <v>3.4096385542168672</v>
      </c>
      <c r="J84" s="337"/>
      <c r="K84" s="518">
        <f t="shared" si="12"/>
        <v>83</v>
      </c>
      <c r="L84" s="484">
        <f t="shared" si="13"/>
        <v>38</v>
      </c>
      <c r="M84" s="478">
        <f t="shared" si="15"/>
        <v>45.783132530120483</v>
      </c>
      <c r="N84" s="479">
        <f t="shared" si="16"/>
        <v>11.999999999999998</v>
      </c>
      <c r="O84" s="525">
        <f t="shared" si="14"/>
        <v>14.457831325301203</v>
      </c>
    </row>
    <row r="85" spans="1:15" s="336" customFormat="1" x14ac:dyDescent="0.25">
      <c r="A85" s="343">
        <v>2</v>
      </c>
      <c r="B85" s="278">
        <v>60020</v>
      </c>
      <c r="C85" s="286" t="s">
        <v>70</v>
      </c>
      <c r="D85" s="195">
        <v>55</v>
      </c>
      <c r="E85" s="189">
        <v>29.09090909090909</v>
      </c>
      <c r="F85" s="189">
        <v>49.090909090909093</v>
      </c>
      <c r="G85" s="189">
        <v>18.181818181818183</v>
      </c>
      <c r="H85" s="189">
        <v>3.6363636363636362</v>
      </c>
      <c r="I85" s="274">
        <f t="shared" si="17"/>
        <v>2.9636363636363638</v>
      </c>
      <c r="J85" s="337"/>
      <c r="K85" s="518">
        <f t="shared" si="12"/>
        <v>55</v>
      </c>
      <c r="L85" s="480">
        <f t="shared" si="13"/>
        <v>12</v>
      </c>
      <c r="M85" s="481">
        <f t="shared" si="15"/>
        <v>21.81818181818182</v>
      </c>
      <c r="N85" s="479">
        <f t="shared" si="16"/>
        <v>16</v>
      </c>
      <c r="O85" s="523">
        <f t="shared" si="14"/>
        <v>29.09090909090909</v>
      </c>
    </row>
    <row r="86" spans="1:15" s="336" customFormat="1" x14ac:dyDescent="0.25">
      <c r="A86" s="343">
        <v>3</v>
      </c>
      <c r="B86" s="278">
        <v>60050</v>
      </c>
      <c r="C86" s="286" t="s">
        <v>167</v>
      </c>
      <c r="D86" s="195">
        <v>93</v>
      </c>
      <c r="E86" s="189">
        <v>3.225806451612903</v>
      </c>
      <c r="F86" s="189">
        <v>22.58064516129032</v>
      </c>
      <c r="G86" s="189">
        <v>62.365591397849464</v>
      </c>
      <c r="H86" s="189">
        <v>11.827956989247312</v>
      </c>
      <c r="I86" s="274">
        <f t="shared" si="17"/>
        <v>3.8279569892473115</v>
      </c>
      <c r="J86" s="337"/>
      <c r="K86" s="518">
        <f t="shared" si="12"/>
        <v>93</v>
      </c>
      <c r="L86" s="480">
        <f t="shared" si="13"/>
        <v>68.999999999999986</v>
      </c>
      <c r="M86" s="481">
        <f t="shared" si="15"/>
        <v>74.193548387096769</v>
      </c>
      <c r="N86" s="479">
        <f t="shared" si="16"/>
        <v>3</v>
      </c>
      <c r="O86" s="523">
        <f t="shared" si="14"/>
        <v>3.225806451612903</v>
      </c>
    </row>
    <row r="87" spans="1:15" s="336" customFormat="1" x14ac:dyDescent="0.25">
      <c r="A87" s="343">
        <v>4</v>
      </c>
      <c r="B87" s="278">
        <v>60070</v>
      </c>
      <c r="C87" s="286" t="s">
        <v>168</v>
      </c>
      <c r="D87" s="195">
        <v>117</v>
      </c>
      <c r="E87" s="189">
        <v>11.965811965811966</v>
      </c>
      <c r="F87" s="189">
        <v>27.350427350427353</v>
      </c>
      <c r="G87" s="189">
        <v>52.991452991452995</v>
      </c>
      <c r="H87" s="189">
        <v>7.6923076923076925</v>
      </c>
      <c r="I87" s="274">
        <f t="shared" si="17"/>
        <v>3.5641025641025639</v>
      </c>
      <c r="J87" s="337"/>
      <c r="K87" s="518">
        <f t="shared" si="12"/>
        <v>117</v>
      </c>
      <c r="L87" s="480">
        <f t="shared" si="13"/>
        <v>71.000000000000014</v>
      </c>
      <c r="M87" s="481">
        <f t="shared" si="15"/>
        <v>60.683760683760688</v>
      </c>
      <c r="N87" s="479">
        <f t="shared" si="16"/>
        <v>14</v>
      </c>
      <c r="O87" s="523">
        <f t="shared" si="14"/>
        <v>11.965811965811966</v>
      </c>
    </row>
    <row r="88" spans="1:15" s="336" customFormat="1" x14ac:dyDescent="0.25">
      <c r="A88" s="343">
        <v>5</v>
      </c>
      <c r="B88" s="278">
        <v>60180</v>
      </c>
      <c r="C88" s="286" t="s">
        <v>169</v>
      </c>
      <c r="D88" s="195">
        <v>131</v>
      </c>
      <c r="E88" s="189">
        <v>9.1603053435114496</v>
      </c>
      <c r="F88" s="189">
        <v>33.587786259541986</v>
      </c>
      <c r="G88" s="189">
        <v>46.564885496183209</v>
      </c>
      <c r="H88" s="189">
        <v>10.687022900763358</v>
      </c>
      <c r="I88" s="274">
        <f t="shared" si="17"/>
        <v>3.5877862595419852</v>
      </c>
      <c r="J88" s="337"/>
      <c r="K88" s="518">
        <f t="shared" si="12"/>
        <v>131</v>
      </c>
      <c r="L88" s="480">
        <f t="shared" si="13"/>
        <v>75</v>
      </c>
      <c r="M88" s="481">
        <f t="shared" si="15"/>
        <v>57.251908396946568</v>
      </c>
      <c r="N88" s="479">
        <f t="shared" si="16"/>
        <v>12</v>
      </c>
      <c r="O88" s="523">
        <f t="shared" si="14"/>
        <v>9.1603053435114496</v>
      </c>
    </row>
    <row r="89" spans="1:15" s="336" customFormat="1" x14ac:dyDescent="0.25">
      <c r="A89" s="343">
        <v>6</v>
      </c>
      <c r="B89" s="278">
        <v>60240</v>
      </c>
      <c r="C89" s="286" t="s">
        <v>170</v>
      </c>
      <c r="D89" s="195">
        <v>167</v>
      </c>
      <c r="E89" s="189">
        <v>2.9940119760479043</v>
      </c>
      <c r="F89" s="189">
        <v>28.742514970059879</v>
      </c>
      <c r="G89" s="189">
        <v>46.706586826347305</v>
      </c>
      <c r="H89" s="189">
        <v>21.556886227544911</v>
      </c>
      <c r="I89" s="274">
        <f t="shared" si="17"/>
        <v>3.8682634730538923</v>
      </c>
      <c r="J89" s="337"/>
      <c r="K89" s="518">
        <f t="shared" si="12"/>
        <v>167</v>
      </c>
      <c r="L89" s="480">
        <f t="shared" si="13"/>
        <v>114</v>
      </c>
      <c r="M89" s="481">
        <f t="shared" si="15"/>
        <v>68.263473053892213</v>
      </c>
      <c r="N89" s="479">
        <f t="shared" si="16"/>
        <v>5</v>
      </c>
      <c r="O89" s="523">
        <f t="shared" si="14"/>
        <v>2.9940119760479043</v>
      </c>
    </row>
    <row r="90" spans="1:15" s="336" customFormat="1" x14ac:dyDescent="0.25">
      <c r="A90" s="343">
        <v>7</v>
      </c>
      <c r="B90" s="278">
        <v>60560</v>
      </c>
      <c r="C90" s="286" t="s">
        <v>75</v>
      </c>
      <c r="D90" s="195">
        <v>49</v>
      </c>
      <c r="E90" s="189">
        <v>18.367346938775512</v>
      </c>
      <c r="F90" s="189">
        <v>20.408163265306122</v>
      </c>
      <c r="G90" s="189">
        <v>44.897959183673471</v>
      </c>
      <c r="H90" s="189">
        <v>16.326530612244898</v>
      </c>
      <c r="I90" s="274">
        <f t="shared" si="17"/>
        <v>3.5918367346938771</v>
      </c>
      <c r="J90" s="337"/>
      <c r="K90" s="518">
        <f t="shared" si="12"/>
        <v>49</v>
      </c>
      <c r="L90" s="480">
        <f t="shared" si="13"/>
        <v>30.000000000000004</v>
      </c>
      <c r="M90" s="481">
        <f t="shared" si="15"/>
        <v>61.224489795918373</v>
      </c>
      <c r="N90" s="479">
        <f t="shared" si="16"/>
        <v>9.0000000000000018</v>
      </c>
      <c r="O90" s="523">
        <f t="shared" si="14"/>
        <v>18.367346938775512</v>
      </c>
    </row>
    <row r="91" spans="1:15" s="336" customFormat="1" x14ac:dyDescent="0.25">
      <c r="A91" s="343">
        <v>8</v>
      </c>
      <c r="B91" s="278">
        <v>60660</v>
      </c>
      <c r="C91" s="286" t="s">
        <v>171</v>
      </c>
      <c r="D91" s="195">
        <v>76</v>
      </c>
      <c r="E91" s="189">
        <v>9.2105263157894726</v>
      </c>
      <c r="F91" s="189">
        <v>42.105263157894733</v>
      </c>
      <c r="G91" s="189">
        <v>47.368421052631575</v>
      </c>
      <c r="H91" s="189">
        <v>1.3157894736842104</v>
      </c>
      <c r="I91" s="274">
        <f t="shared" si="17"/>
        <v>3.4078947368421044</v>
      </c>
      <c r="J91" s="337"/>
      <c r="K91" s="518">
        <f t="shared" si="12"/>
        <v>76</v>
      </c>
      <c r="L91" s="480">
        <f t="shared" si="13"/>
        <v>37</v>
      </c>
      <c r="M91" s="481">
        <f t="shared" si="15"/>
        <v>48.684210526315788</v>
      </c>
      <c r="N91" s="479">
        <f t="shared" si="16"/>
        <v>6.9999999999999991</v>
      </c>
      <c r="O91" s="523">
        <f t="shared" si="14"/>
        <v>9.2105263157894726</v>
      </c>
    </row>
    <row r="92" spans="1:15" s="336" customFormat="1" x14ac:dyDescent="0.25">
      <c r="A92" s="343">
        <v>9</v>
      </c>
      <c r="B92" s="278">
        <v>60001</v>
      </c>
      <c r="C92" s="286" t="s">
        <v>172</v>
      </c>
      <c r="D92" s="195">
        <v>100</v>
      </c>
      <c r="E92" s="189">
        <v>5</v>
      </c>
      <c r="F92" s="189">
        <v>75</v>
      </c>
      <c r="G92" s="189">
        <v>18</v>
      </c>
      <c r="H92" s="189">
        <v>2</v>
      </c>
      <c r="I92" s="274">
        <f t="shared" si="17"/>
        <v>3.17</v>
      </c>
      <c r="J92" s="337"/>
      <c r="K92" s="518">
        <f t="shared" si="12"/>
        <v>100</v>
      </c>
      <c r="L92" s="480">
        <f t="shared" si="13"/>
        <v>20</v>
      </c>
      <c r="M92" s="481">
        <f t="shared" si="15"/>
        <v>20</v>
      </c>
      <c r="N92" s="479">
        <f t="shared" si="16"/>
        <v>5</v>
      </c>
      <c r="O92" s="523">
        <f t="shared" si="14"/>
        <v>5</v>
      </c>
    </row>
    <row r="93" spans="1:15" s="336" customFormat="1" x14ac:dyDescent="0.25">
      <c r="A93" s="343">
        <v>10</v>
      </c>
      <c r="B93" s="278">
        <v>60850</v>
      </c>
      <c r="C93" s="286" t="s">
        <v>173</v>
      </c>
      <c r="D93" s="195">
        <v>108</v>
      </c>
      <c r="E93" s="189">
        <v>2.7777777777777777</v>
      </c>
      <c r="F93" s="189">
        <v>27.777777777777779</v>
      </c>
      <c r="G93" s="189">
        <v>53.703703703703709</v>
      </c>
      <c r="H93" s="189">
        <v>15.74074074074074</v>
      </c>
      <c r="I93" s="274">
        <f t="shared" si="17"/>
        <v>3.8240740740740744</v>
      </c>
      <c r="J93" s="337"/>
      <c r="K93" s="518">
        <f t="shared" si="12"/>
        <v>108</v>
      </c>
      <c r="L93" s="480">
        <f t="shared" si="13"/>
        <v>75.000000000000014</v>
      </c>
      <c r="M93" s="481">
        <f t="shared" si="15"/>
        <v>69.444444444444457</v>
      </c>
      <c r="N93" s="479">
        <f t="shared" si="16"/>
        <v>3</v>
      </c>
      <c r="O93" s="523">
        <f t="shared" si="14"/>
        <v>2.7777777777777777</v>
      </c>
    </row>
    <row r="94" spans="1:15" s="336" customFormat="1" x14ac:dyDescent="0.25">
      <c r="A94" s="343">
        <v>11</v>
      </c>
      <c r="B94" s="278">
        <v>60910</v>
      </c>
      <c r="C94" s="288" t="s">
        <v>79</v>
      </c>
      <c r="D94" s="195">
        <v>78</v>
      </c>
      <c r="E94" s="189">
        <v>7.6923076923076925</v>
      </c>
      <c r="F94" s="189">
        <v>20.512820512820511</v>
      </c>
      <c r="G94" s="189">
        <v>52.564102564102569</v>
      </c>
      <c r="H94" s="189">
        <v>19.230769230769234</v>
      </c>
      <c r="I94" s="274">
        <f t="shared" si="17"/>
        <v>3.8333333333333339</v>
      </c>
      <c r="J94" s="337"/>
      <c r="K94" s="518">
        <f t="shared" si="12"/>
        <v>78</v>
      </c>
      <c r="L94" s="480">
        <f t="shared" si="13"/>
        <v>56</v>
      </c>
      <c r="M94" s="481">
        <f t="shared" si="15"/>
        <v>71.794871794871796</v>
      </c>
      <c r="N94" s="479">
        <f t="shared" si="16"/>
        <v>6</v>
      </c>
      <c r="O94" s="523">
        <f t="shared" si="14"/>
        <v>7.6923076923076925</v>
      </c>
    </row>
    <row r="95" spans="1:15" s="336" customFormat="1" x14ac:dyDescent="0.25">
      <c r="A95" s="343">
        <v>12</v>
      </c>
      <c r="B95" s="278">
        <v>60980</v>
      </c>
      <c r="C95" s="286" t="s">
        <v>80</v>
      </c>
      <c r="D95" s="195">
        <v>75</v>
      </c>
      <c r="E95" s="189">
        <v>26.666666666666668</v>
      </c>
      <c r="F95" s="189">
        <v>29.333333333333332</v>
      </c>
      <c r="G95" s="189">
        <v>37.333333333333336</v>
      </c>
      <c r="H95" s="189">
        <v>6.666666666666667</v>
      </c>
      <c r="I95" s="274">
        <f t="shared" si="17"/>
        <v>3.24</v>
      </c>
      <c r="J95" s="337"/>
      <c r="K95" s="518">
        <f t="shared" si="12"/>
        <v>75</v>
      </c>
      <c r="L95" s="480">
        <f t="shared" si="13"/>
        <v>33</v>
      </c>
      <c r="M95" s="481">
        <f t="shared" si="15"/>
        <v>44</v>
      </c>
      <c r="N95" s="479">
        <f t="shared" si="16"/>
        <v>20</v>
      </c>
      <c r="O95" s="523">
        <f t="shared" si="14"/>
        <v>26.666666666666668</v>
      </c>
    </row>
    <row r="96" spans="1:15" s="336" customFormat="1" x14ac:dyDescent="0.25">
      <c r="A96" s="343">
        <v>13</v>
      </c>
      <c r="B96" s="278">
        <v>61080</v>
      </c>
      <c r="C96" s="286" t="s">
        <v>174</v>
      </c>
      <c r="D96" s="195">
        <v>115</v>
      </c>
      <c r="E96" s="189">
        <v>11.304347826086957</v>
      </c>
      <c r="F96" s="189">
        <v>45.217391304347828</v>
      </c>
      <c r="G96" s="189">
        <v>42.608695652173914</v>
      </c>
      <c r="H96" s="189">
        <v>0.86956521739130432</v>
      </c>
      <c r="I96" s="274">
        <f t="shared" si="17"/>
        <v>3.3304347826086955</v>
      </c>
      <c r="J96" s="337"/>
      <c r="K96" s="518">
        <f t="shared" si="12"/>
        <v>115</v>
      </c>
      <c r="L96" s="480">
        <f t="shared" si="13"/>
        <v>50</v>
      </c>
      <c r="M96" s="481">
        <f t="shared" si="15"/>
        <v>43.478260869565219</v>
      </c>
      <c r="N96" s="479">
        <f t="shared" si="16"/>
        <v>13</v>
      </c>
      <c r="O96" s="523">
        <f t="shared" si="14"/>
        <v>11.304347826086957</v>
      </c>
    </row>
    <row r="97" spans="1:15" s="336" customFormat="1" x14ac:dyDescent="0.25">
      <c r="A97" s="343">
        <v>14</v>
      </c>
      <c r="B97" s="278">
        <v>61150</v>
      </c>
      <c r="C97" s="286" t="s">
        <v>175</v>
      </c>
      <c r="D97" s="195">
        <v>95</v>
      </c>
      <c r="E97" s="189">
        <v>3.1578947368421053</v>
      </c>
      <c r="F97" s="189">
        <v>30.526315789473685</v>
      </c>
      <c r="G97" s="189">
        <v>38.94736842105263</v>
      </c>
      <c r="H97" s="189">
        <v>27.368421052631582</v>
      </c>
      <c r="I97" s="274">
        <f t="shared" si="17"/>
        <v>3.905263157894737</v>
      </c>
      <c r="J97" s="337"/>
      <c r="K97" s="518">
        <f t="shared" si="12"/>
        <v>95</v>
      </c>
      <c r="L97" s="480">
        <f t="shared" si="13"/>
        <v>63.000000000000007</v>
      </c>
      <c r="M97" s="481">
        <f t="shared" si="15"/>
        <v>66.31578947368422</v>
      </c>
      <c r="N97" s="479">
        <f t="shared" si="16"/>
        <v>3</v>
      </c>
      <c r="O97" s="523">
        <f t="shared" si="14"/>
        <v>3.1578947368421053</v>
      </c>
    </row>
    <row r="98" spans="1:15" s="336" customFormat="1" x14ac:dyDescent="0.25">
      <c r="A98" s="343">
        <v>15</v>
      </c>
      <c r="B98" s="278">
        <v>61210</v>
      </c>
      <c r="C98" s="286" t="s">
        <v>176</v>
      </c>
      <c r="D98" s="195">
        <v>67</v>
      </c>
      <c r="E98" s="189">
        <v>13.432835820895523</v>
      </c>
      <c r="F98" s="189">
        <v>46.268656716417908</v>
      </c>
      <c r="G98" s="189">
        <v>34.328358208955223</v>
      </c>
      <c r="H98" s="189">
        <v>5.9701492537313428</v>
      </c>
      <c r="I98" s="274">
        <f t="shared" si="17"/>
        <v>3.3283582089552239</v>
      </c>
      <c r="J98" s="337"/>
      <c r="K98" s="518">
        <f t="shared" si="12"/>
        <v>67</v>
      </c>
      <c r="L98" s="480">
        <f t="shared" si="13"/>
        <v>27</v>
      </c>
      <c r="M98" s="481">
        <f t="shared" si="15"/>
        <v>40.298507462686565</v>
      </c>
      <c r="N98" s="479">
        <f t="shared" si="16"/>
        <v>9</v>
      </c>
      <c r="O98" s="523">
        <f t="shared" si="14"/>
        <v>13.432835820895523</v>
      </c>
    </row>
    <row r="99" spans="1:15" s="336" customFormat="1" x14ac:dyDescent="0.25">
      <c r="A99" s="343">
        <v>16</v>
      </c>
      <c r="B99" s="278">
        <v>61290</v>
      </c>
      <c r="C99" s="286" t="s">
        <v>84</v>
      </c>
      <c r="D99" s="195">
        <v>72</v>
      </c>
      <c r="E99" s="189">
        <v>1.3888888888888888</v>
      </c>
      <c r="F99" s="189">
        <v>55.555555555555557</v>
      </c>
      <c r="G99" s="189">
        <v>37.5</v>
      </c>
      <c r="H99" s="189">
        <v>5.5555555555555554</v>
      </c>
      <c r="I99" s="274">
        <f t="shared" si="17"/>
        <v>3.4722222222222223</v>
      </c>
      <c r="J99" s="337"/>
      <c r="K99" s="518">
        <f t="shared" si="12"/>
        <v>72</v>
      </c>
      <c r="L99" s="480">
        <f t="shared" si="13"/>
        <v>31</v>
      </c>
      <c r="M99" s="481">
        <f t="shared" si="15"/>
        <v>43.055555555555557</v>
      </c>
      <c r="N99" s="479">
        <f t="shared" si="16"/>
        <v>1</v>
      </c>
      <c r="O99" s="523">
        <f t="shared" si="14"/>
        <v>1.3888888888888888</v>
      </c>
    </row>
    <row r="100" spans="1:15" s="336" customFormat="1" x14ac:dyDescent="0.25">
      <c r="A100" s="343">
        <v>17</v>
      </c>
      <c r="B100" s="278">
        <v>61340</v>
      </c>
      <c r="C100" s="286" t="s">
        <v>177</v>
      </c>
      <c r="D100" s="195">
        <v>144</v>
      </c>
      <c r="E100" s="189">
        <v>24.305555555555554</v>
      </c>
      <c r="F100" s="189">
        <v>45.138888888888893</v>
      </c>
      <c r="G100" s="189">
        <v>22.916666666666664</v>
      </c>
      <c r="H100" s="189">
        <v>7.6388888888888893</v>
      </c>
      <c r="I100" s="274">
        <f t="shared" si="17"/>
        <v>3.1388888888888893</v>
      </c>
      <c r="J100" s="337"/>
      <c r="K100" s="518">
        <f t="shared" si="12"/>
        <v>144</v>
      </c>
      <c r="L100" s="480">
        <f t="shared" si="13"/>
        <v>44</v>
      </c>
      <c r="M100" s="481">
        <f t="shared" si="15"/>
        <v>30.555555555555554</v>
      </c>
      <c r="N100" s="479">
        <f t="shared" si="16"/>
        <v>34.999999999999993</v>
      </c>
      <c r="O100" s="523">
        <f t="shared" si="14"/>
        <v>24.305555555555554</v>
      </c>
    </row>
    <row r="101" spans="1:15" s="336" customFormat="1" x14ac:dyDescent="0.25">
      <c r="A101" s="343">
        <v>18</v>
      </c>
      <c r="B101" s="278">
        <v>61390</v>
      </c>
      <c r="C101" s="286" t="s">
        <v>178</v>
      </c>
      <c r="D101" s="195">
        <v>106</v>
      </c>
      <c r="E101" s="189">
        <v>31.132075471698112</v>
      </c>
      <c r="F101" s="189">
        <v>28.30188679245283</v>
      </c>
      <c r="G101" s="189">
        <v>35.849056603773583</v>
      </c>
      <c r="H101" s="189">
        <v>4.716981132075472</v>
      </c>
      <c r="I101" s="274">
        <f t="shared" si="17"/>
        <v>3.1415094339622636</v>
      </c>
      <c r="J101" s="337"/>
      <c r="K101" s="518">
        <f t="shared" si="12"/>
        <v>106</v>
      </c>
      <c r="L101" s="480">
        <f t="shared" si="13"/>
        <v>43</v>
      </c>
      <c r="M101" s="481">
        <f t="shared" si="15"/>
        <v>40.566037735849058</v>
      </c>
      <c r="N101" s="479">
        <f t="shared" si="16"/>
        <v>33</v>
      </c>
      <c r="O101" s="523">
        <f t="shared" si="14"/>
        <v>31.132075471698112</v>
      </c>
    </row>
    <row r="102" spans="1:15" s="336" customFormat="1" x14ac:dyDescent="0.25">
      <c r="A102" s="343">
        <v>19</v>
      </c>
      <c r="B102" s="278">
        <v>61410</v>
      </c>
      <c r="C102" s="286" t="s">
        <v>179</v>
      </c>
      <c r="D102" s="195">
        <v>77</v>
      </c>
      <c r="E102" s="189">
        <v>9.0909090909090917</v>
      </c>
      <c r="F102" s="189">
        <v>19.480519480519483</v>
      </c>
      <c r="G102" s="189">
        <v>53.246753246753244</v>
      </c>
      <c r="H102" s="189">
        <v>18.181818181818183</v>
      </c>
      <c r="I102" s="274">
        <f t="shared" si="17"/>
        <v>3.8051948051948052</v>
      </c>
      <c r="J102" s="337"/>
      <c r="K102" s="518">
        <f t="shared" si="12"/>
        <v>77</v>
      </c>
      <c r="L102" s="480">
        <f t="shared" si="13"/>
        <v>55</v>
      </c>
      <c r="M102" s="481">
        <f t="shared" si="15"/>
        <v>71.428571428571431</v>
      </c>
      <c r="N102" s="479">
        <f t="shared" si="16"/>
        <v>7.0000000000000009</v>
      </c>
      <c r="O102" s="523">
        <f t="shared" si="14"/>
        <v>9.0909090909090917</v>
      </c>
    </row>
    <row r="103" spans="1:15" s="336" customFormat="1" x14ac:dyDescent="0.25">
      <c r="A103" s="343">
        <v>20</v>
      </c>
      <c r="B103" s="278">
        <v>61430</v>
      </c>
      <c r="C103" s="286" t="s">
        <v>108</v>
      </c>
      <c r="D103" s="195">
        <v>193</v>
      </c>
      <c r="E103" s="189">
        <v>11.917098445595855</v>
      </c>
      <c r="F103" s="189">
        <v>36.787564766839374</v>
      </c>
      <c r="G103" s="189">
        <v>40.414507772020727</v>
      </c>
      <c r="H103" s="189">
        <v>10.880829015544041</v>
      </c>
      <c r="I103" s="274">
        <f t="shared" si="17"/>
        <v>3.5025906735751295</v>
      </c>
      <c r="J103" s="337"/>
      <c r="K103" s="518">
        <f t="shared" si="12"/>
        <v>193</v>
      </c>
      <c r="L103" s="480">
        <f t="shared" si="13"/>
        <v>99</v>
      </c>
      <c r="M103" s="481">
        <f t="shared" si="15"/>
        <v>51.295336787564764</v>
      </c>
      <c r="N103" s="479">
        <f t="shared" si="16"/>
        <v>23</v>
      </c>
      <c r="O103" s="523">
        <f t="shared" si="14"/>
        <v>11.917098445595855</v>
      </c>
    </row>
    <row r="104" spans="1:15" s="336" customFormat="1" x14ac:dyDescent="0.25">
      <c r="A104" s="343">
        <v>21</v>
      </c>
      <c r="B104" s="278">
        <v>61440</v>
      </c>
      <c r="C104" s="286" t="s">
        <v>180</v>
      </c>
      <c r="D104" s="195">
        <v>278</v>
      </c>
      <c r="E104" s="189">
        <v>8.9928057553956826</v>
      </c>
      <c r="F104" s="189">
        <v>35.97122302158273</v>
      </c>
      <c r="G104" s="189">
        <v>44.60431654676259</v>
      </c>
      <c r="H104" s="189">
        <v>10.431654676258994</v>
      </c>
      <c r="I104" s="274">
        <f t="shared" si="17"/>
        <v>3.5647482014388494</v>
      </c>
      <c r="J104" s="337"/>
      <c r="K104" s="518">
        <f t="shared" si="12"/>
        <v>278</v>
      </c>
      <c r="L104" s="480">
        <f t="shared" si="13"/>
        <v>153</v>
      </c>
      <c r="M104" s="481">
        <f t="shared" si="15"/>
        <v>55.035971223021583</v>
      </c>
      <c r="N104" s="479">
        <f t="shared" si="16"/>
        <v>24.999999999999996</v>
      </c>
      <c r="O104" s="523">
        <f t="shared" si="14"/>
        <v>8.9928057553956826</v>
      </c>
    </row>
    <row r="105" spans="1:15" s="336" customFormat="1" x14ac:dyDescent="0.25">
      <c r="A105" s="343">
        <v>22</v>
      </c>
      <c r="B105" s="278">
        <v>61450</v>
      </c>
      <c r="C105" s="286" t="s">
        <v>107</v>
      </c>
      <c r="D105" s="195">
        <v>161</v>
      </c>
      <c r="E105" s="189">
        <v>13.664596273291925</v>
      </c>
      <c r="F105" s="189">
        <v>21.118012422360248</v>
      </c>
      <c r="G105" s="189">
        <v>54.037267080745345</v>
      </c>
      <c r="H105" s="189">
        <v>11.180124223602485</v>
      </c>
      <c r="I105" s="274">
        <f t="shared" si="17"/>
        <v>3.6273291925465845</v>
      </c>
      <c r="J105" s="337"/>
      <c r="K105" s="518">
        <f t="shared" si="12"/>
        <v>161</v>
      </c>
      <c r="L105" s="480">
        <f t="shared" si="13"/>
        <v>105</v>
      </c>
      <c r="M105" s="481">
        <f t="shared" si="15"/>
        <v>65.217391304347828</v>
      </c>
      <c r="N105" s="479">
        <f t="shared" si="16"/>
        <v>22</v>
      </c>
      <c r="O105" s="523">
        <f t="shared" si="14"/>
        <v>13.664596273291925</v>
      </c>
    </row>
    <row r="106" spans="1:15" s="336" customFormat="1" x14ac:dyDescent="0.25">
      <c r="A106" s="343">
        <v>23</v>
      </c>
      <c r="B106" s="278">
        <v>61470</v>
      </c>
      <c r="C106" s="286" t="s">
        <v>89</v>
      </c>
      <c r="D106" s="195">
        <v>130</v>
      </c>
      <c r="E106" s="189">
        <v>6.1538461538461542</v>
      </c>
      <c r="F106" s="189">
        <v>30</v>
      </c>
      <c r="G106" s="189">
        <v>42.307692307692307</v>
      </c>
      <c r="H106" s="189">
        <v>21.53846153846154</v>
      </c>
      <c r="I106" s="274">
        <f t="shared" si="17"/>
        <v>3.792307692307693</v>
      </c>
      <c r="J106" s="337"/>
      <c r="K106" s="518">
        <f t="shared" si="12"/>
        <v>130</v>
      </c>
      <c r="L106" s="480">
        <f t="shared" si="13"/>
        <v>83</v>
      </c>
      <c r="M106" s="481">
        <f t="shared" si="15"/>
        <v>63.846153846153847</v>
      </c>
      <c r="N106" s="479">
        <f t="shared" si="16"/>
        <v>8</v>
      </c>
      <c r="O106" s="523">
        <f t="shared" si="14"/>
        <v>6.1538461538461542</v>
      </c>
    </row>
    <row r="107" spans="1:15" s="336" customFormat="1" x14ac:dyDescent="0.25">
      <c r="A107" s="343">
        <v>24</v>
      </c>
      <c r="B107" s="278">
        <v>61490</v>
      </c>
      <c r="C107" s="286" t="s">
        <v>109</v>
      </c>
      <c r="D107" s="195">
        <v>226</v>
      </c>
      <c r="E107" s="189">
        <v>9.2920353982300892</v>
      </c>
      <c r="F107" s="189">
        <v>25.221238938053098</v>
      </c>
      <c r="G107" s="189">
        <v>49.557522123893804</v>
      </c>
      <c r="H107" s="189">
        <v>15.929203539823009</v>
      </c>
      <c r="I107" s="274">
        <f t="shared" si="17"/>
        <v>3.7212389380530975</v>
      </c>
      <c r="J107" s="337"/>
      <c r="K107" s="518">
        <f t="shared" si="12"/>
        <v>226</v>
      </c>
      <c r="L107" s="480">
        <f t="shared" si="13"/>
        <v>148</v>
      </c>
      <c r="M107" s="481">
        <f t="shared" si="15"/>
        <v>65.486725663716811</v>
      </c>
      <c r="N107" s="479">
        <f t="shared" si="16"/>
        <v>21</v>
      </c>
      <c r="O107" s="523">
        <f t="shared" si="14"/>
        <v>9.2920353982300892</v>
      </c>
    </row>
    <row r="108" spans="1:15" s="336" customFormat="1" x14ac:dyDescent="0.25">
      <c r="A108" s="343">
        <v>25</v>
      </c>
      <c r="B108" s="278">
        <v>61500</v>
      </c>
      <c r="C108" s="286" t="s">
        <v>110</v>
      </c>
      <c r="D108" s="195">
        <v>276</v>
      </c>
      <c r="E108" s="189">
        <v>4.7101449275362324</v>
      </c>
      <c r="F108" s="189">
        <v>14.492753623188406</v>
      </c>
      <c r="G108" s="189">
        <v>42.391304347826086</v>
      </c>
      <c r="H108" s="189">
        <v>38.405797101449274</v>
      </c>
      <c r="I108" s="274">
        <f t="shared" si="17"/>
        <v>4.1449275362318838</v>
      </c>
      <c r="J108" s="337"/>
      <c r="K108" s="518">
        <f t="shared" si="12"/>
        <v>276</v>
      </c>
      <c r="L108" s="480">
        <f t="shared" si="13"/>
        <v>223</v>
      </c>
      <c r="M108" s="481">
        <f t="shared" si="15"/>
        <v>80.79710144927536</v>
      </c>
      <c r="N108" s="479">
        <f t="shared" si="16"/>
        <v>13.000000000000002</v>
      </c>
      <c r="O108" s="523">
        <f t="shared" si="14"/>
        <v>4.7101449275362324</v>
      </c>
    </row>
    <row r="109" spans="1:15" s="336" customFormat="1" x14ac:dyDescent="0.25">
      <c r="A109" s="343">
        <v>26</v>
      </c>
      <c r="B109" s="278">
        <v>61510</v>
      </c>
      <c r="C109" s="286" t="s">
        <v>90</v>
      </c>
      <c r="D109" s="195">
        <v>112</v>
      </c>
      <c r="E109" s="189">
        <v>7.1428571428571423</v>
      </c>
      <c r="F109" s="189">
        <v>28.571428571428569</v>
      </c>
      <c r="G109" s="189">
        <v>53.571428571428569</v>
      </c>
      <c r="H109" s="189">
        <v>10.714285714285714</v>
      </c>
      <c r="I109" s="274">
        <f t="shared" si="17"/>
        <v>3.6785714285714284</v>
      </c>
      <c r="J109" s="337"/>
      <c r="K109" s="518">
        <f t="shared" si="12"/>
        <v>112</v>
      </c>
      <c r="L109" s="480">
        <f t="shared" si="13"/>
        <v>71.999999999999986</v>
      </c>
      <c r="M109" s="481">
        <f t="shared" si="15"/>
        <v>64.285714285714278</v>
      </c>
      <c r="N109" s="479">
        <f t="shared" si="16"/>
        <v>8</v>
      </c>
      <c r="O109" s="523">
        <f t="shared" si="14"/>
        <v>7.1428571428571423</v>
      </c>
    </row>
    <row r="110" spans="1:15" s="336" customFormat="1" x14ac:dyDescent="0.25">
      <c r="A110" s="343">
        <v>27</v>
      </c>
      <c r="B110" s="278">
        <v>61520</v>
      </c>
      <c r="C110" s="286" t="s">
        <v>181</v>
      </c>
      <c r="D110" s="85">
        <v>230</v>
      </c>
      <c r="E110" s="86">
        <v>0.43478260869565216</v>
      </c>
      <c r="F110" s="86">
        <v>27.391304347826086</v>
      </c>
      <c r="G110" s="86">
        <v>55.217391304347828</v>
      </c>
      <c r="H110" s="87">
        <v>16.956521739130434</v>
      </c>
      <c r="I110" s="274">
        <f t="shared" si="17"/>
        <v>3.8869565217391306</v>
      </c>
      <c r="J110" s="337"/>
      <c r="K110" s="518">
        <f t="shared" si="12"/>
        <v>230</v>
      </c>
      <c r="L110" s="480">
        <f t="shared" si="13"/>
        <v>166</v>
      </c>
      <c r="M110" s="481">
        <f t="shared" si="15"/>
        <v>72.173913043478265</v>
      </c>
      <c r="N110" s="479">
        <f t="shared" si="16"/>
        <v>1</v>
      </c>
      <c r="O110" s="523">
        <f t="shared" si="14"/>
        <v>0.43478260869565216</v>
      </c>
    </row>
    <row r="111" spans="1:15" s="336" customFormat="1" x14ac:dyDescent="0.25">
      <c r="A111" s="343">
        <v>28</v>
      </c>
      <c r="B111" s="346">
        <v>61540</v>
      </c>
      <c r="C111" s="286" t="s">
        <v>182</v>
      </c>
      <c r="D111" s="88">
        <v>226</v>
      </c>
      <c r="E111" s="89"/>
      <c r="F111" s="89">
        <v>23.008849557522122</v>
      </c>
      <c r="G111" s="89">
        <v>53.982300884955748</v>
      </c>
      <c r="H111" s="89">
        <v>23.008849557522122</v>
      </c>
      <c r="I111" s="274">
        <f t="shared" si="17"/>
        <v>4</v>
      </c>
      <c r="J111" s="337"/>
      <c r="K111" s="518">
        <f t="shared" si="12"/>
        <v>226</v>
      </c>
      <c r="L111" s="480">
        <f t="shared" si="13"/>
        <v>174</v>
      </c>
      <c r="M111" s="481">
        <f t="shared" si="15"/>
        <v>76.991150442477874</v>
      </c>
      <c r="N111" s="479">
        <f t="shared" si="16"/>
        <v>0</v>
      </c>
      <c r="O111" s="523">
        <f t="shared" si="14"/>
        <v>0</v>
      </c>
    </row>
    <row r="112" spans="1:15" s="336" customFormat="1" x14ac:dyDescent="0.25">
      <c r="A112" s="343">
        <v>29</v>
      </c>
      <c r="B112" s="278">
        <v>61560</v>
      </c>
      <c r="C112" s="347" t="s">
        <v>183</v>
      </c>
      <c r="D112" s="195">
        <v>230</v>
      </c>
      <c r="E112" s="189">
        <v>18.695652173913043</v>
      </c>
      <c r="F112" s="189">
        <v>43.04347826086957</v>
      </c>
      <c r="G112" s="189">
        <v>33.913043478260867</v>
      </c>
      <c r="H112" s="189">
        <v>4.3478260869565215</v>
      </c>
      <c r="I112" s="274">
        <f t="shared" si="17"/>
        <v>3.2391304347826089</v>
      </c>
      <c r="J112" s="337"/>
      <c r="K112" s="518">
        <f t="shared" si="12"/>
        <v>230</v>
      </c>
      <c r="L112" s="480">
        <f t="shared" si="13"/>
        <v>88</v>
      </c>
      <c r="M112" s="481">
        <f t="shared" si="15"/>
        <v>38.260869565217391</v>
      </c>
      <c r="N112" s="479">
        <f t="shared" si="16"/>
        <v>43</v>
      </c>
      <c r="O112" s="523">
        <f t="shared" si="14"/>
        <v>18.695652173913043</v>
      </c>
    </row>
    <row r="113" spans="1:15" s="336" customFormat="1" ht="15.75" thickBot="1" x14ac:dyDescent="0.3">
      <c r="A113" s="343">
        <v>30</v>
      </c>
      <c r="B113" s="278">
        <v>61570</v>
      </c>
      <c r="C113" s="286" t="s">
        <v>184</v>
      </c>
      <c r="D113" s="195">
        <v>160</v>
      </c>
      <c r="E113" s="189">
        <v>8.125</v>
      </c>
      <c r="F113" s="189">
        <v>34.375</v>
      </c>
      <c r="G113" s="189">
        <v>51.249999999999993</v>
      </c>
      <c r="H113" s="182">
        <v>6.25</v>
      </c>
      <c r="I113" s="274">
        <f t="shared" si="17"/>
        <v>3.5562499999999999</v>
      </c>
      <c r="J113" s="337"/>
      <c r="K113" s="518">
        <f t="shared" si="12"/>
        <v>160</v>
      </c>
      <c r="L113" s="482">
        <f t="shared" si="13"/>
        <v>91.999999999999986</v>
      </c>
      <c r="M113" s="483">
        <f t="shared" si="15"/>
        <v>57.499999999999993</v>
      </c>
      <c r="N113" s="479">
        <f t="shared" si="16"/>
        <v>13</v>
      </c>
      <c r="O113" s="524">
        <f t="shared" si="14"/>
        <v>8.125</v>
      </c>
    </row>
    <row r="114" spans="1:15" s="336" customFormat="1" ht="15.75" thickBot="1" x14ac:dyDescent="0.3">
      <c r="A114" s="267"/>
      <c r="B114" s="290"/>
      <c r="C114" s="264" t="s">
        <v>106</v>
      </c>
      <c r="D114" s="268">
        <f>SUM(D115:D123)</f>
        <v>1036</v>
      </c>
      <c r="E114" s="269">
        <f t="shared" ref="E114:H114" si="18">AVERAGE(E115:E123)</f>
        <v>12.573496622901787</v>
      </c>
      <c r="F114" s="269">
        <f t="shared" si="18"/>
        <v>29.473244865637373</v>
      </c>
      <c r="G114" s="269">
        <f t="shared" si="18"/>
        <v>44.679313562332993</v>
      </c>
      <c r="H114" s="269">
        <f t="shared" si="18"/>
        <v>14.933188067768834</v>
      </c>
      <c r="I114" s="270">
        <f>AVERAGE(I115:I123)</f>
        <v>3.5865370683768694</v>
      </c>
      <c r="J114" s="337"/>
      <c r="K114" s="114">
        <f t="shared" si="12"/>
        <v>1036</v>
      </c>
      <c r="L114" s="477">
        <f>SUM(L115:L123)</f>
        <v>586</v>
      </c>
      <c r="M114" s="509">
        <f t="shared" si="15"/>
        <v>59.612501630101825</v>
      </c>
      <c r="N114" s="477">
        <f>SUM(N115:N123)</f>
        <v>120</v>
      </c>
      <c r="O114" s="521">
        <f t="shared" si="14"/>
        <v>12.573496622901787</v>
      </c>
    </row>
    <row r="115" spans="1:15" s="336" customFormat="1" x14ac:dyDescent="0.25">
      <c r="A115" s="342">
        <v>1</v>
      </c>
      <c r="B115" s="197">
        <v>70020</v>
      </c>
      <c r="C115" s="192" t="s">
        <v>91</v>
      </c>
      <c r="D115" s="198">
        <v>89</v>
      </c>
      <c r="E115" s="199">
        <v>3.3707865168539324</v>
      </c>
      <c r="F115" s="199">
        <v>11.235955056179774</v>
      </c>
      <c r="G115" s="199">
        <v>46.067415730337082</v>
      </c>
      <c r="H115" s="199">
        <v>39.325842696629216</v>
      </c>
      <c r="I115" s="273">
        <f t="shared" ref="I115:I123" si="19">(E115*2+F115*3+G115*4+H115*5)/100</f>
        <v>4.213483146067416</v>
      </c>
      <c r="J115" s="337"/>
      <c r="K115" s="518">
        <f t="shared" si="12"/>
        <v>89</v>
      </c>
      <c r="L115" s="484">
        <f t="shared" si="13"/>
        <v>76.000000000000014</v>
      </c>
      <c r="M115" s="478">
        <f t="shared" si="15"/>
        <v>85.393258426966298</v>
      </c>
      <c r="N115" s="479">
        <f t="shared" si="16"/>
        <v>3</v>
      </c>
      <c r="O115" s="525">
        <f t="shared" si="14"/>
        <v>3.3707865168539324</v>
      </c>
    </row>
    <row r="116" spans="1:15" s="336" customFormat="1" x14ac:dyDescent="0.25">
      <c r="A116" s="343">
        <v>2</v>
      </c>
      <c r="B116" s="278">
        <v>70110</v>
      </c>
      <c r="C116" s="193" t="s">
        <v>94</v>
      </c>
      <c r="D116" s="195">
        <v>93</v>
      </c>
      <c r="E116" s="189">
        <v>2.1505376344086025</v>
      </c>
      <c r="F116" s="189">
        <v>20.43010752688172</v>
      </c>
      <c r="G116" s="189">
        <v>51.612903225806448</v>
      </c>
      <c r="H116" s="189">
        <v>25.806451612903224</v>
      </c>
      <c r="I116" s="274">
        <f t="shared" si="19"/>
        <v>4.0107526881720421</v>
      </c>
      <c r="J116" s="337"/>
      <c r="K116" s="518">
        <f t="shared" si="12"/>
        <v>93</v>
      </c>
      <c r="L116" s="480">
        <f t="shared" si="13"/>
        <v>71.999999999999986</v>
      </c>
      <c r="M116" s="481">
        <f t="shared" si="15"/>
        <v>77.419354838709666</v>
      </c>
      <c r="N116" s="479">
        <f t="shared" si="16"/>
        <v>2.0000000000000004</v>
      </c>
      <c r="O116" s="523">
        <f t="shared" si="14"/>
        <v>2.1505376344086025</v>
      </c>
    </row>
    <row r="117" spans="1:15" s="336" customFormat="1" x14ac:dyDescent="0.25">
      <c r="A117" s="345">
        <v>3</v>
      </c>
      <c r="B117" s="278">
        <v>70021</v>
      </c>
      <c r="C117" s="193" t="s">
        <v>92</v>
      </c>
      <c r="D117" s="195">
        <v>91</v>
      </c>
      <c r="E117" s="189">
        <v>3.296703296703297</v>
      </c>
      <c r="F117" s="189">
        <v>39.560439560439562</v>
      </c>
      <c r="G117" s="189">
        <v>52.747252747252752</v>
      </c>
      <c r="H117" s="189">
        <v>4.395604395604396</v>
      </c>
      <c r="I117" s="274">
        <f t="shared" si="19"/>
        <v>3.5824175824175826</v>
      </c>
      <c r="J117" s="337"/>
      <c r="K117" s="518">
        <f t="shared" si="12"/>
        <v>91</v>
      </c>
      <c r="L117" s="480">
        <f t="shared" si="13"/>
        <v>52</v>
      </c>
      <c r="M117" s="481">
        <f t="shared" si="15"/>
        <v>57.142857142857146</v>
      </c>
      <c r="N117" s="479">
        <f t="shared" si="16"/>
        <v>3</v>
      </c>
      <c r="O117" s="523">
        <f t="shared" si="14"/>
        <v>3.296703296703297</v>
      </c>
    </row>
    <row r="118" spans="1:15" s="336" customFormat="1" x14ac:dyDescent="0.25">
      <c r="A118" s="343">
        <v>4</v>
      </c>
      <c r="B118" s="278">
        <v>70040</v>
      </c>
      <c r="C118" s="193" t="s">
        <v>93</v>
      </c>
      <c r="D118" s="195">
        <v>65</v>
      </c>
      <c r="E118" s="189">
        <v>38.461538461538467</v>
      </c>
      <c r="F118" s="189">
        <v>30.76923076923077</v>
      </c>
      <c r="G118" s="189">
        <v>26.153846153846157</v>
      </c>
      <c r="H118" s="189">
        <v>4.6153846153846159</v>
      </c>
      <c r="I118" s="274">
        <f t="shared" si="19"/>
        <v>2.9692307692307698</v>
      </c>
      <c r="J118" s="337"/>
      <c r="K118" s="518">
        <f t="shared" si="12"/>
        <v>65</v>
      </c>
      <c r="L118" s="480">
        <f t="shared" si="13"/>
        <v>20.000000000000004</v>
      </c>
      <c r="M118" s="481">
        <f t="shared" si="15"/>
        <v>30.769230769230774</v>
      </c>
      <c r="N118" s="479">
        <f t="shared" si="16"/>
        <v>25.000000000000004</v>
      </c>
      <c r="O118" s="523">
        <f t="shared" si="14"/>
        <v>38.461538461538467</v>
      </c>
    </row>
    <row r="119" spans="1:15" s="336" customFormat="1" x14ac:dyDescent="0.25">
      <c r="A119" s="343">
        <v>5</v>
      </c>
      <c r="B119" s="278">
        <v>70100</v>
      </c>
      <c r="C119" s="193" t="s">
        <v>185</v>
      </c>
      <c r="D119" s="195">
        <v>82</v>
      </c>
      <c r="E119" s="189">
        <v>1.2195121951219512</v>
      </c>
      <c r="F119" s="189">
        <v>10.975609756097562</v>
      </c>
      <c r="G119" s="189">
        <v>73.170731707317074</v>
      </c>
      <c r="H119" s="189">
        <v>14.634146341463413</v>
      </c>
      <c r="I119" s="274">
        <f t="shared" si="19"/>
        <v>4.01219512195122</v>
      </c>
      <c r="J119" s="337"/>
      <c r="K119" s="518">
        <f t="shared" si="12"/>
        <v>82</v>
      </c>
      <c r="L119" s="480">
        <f t="shared" si="13"/>
        <v>72.000000000000014</v>
      </c>
      <c r="M119" s="481">
        <f t="shared" si="15"/>
        <v>87.804878048780495</v>
      </c>
      <c r="N119" s="479">
        <f t="shared" si="16"/>
        <v>1</v>
      </c>
      <c r="O119" s="523">
        <f t="shared" si="14"/>
        <v>1.2195121951219512</v>
      </c>
    </row>
    <row r="120" spans="1:15" s="336" customFormat="1" x14ac:dyDescent="0.25">
      <c r="A120" s="343">
        <v>6</v>
      </c>
      <c r="B120" s="278">
        <v>70270</v>
      </c>
      <c r="C120" s="193" t="s">
        <v>95</v>
      </c>
      <c r="D120" s="195">
        <v>48</v>
      </c>
      <c r="E120" s="189">
        <v>25</v>
      </c>
      <c r="F120" s="189">
        <v>41.666666666666671</v>
      </c>
      <c r="G120" s="189">
        <v>31.25</v>
      </c>
      <c r="H120" s="189">
        <v>2.083333333333333</v>
      </c>
      <c r="I120" s="274">
        <f t="shared" si="19"/>
        <v>3.104166666666667</v>
      </c>
      <c r="J120" s="337"/>
      <c r="K120" s="518">
        <f t="shared" si="12"/>
        <v>48</v>
      </c>
      <c r="L120" s="480">
        <f t="shared" si="13"/>
        <v>16</v>
      </c>
      <c r="M120" s="481">
        <f t="shared" si="15"/>
        <v>33.333333333333336</v>
      </c>
      <c r="N120" s="479">
        <f t="shared" si="16"/>
        <v>12</v>
      </c>
      <c r="O120" s="523">
        <f t="shared" si="14"/>
        <v>25</v>
      </c>
    </row>
    <row r="121" spans="1:15" s="336" customFormat="1" x14ac:dyDescent="0.25">
      <c r="A121" s="343">
        <v>7</v>
      </c>
      <c r="B121" s="282">
        <v>70510</v>
      </c>
      <c r="C121" s="193" t="s">
        <v>96</v>
      </c>
      <c r="D121" s="195">
        <v>50</v>
      </c>
      <c r="E121" s="189">
        <v>16</v>
      </c>
      <c r="F121" s="189">
        <v>40</v>
      </c>
      <c r="G121" s="189">
        <v>44</v>
      </c>
      <c r="H121" s="189"/>
      <c r="I121" s="274">
        <f t="shared" si="19"/>
        <v>3.28</v>
      </c>
      <c r="J121" s="337"/>
      <c r="K121" s="518">
        <f t="shared" si="12"/>
        <v>50</v>
      </c>
      <c r="L121" s="480">
        <f t="shared" si="13"/>
        <v>22</v>
      </c>
      <c r="M121" s="481">
        <f t="shared" si="15"/>
        <v>44</v>
      </c>
      <c r="N121" s="479">
        <f t="shared" si="16"/>
        <v>8</v>
      </c>
      <c r="O121" s="523">
        <f t="shared" si="14"/>
        <v>16</v>
      </c>
    </row>
    <row r="122" spans="1:15" s="336" customFormat="1" ht="15.75" customHeight="1" x14ac:dyDescent="0.25">
      <c r="A122" s="343">
        <v>8</v>
      </c>
      <c r="B122" s="282">
        <v>10880</v>
      </c>
      <c r="C122" s="193" t="s">
        <v>186</v>
      </c>
      <c r="D122" s="195">
        <v>332</v>
      </c>
      <c r="E122" s="189">
        <v>15.060240963855422</v>
      </c>
      <c r="F122" s="189">
        <v>44.277108433734938</v>
      </c>
      <c r="G122" s="189">
        <v>34.638554216867469</v>
      </c>
      <c r="H122" s="189">
        <v>6.024096385542169</v>
      </c>
      <c r="I122" s="274">
        <f t="shared" si="19"/>
        <v>3.3162650602409638</v>
      </c>
      <c r="J122" s="337"/>
      <c r="K122" s="518">
        <f t="shared" si="12"/>
        <v>332</v>
      </c>
      <c r="L122" s="480">
        <f t="shared" si="13"/>
        <v>135.00000000000003</v>
      </c>
      <c r="M122" s="481">
        <f t="shared" si="15"/>
        <v>40.662650602409641</v>
      </c>
      <c r="N122" s="479">
        <f t="shared" si="16"/>
        <v>50</v>
      </c>
      <c r="O122" s="523">
        <f t="shared" si="14"/>
        <v>15.060240963855422</v>
      </c>
    </row>
    <row r="123" spans="1:15" s="336" customFormat="1" ht="15.75" thickBot="1" x14ac:dyDescent="0.3">
      <c r="A123" s="61">
        <v>9</v>
      </c>
      <c r="B123" s="283">
        <v>10890</v>
      </c>
      <c r="C123" s="194" t="s">
        <v>187</v>
      </c>
      <c r="D123" s="196">
        <v>186</v>
      </c>
      <c r="E123" s="190">
        <v>8.6021505376344098</v>
      </c>
      <c r="F123" s="190">
        <v>26.344086021505376</v>
      </c>
      <c r="G123" s="190">
        <v>42.473118279569896</v>
      </c>
      <c r="H123" s="191">
        <v>22.58064516129032</v>
      </c>
      <c r="I123" s="62">
        <f t="shared" si="19"/>
        <v>3.790322580645161</v>
      </c>
      <c r="J123" s="337"/>
      <c r="K123" s="519">
        <f t="shared" si="12"/>
        <v>186</v>
      </c>
      <c r="L123" s="485">
        <f t="shared" si="13"/>
        <v>121.00000000000001</v>
      </c>
      <c r="M123" s="486">
        <f t="shared" si="15"/>
        <v>65.053763440860223</v>
      </c>
      <c r="N123" s="487">
        <f t="shared" si="16"/>
        <v>16.000000000000004</v>
      </c>
      <c r="O123" s="526">
        <f t="shared" si="14"/>
        <v>8.6021505376344098</v>
      </c>
    </row>
    <row r="124" spans="1:15" ht="15" customHeight="1" x14ac:dyDescent="0.25">
      <c r="A124" s="253"/>
      <c r="B124" s="253"/>
      <c r="C124" s="253"/>
      <c r="D124" s="555" t="s">
        <v>98</v>
      </c>
      <c r="E124" s="555"/>
      <c r="F124" s="555"/>
      <c r="G124" s="555"/>
      <c r="H124" s="555"/>
      <c r="I124" s="272">
        <f>AVERAGE(I8:I16,I18:I29,I31:I47,I49:I67,I69:I82,I84:I113,I115:I123)</f>
        <v>3.571430010392497</v>
      </c>
      <c r="J124" s="247"/>
      <c r="K124" s="473"/>
      <c r="M124" s="258">
        <f>AVERAGE(M8:M16,M18:M29,M31:M47,M49:M67,M69:M82,M84:M113,M115:M123)</f>
        <v>54.996015598131493</v>
      </c>
      <c r="O124" s="258">
        <f>AVERAGE(O8:O16,O18:O29,O31:O47,O49:O67,O69:O82,O84:O113,O115:O123)</f>
        <v>10.538122433613125</v>
      </c>
    </row>
    <row r="125" spans="1:15" ht="15" customHeight="1" x14ac:dyDescent="0.25">
      <c r="A125" s="253"/>
      <c r="B125" s="253"/>
      <c r="C125" s="253"/>
      <c r="D125" s="253"/>
      <c r="E125" s="254"/>
      <c r="F125" s="254"/>
      <c r="G125" s="255"/>
      <c r="H125" s="255"/>
      <c r="I125" s="256"/>
      <c r="J125" s="247"/>
    </row>
    <row r="126" spans="1:15" x14ac:dyDescent="0.25">
      <c r="A126" s="247"/>
      <c r="B126" s="247"/>
      <c r="C126" s="247"/>
      <c r="D126" s="247"/>
      <c r="E126" s="247"/>
      <c r="F126" s="247"/>
      <c r="G126" s="247"/>
      <c r="H126" s="247"/>
      <c r="I126" s="248"/>
      <c r="J126" s="247"/>
    </row>
  </sheetData>
  <mergeCells count="9">
    <mergeCell ref="I4:I5"/>
    <mergeCell ref="D124:H124"/>
    <mergeCell ref="B6:C6"/>
    <mergeCell ref="C2:D2"/>
    <mergeCell ref="A4:A5"/>
    <mergeCell ref="B4:B5"/>
    <mergeCell ref="C4:C5"/>
    <mergeCell ref="D4:D5"/>
    <mergeCell ref="E4:H4"/>
  </mergeCells>
  <conditionalFormatting sqref="I6:I124">
    <cfRule type="cellIs" dxfId="640" priority="10" stopIfTrue="1" operator="between">
      <formula>$I$124</formula>
      <formula>3.57</formula>
    </cfRule>
    <cfRule type="containsBlanks" dxfId="639" priority="11" stopIfTrue="1">
      <formula>LEN(TRIM(I6))=0</formula>
    </cfRule>
    <cfRule type="cellIs" dxfId="638" priority="12" stopIfTrue="1" operator="lessThan">
      <formula>3.5</formula>
    </cfRule>
    <cfRule type="cellIs" dxfId="637" priority="13" stopIfTrue="1" operator="between">
      <formula>$I$124</formula>
      <formula>3.5</formula>
    </cfRule>
    <cfRule type="cellIs" dxfId="636" priority="14" stopIfTrue="1" operator="between">
      <formula>4.5</formula>
      <formula>$I$124</formula>
    </cfRule>
    <cfRule type="cellIs" dxfId="635" priority="15" stopIfTrue="1" operator="greaterThanOrEqual">
      <formula>4.5</formula>
    </cfRule>
  </conditionalFormatting>
  <conditionalFormatting sqref="N8:O123">
    <cfRule type="cellIs" dxfId="634" priority="8" stopIfTrue="1" operator="equal">
      <formula>0</formula>
    </cfRule>
    <cfRule type="containsBlanks" dxfId="633" priority="7">
      <formula>LEN(TRIM(N8))=0</formula>
    </cfRule>
  </conditionalFormatting>
  <conditionalFormatting sqref="N7:O123">
    <cfRule type="cellIs" dxfId="632" priority="9" operator="between">
      <formula>0</formula>
      <formula>9.99</formula>
    </cfRule>
    <cfRule type="cellIs" dxfId="631" priority="16" operator="greaterThanOrEqual">
      <formula>9.9</formula>
    </cfRule>
  </conditionalFormatting>
  <conditionalFormatting sqref="M7 M9:M123">
    <cfRule type="cellIs" dxfId="630" priority="2" operator="equal">
      <formula>90</formula>
    </cfRule>
    <cfRule type="cellIs" dxfId="629" priority="3" operator="lessThan">
      <formula>50</formula>
    </cfRule>
    <cfRule type="cellIs" dxfId="626" priority="4" operator="between">
      <formula>50</formula>
      <formula>$M$6</formula>
    </cfRule>
    <cfRule type="cellIs" dxfId="628" priority="5" operator="between">
      <formula>$M$6</formula>
      <formula>90</formula>
    </cfRule>
    <cfRule type="cellIs" dxfId="627" priority="6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Русский-4 2018-2022</vt:lpstr>
      <vt:lpstr>Русский-4 2018 расклад</vt:lpstr>
      <vt:lpstr>Русский-4 2019 расклад</vt:lpstr>
      <vt:lpstr>Русский-4 2020 расклад</vt:lpstr>
      <vt:lpstr>Русский-4 2021 расклад</vt:lpstr>
      <vt:lpstr>Русский-4 2022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metod1</cp:lastModifiedBy>
  <dcterms:created xsi:type="dcterms:W3CDTF">2017-12-19T03:05:30Z</dcterms:created>
  <dcterms:modified xsi:type="dcterms:W3CDTF">2023-05-02T03:12:31Z</dcterms:modified>
</cp:coreProperties>
</file>