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09"/>
  </bookViews>
  <sheets>
    <sheet name="Математика-9 2018-2023" sheetId="13" r:id="rId1"/>
    <sheet name="Математика-9 2018 расклад" sheetId="12" r:id="rId2"/>
    <sheet name="Математика-9 2019 расклад" sheetId="11" r:id="rId3"/>
    <sheet name="Математика-9 2020 расклад" sheetId="10" r:id="rId4"/>
    <sheet name="Математика-9 2021 расклад" sheetId="9" r:id="rId5"/>
    <sheet name="Математика-9 2022 расклад " sheetId="14" r:id="rId6"/>
    <sheet name="Математика-9 2023 расклад" sheetId="15" r:id="rId7"/>
  </sheets>
  <calcPr calcId="145621"/>
</workbook>
</file>

<file path=xl/calcChain.xml><?xml version="1.0" encoding="utf-8"?>
<calcChain xmlns="http://schemas.openxmlformats.org/spreadsheetml/2006/main">
  <c r="AG122" i="13" l="1"/>
  <c r="AG121" i="13"/>
  <c r="AG120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1" i="13"/>
  <c r="AG60" i="13"/>
  <c r="AG59" i="13"/>
  <c r="AG58" i="13"/>
  <c r="AG57" i="13"/>
  <c r="AG56" i="13"/>
  <c r="AG55" i="13"/>
  <c r="AG54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AG7" i="13"/>
  <c r="AG6" i="13"/>
  <c r="AA7" i="13"/>
  <c r="AA6" i="13"/>
  <c r="U7" i="13"/>
  <c r="U6" i="13"/>
  <c r="O7" i="13"/>
  <c r="O6" i="13"/>
  <c r="I7" i="13"/>
  <c r="I6" i="13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7" i="15"/>
  <c r="O6" i="15"/>
  <c r="O8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7" i="15"/>
  <c r="M6" i="15"/>
  <c r="M8" i="15" l="1"/>
  <c r="L15" i="15"/>
  <c r="L14" i="15"/>
  <c r="L13" i="15"/>
  <c r="L12" i="15"/>
  <c r="L11" i="15"/>
  <c r="L10" i="15"/>
  <c r="L9" i="15"/>
  <c r="L8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121" i="15"/>
  <c r="L120" i="15"/>
  <c r="L119" i="15"/>
  <c r="L118" i="15"/>
  <c r="L117" i="15"/>
  <c r="L116" i="15"/>
  <c r="L115" i="15"/>
  <c r="L114" i="15"/>
  <c r="L122" i="15"/>
  <c r="N122" i="15"/>
  <c r="N121" i="15"/>
  <c r="N120" i="15"/>
  <c r="N119" i="15"/>
  <c r="N118" i="15"/>
  <c r="N117" i="15"/>
  <c r="N116" i="15"/>
  <c r="N115" i="15"/>
  <c r="N114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5" i="15"/>
  <c r="N14" i="15"/>
  <c r="N13" i="15"/>
  <c r="N12" i="15"/>
  <c r="N11" i="15"/>
  <c r="N10" i="15"/>
  <c r="N9" i="15"/>
  <c r="N8" i="15"/>
  <c r="K122" i="15"/>
  <c r="K121" i="15"/>
  <c r="K120" i="15"/>
  <c r="K119" i="15"/>
  <c r="K118" i="15"/>
  <c r="K117" i="15"/>
  <c r="K116" i="15"/>
  <c r="K115" i="15"/>
  <c r="K114" i="15"/>
  <c r="N113" i="15" s="1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N82" i="15" s="1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N67" i="15" s="1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N47" i="15" s="1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N29" i="15" s="1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N16" i="15" s="1"/>
  <c r="K16" i="15"/>
  <c r="K15" i="15"/>
  <c r="K14" i="15"/>
  <c r="K13" i="15"/>
  <c r="K12" i="15"/>
  <c r="K11" i="15"/>
  <c r="K10" i="15"/>
  <c r="K9" i="15"/>
  <c r="K8" i="15"/>
  <c r="N7" i="15" s="1"/>
  <c r="N6" i="15" s="1"/>
  <c r="K7" i="15"/>
  <c r="K6" i="15"/>
  <c r="I122" i="15"/>
  <c r="I121" i="15"/>
  <c r="I120" i="15"/>
  <c r="I119" i="15"/>
  <c r="I118" i="15"/>
  <c r="I117" i="15"/>
  <c r="I116" i="15"/>
  <c r="I115" i="15"/>
  <c r="I114" i="15"/>
  <c r="I113" i="15"/>
  <c r="H113" i="15"/>
  <c r="G113" i="15"/>
  <c r="F113" i="15"/>
  <c r="E113" i="15"/>
  <c r="D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H82" i="15"/>
  <c r="G82" i="15"/>
  <c r="F82" i="15"/>
  <c r="E82" i="15"/>
  <c r="D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H67" i="15"/>
  <c r="G67" i="15"/>
  <c r="F67" i="15"/>
  <c r="E67" i="15"/>
  <c r="D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H47" i="15"/>
  <c r="G47" i="15"/>
  <c r="F47" i="15"/>
  <c r="E47" i="15"/>
  <c r="D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H29" i="15"/>
  <c r="G29" i="15"/>
  <c r="F29" i="15"/>
  <c r="E29" i="15"/>
  <c r="D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H16" i="15"/>
  <c r="G16" i="15"/>
  <c r="F16" i="15"/>
  <c r="E16" i="15"/>
  <c r="D16" i="15"/>
  <c r="I15" i="15"/>
  <c r="I14" i="15"/>
  <c r="I13" i="15"/>
  <c r="I12" i="15"/>
  <c r="I11" i="15"/>
  <c r="I10" i="15"/>
  <c r="I9" i="15"/>
  <c r="I8" i="15"/>
  <c r="I123" i="15" s="1"/>
  <c r="I7" i="15"/>
  <c r="H7" i="15"/>
  <c r="G7" i="15"/>
  <c r="F7" i="15"/>
  <c r="E7" i="15"/>
  <c r="D7" i="15"/>
  <c r="H6" i="15"/>
  <c r="I6" i="15" s="1"/>
  <c r="G6" i="15"/>
  <c r="F6" i="15"/>
  <c r="E6" i="15"/>
  <c r="D6" i="15"/>
  <c r="I123" i="14" l="1"/>
  <c r="A6" i="13"/>
  <c r="L113" i="15" l="1"/>
  <c r="L82" i="15"/>
  <c r="L67" i="15"/>
  <c r="L47" i="15"/>
  <c r="L29" i="15"/>
  <c r="L16" i="15"/>
  <c r="L7" i="15"/>
  <c r="L6" i="15" s="1"/>
  <c r="I93" i="9"/>
  <c r="I7" i="9"/>
  <c r="H6" i="14" l="1"/>
  <c r="G6" i="14"/>
  <c r="F6" i="14"/>
  <c r="E6" i="14"/>
  <c r="H113" i="14" l="1"/>
  <c r="G113" i="14"/>
  <c r="F113" i="14"/>
  <c r="E113" i="14"/>
  <c r="E82" i="14"/>
  <c r="F82" i="14"/>
  <c r="G82" i="14"/>
  <c r="H82" i="14"/>
  <c r="O81" i="14"/>
  <c r="AF81" i="13" s="1"/>
  <c r="M81" i="14"/>
  <c r="T81" i="13" s="1"/>
  <c r="K81" i="14"/>
  <c r="I81" i="14"/>
  <c r="H67" i="14"/>
  <c r="G67" i="14"/>
  <c r="F67" i="14"/>
  <c r="E67" i="14"/>
  <c r="H47" i="14"/>
  <c r="G47" i="14"/>
  <c r="F47" i="14"/>
  <c r="E47" i="14"/>
  <c r="H29" i="14"/>
  <c r="G29" i="14"/>
  <c r="F29" i="14"/>
  <c r="E29" i="14"/>
  <c r="H16" i="14"/>
  <c r="G16" i="14"/>
  <c r="F16" i="14"/>
  <c r="E16" i="14"/>
  <c r="H7" i="14"/>
  <c r="G7" i="14"/>
  <c r="F7" i="14"/>
  <c r="E7" i="14"/>
  <c r="O122" i="14"/>
  <c r="AF122" i="13" s="1"/>
  <c r="M122" i="14"/>
  <c r="T122" i="13" s="1"/>
  <c r="K122" i="14"/>
  <c r="I122" i="14"/>
  <c r="O121" i="14"/>
  <c r="AF121" i="13" s="1"/>
  <c r="M121" i="14"/>
  <c r="T121" i="13" s="1"/>
  <c r="K121" i="14"/>
  <c r="I121" i="14"/>
  <c r="O120" i="14"/>
  <c r="AF120" i="13" s="1"/>
  <c r="M120" i="14"/>
  <c r="T120" i="13" s="1"/>
  <c r="K120" i="14"/>
  <c r="I120" i="14"/>
  <c r="O119" i="14"/>
  <c r="AF119" i="13" s="1"/>
  <c r="M119" i="14"/>
  <c r="T119" i="13" s="1"/>
  <c r="K119" i="14"/>
  <c r="I119" i="14"/>
  <c r="O118" i="14"/>
  <c r="AF118" i="13" s="1"/>
  <c r="M118" i="14"/>
  <c r="T118" i="13" s="1"/>
  <c r="K118" i="14"/>
  <c r="I118" i="14"/>
  <c r="O117" i="14"/>
  <c r="AF117" i="13" s="1"/>
  <c r="M117" i="14"/>
  <c r="T117" i="13" s="1"/>
  <c r="K117" i="14"/>
  <c r="I117" i="14"/>
  <c r="O116" i="14"/>
  <c r="AF116" i="13" s="1"/>
  <c r="M116" i="14"/>
  <c r="T116" i="13" s="1"/>
  <c r="K116" i="14"/>
  <c r="I116" i="14"/>
  <c r="O115" i="14"/>
  <c r="AF115" i="13" s="1"/>
  <c r="M115" i="14"/>
  <c r="T115" i="13" s="1"/>
  <c r="K115" i="14"/>
  <c r="I115" i="14"/>
  <c r="O114" i="14"/>
  <c r="AF114" i="13" s="1"/>
  <c r="M114" i="14"/>
  <c r="T114" i="13" s="1"/>
  <c r="K114" i="14"/>
  <c r="I114" i="14"/>
  <c r="O113" i="14"/>
  <c r="AF113" i="13" s="1"/>
  <c r="M113" i="14"/>
  <c r="T113" i="13" s="1"/>
  <c r="I113" i="14"/>
  <c r="D113" i="14"/>
  <c r="K113" i="14" s="1"/>
  <c r="H113" i="13" s="1"/>
  <c r="O112" i="14"/>
  <c r="AF112" i="13" s="1"/>
  <c r="M112" i="14"/>
  <c r="T112" i="13" s="1"/>
  <c r="K112" i="14"/>
  <c r="I112" i="14"/>
  <c r="O111" i="14"/>
  <c r="AF111" i="13" s="1"/>
  <c r="M111" i="14"/>
  <c r="T111" i="13" s="1"/>
  <c r="K111" i="14"/>
  <c r="I111" i="14"/>
  <c r="O110" i="14"/>
  <c r="AF110" i="13" s="1"/>
  <c r="M110" i="14"/>
  <c r="T110" i="13" s="1"/>
  <c r="K110" i="14"/>
  <c r="I110" i="14"/>
  <c r="O109" i="14"/>
  <c r="AF109" i="13" s="1"/>
  <c r="M109" i="14"/>
  <c r="T109" i="13" s="1"/>
  <c r="K109" i="14"/>
  <c r="I109" i="14"/>
  <c r="O108" i="14"/>
  <c r="AF108" i="13" s="1"/>
  <c r="M108" i="14"/>
  <c r="T108" i="13" s="1"/>
  <c r="K108" i="14"/>
  <c r="I108" i="14"/>
  <c r="O107" i="14"/>
  <c r="AF107" i="13" s="1"/>
  <c r="M107" i="14"/>
  <c r="T107" i="13" s="1"/>
  <c r="K107" i="14"/>
  <c r="I107" i="14"/>
  <c r="O106" i="14"/>
  <c r="AF106" i="13" s="1"/>
  <c r="M106" i="14"/>
  <c r="T106" i="13" s="1"/>
  <c r="K106" i="14"/>
  <c r="I106" i="14"/>
  <c r="O105" i="14"/>
  <c r="AF105" i="13" s="1"/>
  <c r="M105" i="14"/>
  <c r="T105" i="13" s="1"/>
  <c r="K105" i="14"/>
  <c r="I105" i="14"/>
  <c r="O104" i="14"/>
  <c r="AF104" i="13" s="1"/>
  <c r="M104" i="14"/>
  <c r="T104" i="13" s="1"/>
  <c r="K104" i="14"/>
  <c r="I104" i="14"/>
  <c r="O103" i="14"/>
  <c r="AF103" i="13" s="1"/>
  <c r="M103" i="14"/>
  <c r="T103" i="13" s="1"/>
  <c r="K103" i="14"/>
  <c r="I103" i="14"/>
  <c r="O102" i="14"/>
  <c r="AF102" i="13" s="1"/>
  <c r="M102" i="14"/>
  <c r="T102" i="13" s="1"/>
  <c r="K102" i="14"/>
  <c r="I102" i="14"/>
  <c r="O101" i="14"/>
  <c r="AF101" i="13" s="1"/>
  <c r="M101" i="14"/>
  <c r="T101" i="13" s="1"/>
  <c r="K101" i="14"/>
  <c r="I101" i="14"/>
  <c r="O100" i="14"/>
  <c r="AF100" i="13" s="1"/>
  <c r="M100" i="14"/>
  <c r="T100" i="13" s="1"/>
  <c r="K100" i="14"/>
  <c r="I100" i="14"/>
  <c r="O99" i="14"/>
  <c r="AF99" i="13" s="1"/>
  <c r="M99" i="14"/>
  <c r="T99" i="13" s="1"/>
  <c r="K99" i="14"/>
  <c r="I99" i="14"/>
  <c r="O98" i="14"/>
  <c r="AF98" i="13" s="1"/>
  <c r="M98" i="14"/>
  <c r="T98" i="13" s="1"/>
  <c r="K98" i="14"/>
  <c r="I98" i="14"/>
  <c r="O97" i="14"/>
  <c r="AF97" i="13" s="1"/>
  <c r="M97" i="14"/>
  <c r="T97" i="13" s="1"/>
  <c r="K97" i="14"/>
  <c r="I97" i="14"/>
  <c r="O96" i="14"/>
  <c r="AF96" i="13" s="1"/>
  <c r="M96" i="14"/>
  <c r="T96" i="13" s="1"/>
  <c r="K96" i="14"/>
  <c r="I96" i="14"/>
  <c r="O95" i="14"/>
  <c r="AF95" i="13" s="1"/>
  <c r="M95" i="14"/>
  <c r="T95" i="13" s="1"/>
  <c r="K95" i="14"/>
  <c r="I95" i="14"/>
  <c r="O94" i="14"/>
  <c r="AF94" i="13" s="1"/>
  <c r="M94" i="14"/>
  <c r="T94" i="13" s="1"/>
  <c r="K94" i="14"/>
  <c r="I94" i="14"/>
  <c r="O93" i="14"/>
  <c r="AF93" i="13" s="1"/>
  <c r="M93" i="14"/>
  <c r="T93" i="13" s="1"/>
  <c r="K93" i="14"/>
  <c r="I93" i="14"/>
  <c r="O92" i="14"/>
  <c r="AF92" i="13" s="1"/>
  <c r="M92" i="14"/>
  <c r="T92" i="13" s="1"/>
  <c r="K92" i="14"/>
  <c r="I92" i="14"/>
  <c r="O91" i="14"/>
  <c r="AF91" i="13" s="1"/>
  <c r="M91" i="14"/>
  <c r="T91" i="13" s="1"/>
  <c r="K91" i="14"/>
  <c r="I91" i="14"/>
  <c r="O90" i="14"/>
  <c r="AF90" i="13" s="1"/>
  <c r="M90" i="14"/>
  <c r="T90" i="13" s="1"/>
  <c r="K90" i="14"/>
  <c r="I90" i="14"/>
  <c r="O89" i="14"/>
  <c r="AF89" i="13" s="1"/>
  <c r="M89" i="14"/>
  <c r="T89" i="13" s="1"/>
  <c r="K89" i="14"/>
  <c r="I89" i="14"/>
  <c r="O88" i="14"/>
  <c r="AF88" i="13" s="1"/>
  <c r="M88" i="14"/>
  <c r="T88" i="13" s="1"/>
  <c r="K88" i="14"/>
  <c r="I88" i="14"/>
  <c r="O87" i="14"/>
  <c r="AF87" i="13" s="1"/>
  <c r="M87" i="14"/>
  <c r="T87" i="13" s="1"/>
  <c r="K87" i="14"/>
  <c r="I87" i="14"/>
  <c r="O86" i="14"/>
  <c r="AF86" i="13" s="1"/>
  <c r="M86" i="14"/>
  <c r="T86" i="13" s="1"/>
  <c r="K86" i="14"/>
  <c r="I86" i="14"/>
  <c r="O85" i="14"/>
  <c r="AF85" i="13" s="1"/>
  <c r="M85" i="14"/>
  <c r="T85" i="13" s="1"/>
  <c r="K85" i="14"/>
  <c r="I85" i="14"/>
  <c r="O84" i="14"/>
  <c r="AF84" i="13" s="1"/>
  <c r="M84" i="14"/>
  <c r="T84" i="13" s="1"/>
  <c r="K84" i="14"/>
  <c r="I84" i="14"/>
  <c r="O83" i="14"/>
  <c r="AF83" i="13" s="1"/>
  <c r="M83" i="14"/>
  <c r="T83" i="13" s="1"/>
  <c r="K83" i="14"/>
  <c r="I83" i="14"/>
  <c r="O82" i="14"/>
  <c r="AF82" i="13" s="1"/>
  <c r="M82" i="14"/>
  <c r="T82" i="13" s="1"/>
  <c r="I82" i="14"/>
  <c r="D82" i="14"/>
  <c r="K82" i="14" s="1"/>
  <c r="H82" i="13" s="1"/>
  <c r="O80" i="14"/>
  <c r="AF80" i="13" s="1"/>
  <c r="M80" i="14"/>
  <c r="T80" i="13" s="1"/>
  <c r="K80" i="14"/>
  <c r="I80" i="14"/>
  <c r="O79" i="14"/>
  <c r="AF79" i="13" s="1"/>
  <c r="M79" i="14"/>
  <c r="T79" i="13" s="1"/>
  <c r="K79" i="14"/>
  <c r="I79" i="14"/>
  <c r="O78" i="14"/>
  <c r="AF78" i="13" s="1"/>
  <c r="M78" i="14"/>
  <c r="T78" i="13" s="1"/>
  <c r="K78" i="14"/>
  <c r="I78" i="14"/>
  <c r="O77" i="14"/>
  <c r="AF77" i="13" s="1"/>
  <c r="M77" i="14"/>
  <c r="T77" i="13" s="1"/>
  <c r="K77" i="14"/>
  <c r="I77" i="14"/>
  <c r="O76" i="14"/>
  <c r="AF76" i="13" s="1"/>
  <c r="M76" i="14"/>
  <c r="T76" i="13" s="1"/>
  <c r="K76" i="14"/>
  <c r="I76" i="14"/>
  <c r="O75" i="14"/>
  <c r="AF75" i="13" s="1"/>
  <c r="M75" i="14"/>
  <c r="T75" i="13" s="1"/>
  <c r="K75" i="14"/>
  <c r="I75" i="14"/>
  <c r="O74" i="14"/>
  <c r="AF74" i="13" s="1"/>
  <c r="M74" i="14"/>
  <c r="T74" i="13" s="1"/>
  <c r="K74" i="14"/>
  <c r="I74" i="14"/>
  <c r="O73" i="14"/>
  <c r="AF73" i="13" s="1"/>
  <c r="M73" i="14"/>
  <c r="T73" i="13" s="1"/>
  <c r="K73" i="14"/>
  <c r="I73" i="14"/>
  <c r="O72" i="14"/>
  <c r="AF72" i="13" s="1"/>
  <c r="M72" i="14"/>
  <c r="T72" i="13" s="1"/>
  <c r="K72" i="14"/>
  <c r="I72" i="14"/>
  <c r="O71" i="14"/>
  <c r="AF71" i="13" s="1"/>
  <c r="M71" i="14"/>
  <c r="T71" i="13" s="1"/>
  <c r="K71" i="14"/>
  <c r="I71" i="14"/>
  <c r="O70" i="14"/>
  <c r="AF70" i="13" s="1"/>
  <c r="M70" i="14"/>
  <c r="T70" i="13" s="1"/>
  <c r="K70" i="14"/>
  <c r="I70" i="14"/>
  <c r="O69" i="14"/>
  <c r="AF69" i="13" s="1"/>
  <c r="M69" i="14"/>
  <c r="T69" i="13" s="1"/>
  <c r="K69" i="14"/>
  <c r="I69" i="14"/>
  <c r="O68" i="14"/>
  <c r="AF68" i="13" s="1"/>
  <c r="M68" i="14"/>
  <c r="T68" i="13" s="1"/>
  <c r="K68" i="14"/>
  <c r="I68" i="14"/>
  <c r="O67" i="14"/>
  <c r="AF67" i="13" s="1"/>
  <c r="M67" i="14"/>
  <c r="T67" i="13" s="1"/>
  <c r="I67" i="14"/>
  <c r="D67" i="14"/>
  <c r="K67" i="14" s="1"/>
  <c r="H67" i="13" s="1"/>
  <c r="O66" i="14"/>
  <c r="AF66" i="13" s="1"/>
  <c r="M66" i="14"/>
  <c r="T66" i="13" s="1"/>
  <c r="K66" i="14"/>
  <c r="I66" i="14"/>
  <c r="O65" i="14"/>
  <c r="AF65" i="13" s="1"/>
  <c r="M65" i="14"/>
  <c r="T65" i="13" s="1"/>
  <c r="K65" i="14"/>
  <c r="I65" i="14"/>
  <c r="O64" i="14"/>
  <c r="AF64" i="13" s="1"/>
  <c r="M64" i="14"/>
  <c r="T64" i="13" s="1"/>
  <c r="K64" i="14"/>
  <c r="I64" i="14"/>
  <c r="O63" i="14"/>
  <c r="AF63" i="13" s="1"/>
  <c r="M63" i="14"/>
  <c r="T63" i="13" s="1"/>
  <c r="K63" i="14"/>
  <c r="I63" i="14"/>
  <c r="O62" i="14"/>
  <c r="AF62" i="13" s="1"/>
  <c r="M62" i="14"/>
  <c r="T62" i="13" s="1"/>
  <c r="K62" i="14"/>
  <c r="I62" i="14"/>
  <c r="O61" i="14"/>
  <c r="AF61" i="13" s="1"/>
  <c r="M61" i="14"/>
  <c r="T61" i="13" s="1"/>
  <c r="K61" i="14"/>
  <c r="I61" i="14"/>
  <c r="O60" i="14"/>
  <c r="AF60" i="13" s="1"/>
  <c r="M60" i="14"/>
  <c r="T60" i="13" s="1"/>
  <c r="K60" i="14"/>
  <c r="I60" i="14"/>
  <c r="O59" i="14"/>
  <c r="AF59" i="13" s="1"/>
  <c r="M59" i="14"/>
  <c r="T59" i="13" s="1"/>
  <c r="K59" i="14"/>
  <c r="I59" i="14"/>
  <c r="O58" i="14"/>
  <c r="AF58" i="13" s="1"/>
  <c r="M58" i="14"/>
  <c r="T58" i="13" s="1"/>
  <c r="K58" i="14"/>
  <c r="I58" i="14"/>
  <c r="O57" i="14"/>
  <c r="AF57" i="13" s="1"/>
  <c r="M57" i="14"/>
  <c r="T57" i="13" s="1"/>
  <c r="K57" i="14"/>
  <c r="I57" i="14"/>
  <c r="O56" i="14"/>
  <c r="AF56" i="13" s="1"/>
  <c r="M56" i="14"/>
  <c r="T56" i="13" s="1"/>
  <c r="K56" i="14"/>
  <c r="I56" i="14"/>
  <c r="O55" i="14"/>
  <c r="AF55" i="13" s="1"/>
  <c r="M55" i="14"/>
  <c r="T55" i="13" s="1"/>
  <c r="K55" i="14"/>
  <c r="I55" i="14"/>
  <c r="O54" i="14"/>
  <c r="AF54" i="13" s="1"/>
  <c r="M54" i="14"/>
  <c r="T54" i="13" s="1"/>
  <c r="K54" i="14"/>
  <c r="I54" i="14"/>
  <c r="O53" i="14"/>
  <c r="AF53" i="13" s="1"/>
  <c r="M53" i="14"/>
  <c r="T53" i="13" s="1"/>
  <c r="K53" i="14"/>
  <c r="I53" i="14"/>
  <c r="O52" i="14"/>
  <c r="AF52" i="13" s="1"/>
  <c r="M52" i="14"/>
  <c r="T52" i="13" s="1"/>
  <c r="K52" i="14"/>
  <c r="I52" i="14"/>
  <c r="O51" i="14"/>
  <c r="AF51" i="13" s="1"/>
  <c r="M51" i="14"/>
  <c r="T51" i="13" s="1"/>
  <c r="K51" i="14"/>
  <c r="I51" i="14"/>
  <c r="O50" i="14"/>
  <c r="AF50" i="13" s="1"/>
  <c r="M50" i="14"/>
  <c r="T50" i="13" s="1"/>
  <c r="K50" i="14"/>
  <c r="I50" i="14"/>
  <c r="O49" i="14"/>
  <c r="AF49" i="13" s="1"/>
  <c r="M49" i="14"/>
  <c r="T49" i="13" s="1"/>
  <c r="K49" i="14"/>
  <c r="I49" i="14"/>
  <c r="O48" i="14"/>
  <c r="AF48" i="13" s="1"/>
  <c r="M48" i="14"/>
  <c r="T48" i="13" s="1"/>
  <c r="K48" i="14"/>
  <c r="I48" i="14"/>
  <c r="O47" i="14"/>
  <c r="AF47" i="13" s="1"/>
  <c r="M47" i="14"/>
  <c r="T47" i="13" s="1"/>
  <c r="I47" i="14"/>
  <c r="D47" i="14"/>
  <c r="K47" i="14" s="1"/>
  <c r="H47" i="13" s="1"/>
  <c r="O46" i="14"/>
  <c r="AF46" i="13" s="1"/>
  <c r="M46" i="14"/>
  <c r="T46" i="13" s="1"/>
  <c r="K46" i="14"/>
  <c r="I46" i="14"/>
  <c r="O45" i="14"/>
  <c r="AF45" i="13" s="1"/>
  <c r="M45" i="14"/>
  <c r="T45" i="13" s="1"/>
  <c r="K45" i="14"/>
  <c r="I45" i="14"/>
  <c r="O44" i="14"/>
  <c r="AF44" i="13" s="1"/>
  <c r="M44" i="14"/>
  <c r="T44" i="13" s="1"/>
  <c r="K44" i="14"/>
  <c r="I44" i="14"/>
  <c r="O43" i="14"/>
  <c r="AF43" i="13" s="1"/>
  <c r="M43" i="14"/>
  <c r="T43" i="13" s="1"/>
  <c r="K43" i="14"/>
  <c r="I43" i="14"/>
  <c r="O42" i="14"/>
  <c r="AF42" i="13" s="1"/>
  <c r="M42" i="14"/>
  <c r="T42" i="13" s="1"/>
  <c r="K42" i="14"/>
  <c r="I42" i="14"/>
  <c r="O41" i="14"/>
  <c r="AF41" i="13" s="1"/>
  <c r="M41" i="14"/>
  <c r="T41" i="13" s="1"/>
  <c r="K41" i="14"/>
  <c r="I41" i="14"/>
  <c r="O40" i="14"/>
  <c r="AF40" i="13" s="1"/>
  <c r="M40" i="14"/>
  <c r="T40" i="13" s="1"/>
  <c r="K40" i="14"/>
  <c r="I40" i="14"/>
  <c r="O39" i="14"/>
  <c r="AF39" i="13" s="1"/>
  <c r="M39" i="14"/>
  <c r="T39" i="13" s="1"/>
  <c r="K39" i="14"/>
  <c r="I39" i="14"/>
  <c r="O38" i="14"/>
  <c r="AF38" i="13" s="1"/>
  <c r="M38" i="14"/>
  <c r="T38" i="13" s="1"/>
  <c r="K38" i="14"/>
  <c r="I38" i="14"/>
  <c r="O37" i="14"/>
  <c r="AF37" i="13" s="1"/>
  <c r="M37" i="14"/>
  <c r="T37" i="13" s="1"/>
  <c r="K37" i="14"/>
  <c r="I37" i="14"/>
  <c r="O36" i="14"/>
  <c r="AF36" i="13" s="1"/>
  <c r="M36" i="14"/>
  <c r="T36" i="13" s="1"/>
  <c r="K36" i="14"/>
  <c r="I36" i="14"/>
  <c r="O35" i="14"/>
  <c r="AF35" i="13" s="1"/>
  <c r="M35" i="14"/>
  <c r="T35" i="13" s="1"/>
  <c r="K35" i="14"/>
  <c r="I35" i="14"/>
  <c r="O34" i="14"/>
  <c r="AF34" i="13" s="1"/>
  <c r="M34" i="14"/>
  <c r="T34" i="13" s="1"/>
  <c r="K34" i="14"/>
  <c r="I34" i="14"/>
  <c r="O33" i="14"/>
  <c r="AF33" i="13" s="1"/>
  <c r="M33" i="14"/>
  <c r="T33" i="13" s="1"/>
  <c r="K33" i="14"/>
  <c r="I33" i="14"/>
  <c r="O32" i="14"/>
  <c r="AF32" i="13" s="1"/>
  <c r="M32" i="14"/>
  <c r="T32" i="13" s="1"/>
  <c r="K32" i="14"/>
  <c r="I32" i="14"/>
  <c r="O31" i="14"/>
  <c r="AF31" i="13" s="1"/>
  <c r="M31" i="14"/>
  <c r="T31" i="13" s="1"/>
  <c r="K31" i="14"/>
  <c r="I31" i="14"/>
  <c r="O30" i="14"/>
  <c r="AF30" i="13" s="1"/>
  <c r="M30" i="14"/>
  <c r="T30" i="13" s="1"/>
  <c r="K30" i="14"/>
  <c r="I30" i="14"/>
  <c r="O29" i="14"/>
  <c r="AF29" i="13" s="1"/>
  <c r="M29" i="14"/>
  <c r="T29" i="13" s="1"/>
  <c r="I29" i="14"/>
  <c r="D29" i="14"/>
  <c r="K29" i="14" s="1"/>
  <c r="H29" i="13" s="1"/>
  <c r="O28" i="14"/>
  <c r="AF28" i="13" s="1"/>
  <c r="M28" i="14"/>
  <c r="T28" i="13" s="1"/>
  <c r="K28" i="14"/>
  <c r="I28" i="14"/>
  <c r="O27" i="14"/>
  <c r="AF27" i="13" s="1"/>
  <c r="M27" i="14"/>
  <c r="T27" i="13" s="1"/>
  <c r="K27" i="14"/>
  <c r="I27" i="14"/>
  <c r="O26" i="14"/>
  <c r="AF26" i="13" s="1"/>
  <c r="M26" i="14"/>
  <c r="T26" i="13" s="1"/>
  <c r="K26" i="14"/>
  <c r="I26" i="14"/>
  <c r="O25" i="14"/>
  <c r="AF25" i="13" s="1"/>
  <c r="M25" i="14"/>
  <c r="T25" i="13" s="1"/>
  <c r="K25" i="14"/>
  <c r="I25" i="14"/>
  <c r="O24" i="14"/>
  <c r="AF24" i="13" s="1"/>
  <c r="M24" i="14"/>
  <c r="T24" i="13" s="1"/>
  <c r="K24" i="14"/>
  <c r="I24" i="14"/>
  <c r="O23" i="14"/>
  <c r="AF23" i="13" s="1"/>
  <c r="M23" i="14"/>
  <c r="T23" i="13" s="1"/>
  <c r="K23" i="14"/>
  <c r="I23" i="14"/>
  <c r="O22" i="14"/>
  <c r="AF22" i="13" s="1"/>
  <c r="M22" i="14"/>
  <c r="T22" i="13" s="1"/>
  <c r="K22" i="14"/>
  <c r="I22" i="14"/>
  <c r="O21" i="14"/>
  <c r="AF21" i="13" s="1"/>
  <c r="M21" i="14"/>
  <c r="T21" i="13" s="1"/>
  <c r="K21" i="14"/>
  <c r="I21" i="14"/>
  <c r="O20" i="14"/>
  <c r="AF20" i="13" s="1"/>
  <c r="M20" i="14"/>
  <c r="T20" i="13" s="1"/>
  <c r="K20" i="14"/>
  <c r="I20" i="14"/>
  <c r="O19" i="14"/>
  <c r="AF19" i="13" s="1"/>
  <c r="M19" i="14"/>
  <c r="T19" i="13" s="1"/>
  <c r="K19" i="14"/>
  <c r="I19" i="14"/>
  <c r="O18" i="14"/>
  <c r="AF18" i="13" s="1"/>
  <c r="M18" i="14"/>
  <c r="T18" i="13" s="1"/>
  <c r="K18" i="14"/>
  <c r="I18" i="14"/>
  <c r="O17" i="14"/>
  <c r="AF17" i="13" s="1"/>
  <c r="M17" i="14"/>
  <c r="T17" i="13" s="1"/>
  <c r="K17" i="14"/>
  <c r="I17" i="14"/>
  <c r="O16" i="14"/>
  <c r="AF16" i="13" s="1"/>
  <c r="M16" i="14"/>
  <c r="T16" i="13" s="1"/>
  <c r="I16" i="14"/>
  <c r="D16" i="14"/>
  <c r="K16" i="14" s="1"/>
  <c r="H16" i="13" s="1"/>
  <c r="O15" i="14"/>
  <c r="AF15" i="13" s="1"/>
  <c r="M15" i="14"/>
  <c r="T15" i="13" s="1"/>
  <c r="K15" i="14"/>
  <c r="I15" i="14"/>
  <c r="O14" i="14"/>
  <c r="AF14" i="13" s="1"/>
  <c r="M14" i="14"/>
  <c r="T14" i="13" s="1"/>
  <c r="K14" i="14"/>
  <c r="I14" i="14"/>
  <c r="O13" i="14"/>
  <c r="AF13" i="13" s="1"/>
  <c r="M13" i="14"/>
  <c r="T13" i="13" s="1"/>
  <c r="K13" i="14"/>
  <c r="I13" i="14"/>
  <c r="O12" i="14"/>
  <c r="AF12" i="13" s="1"/>
  <c r="M12" i="14"/>
  <c r="T12" i="13" s="1"/>
  <c r="K12" i="14"/>
  <c r="I12" i="14"/>
  <c r="O11" i="14"/>
  <c r="AF11" i="13" s="1"/>
  <c r="M11" i="14"/>
  <c r="T11" i="13" s="1"/>
  <c r="K11" i="14"/>
  <c r="I11" i="14"/>
  <c r="O10" i="14"/>
  <c r="AF10" i="13" s="1"/>
  <c r="M10" i="14"/>
  <c r="T10" i="13" s="1"/>
  <c r="K10" i="14"/>
  <c r="I10" i="14"/>
  <c r="O9" i="14"/>
  <c r="AF9" i="13" s="1"/>
  <c r="M9" i="14"/>
  <c r="T9" i="13" s="1"/>
  <c r="K9" i="14"/>
  <c r="I9" i="14"/>
  <c r="O8" i="14"/>
  <c r="AF8" i="13" s="1"/>
  <c r="M8" i="14"/>
  <c r="T8" i="13" s="1"/>
  <c r="K8" i="14"/>
  <c r="I8" i="14"/>
  <c r="O7" i="14"/>
  <c r="AF7" i="13" s="1"/>
  <c r="M7" i="14"/>
  <c r="T7" i="13" s="1"/>
  <c r="I7" i="14"/>
  <c r="D7" i="14"/>
  <c r="O6" i="14"/>
  <c r="AF6" i="13" s="1"/>
  <c r="M6" i="14"/>
  <c r="T6" i="13" s="1"/>
  <c r="K7" i="14" l="1"/>
  <c r="H7" i="13" s="1"/>
  <c r="D6" i="14"/>
  <c r="K6" i="14" s="1"/>
  <c r="H6" i="13" s="1"/>
  <c r="N8" i="14"/>
  <c r="H8" i="13"/>
  <c r="N9" i="14"/>
  <c r="Z9" i="13" s="1"/>
  <c r="H9" i="13"/>
  <c r="N10" i="14"/>
  <c r="Z10" i="13" s="1"/>
  <c r="H10" i="13"/>
  <c r="N11" i="14"/>
  <c r="Z11" i="13" s="1"/>
  <c r="H11" i="13"/>
  <c r="N12" i="14"/>
  <c r="Z12" i="13" s="1"/>
  <c r="H12" i="13"/>
  <c r="N13" i="14"/>
  <c r="Z13" i="13" s="1"/>
  <c r="H13" i="13"/>
  <c r="N14" i="14"/>
  <c r="Z14" i="13" s="1"/>
  <c r="H14" i="13"/>
  <c r="N15" i="14"/>
  <c r="Z15" i="13" s="1"/>
  <c r="H15" i="13"/>
  <c r="N17" i="14"/>
  <c r="H17" i="13"/>
  <c r="N18" i="14"/>
  <c r="Z18" i="13" s="1"/>
  <c r="H18" i="13"/>
  <c r="N19" i="14"/>
  <c r="Z19" i="13" s="1"/>
  <c r="H19" i="13"/>
  <c r="N20" i="14"/>
  <c r="Z20" i="13" s="1"/>
  <c r="H20" i="13"/>
  <c r="N21" i="14"/>
  <c r="Z21" i="13" s="1"/>
  <c r="H21" i="13"/>
  <c r="N22" i="14"/>
  <c r="Z22" i="13" s="1"/>
  <c r="H22" i="13"/>
  <c r="N23" i="14"/>
  <c r="Z23" i="13" s="1"/>
  <c r="H23" i="13"/>
  <c r="N24" i="14"/>
  <c r="Z24" i="13" s="1"/>
  <c r="H24" i="13"/>
  <c r="N25" i="14"/>
  <c r="Z25" i="13" s="1"/>
  <c r="H25" i="13"/>
  <c r="N26" i="14"/>
  <c r="Z26" i="13" s="1"/>
  <c r="H26" i="13"/>
  <c r="N27" i="14"/>
  <c r="Z27" i="13" s="1"/>
  <c r="H27" i="13"/>
  <c r="N28" i="14"/>
  <c r="Z28" i="13" s="1"/>
  <c r="H28" i="13"/>
  <c r="N30" i="14"/>
  <c r="H30" i="13"/>
  <c r="N31" i="14"/>
  <c r="Z31" i="13" s="1"/>
  <c r="H31" i="13"/>
  <c r="N32" i="14"/>
  <c r="Z32" i="13" s="1"/>
  <c r="H32" i="13"/>
  <c r="N33" i="14"/>
  <c r="Z33" i="13" s="1"/>
  <c r="H33" i="13"/>
  <c r="N34" i="14"/>
  <c r="Z34" i="13" s="1"/>
  <c r="H34" i="13"/>
  <c r="N35" i="14"/>
  <c r="Z35" i="13" s="1"/>
  <c r="H35" i="13"/>
  <c r="N36" i="14"/>
  <c r="Z36" i="13" s="1"/>
  <c r="H36" i="13"/>
  <c r="N37" i="14"/>
  <c r="Z37" i="13" s="1"/>
  <c r="H37" i="13"/>
  <c r="N38" i="14"/>
  <c r="Z38" i="13" s="1"/>
  <c r="H38" i="13"/>
  <c r="N39" i="14"/>
  <c r="Z39" i="13" s="1"/>
  <c r="H39" i="13"/>
  <c r="N40" i="14"/>
  <c r="Z40" i="13" s="1"/>
  <c r="H40" i="13"/>
  <c r="N41" i="14"/>
  <c r="Z41" i="13" s="1"/>
  <c r="H41" i="13"/>
  <c r="N42" i="14"/>
  <c r="Z42" i="13" s="1"/>
  <c r="H42" i="13"/>
  <c r="N43" i="14"/>
  <c r="Z43" i="13" s="1"/>
  <c r="H43" i="13"/>
  <c r="N44" i="14"/>
  <c r="Z44" i="13" s="1"/>
  <c r="H44" i="13"/>
  <c r="N45" i="14"/>
  <c r="Z45" i="13" s="1"/>
  <c r="H45" i="13"/>
  <c r="N46" i="14"/>
  <c r="Z46" i="13" s="1"/>
  <c r="H46" i="13"/>
  <c r="N48" i="14"/>
  <c r="H48" i="13"/>
  <c r="N49" i="14"/>
  <c r="Z49" i="13" s="1"/>
  <c r="H49" i="13"/>
  <c r="N50" i="14"/>
  <c r="Z50" i="13" s="1"/>
  <c r="H50" i="13"/>
  <c r="N51" i="14"/>
  <c r="Z51" i="13" s="1"/>
  <c r="H51" i="13"/>
  <c r="N52" i="14"/>
  <c r="Z52" i="13" s="1"/>
  <c r="H52" i="13"/>
  <c r="N53" i="14"/>
  <c r="Z53" i="13" s="1"/>
  <c r="H53" i="13"/>
  <c r="N54" i="14"/>
  <c r="Z54" i="13" s="1"/>
  <c r="H54" i="13"/>
  <c r="N55" i="14"/>
  <c r="Z55" i="13" s="1"/>
  <c r="H55" i="13"/>
  <c r="N56" i="14"/>
  <c r="Z56" i="13" s="1"/>
  <c r="H56" i="13"/>
  <c r="N57" i="14"/>
  <c r="Z57" i="13" s="1"/>
  <c r="H57" i="13"/>
  <c r="N58" i="14"/>
  <c r="Z58" i="13" s="1"/>
  <c r="H58" i="13"/>
  <c r="N59" i="14"/>
  <c r="Z59" i="13" s="1"/>
  <c r="H59" i="13"/>
  <c r="N60" i="14"/>
  <c r="Z60" i="13" s="1"/>
  <c r="H60" i="13"/>
  <c r="N61" i="14"/>
  <c r="Z61" i="13" s="1"/>
  <c r="H61" i="13"/>
  <c r="N62" i="14"/>
  <c r="Z62" i="13" s="1"/>
  <c r="H62" i="13"/>
  <c r="N63" i="14"/>
  <c r="Z63" i="13" s="1"/>
  <c r="H63" i="13"/>
  <c r="N64" i="14"/>
  <c r="Z64" i="13" s="1"/>
  <c r="H64" i="13"/>
  <c r="N65" i="14"/>
  <c r="Z65" i="13" s="1"/>
  <c r="H65" i="13"/>
  <c r="N66" i="14"/>
  <c r="Z66" i="13" s="1"/>
  <c r="H66" i="13"/>
  <c r="N68" i="14"/>
  <c r="Z68" i="13" s="1"/>
  <c r="H68" i="13"/>
  <c r="N69" i="14"/>
  <c r="Z69" i="13" s="1"/>
  <c r="H69" i="13"/>
  <c r="N70" i="14"/>
  <c r="Z70" i="13" s="1"/>
  <c r="H70" i="13"/>
  <c r="N71" i="14"/>
  <c r="Z71" i="13" s="1"/>
  <c r="H71" i="13"/>
  <c r="N72" i="14"/>
  <c r="Z72" i="13" s="1"/>
  <c r="H72" i="13"/>
  <c r="N73" i="14"/>
  <c r="Z73" i="13" s="1"/>
  <c r="H73" i="13"/>
  <c r="N74" i="14"/>
  <c r="Z74" i="13" s="1"/>
  <c r="H74" i="13"/>
  <c r="N75" i="14"/>
  <c r="Z75" i="13" s="1"/>
  <c r="H75" i="13"/>
  <c r="N76" i="14"/>
  <c r="Z76" i="13" s="1"/>
  <c r="H76" i="13"/>
  <c r="N77" i="14"/>
  <c r="Z77" i="13" s="1"/>
  <c r="H77" i="13"/>
  <c r="N78" i="14"/>
  <c r="Z78" i="13" s="1"/>
  <c r="H78" i="13"/>
  <c r="N79" i="14"/>
  <c r="Z79" i="13" s="1"/>
  <c r="H79" i="13"/>
  <c r="N80" i="14"/>
  <c r="Z80" i="13" s="1"/>
  <c r="H80" i="13"/>
  <c r="N83" i="14"/>
  <c r="H83" i="13"/>
  <c r="N84" i="14"/>
  <c r="Z84" i="13" s="1"/>
  <c r="H84" i="13"/>
  <c r="N85" i="14"/>
  <c r="Z85" i="13" s="1"/>
  <c r="H85" i="13"/>
  <c r="N86" i="14"/>
  <c r="Z86" i="13" s="1"/>
  <c r="H86" i="13"/>
  <c r="N87" i="14"/>
  <c r="Z87" i="13" s="1"/>
  <c r="H87" i="13"/>
  <c r="N88" i="14"/>
  <c r="Z88" i="13" s="1"/>
  <c r="H88" i="13"/>
  <c r="N89" i="14"/>
  <c r="Z89" i="13" s="1"/>
  <c r="H89" i="13"/>
  <c r="N90" i="14"/>
  <c r="Z90" i="13" s="1"/>
  <c r="H90" i="13"/>
  <c r="N91" i="14"/>
  <c r="Z91" i="13" s="1"/>
  <c r="H91" i="13"/>
  <c r="N92" i="14"/>
  <c r="Z92" i="13" s="1"/>
  <c r="H92" i="13"/>
  <c r="N93" i="14"/>
  <c r="Z93" i="13" s="1"/>
  <c r="H93" i="13"/>
  <c r="N94" i="14"/>
  <c r="Z94" i="13" s="1"/>
  <c r="H94" i="13"/>
  <c r="N95" i="14"/>
  <c r="Z95" i="13" s="1"/>
  <c r="H95" i="13"/>
  <c r="N96" i="14"/>
  <c r="Z96" i="13" s="1"/>
  <c r="H96" i="13"/>
  <c r="N97" i="14"/>
  <c r="Z97" i="13" s="1"/>
  <c r="H97" i="13"/>
  <c r="N98" i="14"/>
  <c r="Z98" i="13" s="1"/>
  <c r="H98" i="13"/>
  <c r="N99" i="14"/>
  <c r="Z99" i="13" s="1"/>
  <c r="H99" i="13"/>
  <c r="N100" i="14"/>
  <c r="Z100" i="13" s="1"/>
  <c r="H100" i="13"/>
  <c r="N101" i="14"/>
  <c r="Z101" i="13" s="1"/>
  <c r="H101" i="13"/>
  <c r="N102" i="14"/>
  <c r="Z102" i="13" s="1"/>
  <c r="H102" i="13"/>
  <c r="N103" i="14"/>
  <c r="Z103" i="13" s="1"/>
  <c r="H103" i="13"/>
  <c r="N104" i="14"/>
  <c r="Z104" i="13" s="1"/>
  <c r="H104" i="13"/>
  <c r="N105" i="14"/>
  <c r="Z105" i="13" s="1"/>
  <c r="H105" i="13"/>
  <c r="N106" i="14"/>
  <c r="Z106" i="13" s="1"/>
  <c r="H106" i="13"/>
  <c r="N107" i="14"/>
  <c r="Z107" i="13" s="1"/>
  <c r="H107" i="13"/>
  <c r="N108" i="14"/>
  <c r="Z108" i="13" s="1"/>
  <c r="H108" i="13"/>
  <c r="N109" i="14"/>
  <c r="Z109" i="13" s="1"/>
  <c r="H109" i="13"/>
  <c r="N110" i="14"/>
  <c r="Z110" i="13" s="1"/>
  <c r="H110" i="13"/>
  <c r="N111" i="14"/>
  <c r="Z111" i="13" s="1"/>
  <c r="H111" i="13"/>
  <c r="N112" i="14"/>
  <c r="Z112" i="13" s="1"/>
  <c r="H112" i="13"/>
  <c r="N114" i="14"/>
  <c r="H114" i="13"/>
  <c r="N115" i="14"/>
  <c r="Z115" i="13" s="1"/>
  <c r="H115" i="13"/>
  <c r="N116" i="14"/>
  <c r="Z116" i="13" s="1"/>
  <c r="H116" i="13"/>
  <c r="N117" i="14"/>
  <c r="Z117" i="13" s="1"/>
  <c r="H117" i="13"/>
  <c r="N118" i="14"/>
  <c r="Z118" i="13" s="1"/>
  <c r="H118" i="13"/>
  <c r="N119" i="14"/>
  <c r="Z119" i="13" s="1"/>
  <c r="H119" i="13"/>
  <c r="N120" i="14"/>
  <c r="Z120" i="13" s="1"/>
  <c r="H120" i="13"/>
  <c r="N121" i="14"/>
  <c r="Z121" i="13" s="1"/>
  <c r="H121" i="13"/>
  <c r="N122" i="14"/>
  <c r="Z122" i="13" s="1"/>
  <c r="H122" i="13"/>
  <c r="N81" i="14"/>
  <c r="Z81" i="13" s="1"/>
  <c r="H81" i="13"/>
  <c r="N67" i="14"/>
  <c r="L81" i="14"/>
  <c r="N81" i="13" s="1"/>
  <c r="L8" i="14"/>
  <c r="N8" i="13" s="1"/>
  <c r="L9" i="14"/>
  <c r="N9" i="13" s="1"/>
  <c r="L10" i="14"/>
  <c r="N10" i="13" s="1"/>
  <c r="L11" i="14"/>
  <c r="N11" i="13" s="1"/>
  <c r="L12" i="14"/>
  <c r="N12" i="13" s="1"/>
  <c r="L13" i="14"/>
  <c r="N13" i="13" s="1"/>
  <c r="L14" i="14"/>
  <c r="N14" i="13" s="1"/>
  <c r="L15" i="14"/>
  <c r="N15" i="13" s="1"/>
  <c r="L17" i="14"/>
  <c r="N17" i="13" s="1"/>
  <c r="L18" i="14"/>
  <c r="N18" i="13" s="1"/>
  <c r="L19" i="14"/>
  <c r="N19" i="13" s="1"/>
  <c r="L20" i="14"/>
  <c r="N20" i="13" s="1"/>
  <c r="L21" i="14"/>
  <c r="N21" i="13" s="1"/>
  <c r="L22" i="14"/>
  <c r="N22" i="13" s="1"/>
  <c r="L23" i="14"/>
  <c r="N23" i="13" s="1"/>
  <c r="L24" i="14"/>
  <c r="N24" i="13" s="1"/>
  <c r="L25" i="14"/>
  <c r="N25" i="13" s="1"/>
  <c r="L26" i="14"/>
  <c r="N26" i="13" s="1"/>
  <c r="L27" i="14"/>
  <c r="N27" i="13" s="1"/>
  <c r="L28" i="14"/>
  <c r="N28" i="13" s="1"/>
  <c r="L30" i="14"/>
  <c r="N30" i="13" s="1"/>
  <c r="L31" i="14"/>
  <c r="N31" i="13" s="1"/>
  <c r="L32" i="14"/>
  <c r="N32" i="13" s="1"/>
  <c r="L33" i="14"/>
  <c r="N33" i="13" s="1"/>
  <c r="L34" i="14"/>
  <c r="N34" i="13" s="1"/>
  <c r="L35" i="14"/>
  <c r="N35" i="13" s="1"/>
  <c r="L36" i="14"/>
  <c r="N36" i="13" s="1"/>
  <c r="L37" i="14"/>
  <c r="N37" i="13" s="1"/>
  <c r="L38" i="14"/>
  <c r="N38" i="13" s="1"/>
  <c r="L39" i="14"/>
  <c r="N39" i="13" s="1"/>
  <c r="L40" i="14"/>
  <c r="N40" i="13" s="1"/>
  <c r="L41" i="14"/>
  <c r="N41" i="13" s="1"/>
  <c r="L42" i="14"/>
  <c r="N42" i="13" s="1"/>
  <c r="L43" i="14"/>
  <c r="N43" i="13" s="1"/>
  <c r="L44" i="14"/>
  <c r="N44" i="13" s="1"/>
  <c r="L45" i="14"/>
  <c r="N45" i="13" s="1"/>
  <c r="L46" i="14"/>
  <c r="N46" i="13" s="1"/>
  <c r="L48" i="14"/>
  <c r="N48" i="13" s="1"/>
  <c r="L49" i="14"/>
  <c r="N49" i="13" s="1"/>
  <c r="L50" i="14"/>
  <c r="N50" i="13" s="1"/>
  <c r="L51" i="14"/>
  <c r="N51" i="13" s="1"/>
  <c r="L52" i="14"/>
  <c r="N52" i="13" s="1"/>
  <c r="L53" i="14"/>
  <c r="N53" i="13" s="1"/>
  <c r="L54" i="14"/>
  <c r="N54" i="13" s="1"/>
  <c r="L55" i="14"/>
  <c r="N55" i="13" s="1"/>
  <c r="L56" i="14"/>
  <c r="N56" i="13" s="1"/>
  <c r="L57" i="14"/>
  <c r="N57" i="13" s="1"/>
  <c r="L58" i="14"/>
  <c r="N58" i="13" s="1"/>
  <c r="L59" i="14"/>
  <c r="N59" i="13" s="1"/>
  <c r="L60" i="14"/>
  <c r="N60" i="13" s="1"/>
  <c r="L61" i="14"/>
  <c r="N61" i="13" s="1"/>
  <c r="L62" i="14"/>
  <c r="N62" i="13" s="1"/>
  <c r="L63" i="14"/>
  <c r="N63" i="13" s="1"/>
  <c r="L64" i="14"/>
  <c r="N64" i="13" s="1"/>
  <c r="L65" i="14"/>
  <c r="N65" i="13" s="1"/>
  <c r="L66" i="14"/>
  <c r="N66" i="13" s="1"/>
  <c r="L68" i="14"/>
  <c r="N68" i="13" s="1"/>
  <c r="L69" i="14"/>
  <c r="N69" i="13" s="1"/>
  <c r="L70" i="14"/>
  <c r="N70" i="13" s="1"/>
  <c r="L71" i="14"/>
  <c r="N71" i="13" s="1"/>
  <c r="L72" i="14"/>
  <c r="N72" i="13" s="1"/>
  <c r="L73" i="14"/>
  <c r="N73" i="13" s="1"/>
  <c r="L74" i="14"/>
  <c r="N74" i="13" s="1"/>
  <c r="L75" i="14"/>
  <c r="N75" i="13" s="1"/>
  <c r="L76" i="14"/>
  <c r="N76" i="13" s="1"/>
  <c r="L77" i="14"/>
  <c r="N77" i="13" s="1"/>
  <c r="L78" i="14"/>
  <c r="N78" i="13" s="1"/>
  <c r="L79" i="14"/>
  <c r="N79" i="13" s="1"/>
  <c r="L80" i="14"/>
  <c r="N80" i="13" s="1"/>
  <c r="L83" i="14"/>
  <c r="N83" i="13" s="1"/>
  <c r="L84" i="14"/>
  <c r="N84" i="13" s="1"/>
  <c r="L85" i="14"/>
  <c r="N85" i="13" s="1"/>
  <c r="L86" i="14"/>
  <c r="N86" i="13" s="1"/>
  <c r="L87" i="14"/>
  <c r="N87" i="13" s="1"/>
  <c r="L88" i="14"/>
  <c r="N88" i="13" s="1"/>
  <c r="L89" i="14"/>
  <c r="N89" i="13" s="1"/>
  <c r="L90" i="14"/>
  <c r="N90" i="13" s="1"/>
  <c r="L91" i="14"/>
  <c r="N91" i="13" s="1"/>
  <c r="L92" i="14"/>
  <c r="N92" i="13" s="1"/>
  <c r="L93" i="14"/>
  <c r="N93" i="13" s="1"/>
  <c r="L94" i="14"/>
  <c r="N94" i="13" s="1"/>
  <c r="L95" i="14"/>
  <c r="N95" i="13" s="1"/>
  <c r="L96" i="14"/>
  <c r="N96" i="13" s="1"/>
  <c r="L97" i="14"/>
  <c r="N97" i="13" s="1"/>
  <c r="L98" i="14"/>
  <c r="N98" i="13" s="1"/>
  <c r="L99" i="14"/>
  <c r="N99" i="13" s="1"/>
  <c r="L100" i="14"/>
  <c r="N100" i="13" s="1"/>
  <c r="L101" i="14"/>
  <c r="N101" i="13" s="1"/>
  <c r="L102" i="14"/>
  <c r="N102" i="13" s="1"/>
  <c r="L103" i="14"/>
  <c r="N103" i="13" s="1"/>
  <c r="L104" i="14"/>
  <c r="N104" i="13" s="1"/>
  <c r="L105" i="14"/>
  <c r="N105" i="13" s="1"/>
  <c r="L106" i="14"/>
  <c r="N106" i="13" s="1"/>
  <c r="L107" i="14"/>
  <c r="N107" i="13" s="1"/>
  <c r="L108" i="14"/>
  <c r="N108" i="13" s="1"/>
  <c r="L109" i="14"/>
  <c r="N109" i="13" s="1"/>
  <c r="L110" i="14"/>
  <c r="N110" i="13" s="1"/>
  <c r="L111" i="14"/>
  <c r="N111" i="13" s="1"/>
  <c r="L112" i="14"/>
  <c r="N112" i="13" s="1"/>
  <c r="L114" i="14"/>
  <c r="N114" i="13" s="1"/>
  <c r="L115" i="14"/>
  <c r="N115" i="13" s="1"/>
  <c r="L116" i="14"/>
  <c r="N116" i="13" s="1"/>
  <c r="L117" i="14"/>
  <c r="N117" i="13" s="1"/>
  <c r="L118" i="14"/>
  <c r="N118" i="13" s="1"/>
  <c r="L119" i="14"/>
  <c r="N119" i="13" s="1"/>
  <c r="L120" i="14"/>
  <c r="N120" i="13" s="1"/>
  <c r="L121" i="14"/>
  <c r="N121" i="13" s="1"/>
  <c r="L122" i="14"/>
  <c r="N122" i="13" s="1"/>
  <c r="AE122" i="13"/>
  <c r="AD122" i="13"/>
  <c r="AE121" i="13"/>
  <c r="AD121" i="13"/>
  <c r="AC121" i="13"/>
  <c r="AB121" i="13"/>
  <c r="AE120" i="13"/>
  <c r="AD120" i="13"/>
  <c r="AC120" i="13"/>
  <c r="AB120" i="13"/>
  <c r="AE119" i="13"/>
  <c r="AD119" i="13"/>
  <c r="AC119" i="13"/>
  <c r="AB119" i="13"/>
  <c r="AE118" i="13"/>
  <c r="AC118" i="13"/>
  <c r="AB118" i="13"/>
  <c r="AE117" i="13"/>
  <c r="AC117" i="13"/>
  <c r="AB117" i="13"/>
  <c r="AE116" i="13"/>
  <c r="AD116" i="13"/>
  <c r="AC116" i="13"/>
  <c r="AB116" i="13"/>
  <c r="AE115" i="13"/>
  <c r="AC115" i="13"/>
  <c r="AB115" i="13"/>
  <c r="AE114" i="13"/>
  <c r="AC114" i="13"/>
  <c r="AB114" i="13"/>
  <c r="AE113" i="13"/>
  <c r="AD113" i="13"/>
  <c r="AC113" i="13"/>
  <c r="AB113" i="13"/>
  <c r="AE112" i="13"/>
  <c r="AD112" i="13"/>
  <c r="AE111" i="13"/>
  <c r="AD111" i="13"/>
  <c r="AE110" i="13"/>
  <c r="AC110" i="13"/>
  <c r="AE109" i="13"/>
  <c r="AD109" i="13"/>
  <c r="AC109" i="13"/>
  <c r="AB109" i="13"/>
  <c r="AE108" i="13"/>
  <c r="AD108" i="13"/>
  <c r="AC108" i="13"/>
  <c r="AB108" i="13"/>
  <c r="AE107" i="13"/>
  <c r="AD107" i="13"/>
  <c r="AC107" i="13"/>
  <c r="AB107" i="13"/>
  <c r="AE106" i="13"/>
  <c r="AD106" i="13"/>
  <c r="AC106" i="13"/>
  <c r="AB106" i="13"/>
  <c r="AE105" i="13"/>
  <c r="AC105" i="13"/>
  <c r="AB105" i="13"/>
  <c r="AE104" i="13"/>
  <c r="AC104" i="13"/>
  <c r="AB104" i="13"/>
  <c r="AE103" i="13"/>
  <c r="AC103" i="13"/>
  <c r="AB103" i="13"/>
  <c r="AE102" i="13"/>
  <c r="AD102" i="13"/>
  <c r="AC102" i="13"/>
  <c r="AB102" i="13"/>
  <c r="AE101" i="13"/>
  <c r="AC101" i="13"/>
  <c r="AB101" i="13"/>
  <c r="AE100" i="13"/>
  <c r="AD100" i="13"/>
  <c r="AC100" i="13"/>
  <c r="AB100" i="13"/>
  <c r="AE99" i="13"/>
  <c r="AC99" i="13"/>
  <c r="AB99" i="13"/>
  <c r="AE98" i="13"/>
  <c r="AC98" i="13"/>
  <c r="AB98" i="13"/>
  <c r="AE97" i="13"/>
  <c r="AC97" i="13"/>
  <c r="AB97" i="13"/>
  <c r="AE96" i="13"/>
  <c r="AC96" i="13"/>
  <c r="AB96" i="13"/>
  <c r="AE95" i="13"/>
  <c r="AD95" i="13"/>
  <c r="AC95" i="13"/>
  <c r="AB95" i="13"/>
  <c r="AE94" i="13"/>
  <c r="AD94" i="13"/>
  <c r="AC94" i="13"/>
  <c r="AB94" i="13"/>
  <c r="AE93" i="13"/>
  <c r="AC93" i="13"/>
  <c r="AB93" i="13"/>
  <c r="AE92" i="13"/>
  <c r="AD92" i="13"/>
  <c r="AC92" i="13"/>
  <c r="AB92" i="13"/>
  <c r="AE91" i="13"/>
  <c r="AD91" i="13"/>
  <c r="AC91" i="13"/>
  <c r="AB91" i="13"/>
  <c r="AE90" i="13"/>
  <c r="AD90" i="13"/>
  <c r="AC90" i="13"/>
  <c r="AB90" i="13"/>
  <c r="AE89" i="13"/>
  <c r="AD89" i="13"/>
  <c r="AC89" i="13"/>
  <c r="AB89" i="13"/>
  <c r="AE88" i="13"/>
  <c r="AC88" i="13"/>
  <c r="AB88" i="13"/>
  <c r="AE87" i="13"/>
  <c r="AC87" i="13"/>
  <c r="AB87" i="13"/>
  <c r="AE86" i="13"/>
  <c r="AC86" i="13"/>
  <c r="AB86" i="13"/>
  <c r="AE85" i="13"/>
  <c r="AC85" i="13"/>
  <c r="AB85" i="13"/>
  <c r="AE84" i="13"/>
  <c r="AC84" i="13"/>
  <c r="AB84" i="13"/>
  <c r="AE83" i="13"/>
  <c r="AD83" i="13"/>
  <c r="AC83" i="13"/>
  <c r="AB83" i="13"/>
  <c r="AE82" i="13"/>
  <c r="AD82" i="13"/>
  <c r="AC82" i="13"/>
  <c r="AB82" i="13"/>
  <c r="AE80" i="13"/>
  <c r="AC80" i="13"/>
  <c r="AB80" i="13"/>
  <c r="AE79" i="13"/>
  <c r="AC79" i="13"/>
  <c r="AB79" i="13"/>
  <c r="AE78" i="13"/>
  <c r="AC78" i="13"/>
  <c r="AB78" i="13"/>
  <c r="AE77" i="13"/>
  <c r="AD77" i="13"/>
  <c r="AC77" i="13"/>
  <c r="AB77" i="13"/>
  <c r="AE76" i="13"/>
  <c r="AD76" i="13"/>
  <c r="AC76" i="13"/>
  <c r="AB76" i="13"/>
  <c r="AE75" i="13"/>
  <c r="AD75" i="13"/>
  <c r="AC75" i="13"/>
  <c r="AB75" i="13"/>
  <c r="AE74" i="13"/>
  <c r="AC74" i="13"/>
  <c r="AB74" i="13"/>
  <c r="AE73" i="13"/>
  <c r="AC73" i="13"/>
  <c r="AB73" i="13"/>
  <c r="AE72" i="13"/>
  <c r="AD72" i="13"/>
  <c r="AC72" i="13"/>
  <c r="AB72" i="13"/>
  <c r="AE71" i="13"/>
  <c r="AC71" i="13"/>
  <c r="AB71" i="13"/>
  <c r="AE70" i="13"/>
  <c r="AC70" i="13"/>
  <c r="AB70" i="13"/>
  <c r="AE69" i="13"/>
  <c r="AD69" i="13"/>
  <c r="AC69" i="13"/>
  <c r="AB69" i="13"/>
  <c r="AE68" i="13"/>
  <c r="AD68" i="13"/>
  <c r="AC68" i="13"/>
  <c r="AB68" i="13"/>
  <c r="AE67" i="13"/>
  <c r="AD67" i="13"/>
  <c r="AC67" i="13"/>
  <c r="AB67" i="13"/>
  <c r="AE66" i="13"/>
  <c r="AD66" i="13"/>
  <c r="AC66" i="13"/>
  <c r="AB66" i="13"/>
  <c r="AE65" i="13"/>
  <c r="AD65" i="13"/>
  <c r="AC65" i="13"/>
  <c r="AB65" i="13"/>
  <c r="AE64" i="13"/>
  <c r="AD64" i="13"/>
  <c r="AC64" i="13"/>
  <c r="AB64" i="13"/>
  <c r="AE63" i="13"/>
  <c r="AD63" i="13"/>
  <c r="AC63" i="13"/>
  <c r="AB63" i="13"/>
  <c r="AE62" i="13"/>
  <c r="AC62" i="13"/>
  <c r="AB62" i="13"/>
  <c r="AE61" i="13"/>
  <c r="AD61" i="13"/>
  <c r="AC61" i="13"/>
  <c r="AB61" i="13"/>
  <c r="AE60" i="13"/>
  <c r="AC60" i="13"/>
  <c r="AB60" i="13"/>
  <c r="AE59" i="13"/>
  <c r="AC59" i="13"/>
  <c r="AB59" i="13"/>
  <c r="AE58" i="13"/>
  <c r="AC58" i="13"/>
  <c r="AB58" i="13"/>
  <c r="AE57" i="13"/>
  <c r="AD57" i="13"/>
  <c r="AC57" i="13"/>
  <c r="AB57" i="13"/>
  <c r="AE56" i="13"/>
  <c r="AD56" i="13"/>
  <c r="AC56" i="13"/>
  <c r="AB56" i="13"/>
  <c r="AE55" i="13"/>
  <c r="AC55" i="13"/>
  <c r="AB55" i="13"/>
  <c r="AE54" i="13"/>
  <c r="AC54" i="13"/>
  <c r="AB54" i="13"/>
  <c r="AE53" i="13"/>
  <c r="AD53" i="13"/>
  <c r="AC53" i="13"/>
  <c r="AB53" i="13"/>
  <c r="AE52" i="13"/>
  <c r="AD52" i="13"/>
  <c r="AC52" i="13"/>
  <c r="AB52" i="13"/>
  <c r="AE51" i="13"/>
  <c r="AC51" i="13"/>
  <c r="AB51" i="13"/>
  <c r="AE50" i="13"/>
  <c r="AC50" i="13"/>
  <c r="AB50" i="13"/>
  <c r="AE49" i="13"/>
  <c r="AC49" i="13"/>
  <c r="AB49" i="13"/>
  <c r="AE48" i="13"/>
  <c r="AD48" i="13"/>
  <c r="AC48" i="13"/>
  <c r="AB48" i="13"/>
  <c r="AE47" i="13"/>
  <c r="AD47" i="13"/>
  <c r="AC47" i="13"/>
  <c r="AB47" i="13"/>
  <c r="AE46" i="13"/>
  <c r="AC46" i="13"/>
  <c r="AB46" i="13"/>
  <c r="AE45" i="13"/>
  <c r="AD45" i="13"/>
  <c r="AC45" i="13"/>
  <c r="AB45" i="13"/>
  <c r="AE44" i="13"/>
  <c r="AC44" i="13"/>
  <c r="AB44" i="13"/>
  <c r="AE43" i="13"/>
  <c r="AC43" i="13"/>
  <c r="AB43" i="13"/>
  <c r="AE42" i="13"/>
  <c r="AD42" i="13"/>
  <c r="AC42" i="13"/>
  <c r="AB42" i="13"/>
  <c r="AE41" i="13"/>
  <c r="AC41" i="13"/>
  <c r="AB41" i="13"/>
  <c r="AE40" i="13"/>
  <c r="AD40" i="13"/>
  <c r="AC40" i="13"/>
  <c r="AB40" i="13"/>
  <c r="AE39" i="13"/>
  <c r="AC39" i="13"/>
  <c r="AB39" i="13"/>
  <c r="AE38" i="13"/>
  <c r="AC38" i="13"/>
  <c r="AB38" i="13"/>
  <c r="AE37" i="13"/>
  <c r="AC37" i="13"/>
  <c r="AB37" i="13"/>
  <c r="AE36" i="13"/>
  <c r="AD36" i="13"/>
  <c r="AC36" i="13"/>
  <c r="AB36" i="13"/>
  <c r="AE35" i="13"/>
  <c r="AC35" i="13"/>
  <c r="AB35" i="13"/>
  <c r="AE34" i="13"/>
  <c r="AD34" i="13"/>
  <c r="AC34" i="13"/>
  <c r="AB34" i="13"/>
  <c r="AE33" i="13"/>
  <c r="AD33" i="13"/>
  <c r="AC33" i="13"/>
  <c r="AB33" i="13"/>
  <c r="AE32" i="13"/>
  <c r="AD32" i="13"/>
  <c r="AC32" i="13"/>
  <c r="AB32" i="13"/>
  <c r="AE31" i="13"/>
  <c r="AC31" i="13"/>
  <c r="AB31" i="13"/>
  <c r="AE30" i="13"/>
  <c r="AD30" i="13"/>
  <c r="AC30" i="13"/>
  <c r="AB30" i="13"/>
  <c r="AE29" i="13"/>
  <c r="AD29" i="13"/>
  <c r="AC29" i="13"/>
  <c r="AB29" i="13"/>
  <c r="AE28" i="13"/>
  <c r="AC28" i="13"/>
  <c r="AB28" i="13"/>
  <c r="AE27" i="13"/>
  <c r="AC27" i="13"/>
  <c r="AB27" i="13"/>
  <c r="AE26" i="13"/>
  <c r="AC26" i="13"/>
  <c r="AB26" i="13"/>
  <c r="AE25" i="13"/>
  <c r="AD25" i="13"/>
  <c r="AC25" i="13"/>
  <c r="AB25" i="13"/>
  <c r="AE24" i="13"/>
  <c r="AD24" i="13"/>
  <c r="AC24" i="13"/>
  <c r="AB24" i="13"/>
  <c r="AE23" i="13"/>
  <c r="AC23" i="13"/>
  <c r="AB23" i="13"/>
  <c r="AE22" i="13"/>
  <c r="AD22" i="13"/>
  <c r="AC22" i="13"/>
  <c r="AB22" i="13"/>
  <c r="AE21" i="13"/>
  <c r="AD21" i="13"/>
  <c r="AC21" i="13"/>
  <c r="AB21" i="13"/>
  <c r="AE20" i="13"/>
  <c r="AD20" i="13"/>
  <c r="AC20" i="13"/>
  <c r="AB20" i="13"/>
  <c r="AE19" i="13"/>
  <c r="AC19" i="13"/>
  <c r="AB19" i="13"/>
  <c r="AE18" i="13"/>
  <c r="AC18" i="13"/>
  <c r="AB18" i="13"/>
  <c r="AE17" i="13"/>
  <c r="AC17" i="13"/>
  <c r="AB17" i="13"/>
  <c r="AE16" i="13"/>
  <c r="AD16" i="13"/>
  <c r="AC16" i="13"/>
  <c r="AB16" i="13"/>
  <c r="AE15" i="13"/>
  <c r="AD15" i="13"/>
  <c r="AC15" i="13"/>
  <c r="AB15" i="13"/>
  <c r="AE14" i="13"/>
  <c r="AD14" i="13"/>
  <c r="AC14" i="13"/>
  <c r="AB14" i="13"/>
  <c r="AE13" i="13"/>
  <c r="AC13" i="13"/>
  <c r="AB13" i="13"/>
  <c r="AE12" i="13"/>
  <c r="AD12" i="13"/>
  <c r="AC12" i="13"/>
  <c r="AB12" i="13"/>
  <c r="AE11" i="13"/>
  <c r="AD11" i="13"/>
  <c r="AC11" i="13"/>
  <c r="AB11" i="13"/>
  <c r="AE10" i="13"/>
  <c r="AD10" i="13"/>
  <c r="AC10" i="13"/>
  <c r="AB10" i="13"/>
  <c r="AE9" i="13"/>
  <c r="AC9" i="13"/>
  <c r="AB9" i="13"/>
  <c r="AE8" i="13"/>
  <c r="AC8" i="13"/>
  <c r="AB8" i="13"/>
  <c r="AE7" i="13"/>
  <c r="AD7" i="13"/>
  <c r="AC7" i="13"/>
  <c r="AB7" i="13"/>
  <c r="AE6" i="13"/>
  <c r="AD6" i="13"/>
  <c r="AC6" i="13"/>
  <c r="AB6" i="13"/>
  <c r="Y122" i="13"/>
  <c r="X122" i="13"/>
  <c r="Y121" i="13"/>
  <c r="X121" i="13"/>
  <c r="W121" i="13"/>
  <c r="V121" i="13"/>
  <c r="Y120" i="13"/>
  <c r="X120" i="13"/>
  <c r="W120" i="13"/>
  <c r="V120" i="13"/>
  <c r="Y119" i="13"/>
  <c r="X119" i="13"/>
  <c r="W119" i="13"/>
  <c r="V119" i="13"/>
  <c r="Y118" i="13"/>
  <c r="W118" i="13"/>
  <c r="V118" i="13"/>
  <c r="Y117" i="13"/>
  <c r="W117" i="13"/>
  <c r="V117" i="13"/>
  <c r="Y116" i="13"/>
  <c r="X116" i="13"/>
  <c r="W116" i="13"/>
  <c r="V116" i="13"/>
  <c r="Y115" i="13"/>
  <c r="W115" i="13"/>
  <c r="V115" i="13"/>
  <c r="Y114" i="13"/>
  <c r="W114" i="13"/>
  <c r="V114" i="13"/>
  <c r="Y113" i="13"/>
  <c r="X113" i="13"/>
  <c r="W113" i="13"/>
  <c r="V113" i="13"/>
  <c r="Y112" i="13"/>
  <c r="X112" i="13"/>
  <c r="Y111" i="13"/>
  <c r="X111" i="13"/>
  <c r="Y110" i="13"/>
  <c r="W110" i="13"/>
  <c r="Y109" i="13"/>
  <c r="X109" i="13"/>
  <c r="W109" i="13"/>
  <c r="V109" i="13"/>
  <c r="Y108" i="13"/>
  <c r="X108" i="13"/>
  <c r="W108" i="13"/>
  <c r="V108" i="13"/>
  <c r="Y107" i="13"/>
  <c r="X107" i="13"/>
  <c r="W107" i="13"/>
  <c r="V107" i="13"/>
  <c r="Y106" i="13"/>
  <c r="X106" i="13"/>
  <c r="W106" i="13"/>
  <c r="V106" i="13"/>
  <c r="Y105" i="13"/>
  <c r="W105" i="13"/>
  <c r="V105" i="13"/>
  <c r="Y104" i="13"/>
  <c r="W104" i="13"/>
  <c r="V104" i="13"/>
  <c r="Y103" i="13"/>
  <c r="W103" i="13"/>
  <c r="V103" i="13"/>
  <c r="Y102" i="13"/>
  <c r="X102" i="13"/>
  <c r="W102" i="13"/>
  <c r="V102" i="13"/>
  <c r="Y101" i="13"/>
  <c r="W101" i="13"/>
  <c r="V101" i="13"/>
  <c r="Y100" i="13"/>
  <c r="X100" i="13"/>
  <c r="W100" i="13"/>
  <c r="V100" i="13"/>
  <c r="Y99" i="13"/>
  <c r="W99" i="13"/>
  <c r="V99" i="13"/>
  <c r="Y98" i="13"/>
  <c r="W98" i="13"/>
  <c r="V98" i="13"/>
  <c r="Y97" i="13"/>
  <c r="W97" i="13"/>
  <c r="V97" i="13"/>
  <c r="Y96" i="13"/>
  <c r="W96" i="13"/>
  <c r="V96" i="13"/>
  <c r="Y95" i="13"/>
  <c r="X95" i="13"/>
  <c r="W95" i="13"/>
  <c r="V95" i="13"/>
  <c r="Y94" i="13"/>
  <c r="X94" i="13"/>
  <c r="W94" i="13"/>
  <c r="V94" i="13"/>
  <c r="Y93" i="13"/>
  <c r="W93" i="13"/>
  <c r="V93" i="13"/>
  <c r="Y92" i="13"/>
  <c r="X92" i="13"/>
  <c r="W92" i="13"/>
  <c r="V92" i="13"/>
  <c r="Y91" i="13"/>
  <c r="X91" i="13"/>
  <c r="W91" i="13"/>
  <c r="V91" i="13"/>
  <c r="Y90" i="13"/>
  <c r="X90" i="13"/>
  <c r="W90" i="13"/>
  <c r="V90" i="13"/>
  <c r="Y89" i="13"/>
  <c r="X89" i="13"/>
  <c r="W89" i="13"/>
  <c r="V89" i="13"/>
  <c r="Y88" i="13"/>
  <c r="W88" i="13"/>
  <c r="V88" i="13"/>
  <c r="Y87" i="13"/>
  <c r="W87" i="13"/>
  <c r="V87" i="13"/>
  <c r="Y86" i="13"/>
  <c r="W86" i="13"/>
  <c r="V86" i="13"/>
  <c r="Y85" i="13"/>
  <c r="W85" i="13"/>
  <c r="V85" i="13"/>
  <c r="Y84" i="13"/>
  <c r="W84" i="13"/>
  <c r="V84" i="13"/>
  <c r="Y83" i="13"/>
  <c r="X83" i="13"/>
  <c r="W83" i="13"/>
  <c r="V83" i="13"/>
  <c r="X82" i="13"/>
  <c r="W82" i="13"/>
  <c r="V82" i="13"/>
  <c r="Y80" i="13"/>
  <c r="W80" i="13"/>
  <c r="V80" i="13"/>
  <c r="Y79" i="13"/>
  <c r="W79" i="13"/>
  <c r="V79" i="13"/>
  <c r="Y78" i="13"/>
  <c r="W78" i="13"/>
  <c r="V78" i="13"/>
  <c r="Y77" i="13"/>
  <c r="X77" i="13"/>
  <c r="W77" i="13"/>
  <c r="V77" i="13"/>
  <c r="Y76" i="13"/>
  <c r="X76" i="13"/>
  <c r="W76" i="13"/>
  <c r="V76" i="13"/>
  <c r="Y75" i="13"/>
  <c r="X75" i="13"/>
  <c r="W75" i="13"/>
  <c r="V75" i="13"/>
  <c r="Y74" i="13"/>
  <c r="W74" i="13"/>
  <c r="V74" i="13"/>
  <c r="Y73" i="13"/>
  <c r="W73" i="13"/>
  <c r="V73" i="13"/>
  <c r="Y72" i="13"/>
  <c r="X72" i="13"/>
  <c r="W72" i="13"/>
  <c r="V72" i="13"/>
  <c r="Y71" i="13"/>
  <c r="W71" i="13"/>
  <c r="V71" i="13"/>
  <c r="Y70" i="13"/>
  <c r="W70" i="13"/>
  <c r="V70" i="13"/>
  <c r="Y69" i="13"/>
  <c r="X69" i="13"/>
  <c r="W69" i="13"/>
  <c r="V69" i="13"/>
  <c r="Y68" i="13"/>
  <c r="X68" i="13"/>
  <c r="W68" i="13"/>
  <c r="V68" i="13"/>
  <c r="Y67" i="13"/>
  <c r="X67" i="13"/>
  <c r="W67" i="13"/>
  <c r="V67" i="13"/>
  <c r="Y66" i="13"/>
  <c r="X66" i="13"/>
  <c r="W66" i="13"/>
  <c r="V66" i="13"/>
  <c r="Y65" i="13"/>
  <c r="X65" i="13"/>
  <c r="W65" i="13"/>
  <c r="V65" i="13"/>
  <c r="Y64" i="13"/>
  <c r="X64" i="13"/>
  <c r="W64" i="13"/>
  <c r="V64" i="13"/>
  <c r="Y63" i="13"/>
  <c r="X63" i="13"/>
  <c r="W63" i="13"/>
  <c r="V63" i="13"/>
  <c r="Y62" i="13"/>
  <c r="W62" i="13"/>
  <c r="V62" i="13"/>
  <c r="Y61" i="13"/>
  <c r="X61" i="13"/>
  <c r="W61" i="13"/>
  <c r="V61" i="13"/>
  <c r="Y60" i="13"/>
  <c r="W60" i="13"/>
  <c r="V60" i="13"/>
  <c r="Y59" i="13"/>
  <c r="W59" i="13"/>
  <c r="V59" i="13"/>
  <c r="Y58" i="13"/>
  <c r="W58" i="13"/>
  <c r="V58" i="13"/>
  <c r="Y57" i="13"/>
  <c r="X57" i="13"/>
  <c r="W57" i="13"/>
  <c r="V57" i="13"/>
  <c r="Y56" i="13"/>
  <c r="X56" i="13"/>
  <c r="W56" i="13"/>
  <c r="V56" i="13"/>
  <c r="Y55" i="13"/>
  <c r="W55" i="13"/>
  <c r="V55" i="13"/>
  <c r="Y54" i="13"/>
  <c r="W54" i="13"/>
  <c r="V54" i="13"/>
  <c r="Y53" i="13"/>
  <c r="X53" i="13"/>
  <c r="W53" i="13"/>
  <c r="V53" i="13"/>
  <c r="Y52" i="13"/>
  <c r="X52" i="13"/>
  <c r="W52" i="13"/>
  <c r="V52" i="13"/>
  <c r="Y51" i="13"/>
  <c r="W51" i="13"/>
  <c r="V51" i="13"/>
  <c r="Y50" i="13"/>
  <c r="W50" i="13"/>
  <c r="V50" i="13"/>
  <c r="Y49" i="13"/>
  <c r="W49" i="13"/>
  <c r="V49" i="13"/>
  <c r="Y48" i="13"/>
  <c r="X48" i="13"/>
  <c r="W48" i="13"/>
  <c r="V48" i="13"/>
  <c r="Y47" i="13"/>
  <c r="X47" i="13"/>
  <c r="W47" i="13"/>
  <c r="V47" i="13"/>
  <c r="Y46" i="13"/>
  <c r="W46" i="13"/>
  <c r="V46" i="13"/>
  <c r="Y45" i="13"/>
  <c r="X45" i="13"/>
  <c r="W45" i="13"/>
  <c r="V45" i="13"/>
  <c r="Y44" i="13"/>
  <c r="W44" i="13"/>
  <c r="V44" i="13"/>
  <c r="Y43" i="13"/>
  <c r="W43" i="13"/>
  <c r="V43" i="13"/>
  <c r="Y42" i="13"/>
  <c r="X42" i="13"/>
  <c r="W42" i="13"/>
  <c r="V42" i="13"/>
  <c r="Y41" i="13"/>
  <c r="W41" i="13"/>
  <c r="V41" i="13"/>
  <c r="Y40" i="13"/>
  <c r="X40" i="13"/>
  <c r="W40" i="13"/>
  <c r="V40" i="13"/>
  <c r="Y39" i="13"/>
  <c r="W39" i="13"/>
  <c r="V39" i="13"/>
  <c r="Y38" i="13"/>
  <c r="W38" i="13"/>
  <c r="V38" i="13"/>
  <c r="Y37" i="13"/>
  <c r="W37" i="13"/>
  <c r="V37" i="13"/>
  <c r="Y36" i="13"/>
  <c r="X36" i="13"/>
  <c r="W36" i="13"/>
  <c r="V36" i="13"/>
  <c r="Y35" i="13"/>
  <c r="W35" i="13"/>
  <c r="V35" i="13"/>
  <c r="Y34" i="13"/>
  <c r="X34" i="13"/>
  <c r="W34" i="13"/>
  <c r="V34" i="13"/>
  <c r="Y33" i="13"/>
  <c r="X33" i="13"/>
  <c r="W33" i="13"/>
  <c r="V33" i="13"/>
  <c r="Y32" i="13"/>
  <c r="X32" i="13"/>
  <c r="W32" i="13"/>
  <c r="V32" i="13"/>
  <c r="Y31" i="13"/>
  <c r="W31" i="13"/>
  <c r="V31" i="13"/>
  <c r="Y30" i="13"/>
  <c r="X30" i="13"/>
  <c r="W30" i="13"/>
  <c r="V30" i="13"/>
  <c r="Y29" i="13"/>
  <c r="X29" i="13"/>
  <c r="W29" i="13"/>
  <c r="V29" i="13"/>
  <c r="Y28" i="13"/>
  <c r="W28" i="13"/>
  <c r="V28" i="13"/>
  <c r="Y27" i="13"/>
  <c r="W27" i="13"/>
  <c r="V27" i="13"/>
  <c r="Y26" i="13"/>
  <c r="W26" i="13"/>
  <c r="V26" i="13"/>
  <c r="Y25" i="13"/>
  <c r="X25" i="13"/>
  <c r="W25" i="13"/>
  <c r="V25" i="13"/>
  <c r="Y24" i="13"/>
  <c r="X24" i="13"/>
  <c r="W24" i="13"/>
  <c r="V24" i="13"/>
  <c r="Y23" i="13"/>
  <c r="W23" i="13"/>
  <c r="V23" i="13"/>
  <c r="Y22" i="13"/>
  <c r="X22" i="13"/>
  <c r="W22" i="13"/>
  <c r="V22" i="13"/>
  <c r="Y21" i="13"/>
  <c r="X21" i="13"/>
  <c r="W21" i="13"/>
  <c r="V21" i="13"/>
  <c r="Y20" i="13"/>
  <c r="X20" i="13"/>
  <c r="W20" i="13"/>
  <c r="V20" i="13"/>
  <c r="Y19" i="13"/>
  <c r="W19" i="13"/>
  <c r="V19" i="13"/>
  <c r="Y18" i="13"/>
  <c r="W18" i="13"/>
  <c r="V18" i="13"/>
  <c r="Y17" i="13"/>
  <c r="W17" i="13"/>
  <c r="V17" i="13"/>
  <c r="Y16" i="13"/>
  <c r="X16" i="13"/>
  <c r="W16" i="13"/>
  <c r="V16" i="13"/>
  <c r="Y15" i="13"/>
  <c r="X15" i="13"/>
  <c r="W15" i="13"/>
  <c r="V15" i="13"/>
  <c r="Y14" i="13"/>
  <c r="X14" i="13"/>
  <c r="W14" i="13"/>
  <c r="V14" i="13"/>
  <c r="Y13" i="13"/>
  <c r="W13" i="13"/>
  <c r="V13" i="13"/>
  <c r="Y12" i="13"/>
  <c r="X12" i="13"/>
  <c r="W12" i="13"/>
  <c r="V12" i="13"/>
  <c r="Y11" i="13"/>
  <c r="X11" i="13"/>
  <c r="W11" i="13"/>
  <c r="V11" i="13"/>
  <c r="Y10" i="13"/>
  <c r="X10" i="13"/>
  <c r="W10" i="13"/>
  <c r="V10" i="13"/>
  <c r="Y9" i="13"/>
  <c r="W9" i="13"/>
  <c r="V9" i="13"/>
  <c r="Y8" i="13"/>
  <c r="W8" i="13"/>
  <c r="V8" i="13"/>
  <c r="Y7" i="13"/>
  <c r="X7" i="13"/>
  <c r="W7" i="13"/>
  <c r="V7" i="13"/>
  <c r="X6" i="13"/>
  <c r="W6" i="13"/>
  <c r="V6" i="13"/>
  <c r="S122" i="13"/>
  <c r="R122" i="13"/>
  <c r="S121" i="13"/>
  <c r="R121" i="13"/>
  <c r="Q121" i="13"/>
  <c r="P121" i="13"/>
  <c r="S120" i="13"/>
  <c r="R120" i="13"/>
  <c r="Q120" i="13"/>
  <c r="P120" i="13"/>
  <c r="S119" i="13"/>
  <c r="R119" i="13"/>
  <c r="Q119" i="13"/>
  <c r="P119" i="13"/>
  <c r="S118" i="13"/>
  <c r="Q118" i="13"/>
  <c r="P118" i="13"/>
  <c r="S117" i="13"/>
  <c r="Q117" i="13"/>
  <c r="P117" i="13"/>
  <c r="S116" i="13"/>
  <c r="R116" i="13"/>
  <c r="Q116" i="13"/>
  <c r="P116" i="13"/>
  <c r="S115" i="13"/>
  <c r="Q115" i="13"/>
  <c r="P115" i="13"/>
  <c r="S114" i="13"/>
  <c r="Q114" i="13"/>
  <c r="P114" i="13"/>
  <c r="S113" i="13"/>
  <c r="R113" i="13"/>
  <c r="Q113" i="13"/>
  <c r="P113" i="13"/>
  <c r="S112" i="13"/>
  <c r="R112" i="13"/>
  <c r="S111" i="13"/>
  <c r="R111" i="13"/>
  <c r="S110" i="13"/>
  <c r="Q110" i="13"/>
  <c r="S109" i="13"/>
  <c r="R109" i="13"/>
  <c r="Q109" i="13"/>
  <c r="P109" i="13"/>
  <c r="S108" i="13"/>
  <c r="R108" i="13"/>
  <c r="Q108" i="13"/>
  <c r="P108" i="13"/>
  <c r="S107" i="13"/>
  <c r="R107" i="13"/>
  <c r="Q107" i="13"/>
  <c r="P107" i="13"/>
  <c r="S106" i="13"/>
  <c r="R106" i="13"/>
  <c r="Q106" i="13"/>
  <c r="P106" i="13"/>
  <c r="S105" i="13"/>
  <c r="Q105" i="13"/>
  <c r="P105" i="13"/>
  <c r="S104" i="13"/>
  <c r="Q104" i="13"/>
  <c r="P104" i="13"/>
  <c r="S103" i="13"/>
  <c r="Q103" i="13"/>
  <c r="P103" i="13"/>
  <c r="S102" i="13"/>
  <c r="R102" i="13"/>
  <c r="Q102" i="13"/>
  <c r="P102" i="13"/>
  <c r="S101" i="13"/>
  <c r="Q101" i="13"/>
  <c r="P101" i="13"/>
  <c r="S100" i="13"/>
  <c r="R100" i="13"/>
  <c r="Q100" i="13"/>
  <c r="P100" i="13"/>
  <c r="S99" i="13"/>
  <c r="Q99" i="13"/>
  <c r="P99" i="13"/>
  <c r="S98" i="13"/>
  <c r="Q98" i="13"/>
  <c r="P98" i="13"/>
  <c r="S97" i="13"/>
  <c r="Q97" i="13"/>
  <c r="P97" i="13"/>
  <c r="S96" i="13"/>
  <c r="Q96" i="13"/>
  <c r="P96" i="13"/>
  <c r="S95" i="13"/>
  <c r="R95" i="13"/>
  <c r="Q95" i="13"/>
  <c r="P95" i="13"/>
  <c r="S94" i="13"/>
  <c r="R94" i="13"/>
  <c r="Q94" i="13"/>
  <c r="P94" i="13"/>
  <c r="S93" i="13"/>
  <c r="Q93" i="13"/>
  <c r="P93" i="13"/>
  <c r="S92" i="13"/>
  <c r="R92" i="13"/>
  <c r="Q92" i="13"/>
  <c r="P92" i="13"/>
  <c r="S91" i="13"/>
  <c r="R91" i="13"/>
  <c r="Q91" i="13"/>
  <c r="P91" i="13"/>
  <c r="S90" i="13"/>
  <c r="R90" i="13"/>
  <c r="Q90" i="13"/>
  <c r="P90" i="13"/>
  <c r="S89" i="13"/>
  <c r="R89" i="13"/>
  <c r="Q89" i="13"/>
  <c r="P89" i="13"/>
  <c r="S88" i="13"/>
  <c r="Q88" i="13"/>
  <c r="P88" i="13"/>
  <c r="S87" i="13"/>
  <c r="Q87" i="13"/>
  <c r="P87" i="13"/>
  <c r="S86" i="13"/>
  <c r="Q86" i="13"/>
  <c r="P86" i="13"/>
  <c r="S85" i="13"/>
  <c r="Q85" i="13"/>
  <c r="P85" i="13"/>
  <c r="S84" i="13"/>
  <c r="Q84" i="13"/>
  <c r="P84" i="13"/>
  <c r="S83" i="13"/>
  <c r="R83" i="13"/>
  <c r="Q83" i="13"/>
  <c r="P83" i="13"/>
  <c r="S82" i="13"/>
  <c r="R82" i="13"/>
  <c r="Q82" i="13"/>
  <c r="P82" i="13"/>
  <c r="S80" i="13"/>
  <c r="Q80" i="13"/>
  <c r="P80" i="13"/>
  <c r="S79" i="13"/>
  <c r="Q79" i="13"/>
  <c r="P79" i="13"/>
  <c r="S78" i="13"/>
  <c r="Q78" i="13"/>
  <c r="P78" i="13"/>
  <c r="S77" i="13"/>
  <c r="R77" i="13"/>
  <c r="Q77" i="13"/>
  <c r="P77" i="13"/>
  <c r="S76" i="13"/>
  <c r="R76" i="13"/>
  <c r="Q76" i="13"/>
  <c r="P76" i="13"/>
  <c r="S75" i="13"/>
  <c r="R75" i="13"/>
  <c r="Q75" i="13"/>
  <c r="P75" i="13"/>
  <c r="S74" i="13"/>
  <c r="Q74" i="13"/>
  <c r="P74" i="13"/>
  <c r="S73" i="13"/>
  <c r="Q73" i="13"/>
  <c r="P73" i="13"/>
  <c r="S72" i="13"/>
  <c r="R72" i="13"/>
  <c r="Q72" i="13"/>
  <c r="P72" i="13"/>
  <c r="S71" i="13"/>
  <c r="Q71" i="13"/>
  <c r="P71" i="13"/>
  <c r="S70" i="13"/>
  <c r="Q70" i="13"/>
  <c r="P70" i="13"/>
  <c r="S69" i="13"/>
  <c r="R69" i="13"/>
  <c r="Q69" i="13"/>
  <c r="P69" i="13"/>
  <c r="S68" i="13"/>
  <c r="R68" i="13"/>
  <c r="Q68" i="13"/>
  <c r="P68" i="13"/>
  <c r="S67" i="13"/>
  <c r="R67" i="13"/>
  <c r="Q67" i="13"/>
  <c r="P67" i="13"/>
  <c r="S66" i="13"/>
  <c r="R66" i="13"/>
  <c r="Q66" i="13"/>
  <c r="P66" i="13"/>
  <c r="S65" i="13"/>
  <c r="R65" i="13"/>
  <c r="Q65" i="13"/>
  <c r="P65" i="13"/>
  <c r="S64" i="13"/>
  <c r="R64" i="13"/>
  <c r="Q64" i="13"/>
  <c r="P64" i="13"/>
  <c r="S63" i="13"/>
  <c r="R63" i="13"/>
  <c r="Q63" i="13"/>
  <c r="P63" i="13"/>
  <c r="S62" i="13"/>
  <c r="Q62" i="13"/>
  <c r="P62" i="13"/>
  <c r="S61" i="13"/>
  <c r="R61" i="13"/>
  <c r="Q61" i="13"/>
  <c r="P61" i="13"/>
  <c r="S60" i="13"/>
  <c r="Q60" i="13"/>
  <c r="P60" i="13"/>
  <c r="S59" i="13"/>
  <c r="Q59" i="13"/>
  <c r="P59" i="13"/>
  <c r="S58" i="13"/>
  <c r="Q58" i="13"/>
  <c r="P58" i="13"/>
  <c r="S57" i="13"/>
  <c r="R57" i="13"/>
  <c r="Q57" i="13"/>
  <c r="P57" i="13"/>
  <c r="S56" i="13"/>
  <c r="R56" i="13"/>
  <c r="Q56" i="13"/>
  <c r="P56" i="13"/>
  <c r="S55" i="13"/>
  <c r="Q55" i="13"/>
  <c r="P55" i="13"/>
  <c r="S54" i="13"/>
  <c r="Q54" i="13"/>
  <c r="P54" i="13"/>
  <c r="S53" i="13"/>
  <c r="R53" i="13"/>
  <c r="Q53" i="13"/>
  <c r="P53" i="13"/>
  <c r="S52" i="13"/>
  <c r="R52" i="13"/>
  <c r="Q52" i="13"/>
  <c r="P52" i="13"/>
  <c r="S51" i="13"/>
  <c r="Q51" i="13"/>
  <c r="P51" i="13"/>
  <c r="S50" i="13"/>
  <c r="Q50" i="13"/>
  <c r="P50" i="13"/>
  <c r="S49" i="13"/>
  <c r="Q49" i="13"/>
  <c r="P49" i="13"/>
  <c r="S48" i="13"/>
  <c r="R48" i="13"/>
  <c r="Q48" i="13"/>
  <c r="P48" i="13"/>
  <c r="S47" i="13"/>
  <c r="R47" i="13"/>
  <c r="Q47" i="13"/>
  <c r="P47" i="13"/>
  <c r="S46" i="13"/>
  <c r="Q46" i="13"/>
  <c r="P46" i="13"/>
  <c r="S45" i="13"/>
  <c r="R45" i="13"/>
  <c r="Q45" i="13"/>
  <c r="P45" i="13"/>
  <c r="S44" i="13"/>
  <c r="Q44" i="13"/>
  <c r="P44" i="13"/>
  <c r="S43" i="13"/>
  <c r="Q43" i="13"/>
  <c r="P43" i="13"/>
  <c r="S42" i="13"/>
  <c r="R42" i="13"/>
  <c r="Q42" i="13"/>
  <c r="P42" i="13"/>
  <c r="S41" i="13"/>
  <c r="Q41" i="13"/>
  <c r="P41" i="13"/>
  <c r="S40" i="13"/>
  <c r="R40" i="13"/>
  <c r="Q40" i="13"/>
  <c r="P40" i="13"/>
  <c r="S39" i="13"/>
  <c r="Q39" i="13"/>
  <c r="P39" i="13"/>
  <c r="S38" i="13"/>
  <c r="Q38" i="13"/>
  <c r="P38" i="13"/>
  <c r="S37" i="13"/>
  <c r="Q37" i="13"/>
  <c r="P37" i="13"/>
  <c r="S36" i="13"/>
  <c r="R36" i="13"/>
  <c r="Q36" i="13"/>
  <c r="P36" i="13"/>
  <c r="S35" i="13"/>
  <c r="Q35" i="13"/>
  <c r="P35" i="13"/>
  <c r="S34" i="13"/>
  <c r="R34" i="13"/>
  <c r="Q34" i="13"/>
  <c r="P34" i="13"/>
  <c r="S33" i="13"/>
  <c r="R33" i="13"/>
  <c r="Q33" i="13"/>
  <c r="P33" i="13"/>
  <c r="S32" i="13"/>
  <c r="R32" i="13"/>
  <c r="Q32" i="13"/>
  <c r="P32" i="13"/>
  <c r="S31" i="13"/>
  <c r="Q31" i="13"/>
  <c r="P31" i="13"/>
  <c r="S30" i="13"/>
  <c r="R30" i="13"/>
  <c r="Q30" i="13"/>
  <c r="P30" i="13"/>
  <c r="S29" i="13"/>
  <c r="R29" i="13"/>
  <c r="Q29" i="13"/>
  <c r="P29" i="13"/>
  <c r="S28" i="13"/>
  <c r="Q28" i="13"/>
  <c r="P28" i="13"/>
  <c r="S27" i="13"/>
  <c r="Q27" i="13"/>
  <c r="P27" i="13"/>
  <c r="S26" i="13"/>
  <c r="Q26" i="13"/>
  <c r="P26" i="13"/>
  <c r="S25" i="13"/>
  <c r="R25" i="13"/>
  <c r="Q25" i="13"/>
  <c r="P25" i="13"/>
  <c r="S24" i="13"/>
  <c r="R24" i="13"/>
  <c r="Q24" i="13"/>
  <c r="P24" i="13"/>
  <c r="S23" i="13"/>
  <c r="Q23" i="13"/>
  <c r="P23" i="13"/>
  <c r="S22" i="13"/>
  <c r="R22" i="13"/>
  <c r="Q22" i="13"/>
  <c r="P22" i="13"/>
  <c r="S21" i="13"/>
  <c r="R21" i="13"/>
  <c r="Q21" i="13"/>
  <c r="P21" i="13"/>
  <c r="S20" i="13"/>
  <c r="R20" i="13"/>
  <c r="Q20" i="13"/>
  <c r="P20" i="13"/>
  <c r="S19" i="13"/>
  <c r="Q19" i="13"/>
  <c r="P19" i="13"/>
  <c r="S18" i="13"/>
  <c r="Q18" i="13"/>
  <c r="P18" i="13"/>
  <c r="S17" i="13"/>
  <c r="Q17" i="13"/>
  <c r="P17" i="13"/>
  <c r="S16" i="13"/>
  <c r="R16" i="13"/>
  <c r="Q16" i="13"/>
  <c r="P16" i="13"/>
  <c r="S15" i="13"/>
  <c r="R15" i="13"/>
  <c r="Q15" i="13"/>
  <c r="P15" i="13"/>
  <c r="S14" i="13"/>
  <c r="R14" i="13"/>
  <c r="Q14" i="13"/>
  <c r="P14" i="13"/>
  <c r="S13" i="13"/>
  <c r="Q13" i="13"/>
  <c r="P13" i="13"/>
  <c r="S12" i="13"/>
  <c r="R12" i="13"/>
  <c r="Q12" i="13"/>
  <c r="P12" i="13"/>
  <c r="S11" i="13"/>
  <c r="R11" i="13"/>
  <c r="Q11" i="13"/>
  <c r="P11" i="13"/>
  <c r="S10" i="13"/>
  <c r="R10" i="13"/>
  <c r="Q10" i="13"/>
  <c r="P10" i="13"/>
  <c r="S9" i="13"/>
  <c r="Q9" i="13"/>
  <c r="P9" i="13"/>
  <c r="S8" i="13"/>
  <c r="Q8" i="13"/>
  <c r="P8" i="13"/>
  <c r="S7" i="13"/>
  <c r="R7" i="13"/>
  <c r="Q7" i="13"/>
  <c r="P7" i="13"/>
  <c r="S6" i="13"/>
  <c r="R6" i="13"/>
  <c r="Q6" i="13"/>
  <c r="P6" i="13"/>
  <c r="M122" i="13"/>
  <c r="L122" i="13"/>
  <c r="M121" i="13"/>
  <c r="L121" i="13"/>
  <c r="K121" i="13"/>
  <c r="J121" i="13"/>
  <c r="M120" i="13"/>
  <c r="L120" i="13"/>
  <c r="K120" i="13"/>
  <c r="J120" i="13"/>
  <c r="M119" i="13"/>
  <c r="L119" i="13"/>
  <c r="K119" i="13"/>
  <c r="J119" i="13"/>
  <c r="M118" i="13"/>
  <c r="K118" i="13"/>
  <c r="J118" i="13"/>
  <c r="M117" i="13"/>
  <c r="K117" i="13"/>
  <c r="J117" i="13"/>
  <c r="M116" i="13"/>
  <c r="L116" i="13"/>
  <c r="K116" i="13"/>
  <c r="J116" i="13"/>
  <c r="M115" i="13"/>
  <c r="K115" i="13"/>
  <c r="J115" i="13"/>
  <c r="M114" i="13"/>
  <c r="K114" i="13"/>
  <c r="J114" i="13"/>
  <c r="M113" i="13"/>
  <c r="L113" i="13"/>
  <c r="K113" i="13"/>
  <c r="M112" i="13"/>
  <c r="L112" i="13"/>
  <c r="M111" i="13"/>
  <c r="L111" i="13"/>
  <c r="M110" i="13"/>
  <c r="K110" i="13"/>
  <c r="M109" i="13"/>
  <c r="L109" i="13"/>
  <c r="K109" i="13"/>
  <c r="J109" i="13"/>
  <c r="M108" i="13"/>
  <c r="L108" i="13"/>
  <c r="K108" i="13"/>
  <c r="J108" i="13"/>
  <c r="M107" i="13"/>
  <c r="L107" i="13"/>
  <c r="K107" i="13"/>
  <c r="J107" i="13"/>
  <c r="M106" i="13"/>
  <c r="L106" i="13"/>
  <c r="K106" i="13"/>
  <c r="J106" i="13"/>
  <c r="M105" i="13"/>
  <c r="K105" i="13"/>
  <c r="J105" i="13"/>
  <c r="M104" i="13"/>
  <c r="K104" i="13"/>
  <c r="J104" i="13"/>
  <c r="M103" i="13"/>
  <c r="K103" i="13"/>
  <c r="J103" i="13"/>
  <c r="M102" i="13"/>
  <c r="L102" i="13"/>
  <c r="K102" i="13"/>
  <c r="J102" i="13"/>
  <c r="M101" i="13"/>
  <c r="K101" i="13"/>
  <c r="J101" i="13"/>
  <c r="M100" i="13"/>
  <c r="L100" i="13"/>
  <c r="K100" i="13"/>
  <c r="J100" i="13"/>
  <c r="M99" i="13"/>
  <c r="K99" i="13"/>
  <c r="J99" i="13"/>
  <c r="M98" i="13"/>
  <c r="K98" i="13"/>
  <c r="J98" i="13"/>
  <c r="M97" i="13"/>
  <c r="K97" i="13"/>
  <c r="J97" i="13"/>
  <c r="M96" i="13"/>
  <c r="K96" i="13"/>
  <c r="J96" i="13"/>
  <c r="M95" i="13"/>
  <c r="L95" i="13"/>
  <c r="K95" i="13"/>
  <c r="J95" i="13"/>
  <c r="M94" i="13"/>
  <c r="L94" i="13"/>
  <c r="K94" i="13"/>
  <c r="J94" i="13"/>
  <c r="M93" i="13"/>
  <c r="K93" i="13"/>
  <c r="J93" i="13"/>
  <c r="M92" i="13"/>
  <c r="L92" i="13"/>
  <c r="K92" i="13"/>
  <c r="J92" i="13"/>
  <c r="M91" i="13"/>
  <c r="L91" i="13"/>
  <c r="K91" i="13"/>
  <c r="J91" i="13"/>
  <c r="M90" i="13"/>
  <c r="L90" i="13"/>
  <c r="K90" i="13"/>
  <c r="J90" i="13"/>
  <c r="M89" i="13"/>
  <c r="L89" i="13"/>
  <c r="K89" i="13"/>
  <c r="J89" i="13"/>
  <c r="M88" i="13"/>
  <c r="K88" i="13"/>
  <c r="J88" i="13"/>
  <c r="M87" i="13"/>
  <c r="K87" i="13"/>
  <c r="J87" i="13"/>
  <c r="M86" i="13"/>
  <c r="K86" i="13"/>
  <c r="J86" i="13"/>
  <c r="M85" i="13"/>
  <c r="K85" i="13"/>
  <c r="J85" i="13"/>
  <c r="M84" i="13"/>
  <c r="K84" i="13"/>
  <c r="J84" i="13"/>
  <c r="M83" i="13"/>
  <c r="L83" i="13"/>
  <c r="K83" i="13"/>
  <c r="J83" i="13"/>
  <c r="L82" i="13"/>
  <c r="K82" i="13"/>
  <c r="J82" i="13"/>
  <c r="M80" i="13"/>
  <c r="K80" i="13"/>
  <c r="J80" i="13"/>
  <c r="M79" i="13"/>
  <c r="K79" i="13"/>
  <c r="J79" i="13"/>
  <c r="M78" i="13"/>
  <c r="K78" i="13"/>
  <c r="J78" i="13"/>
  <c r="M77" i="13"/>
  <c r="L77" i="13"/>
  <c r="K77" i="13"/>
  <c r="J77" i="13"/>
  <c r="M76" i="13"/>
  <c r="L76" i="13"/>
  <c r="K76" i="13"/>
  <c r="J76" i="13"/>
  <c r="M75" i="13"/>
  <c r="L75" i="13"/>
  <c r="K75" i="13"/>
  <c r="J75" i="13"/>
  <c r="M74" i="13"/>
  <c r="K74" i="13"/>
  <c r="J74" i="13"/>
  <c r="M73" i="13"/>
  <c r="K73" i="13"/>
  <c r="J73" i="13"/>
  <c r="M72" i="13"/>
  <c r="L72" i="13"/>
  <c r="K72" i="13"/>
  <c r="J72" i="13"/>
  <c r="M71" i="13"/>
  <c r="K71" i="13"/>
  <c r="J71" i="13"/>
  <c r="M70" i="13"/>
  <c r="K70" i="13"/>
  <c r="J70" i="13"/>
  <c r="M69" i="13"/>
  <c r="L69" i="13"/>
  <c r="K69" i="13"/>
  <c r="J69" i="13"/>
  <c r="M68" i="13"/>
  <c r="L68" i="13"/>
  <c r="K68" i="13"/>
  <c r="J68" i="13"/>
  <c r="M67" i="13"/>
  <c r="L67" i="13"/>
  <c r="K67" i="13"/>
  <c r="J67" i="13"/>
  <c r="M66" i="13"/>
  <c r="L66" i="13"/>
  <c r="K66" i="13"/>
  <c r="J66" i="13"/>
  <c r="M65" i="13"/>
  <c r="L65" i="13"/>
  <c r="K65" i="13"/>
  <c r="J65" i="13"/>
  <c r="M64" i="13"/>
  <c r="L64" i="13"/>
  <c r="K64" i="13"/>
  <c r="J64" i="13"/>
  <c r="M63" i="13"/>
  <c r="L63" i="13"/>
  <c r="K63" i="13"/>
  <c r="J63" i="13"/>
  <c r="M62" i="13"/>
  <c r="K62" i="13"/>
  <c r="J62" i="13"/>
  <c r="M61" i="13"/>
  <c r="L61" i="13"/>
  <c r="K61" i="13"/>
  <c r="J61" i="13"/>
  <c r="M60" i="13"/>
  <c r="K60" i="13"/>
  <c r="J60" i="13"/>
  <c r="M59" i="13"/>
  <c r="K59" i="13"/>
  <c r="J59" i="13"/>
  <c r="M58" i="13"/>
  <c r="K58" i="13"/>
  <c r="J58" i="13"/>
  <c r="M57" i="13"/>
  <c r="L57" i="13"/>
  <c r="K57" i="13"/>
  <c r="J57" i="13"/>
  <c r="M56" i="13"/>
  <c r="L56" i="13"/>
  <c r="K56" i="13"/>
  <c r="J56" i="13"/>
  <c r="M55" i="13"/>
  <c r="K55" i="13"/>
  <c r="J55" i="13"/>
  <c r="M54" i="13"/>
  <c r="K54" i="13"/>
  <c r="J54" i="13"/>
  <c r="M53" i="13"/>
  <c r="L53" i="13"/>
  <c r="K53" i="13"/>
  <c r="J53" i="13"/>
  <c r="M52" i="13"/>
  <c r="L52" i="13"/>
  <c r="K52" i="13"/>
  <c r="J52" i="13"/>
  <c r="M51" i="13"/>
  <c r="K51" i="13"/>
  <c r="J51" i="13"/>
  <c r="M50" i="13"/>
  <c r="K50" i="13"/>
  <c r="J50" i="13"/>
  <c r="M49" i="13"/>
  <c r="K49" i="13"/>
  <c r="J49" i="13"/>
  <c r="M48" i="13"/>
  <c r="L48" i="13"/>
  <c r="K48" i="13"/>
  <c r="J48" i="13"/>
  <c r="M47" i="13"/>
  <c r="L47" i="13"/>
  <c r="K47" i="13"/>
  <c r="J47" i="13"/>
  <c r="M46" i="13"/>
  <c r="K46" i="13"/>
  <c r="J46" i="13"/>
  <c r="M45" i="13"/>
  <c r="L45" i="13"/>
  <c r="K45" i="13"/>
  <c r="J45" i="13"/>
  <c r="M44" i="13"/>
  <c r="K44" i="13"/>
  <c r="J44" i="13"/>
  <c r="M43" i="13"/>
  <c r="K43" i="13"/>
  <c r="J43" i="13"/>
  <c r="M42" i="13"/>
  <c r="L42" i="13"/>
  <c r="K42" i="13"/>
  <c r="J42" i="13"/>
  <c r="M41" i="13"/>
  <c r="K41" i="13"/>
  <c r="J41" i="13"/>
  <c r="M40" i="13"/>
  <c r="L40" i="13"/>
  <c r="K40" i="13"/>
  <c r="J40" i="13"/>
  <c r="M39" i="13"/>
  <c r="K39" i="13"/>
  <c r="J39" i="13"/>
  <c r="M38" i="13"/>
  <c r="K38" i="13"/>
  <c r="J38" i="13"/>
  <c r="M37" i="13"/>
  <c r="K37" i="13"/>
  <c r="J37" i="13"/>
  <c r="M36" i="13"/>
  <c r="L36" i="13"/>
  <c r="K36" i="13"/>
  <c r="J36" i="13"/>
  <c r="M35" i="13"/>
  <c r="K35" i="13"/>
  <c r="J35" i="13"/>
  <c r="M34" i="13"/>
  <c r="L34" i="13"/>
  <c r="K34" i="13"/>
  <c r="J34" i="13"/>
  <c r="M33" i="13"/>
  <c r="L33" i="13"/>
  <c r="K33" i="13"/>
  <c r="J33" i="13"/>
  <c r="M32" i="13"/>
  <c r="L32" i="13"/>
  <c r="K32" i="13"/>
  <c r="J32" i="13"/>
  <c r="M31" i="13"/>
  <c r="K31" i="13"/>
  <c r="J31" i="13"/>
  <c r="M30" i="13"/>
  <c r="L30" i="13"/>
  <c r="K30" i="13"/>
  <c r="J30" i="13"/>
  <c r="M29" i="13"/>
  <c r="L29" i="13"/>
  <c r="K29" i="13"/>
  <c r="J29" i="13"/>
  <c r="M28" i="13"/>
  <c r="K28" i="13"/>
  <c r="J28" i="13"/>
  <c r="M27" i="13"/>
  <c r="K27" i="13"/>
  <c r="J27" i="13"/>
  <c r="M26" i="13"/>
  <c r="K26" i="13"/>
  <c r="J26" i="13"/>
  <c r="M25" i="13"/>
  <c r="L25" i="13"/>
  <c r="K25" i="13"/>
  <c r="J25" i="13"/>
  <c r="M24" i="13"/>
  <c r="L24" i="13"/>
  <c r="K24" i="13"/>
  <c r="J24" i="13"/>
  <c r="M23" i="13"/>
  <c r="K23" i="13"/>
  <c r="J23" i="13"/>
  <c r="M22" i="13"/>
  <c r="L22" i="13"/>
  <c r="K22" i="13"/>
  <c r="J22" i="13"/>
  <c r="M21" i="13"/>
  <c r="L21" i="13"/>
  <c r="K21" i="13"/>
  <c r="J21" i="13"/>
  <c r="M20" i="13"/>
  <c r="L20" i="13"/>
  <c r="K20" i="13"/>
  <c r="J20" i="13"/>
  <c r="M19" i="13"/>
  <c r="K19" i="13"/>
  <c r="J19" i="13"/>
  <c r="M18" i="13"/>
  <c r="K18" i="13"/>
  <c r="J18" i="13"/>
  <c r="M17" i="13"/>
  <c r="K17" i="13"/>
  <c r="J17" i="13"/>
  <c r="M16" i="13"/>
  <c r="L16" i="13"/>
  <c r="K16" i="13"/>
  <c r="J16" i="13"/>
  <c r="M15" i="13"/>
  <c r="L15" i="13"/>
  <c r="K15" i="13"/>
  <c r="J15" i="13"/>
  <c r="M14" i="13"/>
  <c r="L14" i="13"/>
  <c r="K14" i="13"/>
  <c r="J14" i="13"/>
  <c r="M13" i="13"/>
  <c r="K13" i="13"/>
  <c r="J13" i="13"/>
  <c r="M12" i="13"/>
  <c r="L12" i="13"/>
  <c r="K12" i="13"/>
  <c r="J12" i="13"/>
  <c r="M11" i="13"/>
  <c r="L11" i="13"/>
  <c r="K11" i="13"/>
  <c r="J11" i="13"/>
  <c r="M10" i="13"/>
  <c r="L10" i="13"/>
  <c r="K10" i="13"/>
  <c r="J10" i="13"/>
  <c r="M9" i="13"/>
  <c r="K9" i="13"/>
  <c r="J9" i="13"/>
  <c r="M8" i="13"/>
  <c r="K8" i="13"/>
  <c r="J8" i="13"/>
  <c r="M7" i="13"/>
  <c r="L7" i="13"/>
  <c r="K7" i="13"/>
  <c r="J7" i="13"/>
  <c r="L6" i="13"/>
  <c r="K6" i="13"/>
  <c r="G122" i="13"/>
  <c r="F122" i="13"/>
  <c r="G121" i="13"/>
  <c r="F121" i="13"/>
  <c r="E121" i="13"/>
  <c r="D121" i="13"/>
  <c r="G120" i="13"/>
  <c r="F120" i="13"/>
  <c r="E120" i="13"/>
  <c r="D120" i="13"/>
  <c r="G119" i="13"/>
  <c r="F119" i="13"/>
  <c r="E119" i="13"/>
  <c r="D119" i="13"/>
  <c r="G118" i="13"/>
  <c r="E118" i="13"/>
  <c r="D118" i="13"/>
  <c r="G117" i="13"/>
  <c r="E117" i="13"/>
  <c r="D117" i="13"/>
  <c r="G116" i="13"/>
  <c r="F116" i="13"/>
  <c r="E116" i="13"/>
  <c r="D116" i="13"/>
  <c r="G115" i="13"/>
  <c r="E115" i="13"/>
  <c r="D115" i="13"/>
  <c r="G114" i="13"/>
  <c r="E114" i="13"/>
  <c r="D114" i="13"/>
  <c r="G113" i="13"/>
  <c r="F113" i="13"/>
  <c r="E113" i="13"/>
  <c r="G112" i="13"/>
  <c r="F112" i="13"/>
  <c r="G111" i="13"/>
  <c r="F111" i="13"/>
  <c r="G110" i="13"/>
  <c r="E110" i="13"/>
  <c r="G109" i="13"/>
  <c r="F109" i="13"/>
  <c r="E109" i="13"/>
  <c r="D109" i="13"/>
  <c r="G108" i="13"/>
  <c r="F108" i="13"/>
  <c r="E108" i="13"/>
  <c r="D108" i="13"/>
  <c r="G107" i="13"/>
  <c r="F107" i="13"/>
  <c r="E107" i="13"/>
  <c r="D107" i="13"/>
  <c r="G106" i="13"/>
  <c r="F106" i="13"/>
  <c r="E106" i="13"/>
  <c r="D106" i="13"/>
  <c r="G105" i="13"/>
  <c r="E105" i="13"/>
  <c r="D105" i="13"/>
  <c r="G104" i="13"/>
  <c r="E104" i="13"/>
  <c r="D104" i="13"/>
  <c r="G103" i="13"/>
  <c r="E103" i="13"/>
  <c r="D103" i="13"/>
  <c r="G102" i="13"/>
  <c r="F102" i="13"/>
  <c r="E102" i="13"/>
  <c r="D102" i="13"/>
  <c r="G101" i="13"/>
  <c r="E101" i="13"/>
  <c r="D101" i="13"/>
  <c r="G100" i="13"/>
  <c r="F100" i="13"/>
  <c r="E100" i="13"/>
  <c r="D100" i="13"/>
  <c r="G99" i="13"/>
  <c r="E99" i="13"/>
  <c r="D99" i="13"/>
  <c r="G98" i="13"/>
  <c r="E98" i="13"/>
  <c r="D98" i="13"/>
  <c r="G97" i="13"/>
  <c r="E97" i="13"/>
  <c r="D97" i="13"/>
  <c r="G96" i="13"/>
  <c r="E96" i="13"/>
  <c r="D96" i="13"/>
  <c r="G95" i="13"/>
  <c r="F95" i="13"/>
  <c r="E95" i="13"/>
  <c r="D95" i="13"/>
  <c r="G94" i="13"/>
  <c r="F94" i="13"/>
  <c r="E94" i="13"/>
  <c r="D94" i="13"/>
  <c r="G93" i="13"/>
  <c r="E93" i="13"/>
  <c r="D93" i="13"/>
  <c r="G92" i="13"/>
  <c r="F92" i="13"/>
  <c r="E92" i="13"/>
  <c r="D92" i="13"/>
  <c r="G91" i="13"/>
  <c r="F91" i="13"/>
  <c r="E91" i="13"/>
  <c r="D91" i="13"/>
  <c r="G90" i="13"/>
  <c r="F90" i="13"/>
  <c r="E90" i="13"/>
  <c r="D90" i="13"/>
  <c r="G89" i="13"/>
  <c r="F89" i="13"/>
  <c r="E89" i="13"/>
  <c r="D89" i="13"/>
  <c r="G88" i="13"/>
  <c r="E88" i="13"/>
  <c r="D88" i="13"/>
  <c r="G87" i="13"/>
  <c r="E87" i="13"/>
  <c r="D87" i="13"/>
  <c r="G86" i="13"/>
  <c r="E86" i="13"/>
  <c r="D86" i="13"/>
  <c r="G85" i="13"/>
  <c r="E85" i="13"/>
  <c r="D85" i="13"/>
  <c r="G84" i="13"/>
  <c r="E84" i="13"/>
  <c r="D84" i="13"/>
  <c r="G83" i="13"/>
  <c r="F83" i="13"/>
  <c r="E83" i="13"/>
  <c r="D83" i="13"/>
  <c r="F82" i="13"/>
  <c r="E82" i="13"/>
  <c r="D82" i="13"/>
  <c r="G80" i="13"/>
  <c r="E80" i="13"/>
  <c r="D80" i="13"/>
  <c r="G79" i="13"/>
  <c r="E79" i="13"/>
  <c r="D79" i="13"/>
  <c r="G78" i="13"/>
  <c r="E78" i="13"/>
  <c r="D78" i="13"/>
  <c r="G77" i="13"/>
  <c r="F77" i="13"/>
  <c r="E77" i="13"/>
  <c r="D77" i="13"/>
  <c r="G76" i="13"/>
  <c r="F76" i="13"/>
  <c r="E76" i="13"/>
  <c r="D76" i="13"/>
  <c r="G75" i="13"/>
  <c r="F75" i="13"/>
  <c r="E75" i="13"/>
  <c r="D75" i="13"/>
  <c r="G74" i="13"/>
  <c r="E74" i="13"/>
  <c r="D74" i="13"/>
  <c r="G73" i="13"/>
  <c r="E73" i="13"/>
  <c r="D73" i="13"/>
  <c r="G72" i="13"/>
  <c r="F72" i="13"/>
  <c r="E72" i="13"/>
  <c r="D72" i="13"/>
  <c r="G71" i="13"/>
  <c r="E71" i="13"/>
  <c r="D71" i="13"/>
  <c r="G70" i="13"/>
  <c r="E70" i="13"/>
  <c r="D70" i="13"/>
  <c r="G69" i="13"/>
  <c r="F69" i="13"/>
  <c r="E69" i="13"/>
  <c r="D69" i="13"/>
  <c r="G68" i="13"/>
  <c r="F68" i="13"/>
  <c r="E68" i="13"/>
  <c r="D68" i="13"/>
  <c r="G67" i="13"/>
  <c r="F67" i="13"/>
  <c r="E67" i="13"/>
  <c r="G66" i="13"/>
  <c r="F66" i="13"/>
  <c r="E66" i="13"/>
  <c r="D66" i="13"/>
  <c r="G65" i="13"/>
  <c r="F65" i="13"/>
  <c r="E65" i="13"/>
  <c r="D65" i="13"/>
  <c r="G64" i="13"/>
  <c r="F64" i="13"/>
  <c r="E64" i="13"/>
  <c r="D64" i="13"/>
  <c r="G63" i="13"/>
  <c r="F63" i="13"/>
  <c r="E63" i="13"/>
  <c r="D63" i="13"/>
  <c r="G62" i="13"/>
  <c r="E62" i="13"/>
  <c r="D62" i="13"/>
  <c r="G61" i="13"/>
  <c r="F61" i="13"/>
  <c r="E61" i="13"/>
  <c r="D61" i="13"/>
  <c r="G60" i="13"/>
  <c r="E60" i="13"/>
  <c r="D60" i="13"/>
  <c r="G59" i="13"/>
  <c r="E59" i="13"/>
  <c r="D59" i="13"/>
  <c r="G58" i="13"/>
  <c r="E58" i="13"/>
  <c r="D58" i="13"/>
  <c r="G57" i="13"/>
  <c r="F57" i="13"/>
  <c r="E57" i="13"/>
  <c r="D57" i="13"/>
  <c r="G56" i="13"/>
  <c r="F56" i="13"/>
  <c r="E56" i="13"/>
  <c r="D56" i="13"/>
  <c r="G55" i="13"/>
  <c r="E55" i="13"/>
  <c r="D55" i="13"/>
  <c r="G54" i="13"/>
  <c r="E54" i="13"/>
  <c r="D54" i="13"/>
  <c r="G53" i="13"/>
  <c r="F53" i="13"/>
  <c r="E53" i="13"/>
  <c r="D53" i="13"/>
  <c r="G52" i="13"/>
  <c r="F52" i="13"/>
  <c r="E52" i="13"/>
  <c r="D52" i="13"/>
  <c r="G51" i="13"/>
  <c r="E51" i="13"/>
  <c r="D51" i="13"/>
  <c r="G50" i="13"/>
  <c r="E50" i="13"/>
  <c r="D50" i="13"/>
  <c r="G49" i="13"/>
  <c r="E49" i="13"/>
  <c r="D49" i="13"/>
  <c r="G48" i="13"/>
  <c r="F48" i="13"/>
  <c r="E48" i="13"/>
  <c r="D48" i="13"/>
  <c r="G47" i="13"/>
  <c r="F47" i="13"/>
  <c r="E47" i="13"/>
  <c r="D47" i="13"/>
  <c r="G46" i="13"/>
  <c r="E46" i="13"/>
  <c r="D46" i="13"/>
  <c r="G45" i="13"/>
  <c r="F45" i="13"/>
  <c r="E45" i="13"/>
  <c r="D45" i="13"/>
  <c r="G44" i="13"/>
  <c r="E44" i="13"/>
  <c r="D44" i="13"/>
  <c r="G43" i="13"/>
  <c r="E43" i="13"/>
  <c r="D43" i="13"/>
  <c r="G42" i="13"/>
  <c r="F42" i="13"/>
  <c r="E42" i="13"/>
  <c r="D42" i="13"/>
  <c r="G41" i="13"/>
  <c r="E41" i="13"/>
  <c r="D41" i="13"/>
  <c r="G40" i="13"/>
  <c r="F40" i="13"/>
  <c r="E40" i="13"/>
  <c r="D40" i="13"/>
  <c r="G39" i="13"/>
  <c r="E39" i="13"/>
  <c r="D39" i="13"/>
  <c r="G38" i="13"/>
  <c r="E38" i="13"/>
  <c r="D38" i="13"/>
  <c r="G37" i="13"/>
  <c r="E37" i="13"/>
  <c r="D37" i="13"/>
  <c r="G36" i="13"/>
  <c r="F36" i="13"/>
  <c r="E36" i="13"/>
  <c r="D36" i="13"/>
  <c r="G35" i="13"/>
  <c r="E35" i="13"/>
  <c r="D35" i="13"/>
  <c r="G34" i="13"/>
  <c r="F34" i="13"/>
  <c r="E34" i="13"/>
  <c r="D34" i="13"/>
  <c r="G33" i="13"/>
  <c r="F33" i="13"/>
  <c r="E33" i="13"/>
  <c r="D33" i="13"/>
  <c r="G32" i="13"/>
  <c r="F32" i="13"/>
  <c r="E32" i="13"/>
  <c r="D32" i="13"/>
  <c r="G31" i="13"/>
  <c r="E31" i="13"/>
  <c r="D31" i="13"/>
  <c r="G30" i="13"/>
  <c r="F30" i="13"/>
  <c r="E30" i="13"/>
  <c r="D30" i="13"/>
  <c r="G29" i="13"/>
  <c r="F29" i="13"/>
  <c r="E29" i="13"/>
  <c r="D29" i="13"/>
  <c r="G28" i="13"/>
  <c r="E28" i="13"/>
  <c r="D28" i="13"/>
  <c r="G27" i="13"/>
  <c r="E27" i="13"/>
  <c r="D27" i="13"/>
  <c r="G26" i="13"/>
  <c r="E26" i="13"/>
  <c r="D26" i="13"/>
  <c r="G25" i="13"/>
  <c r="F25" i="13"/>
  <c r="E25" i="13"/>
  <c r="D25" i="13"/>
  <c r="G24" i="13"/>
  <c r="F24" i="13"/>
  <c r="E24" i="13"/>
  <c r="D24" i="13"/>
  <c r="G23" i="13"/>
  <c r="E23" i="13"/>
  <c r="D23" i="13"/>
  <c r="G22" i="13"/>
  <c r="F22" i="13"/>
  <c r="E22" i="13"/>
  <c r="D22" i="13"/>
  <c r="G21" i="13"/>
  <c r="F21" i="13"/>
  <c r="E21" i="13"/>
  <c r="D21" i="13"/>
  <c r="G20" i="13"/>
  <c r="F20" i="13"/>
  <c r="E20" i="13"/>
  <c r="D20" i="13"/>
  <c r="G19" i="13"/>
  <c r="E19" i="13"/>
  <c r="D19" i="13"/>
  <c r="G18" i="13"/>
  <c r="E18" i="13"/>
  <c r="D18" i="13"/>
  <c r="G17" i="13"/>
  <c r="E17" i="13"/>
  <c r="D17" i="13"/>
  <c r="G16" i="13"/>
  <c r="F16" i="13"/>
  <c r="E16" i="13"/>
  <c r="D16" i="13"/>
  <c r="G15" i="13"/>
  <c r="F15" i="13"/>
  <c r="E15" i="13"/>
  <c r="D15" i="13"/>
  <c r="G14" i="13"/>
  <c r="F14" i="13"/>
  <c r="E14" i="13"/>
  <c r="D14" i="13"/>
  <c r="G13" i="13"/>
  <c r="E13" i="13"/>
  <c r="D13" i="13"/>
  <c r="G12" i="13"/>
  <c r="F12" i="13"/>
  <c r="E12" i="13"/>
  <c r="D12" i="13"/>
  <c r="G11" i="13"/>
  <c r="F11" i="13"/>
  <c r="E11" i="13"/>
  <c r="D11" i="13"/>
  <c r="G10" i="13"/>
  <c r="F10" i="13"/>
  <c r="E10" i="13"/>
  <c r="D10" i="13"/>
  <c r="G9" i="13"/>
  <c r="E9" i="13"/>
  <c r="D9" i="13"/>
  <c r="G8" i="13"/>
  <c r="E8" i="13"/>
  <c r="D8" i="13"/>
  <c r="G7" i="13"/>
  <c r="F7" i="13"/>
  <c r="E7" i="13"/>
  <c r="D7" i="13"/>
  <c r="F6" i="13"/>
  <c r="E6" i="13"/>
  <c r="Z67" i="13" l="1"/>
  <c r="N113" i="14"/>
  <c r="Z113" i="13" s="1"/>
  <c r="Z114" i="13"/>
  <c r="N82" i="14"/>
  <c r="Z82" i="13" s="1"/>
  <c r="Z83" i="13"/>
  <c r="N47" i="14"/>
  <c r="Z47" i="13" s="1"/>
  <c r="Z48" i="13"/>
  <c r="N29" i="14"/>
  <c r="Z29" i="13" s="1"/>
  <c r="Z30" i="13"/>
  <c r="N16" i="14"/>
  <c r="Z16" i="13" s="1"/>
  <c r="Z17" i="13"/>
  <c r="N7" i="14"/>
  <c r="Z8" i="13"/>
  <c r="L113" i="14"/>
  <c r="N113" i="13" s="1"/>
  <c r="L82" i="14"/>
  <c r="N82" i="13" s="1"/>
  <c r="L67" i="14"/>
  <c r="N67" i="13" s="1"/>
  <c r="L47" i="14"/>
  <c r="N47" i="13" s="1"/>
  <c r="L29" i="14"/>
  <c r="N29" i="13" s="1"/>
  <c r="L16" i="14"/>
  <c r="N16" i="13" s="1"/>
  <c r="L7" i="14"/>
  <c r="I81" i="11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0" i="12"/>
  <c r="N7" i="13" l="1"/>
  <c r="L6" i="14"/>
  <c r="N6" i="13" s="1"/>
  <c r="Z7" i="13"/>
  <c r="N6" i="14"/>
  <c r="Z6" i="13"/>
  <c r="O117" i="12"/>
  <c r="M117" i="12"/>
  <c r="K117" i="12"/>
  <c r="O6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6" i="12"/>
  <c r="M116" i="12"/>
  <c r="K116" i="12"/>
  <c r="I116" i="12"/>
  <c r="O115" i="12"/>
  <c r="D115" i="12"/>
  <c r="K115" i="12" s="1"/>
  <c r="D113" i="13" s="1"/>
  <c r="O111" i="12"/>
  <c r="M111" i="12"/>
  <c r="K111" i="12"/>
  <c r="O110" i="12"/>
  <c r="M110" i="12"/>
  <c r="K110" i="12"/>
  <c r="O109" i="12"/>
  <c r="M109" i="12"/>
  <c r="K109" i="12"/>
  <c r="O108" i="12"/>
  <c r="M108" i="12"/>
  <c r="K108" i="12"/>
  <c r="O107" i="12"/>
  <c r="M107" i="12"/>
  <c r="K107" i="12"/>
  <c r="O106" i="12"/>
  <c r="M106" i="12"/>
  <c r="K106" i="12"/>
  <c r="O105" i="12"/>
  <c r="M105" i="12"/>
  <c r="K105" i="12"/>
  <c r="O104" i="12"/>
  <c r="M104" i="12"/>
  <c r="K104" i="12"/>
  <c r="O103" i="12"/>
  <c r="M103" i="12"/>
  <c r="K103" i="12"/>
  <c r="O102" i="12"/>
  <c r="M102" i="12"/>
  <c r="K102" i="12"/>
  <c r="O101" i="12"/>
  <c r="M101" i="12"/>
  <c r="K101" i="12"/>
  <c r="O100" i="12"/>
  <c r="M100" i="12"/>
  <c r="K100" i="12"/>
  <c r="O99" i="12"/>
  <c r="M99" i="12"/>
  <c r="K99" i="12"/>
  <c r="O98" i="12"/>
  <c r="M98" i="12"/>
  <c r="K98" i="12"/>
  <c r="O97" i="12"/>
  <c r="M97" i="12"/>
  <c r="K97" i="12"/>
  <c r="O96" i="12"/>
  <c r="M96" i="12"/>
  <c r="K96" i="12"/>
  <c r="O95" i="12"/>
  <c r="M95" i="12"/>
  <c r="K95" i="12"/>
  <c r="O94" i="12"/>
  <c r="M94" i="12"/>
  <c r="K94" i="12"/>
  <c r="O93" i="12"/>
  <c r="M93" i="12"/>
  <c r="K93" i="12"/>
  <c r="O92" i="12"/>
  <c r="M92" i="12"/>
  <c r="K92" i="12"/>
  <c r="O91" i="12"/>
  <c r="M91" i="12"/>
  <c r="K91" i="12"/>
  <c r="O90" i="12"/>
  <c r="M90" i="12"/>
  <c r="K90" i="12"/>
  <c r="O89" i="12"/>
  <c r="M89" i="12"/>
  <c r="K89" i="12"/>
  <c r="O88" i="12"/>
  <c r="M88" i="12"/>
  <c r="K88" i="12"/>
  <c r="I88" i="12"/>
  <c r="O87" i="12"/>
  <c r="M87" i="12"/>
  <c r="K87" i="12"/>
  <c r="I87" i="12"/>
  <c r="O86" i="12"/>
  <c r="M86" i="12"/>
  <c r="K86" i="12"/>
  <c r="I86" i="12"/>
  <c r="O85" i="12"/>
  <c r="M85" i="12"/>
  <c r="K85" i="12"/>
  <c r="I85" i="12"/>
  <c r="O84" i="12"/>
  <c r="M84" i="12"/>
  <c r="K84" i="12"/>
  <c r="I84" i="12"/>
  <c r="I83" i="12" s="1"/>
  <c r="O83" i="12"/>
  <c r="D83" i="12"/>
  <c r="K83" i="12" s="1"/>
  <c r="O81" i="12"/>
  <c r="M81" i="12"/>
  <c r="K81" i="12"/>
  <c r="O80" i="12"/>
  <c r="M80" i="12"/>
  <c r="K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I68" i="12" s="1"/>
  <c r="O68" i="12"/>
  <c r="D68" i="12"/>
  <c r="K68" i="12" s="1"/>
  <c r="D67" i="13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60" i="12"/>
  <c r="M60" i="12"/>
  <c r="K60" i="12"/>
  <c r="I60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I51" i="12"/>
  <c r="O50" i="12"/>
  <c r="M50" i="12"/>
  <c r="K50" i="12"/>
  <c r="I50" i="12"/>
  <c r="O49" i="12"/>
  <c r="M49" i="12"/>
  <c r="K49" i="12"/>
  <c r="I49" i="12"/>
  <c r="I48" i="12" s="1"/>
  <c r="O48" i="12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O30" i="12"/>
  <c r="D30" i="12"/>
  <c r="K30" i="12" s="1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O17" i="12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O8" i="12"/>
  <c r="D8" i="12"/>
  <c r="K8" i="12" s="1"/>
  <c r="O7" i="12"/>
  <c r="M7" i="12"/>
  <c r="K7" i="12"/>
  <c r="I7" i="12"/>
  <c r="O41" i="11"/>
  <c r="M41" i="11"/>
  <c r="K41" i="11"/>
  <c r="O120" i="11"/>
  <c r="M120" i="11"/>
  <c r="K120" i="11"/>
  <c r="O119" i="11"/>
  <c r="M119" i="11"/>
  <c r="L119" i="11" s="1"/>
  <c r="K119" i="11"/>
  <c r="O117" i="11"/>
  <c r="M117" i="11"/>
  <c r="K117" i="11"/>
  <c r="O116" i="11"/>
  <c r="M116" i="11"/>
  <c r="K116" i="11"/>
  <c r="O108" i="11"/>
  <c r="M108" i="11"/>
  <c r="K108" i="11"/>
  <c r="O107" i="11"/>
  <c r="M107" i="11"/>
  <c r="L107" i="11" s="1"/>
  <c r="K107" i="11"/>
  <c r="O106" i="11"/>
  <c r="M106" i="11"/>
  <c r="K106" i="11"/>
  <c r="O104" i="11"/>
  <c r="M104" i="11"/>
  <c r="K104" i="11"/>
  <c r="O102" i="11"/>
  <c r="M102" i="11"/>
  <c r="K102" i="11"/>
  <c r="O101" i="11"/>
  <c r="M101" i="11"/>
  <c r="L101" i="11" s="1"/>
  <c r="K101" i="11"/>
  <c r="O100" i="11"/>
  <c r="M100" i="11"/>
  <c r="K100" i="11"/>
  <c r="O99" i="11"/>
  <c r="M99" i="11"/>
  <c r="L99" i="11" s="1"/>
  <c r="K99" i="11"/>
  <c r="O96" i="11"/>
  <c r="M96" i="11"/>
  <c r="K96" i="11"/>
  <c r="O90" i="11"/>
  <c r="M90" i="11"/>
  <c r="K90" i="11"/>
  <c r="O89" i="11"/>
  <c r="M89" i="11"/>
  <c r="K89" i="11"/>
  <c r="O88" i="11"/>
  <c r="M88" i="11"/>
  <c r="L88" i="11" s="1"/>
  <c r="K88" i="11"/>
  <c r="O87" i="11"/>
  <c r="M87" i="11"/>
  <c r="K87" i="11"/>
  <c r="O86" i="11"/>
  <c r="M86" i="11"/>
  <c r="L86" i="11" s="1"/>
  <c r="K86" i="11"/>
  <c r="O85" i="11"/>
  <c r="M85" i="11"/>
  <c r="K85" i="11"/>
  <c r="O81" i="11"/>
  <c r="M81" i="11"/>
  <c r="K81" i="11"/>
  <c r="O80" i="11"/>
  <c r="N80" i="11" s="1"/>
  <c r="M80" i="11"/>
  <c r="L80" i="11"/>
  <c r="K80" i="11"/>
  <c r="O79" i="11"/>
  <c r="M79" i="11"/>
  <c r="K79" i="11"/>
  <c r="O75" i="11"/>
  <c r="M75" i="11"/>
  <c r="L75" i="11" s="1"/>
  <c r="K75" i="11"/>
  <c r="O74" i="11"/>
  <c r="M74" i="11"/>
  <c r="K74" i="11"/>
  <c r="O72" i="11"/>
  <c r="M72" i="11"/>
  <c r="L72" i="11" s="1"/>
  <c r="K72" i="11"/>
  <c r="O71" i="11"/>
  <c r="M71" i="11"/>
  <c r="K71" i="11"/>
  <c r="O63" i="11"/>
  <c r="M63" i="11"/>
  <c r="L63" i="11" s="1"/>
  <c r="K63" i="11"/>
  <c r="O61" i="11"/>
  <c r="M61" i="11"/>
  <c r="K61" i="11"/>
  <c r="O60" i="11"/>
  <c r="M60" i="11"/>
  <c r="L60" i="11" s="1"/>
  <c r="K60" i="11"/>
  <c r="O59" i="11"/>
  <c r="M59" i="11"/>
  <c r="K59" i="11"/>
  <c r="O56" i="11"/>
  <c r="M56" i="11"/>
  <c r="L56" i="11" s="1"/>
  <c r="K56" i="11"/>
  <c r="O55" i="11"/>
  <c r="M55" i="11"/>
  <c r="L55" i="11"/>
  <c r="K55" i="11"/>
  <c r="O52" i="11"/>
  <c r="M52" i="11"/>
  <c r="K52" i="11"/>
  <c r="O51" i="11"/>
  <c r="M51" i="11"/>
  <c r="L51" i="11" s="1"/>
  <c r="K51" i="11"/>
  <c r="N51" i="11" s="1"/>
  <c r="O50" i="11"/>
  <c r="M50" i="11"/>
  <c r="K50" i="11"/>
  <c r="O47" i="11"/>
  <c r="M47" i="11"/>
  <c r="K47" i="11"/>
  <c r="O45" i="11"/>
  <c r="M45" i="11"/>
  <c r="K45" i="11"/>
  <c r="O44" i="11"/>
  <c r="M44" i="11"/>
  <c r="K44" i="11"/>
  <c r="O42" i="11"/>
  <c r="M42" i="11"/>
  <c r="K42" i="11"/>
  <c r="O40" i="11"/>
  <c r="M40" i="11"/>
  <c r="K40" i="11"/>
  <c r="O39" i="11"/>
  <c r="M39" i="11"/>
  <c r="K39" i="11"/>
  <c r="O38" i="11"/>
  <c r="M38" i="11"/>
  <c r="K38" i="11"/>
  <c r="O36" i="11"/>
  <c r="M36" i="11"/>
  <c r="K36" i="11"/>
  <c r="O32" i="11"/>
  <c r="M32" i="11"/>
  <c r="K32" i="11"/>
  <c r="O29" i="11"/>
  <c r="M29" i="11"/>
  <c r="L29" i="11" s="1"/>
  <c r="K29" i="11"/>
  <c r="O28" i="11"/>
  <c r="M28" i="11"/>
  <c r="K28" i="11"/>
  <c r="O27" i="11"/>
  <c r="M27" i="11"/>
  <c r="L27" i="11" s="1"/>
  <c r="K27" i="11"/>
  <c r="O24" i="11"/>
  <c r="N24" i="11" s="1"/>
  <c r="M24" i="11"/>
  <c r="L24" i="11" s="1"/>
  <c r="K24" i="11"/>
  <c r="O20" i="11"/>
  <c r="M20" i="11"/>
  <c r="K20" i="11"/>
  <c r="O19" i="11"/>
  <c r="N19" i="11" s="1"/>
  <c r="M19" i="11"/>
  <c r="L19" i="11" s="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N9" i="11" s="1"/>
  <c r="O7" i="11"/>
  <c r="M7" i="11"/>
  <c r="K7" i="11"/>
  <c r="I7" i="11"/>
  <c r="I89" i="11"/>
  <c r="I80" i="11"/>
  <c r="I10" i="11"/>
  <c r="I9" i="11"/>
  <c r="I14" i="11"/>
  <c r="I20" i="11"/>
  <c r="I19" i="11"/>
  <c r="I18" i="11"/>
  <c r="I24" i="11"/>
  <c r="I29" i="11"/>
  <c r="I28" i="11"/>
  <c r="I27" i="11"/>
  <c r="I40" i="11"/>
  <c r="I39" i="11"/>
  <c r="I38" i="11"/>
  <c r="I32" i="11"/>
  <c r="I36" i="11"/>
  <c r="I42" i="11"/>
  <c r="I45" i="11"/>
  <c r="I44" i="11"/>
  <c r="I47" i="11"/>
  <c r="I52" i="11"/>
  <c r="I51" i="11"/>
  <c r="I50" i="11"/>
  <c r="I56" i="11"/>
  <c r="I55" i="11"/>
  <c r="I61" i="11"/>
  <c r="I60" i="11"/>
  <c r="I59" i="11"/>
  <c r="I63" i="11"/>
  <c r="I75" i="11"/>
  <c r="I74" i="11"/>
  <c r="I72" i="11"/>
  <c r="I71" i="11"/>
  <c r="I79" i="11"/>
  <c r="I90" i="11"/>
  <c r="I88" i="11"/>
  <c r="I87" i="11"/>
  <c r="I86" i="11"/>
  <c r="I85" i="11"/>
  <c r="I96" i="11"/>
  <c r="I102" i="11"/>
  <c r="I101" i="11"/>
  <c r="I100" i="11"/>
  <c r="I99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O68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46" i="11"/>
  <c r="M46" i="11"/>
  <c r="K46" i="11"/>
  <c r="I46" i="11"/>
  <c r="O43" i="11"/>
  <c r="M43" i="11"/>
  <c r="K43" i="11"/>
  <c r="I43" i="11"/>
  <c r="I41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O30" i="11"/>
  <c r="D30" i="11"/>
  <c r="K30" i="11" s="1"/>
  <c r="O26" i="11"/>
  <c r="M26" i="11"/>
  <c r="K26" i="11"/>
  <c r="I26" i="11"/>
  <c r="O25" i="11"/>
  <c r="M25" i="11"/>
  <c r="K25" i="11"/>
  <c r="I25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O17" i="11"/>
  <c r="D17" i="11"/>
  <c r="K17" i="11" s="1"/>
  <c r="O16" i="11"/>
  <c r="M16" i="11"/>
  <c r="L16" i="11" s="1"/>
  <c r="K16" i="11"/>
  <c r="I16" i="11"/>
  <c r="O15" i="11"/>
  <c r="M15" i="11"/>
  <c r="L15" i="11" s="1"/>
  <c r="K15" i="11"/>
  <c r="I15" i="11"/>
  <c r="O13" i="11"/>
  <c r="M13" i="11"/>
  <c r="L13" i="11" s="1"/>
  <c r="K13" i="11"/>
  <c r="I13" i="11"/>
  <c r="O12" i="11"/>
  <c r="M12" i="11"/>
  <c r="L12" i="11" s="1"/>
  <c r="K12" i="11"/>
  <c r="I12" i="11"/>
  <c r="O11" i="11"/>
  <c r="M11" i="11"/>
  <c r="L11" i="11" s="1"/>
  <c r="K11" i="11"/>
  <c r="I11" i="11"/>
  <c r="D8" i="11"/>
  <c r="K8" i="11" s="1"/>
  <c r="O8" i="11" l="1"/>
  <c r="O48" i="11"/>
  <c r="O83" i="11"/>
  <c r="O6" i="11"/>
  <c r="O115" i="11"/>
  <c r="L9" i="11"/>
  <c r="L14" i="11"/>
  <c r="L36" i="11"/>
  <c r="L39" i="11"/>
  <c r="N28" i="11"/>
  <c r="N38" i="11"/>
  <c r="N59" i="11"/>
  <c r="N61" i="11"/>
  <c r="N71" i="11"/>
  <c r="N74" i="11"/>
  <c r="N85" i="11"/>
  <c r="N87" i="11"/>
  <c r="N89" i="11"/>
  <c r="N116" i="11"/>
  <c r="L117" i="11"/>
  <c r="N119" i="11"/>
  <c r="L120" i="11"/>
  <c r="N41" i="11"/>
  <c r="L28" i="11"/>
  <c r="L38" i="11"/>
  <c r="L40" i="11"/>
  <c r="L44" i="11"/>
  <c r="L45" i="11"/>
  <c r="L50" i="11"/>
  <c r="L59" i="11"/>
  <c r="L61" i="11"/>
  <c r="L71" i="11"/>
  <c r="L74" i="11"/>
  <c r="L85" i="11"/>
  <c r="L87" i="11"/>
  <c r="L89" i="11"/>
  <c r="L116" i="11"/>
  <c r="L41" i="11"/>
  <c r="N7" i="11"/>
  <c r="N10" i="11"/>
  <c r="N18" i="11"/>
  <c r="N20" i="11"/>
  <c r="N32" i="11"/>
  <c r="N42" i="11"/>
  <c r="N47" i="11"/>
  <c r="N52" i="11"/>
  <c r="N79" i="11"/>
  <c r="L7" i="11"/>
  <c r="L10" i="11"/>
  <c r="N14" i="11"/>
  <c r="L18" i="11"/>
  <c r="L20" i="11"/>
  <c r="N27" i="11"/>
  <c r="N29" i="11"/>
  <c r="L32" i="11"/>
  <c r="N36" i="11"/>
  <c r="N39" i="11"/>
  <c r="N40" i="11"/>
  <c r="L42" i="11"/>
  <c r="N44" i="11"/>
  <c r="N45" i="11"/>
  <c r="L47" i="11"/>
  <c r="N50" i="11"/>
  <c r="L52" i="11"/>
  <c r="N55" i="11"/>
  <c r="N56" i="11"/>
  <c r="N60" i="11"/>
  <c r="N63" i="11"/>
  <c r="N72" i="11"/>
  <c r="N75" i="11"/>
  <c r="L79" i="11"/>
  <c r="N86" i="11"/>
  <c r="N88" i="11"/>
  <c r="L96" i="11"/>
  <c r="N99" i="11"/>
  <c r="L100" i="11"/>
  <c r="N101" i="11"/>
  <c r="L102" i="11"/>
  <c r="L106" i="11"/>
  <c r="N107" i="11"/>
  <c r="N117" i="11"/>
  <c r="N120" i="11"/>
  <c r="N81" i="11"/>
  <c r="L81" i="11"/>
  <c r="L90" i="11"/>
  <c r="N96" i="11"/>
  <c r="N100" i="11"/>
  <c r="N102" i="11"/>
  <c r="L104" i="11"/>
  <c r="N106" i="11"/>
  <c r="N108" i="11"/>
  <c r="D6" i="11"/>
  <c r="N90" i="11"/>
  <c r="N104" i="11"/>
  <c r="L108" i="11"/>
  <c r="L84" i="12"/>
  <c r="L85" i="12"/>
  <c r="L86" i="12"/>
  <c r="L87" i="12"/>
  <c r="L88" i="12"/>
  <c r="L89" i="12"/>
  <c r="N84" i="12"/>
  <c r="N85" i="12"/>
  <c r="N86" i="12"/>
  <c r="N87" i="12"/>
  <c r="N88" i="12"/>
  <c r="N89" i="12"/>
  <c r="N117" i="12"/>
  <c r="N18" i="12"/>
  <c r="N19" i="12"/>
  <c r="N20" i="12"/>
  <c r="N21" i="12"/>
  <c r="N22" i="12"/>
  <c r="N23" i="12"/>
  <c r="N24" i="12"/>
  <c r="N25" i="12"/>
  <c r="N26" i="12"/>
  <c r="N27" i="12"/>
  <c r="N2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L7" i="12"/>
  <c r="L18" i="12"/>
  <c r="L19" i="12"/>
  <c r="L20" i="12"/>
  <c r="L21" i="12"/>
  <c r="L22" i="12"/>
  <c r="L23" i="12"/>
  <c r="L24" i="12"/>
  <c r="L25" i="12"/>
  <c r="L26" i="12"/>
  <c r="L27" i="12"/>
  <c r="L2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7" i="12"/>
  <c r="L48" i="12"/>
  <c r="M68" i="12"/>
  <c r="I115" i="12"/>
  <c r="M115" i="12"/>
  <c r="L2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N7" i="12"/>
  <c r="M8" i="12"/>
  <c r="L83" i="12"/>
  <c r="L47" i="12"/>
  <c r="D6" i="12"/>
  <c r="K6" i="12" s="1"/>
  <c r="D6" i="13" s="1"/>
  <c r="N29" i="12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L8" i="11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3" i="11"/>
  <c r="L49" i="11"/>
  <c r="L53" i="11"/>
  <c r="L54" i="11"/>
  <c r="L57" i="11"/>
  <c r="L58" i="11"/>
  <c r="L62" i="11"/>
  <c r="L64" i="11"/>
  <c r="L65" i="11"/>
  <c r="L66" i="11"/>
  <c r="L67" i="11"/>
  <c r="N22" i="11"/>
  <c r="N46" i="11"/>
  <c r="N31" i="11"/>
  <c r="N33" i="11"/>
  <c r="N34" i="11"/>
  <c r="N35" i="11"/>
  <c r="N37" i="11"/>
  <c r="L43" i="11"/>
  <c r="L46" i="11"/>
  <c r="I30" i="11"/>
  <c r="I17" i="11"/>
  <c r="K6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30" i="11"/>
  <c r="L21" i="11"/>
  <c r="L22" i="11"/>
  <c r="L23" i="11"/>
  <c r="L25" i="11"/>
  <c r="L26" i="11"/>
  <c r="N21" i="11"/>
  <c r="N23" i="11"/>
  <c r="N25" i="11"/>
  <c r="N26" i="11"/>
  <c r="M8" i="11"/>
  <c r="I8" i="11"/>
  <c r="O25" i="9"/>
  <c r="N25" i="9" s="1"/>
  <c r="L25" i="9"/>
  <c r="I6" i="9"/>
  <c r="N48" i="12" l="1"/>
  <c r="N17" i="12"/>
  <c r="L17" i="12"/>
  <c r="L30" i="12"/>
  <c r="N83" i="12"/>
  <c r="N115" i="12"/>
  <c r="L115" i="12"/>
  <c r="J113" i="13" s="1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49" i="10"/>
  <c r="M49" i="10"/>
  <c r="O49" i="10"/>
  <c r="N49" i="10" s="1"/>
  <c r="K53" i="10"/>
  <c r="M53" i="10"/>
  <c r="O53" i="10"/>
  <c r="N53" i="10" s="1"/>
  <c r="K54" i="10"/>
  <c r="M54" i="10"/>
  <c r="O54" i="10"/>
  <c r="N54" i="10" s="1"/>
  <c r="K57" i="10"/>
  <c r="M57" i="10"/>
  <c r="O57" i="10"/>
  <c r="N57" i="10" s="1"/>
  <c r="K58" i="10"/>
  <c r="M58" i="10"/>
  <c r="O58" i="10"/>
  <c r="N58" i="10" s="1"/>
  <c r="K62" i="10"/>
  <c r="M62" i="10"/>
  <c r="O62" i="10"/>
  <c r="N62" i="10" s="1"/>
  <c r="K64" i="10"/>
  <c r="M64" i="10"/>
  <c r="O64" i="10"/>
  <c r="N64" i="10" s="1"/>
  <c r="K65" i="10"/>
  <c r="M65" i="10"/>
  <c r="O65" i="10"/>
  <c r="N65" i="10" s="1"/>
  <c r="K66" i="10"/>
  <c r="M66" i="10"/>
  <c r="O66" i="10"/>
  <c r="N66" i="10" s="1"/>
  <c r="K67" i="10"/>
  <c r="M67" i="10"/>
  <c r="O67" i="10"/>
  <c r="N67" i="10" s="1"/>
  <c r="O25" i="10"/>
  <c r="O124" i="10"/>
  <c r="M124" i="10"/>
  <c r="K124" i="10"/>
  <c r="I124" i="10"/>
  <c r="O123" i="10"/>
  <c r="M123" i="10"/>
  <c r="L123" i="10" s="1"/>
  <c r="K123" i="10"/>
  <c r="I123" i="10"/>
  <c r="O122" i="10"/>
  <c r="M122" i="10"/>
  <c r="L122" i="10" s="1"/>
  <c r="K122" i="10"/>
  <c r="I122" i="10"/>
  <c r="O121" i="10"/>
  <c r="M121" i="10"/>
  <c r="L121" i="10" s="1"/>
  <c r="K121" i="10"/>
  <c r="I121" i="10"/>
  <c r="I115" i="10" s="1"/>
  <c r="O118" i="10"/>
  <c r="M118" i="10"/>
  <c r="K118" i="10"/>
  <c r="I118" i="10"/>
  <c r="O115" i="10"/>
  <c r="D115" i="10"/>
  <c r="K115" i="10" s="1"/>
  <c r="O114" i="10"/>
  <c r="M114" i="10"/>
  <c r="K114" i="10"/>
  <c r="I114" i="10"/>
  <c r="O113" i="10"/>
  <c r="M113" i="10"/>
  <c r="K113" i="10"/>
  <c r="I113" i="10"/>
  <c r="O111" i="10"/>
  <c r="M111" i="10"/>
  <c r="K111" i="10"/>
  <c r="I111" i="10"/>
  <c r="O110" i="10"/>
  <c r="M110" i="10"/>
  <c r="K110" i="10"/>
  <c r="I110" i="10"/>
  <c r="O109" i="10"/>
  <c r="M109" i="10"/>
  <c r="K109" i="10"/>
  <c r="I109" i="10"/>
  <c r="O108" i="10"/>
  <c r="M108" i="10"/>
  <c r="L108" i="10" s="1"/>
  <c r="K108" i="10"/>
  <c r="I108" i="10"/>
  <c r="O104" i="10"/>
  <c r="N104" i="10" s="1"/>
  <c r="M104" i="10"/>
  <c r="L104" i="10" s="1"/>
  <c r="K104" i="10"/>
  <c r="I104" i="10"/>
  <c r="O102" i="10"/>
  <c r="N102" i="10"/>
  <c r="M102" i="10"/>
  <c r="L102" i="10" s="1"/>
  <c r="K102" i="10"/>
  <c r="I102" i="10"/>
  <c r="O97" i="10"/>
  <c r="N97" i="10"/>
  <c r="M97" i="10"/>
  <c r="L97" i="10"/>
  <c r="K97" i="10"/>
  <c r="I97" i="10"/>
  <c r="O96" i="10"/>
  <c r="N96" i="10"/>
  <c r="M96" i="10"/>
  <c r="L96" i="10"/>
  <c r="K96" i="10"/>
  <c r="I96" i="10"/>
  <c r="O94" i="10"/>
  <c r="N94" i="10" s="1"/>
  <c r="M94" i="10"/>
  <c r="L94" i="10" s="1"/>
  <c r="K94" i="10"/>
  <c r="I94" i="10"/>
  <c r="O93" i="10"/>
  <c r="N93" i="10"/>
  <c r="M93" i="10"/>
  <c r="L93" i="10" s="1"/>
  <c r="K93" i="10"/>
  <c r="I93" i="10"/>
  <c r="O92" i="10"/>
  <c r="N92" i="10"/>
  <c r="M92" i="10"/>
  <c r="L92" i="10" s="1"/>
  <c r="K92" i="10"/>
  <c r="I92" i="10"/>
  <c r="O91" i="10"/>
  <c r="N91" i="10"/>
  <c r="M91" i="10"/>
  <c r="L91" i="10" s="1"/>
  <c r="K91" i="10"/>
  <c r="I91" i="10"/>
  <c r="O90" i="10"/>
  <c r="N90" i="10"/>
  <c r="M90" i="10"/>
  <c r="L90" i="10"/>
  <c r="K90" i="10"/>
  <c r="I90" i="10"/>
  <c r="O84" i="10"/>
  <c r="N84" i="10" s="1"/>
  <c r="M84" i="10"/>
  <c r="L84" i="10" s="1"/>
  <c r="K84" i="10"/>
  <c r="I84" i="10"/>
  <c r="O83" i="10"/>
  <c r="D83" i="10"/>
  <c r="K83" i="10" s="1"/>
  <c r="O78" i="10"/>
  <c r="M78" i="10"/>
  <c r="K78" i="10"/>
  <c r="I78" i="10"/>
  <c r="O77" i="10"/>
  <c r="M77" i="10"/>
  <c r="K77" i="10"/>
  <c r="I77" i="10"/>
  <c r="O76" i="10"/>
  <c r="M76" i="10"/>
  <c r="K76" i="10"/>
  <c r="I76" i="10"/>
  <c r="O73" i="10"/>
  <c r="M73" i="10"/>
  <c r="K73" i="10"/>
  <c r="I73" i="10"/>
  <c r="O70" i="10"/>
  <c r="M70" i="10"/>
  <c r="K70" i="10"/>
  <c r="I70" i="10"/>
  <c r="O69" i="10"/>
  <c r="M69" i="10"/>
  <c r="K69" i="10"/>
  <c r="I69" i="10"/>
  <c r="I68" i="10" s="1"/>
  <c r="O68" i="10"/>
  <c r="D68" i="10"/>
  <c r="K68" i="10" s="1"/>
  <c r="I67" i="10"/>
  <c r="I66" i="10"/>
  <c r="I65" i="10"/>
  <c r="I64" i="10"/>
  <c r="I62" i="10"/>
  <c r="I58" i="10"/>
  <c r="I57" i="10"/>
  <c r="I54" i="10"/>
  <c r="I53" i="10"/>
  <c r="I49" i="10"/>
  <c r="O48" i="10"/>
  <c r="D48" i="10"/>
  <c r="K48" i="10" s="1"/>
  <c r="O46" i="10"/>
  <c r="M46" i="10"/>
  <c r="L46" i="10" s="1"/>
  <c r="K46" i="10"/>
  <c r="I46" i="10"/>
  <c r="O43" i="10"/>
  <c r="M43" i="10"/>
  <c r="K43" i="10"/>
  <c r="I43" i="10"/>
  <c r="M41" i="10"/>
  <c r="K41" i="10"/>
  <c r="I41" i="10"/>
  <c r="O37" i="10"/>
  <c r="M37" i="10"/>
  <c r="K37" i="10"/>
  <c r="I37" i="10"/>
  <c r="O35" i="10"/>
  <c r="M35" i="10"/>
  <c r="K35" i="10"/>
  <c r="I35" i="10"/>
  <c r="O34" i="10"/>
  <c r="M34" i="10"/>
  <c r="K34" i="10"/>
  <c r="I34" i="10"/>
  <c r="O33" i="10"/>
  <c r="M33" i="10"/>
  <c r="K33" i="10"/>
  <c r="I33" i="10"/>
  <c r="O31" i="10"/>
  <c r="M31" i="10"/>
  <c r="K31" i="10"/>
  <c r="I31" i="10"/>
  <c r="D30" i="10"/>
  <c r="K30" i="10" s="1"/>
  <c r="O26" i="10"/>
  <c r="M26" i="10"/>
  <c r="K26" i="10"/>
  <c r="I26" i="10"/>
  <c r="M25" i="10"/>
  <c r="K25" i="10"/>
  <c r="I25" i="10"/>
  <c r="O23" i="10"/>
  <c r="M23" i="10"/>
  <c r="K23" i="10"/>
  <c r="I23" i="10"/>
  <c r="O22" i="10"/>
  <c r="M22" i="10"/>
  <c r="K22" i="10"/>
  <c r="I22" i="10"/>
  <c r="O21" i="10"/>
  <c r="M21" i="10"/>
  <c r="K21" i="10"/>
  <c r="N21" i="10" s="1"/>
  <c r="I21" i="10"/>
  <c r="O17" i="10"/>
  <c r="D17" i="10"/>
  <c r="K17" i="10" s="1"/>
  <c r="O16" i="10"/>
  <c r="M16" i="10"/>
  <c r="K16" i="10"/>
  <c r="I16" i="10"/>
  <c r="O15" i="10"/>
  <c r="M15" i="10"/>
  <c r="K15" i="10"/>
  <c r="I15" i="10"/>
  <c r="O13" i="10"/>
  <c r="M13" i="10"/>
  <c r="K13" i="10"/>
  <c r="I13" i="10"/>
  <c r="O12" i="10"/>
  <c r="M12" i="10"/>
  <c r="K12" i="10"/>
  <c r="I12" i="10"/>
  <c r="O11" i="10"/>
  <c r="M11" i="10"/>
  <c r="K11" i="10"/>
  <c r="N11" i="10" s="1"/>
  <c r="I11" i="10"/>
  <c r="O8" i="10"/>
  <c r="D8" i="10"/>
  <c r="K8" i="10" s="1"/>
  <c r="O6" i="10"/>
  <c r="M6" i="10"/>
  <c r="O30" i="10" l="1"/>
  <c r="I8" i="10"/>
  <c r="I30" i="10"/>
  <c r="L6" i="11"/>
  <c r="L6" i="12"/>
  <c r="J6" i="13" s="1"/>
  <c r="N6" i="12"/>
  <c r="N6" i="11"/>
  <c r="L118" i="10"/>
  <c r="N118" i="10"/>
  <c r="N121" i="10"/>
  <c r="N122" i="10"/>
  <c r="N123" i="10"/>
  <c r="I83" i="10"/>
  <c r="L67" i="10"/>
  <c r="L65" i="10"/>
  <c r="I48" i="10"/>
  <c r="L57" i="10"/>
  <c r="L53" i="10"/>
  <c r="L26" i="10"/>
  <c r="N108" i="10"/>
  <c r="L25" i="10"/>
  <c r="N26" i="10"/>
  <c r="L11" i="10"/>
  <c r="L12" i="10"/>
  <c r="L13" i="10"/>
  <c r="L15" i="10"/>
  <c r="M8" i="10"/>
  <c r="I17" i="10"/>
  <c r="L31" i="10"/>
  <c r="L33" i="10"/>
  <c r="L34" i="10"/>
  <c r="L35" i="10"/>
  <c r="L37" i="10"/>
  <c r="L41" i="10"/>
  <c r="L43" i="10"/>
  <c r="M48" i="10"/>
  <c r="L69" i="10"/>
  <c r="L70" i="10"/>
  <c r="L73" i="10"/>
  <c r="L76" i="10"/>
  <c r="L77" i="10"/>
  <c r="L78" i="10"/>
  <c r="N25" i="10"/>
  <c r="L49" i="10"/>
  <c r="M115" i="10"/>
  <c r="N124" i="10"/>
  <c r="L124" i="10"/>
  <c r="L115" i="10" s="1"/>
  <c r="N109" i="10"/>
  <c r="N110" i="10"/>
  <c r="N111" i="10"/>
  <c r="N113" i="10"/>
  <c r="N114" i="10"/>
  <c r="I125" i="10"/>
  <c r="M83" i="10"/>
  <c r="L109" i="10"/>
  <c r="L110" i="10"/>
  <c r="L111" i="10"/>
  <c r="L113" i="10"/>
  <c r="L114" i="10"/>
  <c r="M68" i="10"/>
  <c r="N69" i="10"/>
  <c r="N70" i="10"/>
  <c r="N73" i="10"/>
  <c r="N76" i="10"/>
  <c r="N77" i="10"/>
  <c r="N78" i="10"/>
  <c r="L66" i="10"/>
  <c r="L64" i="10"/>
  <c r="L62" i="10"/>
  <c r="L58" i="10"/>
  <c r="L54" i="10"/>
  <c r="D6" i="10"/>
  <c r="K6" i="10" s="1"/>
  <c r="M30" i="10"/>
  <c r="N31" i="10"/>
  <c r="N33" i="10"/>
  <c r="N34" i="10"/>
  <c r="N35" i="10"/>
  <c r="N37" i="10"/>
  <c r="N43" i="10"/>
  <c r="N46" i="10"/>
  <c r="N48" i="10"/>
  <c r="N22" i="10"/>
  <c r="N23" i="10"/>
  <c r="M17" i="10"/>
  <c r="L22" i="10"/>
  <c r="L23" i="10"/>
  <c r="L16" i="10"/>
  <c r="L8" i="10" s="1"/>
  <c r="N12" i="10"/>
  <c r="N13" i="10"/>
  <c r="N15" i="10"/>
  <c r="N16" i="10"/>
  <c r="L21" i="10"/>
  <c r="O124" i="9"/>
  <c r="M124" i="9"/>
  <c r="K124" i="9"/>
  <c r="O123" i="9"/>
  <c r="M123" i="9"/>
  <c r="L123" i="9" s="1"/>
  <c r="K123" i="9"/>
  <c r="O122" i="9"/>
  <c r="M122" i="9"/>
  <c r="K122" i="9"/>
  <c r="O121" i="9"/>
  <c r="M121" i="9"/>
  <c r="L121" i="9" s="1"/>
  <c r="K121" i="9"/>
  <c r="O120" i="9"/>
  <c r="N120" i="9" s="1"/>
  <c r="M120" i="9"/>
  <c r="L120" i="9"/>
  <c r="K120" i="9"/>
  <c r="O119" i="9"/>
  <c r="N119" i="9" s="1"/>
  <c r="M119" i="9"/>
  <c r="L119" i="9"/>
  <c r="K119" i="9"/>
  <c r="O118" i="9"/>
  <c r="M118" i="9"/>
  <c r="K118" i="9"/>
  <c r="O117" i="9"/>
  <c r="M117" i="9"/>
  <c r="L117" i="9" s="1"/>
  <c r="K117" i="9"/>
  <c r="O116" i="9"/>
  <c r="M116" i="9"/>
  <c r="K116" i="9"/>
  <c r="O114" i="9"/>
  <c r="M114" i="9"/>
  <c r="K114" i="9"/>
  <c r="O113" i="9"/>
  <c r="M113" i="9"/>
  <c r="K113" i="9"/>
  <c r="O112" i="9"/>
  <c r="M112" i="9"/>
  <c r="K112" i="9"/>
  <c r="O111" i="9"/>
  <c r="M111" i="9"/>
  <c r="K111" i="9"/>
  <c r="L111" i="9" s="1"/>
  <c r="O110" i="9"/>
  <c r="M110" i="9"/>
  <c r="K110" i="9"/>
  <c r="O109" i="9"/>
  <c r="M109" i="9"/>
  <c r="K109" i="9"/>
  <c r="O108" i="9"/>
  <c r="M108" i="9"/>
  <c r="K108" i="9"/>
  <c r="O107" i="9"/>
  <c r="M107" i="9"/>
  <c r="K107" i="9"/>
  <c r="O106" i="9"/>
  <c r="M106" i="9"/>
  <c r="K106" i="9"/>
  <c r="O105" i="9"/>
  <c r="M105" i="9"/>
  <c r="K105" i="9"/>
  <c r="O104" i="9"/>
  <c r="M104" i="9"/>
  <c r="K104" i="9"/>
  <c r="O103" i="9"/>
  <c r="M103" i="9"/>
  <c r="K103" i="9"/>
  <c r="O102" i="9"/>
  <c r="M102" i="9"/>
  <c r="K102" i="9"/>
  <c r="O101" i="9"/>
  <c r="M101" i="9"/>
  <c r="K101" i="9"/>
  <c r="O100" i="9"/>
  <c r="M100" i="9"/>
  <c r="K100" i="9"/>
  <c r="O99" i="9"/>
  <c r="M99" i="9"/>
  <c r="K99" i="9"/>
  <c r="L99" i="9" s="1"/>
  <c r="O98" i="9"/>
  <c r="M98" i="9"/>
  <c r="K98" i="9"/>
  <c r="O97" i="9"/>
  <c r="M97" i="9"/>
  <c r="K97" i="9"/>
  <c r="O96" i="9"/>
  <c r="M96" i="9"/>
  <c r="K96" i="9"/>
  <c r="O95" i="9"/>
  <c r="M95" i="9"/>
  <c r="K95" i="9"/>
  <c r="L95" i="9" s="1"/>
  <c r="O94" i="9"/>
  <c r="M94" i="9"/>
  <c r="K94" i="9"/>
  <c r="O93" i="9"/>
  <c r="M93" i="9"/>
  <c r="K93" i="9"/>
  <c r="O92" i="9"/>
  <c r="M92" i="9"/>
  <c r="K92" i="9"/>
  <c r="O91" i="9"/>
  <c r="M91" i="9"/>
  <c r="K91" i="9"/>
  <c r="O90" i="9"/>
  <c r="M90" i="9"/>
  <c r="K90" i="9"/>
  <c r="O89" i="9"/>
  <c r="M89" i="9"/>
  <c r="K89" i="9"/>
  <c r="O88" i="9"/>
  <c r="M88" i="9"/>
  <c r="K88" i="9"/>
  <c r="O87" i="9"/>
  <c r="M87" i="9"/>
  <c r="K87" i="9"/>
  <c r="O86" i="9"/>
  <c r="M86" i="9"/>
  <c r="K86" i="9"/>
  <c r="O85" i="9"/>
  <c r="M85" i="9"/>
  <c r="K85" i="9"/>
  <c r="O84" i="9"/>
  <c r="M84" i="9"/>
  <c r="K84" i="9"/>
  <c r="O81" i="9"/>
  <c r="M81" i="9"/>
  <c r="K81" i="9"/>
  <c r="O80" i="9"/>
  <c r="M80" i="9"/>
  <c r="K80" i="9"/>
  <c r="O79" i="9"/>
  <c r="M79" i="9"/>
  <c r="K79" i="9"/>
  <c r="O78" i="9"/>
  <c r="M78" i="9"/>
  <c r="K78" i="9"/>
  <c r="L78" i="9" s="1"/>
  <c r="O77" i="9"/>
  <c r="M77" i="9"/>
  <c r="K77" i="9"/>
  <c r="O76" i="9"/>
  <c r="M76" i="9"/>
  <c r="K76" i="9"/>
  <c r="O75" i="9"/>
  <c r="M75" i="9"/>
  <c r="K75" i="9"/>
  <c r="O74" i="9"/>
  <c r="N74" i="9" s="1"/>
  <c r="M74" i="9"/>
  <c r="L74" i="9" s="1"/>
  <c r="K74" i="9"/>
  <c r="O73" i="9"/>
  <c r="M73" i="9"/>
  <c r="K73" i="9"/>
  <c r="O72" i="9"/>
  <c r="M72" i="9"/>
  <c r="L72" i="9" s="1"/>
  <c r="K72" i="9"/>
  <c r="O71" i="9"/>
  <c r="N71" i="9" s="1"/>
  <c r="M71" i="9"/>
  <c r="L71" i="9"/>
  <c r="K71" i="9"/>
  <c r="O70" i="9"/>
  <c r="M70" i="9"/>
  <c r="K70" i="9"/>
  <c r="O69" i="9"/>
  <c r="M69" i="9"/>
  <c r="L69" i="9" s="1"/>
  <c r="K69" i="9"/>
  <c r="O67" i="9"/>
  <c r="M67" i="9"/>
  <c r="L67" i="9"/>
  <c r="K67" i="9"/>
  <c r="O66" i="9"/>
  <c r="M66" i="9"/>
  <c r="K66" i="9"/>
  <c r="O65" i="9"/>
  <c r="M65" i="9"/>
  <c r="L65" i="9" s="1"/>
  <c r="K65" i="9"/>
  <c r="O64" i="9"/>
  <c r="M64" i="9"/>
  <c r="K64" i="9"/>
  <c r="O63" i="9"/>
  <c r="M63" i="9"/>
  <c r="K63" i="9"/>
  <c r="O62" i="9"/>
  <c r="M62" i="9"/>
  <c r="K62" i="9"/>
  <c r="O61" i="9"/>
  <c r="M61" i="9"/>
  <c r="K61" i="9"/>
  <c r="O60" i="9"/>
  <c r="M60" i="9"/>
  <c r="L60" i="9" s="1"/>
  <c r="K60" i="9"/>
  <c r="O59" i="9"/>
  <c r="N59" i="9" s="1"/>
  <c r="M59" i="9"/>
  <c r="L59" i="9" s="1"/>
  <c r="K59" i="9"/>
  <c r="O58" i="9"/>
  <c r="M58" i="9"/>
  <c r="K58" i="9"/>
  <c r="O57" i="9"/>
  <c r="M57" i="9"/>
  <c r="K57" i="9"/>
  <c r="O56" i="9"/>
  <c r="M56" i="9"/>
  <c r="K56" i="9"/>
  <c r="O55" i="9"/>
  <c r="M55" i="9"/>
  <c r="K55" i="9"/>
  <c r="O54" i="9"/>
  <c r="M54" i="9"/>
  <c r="K54" i="9"/>
  <c r="O53" i="9"/>
  <c r="M53" i="9"/>
  <c r="K53" i="9"/>
  <c r="O52" i="9"/>
  <c r="M52" i="9"/>
  <c r="L52" i="9" s="1"/>
  <c r="K52" i="9"/>
  <c r="O51" i="9"/>
  <c r="M51" i="9"/>
  <c r="K51" i="9"/>
  <c r="O50" i="9"/>
  <c r="M50" i="9"/>
  <c r="K50" i="9"/>
  <c r="O49" i="9"/>
  <c r="M49" i="9"/>
  <c r="K49" i="9"/>
  <c r="O47" i="9"/>
  <c r="M47" i="9"/>
  <c r="L47" i="9" s="1"/>
  <c r="K47" i="9"/>
  <c r="O46" i="9"/>
  <c r="M46" i="9"/>
  <c r="K46" i="9"/>
  <c r="O45" i="9"/>
  <c r="M45" i="9"/>
  <c r="K45" i="9"/>
  <c r="O44" i="9"/>
  <c r="M44" i="9"/>
  <c r="K44" i="9"/>
  <c r="O43" i="9"/>
  <c r="M43" i="9"/>
  <c r="K43" i="9"/>
  <c r="O42" i="9"/>
  <c r="M42" i="9"/>
  <c r="L42" i="9" s="1"/>
  <c r="K42" i="9"/>
  <c r="O41" i="9"/>
  <c r="M41" i="9"/>
  <c r="K41" i="9"/>
  <c r="O40" i="9"/>
  <c r="M40" i="9"/>
  <c r="K40" i="9"/>
  <c r="O39" i="9"/>
  <c r="M39" i="9"/>
  <c r="K39" i="9"/>
  <c r="O38" i="9"/>
  <c r="M38" i="9"/>
  <c r="K38" i="9"/>
  <c r="O37" i="9"/>
  <c r="M37" i="9"/>
  <c r="K37" i="9"/>
  <c r="O36" i="9"/>
  <c r="M36" i="9"/>
  <c r="L36" i="9" s="1"/>
  <c r="K36" i="9"/>
  <c r="O35" i="9"/>
  <c r="N35" i="9" s="1"/>
  <c r="M35" i="9"/>
  <c r="L35" i="9" s="1"/>
  <c r="K35" i="9"/>
  <c r="O34" i="9"/>
  <c r="M34" i="9"/>
  <c r="K34" i="9"/>
  <c r="O33" i="9"/>
  <c r="M33" i="9"/>
  <c r="L33" i="9" s="1"/>
  <c r="K33" i="9"/>
  <c r="O32" i="9"/>
  <c r="M32" i="9"/>
  <c r="K32" i="9"/>
  <c r="O31" i="9"/>
  <c r="M31" i="9"/>
  <c r="L31" i="9" s="1"/>
  <c r="K31" i="9"/>
  <c r="O29" i="9"/>
  <c r="M29" i="9"/>
  <c r="K29" i="9"/>
  <c r="O28" i="9"/>
  <c r="M28" i="9"/>
  <c r="L28" i="9" s="1"/>
  <c r="K28" i="9"/>
  <c r="O27" i="9"/>
  <c r="N27" i="9" s="1"/>
  <c r="M27" i="9"/>
  <c r="L27" i="9" s="1"/>
  <c r="K27" i="9"/>
  <c r="O26" i="9"/>
  <c r="M26" i="9"/>
  <c r="K26" i="9"/>
  <c r="M25" i="9"/>
  <c r="K25" i="9"/>
  <c r="O24" i="9"/>
  <c r="M24" i="9"/>
  <c r="L24" i="9" s="1"/>
  <c r="K24" i="9"/>
  <c r="O23" i="9"/>
  <c r="M23" i="9"/>
  <c r="K23" i="9"/>
  <c r="O22" i="9"/>
  <c r="M22" i="9"/>
  <c r="L22" i="9" s="1"/>
  <c r="K22" i="9"/>
  <c r="O21" i="9"/>
  <c r="M21" i="9"/>
  <c r="K21" i="9"/>
  <c r="O20" i="9"/>
  <c r="M20" i="9"/>
  <c r="K20" i="9"/>
  <c r="O19" i="9"/>
  <c r="M19" i="9"/>
  <c r="K19" i="9"/>
  <c r="O18" i="9"/>
  <c r="M18" i="9"/>
  <c r="K18" i="9"/>
  <c r="O16" i="9"/>
  <c r="M16" i="9"/>
  <c r="K16" i="9"/>
  <c r="O15" i="9"/>
  <c r="M15" i="9"/>
  <c r="K15" i="9"/>
  <c r="O14" i="9"/>
  <c r="M14" i="9"/>
  <c r="K14" i="9"/>
  <c r="O13" i="9"/>
  <c r="M13" i="9"/>
  <c r="L13" i="9" s="1"/>
  <c r="K13" i="9"/>
  <c r="O12" i="9"/>
  <c r="M12" i="9"/>
  <c r="K12" i="9"/>
  <c r="O11" i="9"/>
  <c r="M11" i="9"/>
  <c r="K11" i="9"/>
  <c r="O10" i="9"/>
  <c r="M10" i="9"/>
  <c r="L10" i="9" s="1"/>
  <c r="K10" i="9"/>
  <c r="O9" i="9"/>
  <c r="N9" i="9" s="1"/>
  <c r="M9" i="9"/>
  <c r="L9" i="9" s="1"/>
  <c r="K9" i="9"/>
  <c r="O7" i="9"/>
  <c r="M7" i="9"/>
  <c r="K7" i="9"/>
  <c r="O6" i="9"/>
  <c r="M6" i="9"/>
  <c r="L19" i="9" l="1"/>
  <c r="L113" i="9"/>
  <c r="L91" i="9"/>
  <c r="L96" i="9"/>
  <c r="L102" i="9"/>
  <c r="L112" i="9"/>
  <c r="L63" i="9"/>
  <c r="L55" i="9"/>
  <c r="L40" i="9"/>
  <c r="L39" i="9"/>
  <c r="L45" i="9"/>
  <c r="L18" i="9"/>
  <c r="L20" i="9"/>
  <c r="L11" i="9"/>
  <c r="L116" i="9"/>
  <c r="L93" i="9"/>
  <c r="N95" i="9"/>
  <c r="N96" i="9"/>
  <c r="L97" i="9"/>
  <c r="N99" i="9"/>
  <c r="L100" i="9"/>
  <c r="N102" i="9"/>
  <c r="L103" i="9"/>
  <c r="L107" i="9"/>
  <c r="L109" i="9"/>
  <c r="N111" i="9"/>
  <c r="N112" i="9"/>
  <c r="N113" i="9"/>
  <c r="L114" i="9"/>
  <c r="L84" i="9"/>
  <c r="L86" i="9"/>
  <c r="L88" i="9"/>
  <c r="L85" i="9"/>
  <c r="L89" i="9"/>
  <c r="N91" i="9"/>
  <c r="L92" i="9"/>
  <c r="L104" i="9"/>
  <c r="L106" i="9"/>
  <c r="L108" i="9"/>
  <c r="L75" i="9"/>
  <c r="L80" i="9"/>
  <c r="L76" i="9"/>
  <c r="N78" i="9"/>
  <c r="L79" i="9"/>
  <c r="L81" i="9"/>
  <c r="N67" i="9"/>
  <c r="L49" i="9"/>
  <c r="L53" i="9"/>
  <c r="N55" i="9"/>
  <c r="L56" i="9"/>
  <c r="L61" i="9"/>
  <c r="N63" i="9"/>
  <c r="L64" i="9"/>
  <c r="L37" i="9"/>
  <c r="N39" i="9"/>
  <c r="N40" i="9"/>
  <c r="L41" i="9"/>
  <c r="L43" i="9"/>
  <c r="N47" i="9"/>
  <c r="N18" i="9"/>
  <c r="N19" i="9"/>
  <c r="N20" i="9"/>
  <c r="L21" i="9"/>
  <c r="N14" i="9"/>
  <c r="L15" i="9"/>
  <c r="N10" i="9"/>
  <c r="N11" i="9"/>
  <c r="L12" i="9"/>
  <c r="L16" i="9"/>
  <c r="L7" i="9"/>
  <c r="N7" i="9"/>
  <c r="N12" i="9"/>
  <c r="N13" i="9"/>
  <c r="L14" i="9"/>
  <c r="N15" i="9"/>
  <c r="N16" i="9"/>
  <c r="N21" i="9"/>
  <c r="N22" i="9"/>
  <c r="L23" i="9"/>
  <c r="N24" i="9"/>
  <c r="L26" i="9"/>
  <c r="N28" i="9"/>
  <c r="L29" i="9"/>
  <c r="N31" i="9"/>
  <c r="L32" i="9"/>
  <c r="N33" i="9"/>
  <c r="L34" i="9"/>
  <c r="N36" i="9"/>
  <c r="N37" i="9"/>
  <c r="L38" i="9"/>
  <c r="N41" i="9"/>
  <c r="N42" i="9"/>
  <c r="N43" i="9"/>
  <c r="L44" i="9"/>
  <c r="N46" i="9"/>
  <c r="L50" i="9"/>
  <c r="N51" i="9"/>
  <c r="L57" i="9"/>
  <c r="N23" i="9"/>
  <c r="N26" i="9"/>
  <c r="N29" i="9"/>
  <c r="N32" i="9"/>
  <c r="N34" i="9"/>
  <c r="N38" i="9"/>
  <c r="N44" i="9"/>
  <c r="N54" i="9"/>
  <c r="N58" i="9"/>
  <c r="N62" i="9"/>
  <c r="N66" i="9"/>
  <c r="N70" i="9"/>
  <c r="N73" i="9"/>
  <c r="N77" i="9"/>
  <c r="N87" i="9"/>
  <c r="N90" i="9"/>
  <c r="N94" i="9"/>
  <c r="N98" i="9"/>
  <c r="N101" i="9"/>
  <c r="N105" i="9"/>
  <c r="N110" i="9"/>
  <c r="N118" i="9"/>
  <c r="N122" i="9"/>
  <c r="N124" i="9"/>
  <c r="N45" i="9"/>
  <c r="L46" i="9"/>
  <c r="N49" i="9"/>
  <c r="N50" i="9"/>
  <c r="L51" i="9"/>
  <c r="N52" i="9"/>
  <c r="N53" i="9"/>
  <c r="L54" i="9"/>
  <c r="N56" i="9"/>
  <c r="N57" i="9"/>
  <c r="L58" i="9"/>
  <c r="N60" i="9"/>
  <c r="N61" i="9"/>
  <c r="L62" i="9"/>
  <c r="N64" i="9"/>
  <c r="N65" i="9"/>
  <c r="L66" i="9"/>
  <c r="N69" i="9"/>
  <c r="L70" i="9"/>
  <c r="N72" i="9"/>
  <c r="L73" i="9"/>
  <c r="N75" i="9"/>
  <c r="N76" i="9"/>
  <c r="L77" i="9"/>
  <c r="N79" i="9"/>
  <c r="N80" i="9"/>
  <c r="N81" i="9"/>
  <c r="N84" i="9"/>
  <c r="N85" i="9"/>
  <c r="N86" i="9"/>
  <c r="L87" i="9"/>
  <c r="N88" i="9"/>
  <c r="N89" i="9"/>
  <c r="L90" i="9"/>
  <c r="N92" i="9"/>
  <c r="N93" i="9"/>
  <c r="L94" i="9"/>
  <c r="N97" i="9"/>
  <c r="L98" i="9"/>
  <c r="N100" i="9"/>
  <c r="L101" i="9"/>
  <c r="N103" i="9"/>
  <c r="N104" i="9"/>
  <c r="L105" i="9"/>
  <c r="N106" i="9"/>
  <c r="N107" i="9"/>
  <c r="N108" i="9"/>
  <c r="N109" i="9"/>
  <c r="L110" i="9"/>
  <c r="N114" i="9"/>
  <c r="N116" i="9"/>
  <c r="N117" i="9"/>
  <c r="L118" i="9"/>
  <c r="N121" i="9"/>
  <c r="N123" i="9"/>
  <c r="L124" i="9"/>
  <c r="N115" i="10"/>
  <c r="L48" i="10"/>
  <c r="L30" i="10"/>
  <c r="L17" i="10"/>
  <c r="N17" i="10"/>
  <c r="L68" i="10"/>
  <c r="N8" i="10"/>
  <c r="N83" i="10"/>
  <c r="L83" i="10"/>
  <c r="N68" i="10"/>
  <c r="N30" i="10"/>
  <c r="L122" i="9"/>
  <c r="L8" i="9" l="1"/>
  <c r="L115" i="9"/>
  <c r="L17" i="9"/>
  <c r="N17" i="9"/>
  <c r="L83" i="9"/>
  <c r="M82" i="13" s="1"/>
  <c r="L68" i="9"/>
  <c r="L48" i="9"/>
  <c r="L30" i="9"/>
  <c r="N8" i="9"/>
  <c r="N115" i="9"/>
  <c r="N68" i="9"/>
  <c r="N30" i="9"/>
  <c r="N83" i="9"/>
  <c r="Y82" i="13" s="1"/>
  <c r="N48" i="9"/>
  <c r="N6" i="10"/>
  <c r="L6" i="10"/>
  <c r="I81" i="9"/>
  <c r="L6" i="9" l="1"/>
  <c r="M6" i="13" s="1"/>
  <c r="N6" i="9"/>
  <c r="Y6" i="13" s="1"/>
  <c r="O83" i="9"/>
  <c r="O48" i="9"/>
  <c r="O17" i="9"/>
  <c r="O30" i="9"/>
  <c r="O8" i="9"/>
  <c r="I18" i="9"/>
  <c r="I19" i="9"/>
  <c r="I20" i="9"/>
  <c r="I21" i="9"/>
  <c r="I22" i="9"/>
  <c r="I23" i="9"/>
  <c r="I24" i="9"/>
  <c r="I25" i="9"/>
  <c r="I26" i="9"/>
  <c r="I27" i="9"/>
  <c r="I28" i="9"/>
  <c r="I29" i="9"/>
  <c r="M8" i="9" l="1"/>
  <c r="O68" i="9"/>
  <c r="M115" i="9"/>
  <c r="O115" i="9"/>
  <c r="M48" i="9"/>
  <c r="M83" i="9"/>
  <c r="M68" i="9"/>
  <c r="M17" i="9"/>
  <c r="M30" i="9"/>
  <c r="I124" i="9"/>
  <c r="I123" i="9"/>
  <c r="I122" i="9"/>
  <c r="I121" i="9"/>
  <c r="I120" i="9"/>
  <c r="I119" i="9"/>
  <c r="I118" i="9"/>
  <c r="I117" i="9"/>
  <c r="I116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2" i="9"/>
  <c r="I91" i="9"/>
  <c r="I90" i="9"/>
  <c r="I89" i="9"/>
  <c r="I88" i="9"/>
  <c r="I87" i="9"/>
  <c r="I86" i="9"/>
  <c r="I85" i="9"/>
  <c r="I84" i="9"/>
  <c r="I80" i="9"/>
  <c r="I79" i="9"/>
  <c r="I78" i="9"/>
  <c r="I77" i="9"/>
  <c r="I76" i="9"/>
  <c r="I75" i="9"/>
  <c r="I74" i="9"/>
  <c r="I73" i="9"/>
  <c r="I72" i="9"/>
  <c r="I71" i="9"/>
  <c r="I70" i="9"/>
  <c r="I69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17" i="9"/>
  <c r="I16" i="9"/>
  <c r="I15" i="9"/>
  <c r="I14" i="9"/>
  <c r="I13" i="9"/>
  <c r="I12" i="9"/>
  <c r="I11" i="9"/>
  <c r="I10" i="9"/>
  <c r="I9" i="9"/>
  <c r="I48" i="9" l="1"/>
  <c r="I83" i="9"/>
  <c r="I8" i="9"/>
  <c r="I125" i="9"/>
  <c r="I30" i="9"/>
  <c r="I68" i="9"/>
  <c r="I115" i="9"/>
  <c r="D8" i="9" l="1"/>
  <c r="K8" i="9" s="1"/>
  <c r="D115" i="9"/>
  <c r="K115" i="9" s="1"/>
  <c r="D83" i="9"/>
  <c r="K83" i="9" s="1"/>
  <c r="G82" i="13" s="1"/>
  <c r="D68" i="9"/>
  <c r="K68" i="9" s="1"/>
  <c r="D48" i="9"/>
  <c r="K48" i="9" s="1"/>
  <c r="D30" i="9"/>
  <c r="K30" i="9" s="1"/>
  <c r="D17" i="9"/>
  <c r="K17" i="9" s="1"/>
  <c r="D6" i="9" l="1"/>
  <c r="K6" i="9" s="1"/>
  <c r="G6" i="13" s="1"/>
</calcChain>
</file>

<file path=xl/sharedStrings.xml><?xml version="1.0" encoding="utf-8"?>
<sst xmlns="http://schemas.openxmlformats.org/spreadsheetml/2006/main" count="1267" uniqueCount="160">
  <si>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</si>
  <si>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</si>
  <si>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</si>
  <si>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</si>
  <si>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</si>
  <si>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</si>
  <si>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</si>
  <si>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</si>
  <si>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</si>
  <si>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</si>
  <si>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</si>
  <si>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</si>
  <si>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</si>
  <si>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</si>
  <si>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</si>
  <si>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</si>
  <si>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</si>
  <si>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</si>
  <si>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</si>
  <si>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</si>
  <si>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</si>
  <si>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</si>
  <si>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</si>
  <si>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</si>
  <si>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</si>
  <si>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</si>
  <si>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</si>
  <si>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</si>
  <si>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</si>
  <si>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</si>
  <si>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</si>
  <si>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</si>
  <si>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</si>
  <si>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</si>
  <si>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</si>
  <si>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</si>
  <si>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</si>
  <si>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</si>
  <si>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</si>
  <si>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</si>
  <si>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</si>
  <si>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</si>
  <si>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</si>
  <si>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</si>
  <si>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</si>
  <si>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</si>
  <si>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</si>
  <si>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</si>
  <si>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</si>
  <si>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</si>
  <si>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</si>
  <si>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</si>
  <si>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</si>
  <si>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</si>
  <si>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</si>
  <si>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</si>
  <si>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</si>
  <si>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</si>
  <si>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</si>
  <si>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</si>
  <si>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</si>
  <si>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</si>
  <si>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</si>
  <si>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</si>
  <si>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</si>
  <si>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</si>
  <si>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</si>
  <si>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</si>
  <si>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</si>
  <si>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</si>
  <si>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</si>
  <si>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</si>
  <si>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</si>
  <si>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</si>
  <si>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</si>
  <si>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</si>
  <si>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</si>
  <si>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</si>
  <si>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</si>
  <si>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</si>
  <si>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</si>
  <si>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</si>
  <si>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</si>
  <si>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</si>
  <si>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</si>
  <si>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</si>
  <si>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</si>
  <si>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</si>
  <si>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</si>
  <si>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</si>
  <si>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</si>
  <si>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</si>
  <si>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</si>
  <si>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</si>
  <si>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</si>
  <si>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</si>
  <si>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</si>
  <si>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</si>
  <si>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</si>
  <si>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</si>
  <si>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</si>
  <si>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</si>
  <si>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</si>
  <si>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</si>
  <si>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</si>
  <si>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</si>
  <si>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</si>
  <si>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</si>
  <si>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</si>
  <si>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</si>
  <si>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</si>
  <si>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</si>
  <si>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</si>
  <si>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</si>
  <si>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</si>
  <si>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</si>
  <si>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</si>
  <si>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</si>
  <si>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</si>
  <si>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</si>
  <si>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</si>
  <si>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</si>
  <si>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</si>
  <si>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</si>
  <si>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</si>
  <si>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</si>
  <si>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</si>
  <si>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</si>
  <si>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</si>
  <si>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</si>
  <si>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МАТЕМАТИКА, 9 класс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</si>
  <si>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</si>
  <si>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</si>
  <si>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</si>
  <si>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</si>
  <si>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</si>
  <si>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</si>
  <si>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</si>
  <si>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</si>
  <si>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</si>
  <si>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МАОУ СШ № 158 "Грани"</t>
  </si>
  <si>
    <t>отлично - более 4,5 баллов</t>
  </si>
  <si>
    <t>МАТЕМАТИКА, 9 кл.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</si>
  <si>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</si>
  <si>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</si>
  <si>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</si>
  <si>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</si>
  <si>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</si>
  <si>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МАОУ Гимназия № 9</t>
  </si>
  <si>
    <t xml:space="preserve">МАОУ Лицей № 7 </t>
  </si>
  <si>
    <t>МБОУ СШ № 12</t>
  </si>
  <si>
    <t>МАОУ Лицей № 6 "Перспектива"</t>
  </si>
  <si>
    <t>МАОУ "КУГ № 1 - Универс"</t>
  </si>
  <si>
    <t xml:space="preserve">МБОУ Школа-интернат № 1 </t>
  </si>
  <si>
    <t>МБОУ СШ № 3</t>
  </si>
  <si>
    <t xml:space="preserve">МБОУ СШ № 133 </t>
  </si>
  <si>
    <t>МАОУ СШ № 154</t>
  </si>
  <si>
    <t>МАОУ СШ № 156</t>
  </si>
  <si>
    <t>МАОУ СШ № 157</t>
  </si>
  <si>
    <t>МБОУ Гимназия 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</si>
</sst>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560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9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0" borderId="0" xfId="2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4" fillId="3" borderId="56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4" fillId="3" borderId="58" xfId="0" applyFont="1" applyFill="1" applyBorder="1" applyAlignment="1">
      <alignment wrapText="1"/>
    </xf>
    <xf numFmtId="0" fontId="4" fillId="3" borderId="59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5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/>
    <xf numFmtId="0" fontId="7" fillId="0" borderId="0" xfId="0" applyFont="1"/>
    <xf numFmtId="2" fontId="13" fillId="0" borderId="60" xfId="10" applyNumberFormat="1" applyBorder="1"/>
    <xf numFmtId="0" fontId="4" fillId="3" borderId="33" xfId="0" applyFont="1" applyFill="1" applyBorder="1" applyAlignment="1">
      <alignment wrapText="1"/>
    </xf>
    <xf numFmtId="0" fontId="10" fillId="0" borderId="61" xfId="8" applyBorder="1"/>
    <xf numFmtId="2" fontId="10" fillId="0" borderId="62" xfId="8" applyNumberFormat="1" applyBorder="1"/>
    <xf numFmtId="2" fontId="10" fillId="0" borderId="63" xfId="8" applyNumberFormat="1" applyBorder="1"/>
    <xf numFmtId="2" fontId="4" fillId="2" borderId="18" xfId="0" applyNumberFormat="1" applyFont="1" applyFill="1" applyBorder="1" applyAlignment="1">
      <alignment horizontal="right" wrapText="1"/>
    </xf>
    <xf numFmtId="0" fontId="4" fillId="3" borderId="23" xfId="1" applyFont="1" applyFill="1" applyBorder="1" applyAlignment="1">
      <alignment horizontal="right" vertical="center"/>
    </xf>
    <xf numFmtId="0" fontId="1" fillId="2" borderId="56" xfId="2" applyFont="1" applyFill="1" applyBorder="1" applyAlignment="1">
      <alignment horizontal="right" vertical="center" wrapText="1"/>
    </xf>
    <xf numFmtId="2" fontId="13" fillId="0" borderId="46" xfId="10" applyNumberFormat="1" applyBorder="1"/>
    <xf numFmtId="2" fontId="1" fillId="2" borderId="57" xfId="2" applyNumberFormat="1" applyFont="1" applyFill="1" applyBorder="1" applyAlignment="1">
      <alignment horizontal="right" vertical="center"/>
    </xf>
    <xf numFmtId="0" fontId="7" fillId="11" borderId="0" xfId="0" applyFont="1" applyFill="1"/>
    <xf numFmtId="2" fontId="0" fillId="10" borderId="11" xfId="0" applyNumberFormat="1" applyFill="1" applyBorder="1"/>
    <xf numFmtId="2" fontId="0" fillId="10" borderId="7" xfId="0" applyNumberFormat="1" applyFill="1" applyBorder="1"/>
    <xf numFmtId="2" fontId="3" fillId="0" borderId="64" xfId="0" applyNumberFormat="1" applyFont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 wrapText="1"/>
    </xf>
    <xf numFmtId="4" fontId="0" fillId="10" borderId="7" xfId="0" applyNumberFormat="1" applyFill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0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0" fontId="2" fillId="0" borderId="5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left"/>
    </xf>
    <xf numFmtId="3" fontId="0" fillId="0" borderId="56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4" fontId="0" fillId="10" borderId="20" xfId="0" applyNumberFormat="1" applyFill="1" applyBorder="1" applyAlignment="1">
      <alignment horizontal="center"/>
    </xf>
    <xf numFmtId="4" fontId="0" fillId="10" borderId="25" xfId="0" applyNumberFormat="1" applyFill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1" fillId="0" borderId="0" xfId="13" applyAlignment="1">
      <alignment horizontal="center" vertical="center"/>
    </xf>
    <xf numFmtId="0" fontId="1" fillId="0" borderId="0" xfId="13" applyAlignment="1">
      <alignment horizontal="left" vertical="center"/>
    </xf>
    <xf numFmtId="0" fontId="1" fillId="0" borderId="0" xfId="13" applyBorder="1" applyAlignment="1">
      <alignment horizontal="center" vertical="center"/>
    </xf>
    <xf numFmtId="0" fontId="7" fillId="13" borderId="0" xfId="1" applyFont="1" applyFill="1"/>
    <xf numFmtId="0" fontId="7" fillId="0" borderId="0" xfId="1" applyFont="1"/>
    <xf numFmtId="0" fontId="14" fillId="0" borderId="0" xfId="13" applyFont="1" applyBorder="1" applyAlignment="1">
      <alignment horizontal="center" vertical="center"/>
    </xf>
    <xf numFmtId="0" fontId="14" fillId="0" borderId="0" xfId="13" applyFont="1" applyBorder="1" applyAlignment="1">
      <alignment vertical="center"/>
    </xf>
    <xf numFmtId="0" fontId="2" fillId="0" borderId="0" xfId="13" applyFont="1" applyAlignment="1">
      <alignment horizontal="center" vertical="center"/>
    </xf>
    <xf numFmtId="0" fontId="7" fillId="5" borderId="0" xfId="1" applyFont="1" applyFill="1"/>
    <xf numFmtId="0" fontId="7" fillId="14" borderId="0" xfId="1" applyFont="1" applyFill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7" fillId="4" borderId="0" xfId="1" applyFont="1" applyFill="1"/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2" fontId="5" fillId="0" borderId="1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/>
    </xf>
    <xf numFmtId="0" fontId="3" fillId="0" borderId="31" xfId="1" applyFont="1" applyBorder="1" applyAlignment="1">
      <alignment horizontal="left" vertical="center"/>
    </xf>
    <xf numFmtId="2" fontId="3" fillId="0" borderId="30" xfId="1" applyNumberFormat="1" applyFont="1" applyBorder="1" applyAlignment="1">
      <alignment horizontal="left" vertical="center" wrapText="1"/>
    </xf>
    <xf numFmtId="0" fontId="1" fillId="2" borderId="7" xfId="13" applyFont="1" applyFill="1" applyBorder="1" applyAlignment="1" applyProtection="1">
      <alignment horizontal="center" vertical="center"/>
      <protection locked="0"/>
    </xf>
    <xf numFmtId="0" fontId="1" fillId="2" borderId="7" xfId="13" applyFont="1" applyFill="1" applyBorder="1" applyAlignment="1" applyProtection="1">
      <alignment horizontal="left" vertical="center"/>
      <protection locked="0"/>
    </xf>
    <xf numFmtId="0" fontId="15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/>
    </xf>
    <xf numFmtId="2" fontId="1" fillId="2" borderId="21" xfId="13" applyNumberFormat="1" applyFont="1" applyFill="1" applyBorder="1" applyAlignment="1">
      <alignment horizontal="right" vertical="center"/>
    </xf>
    <xf numFmtId="0" fontId="16" fillId="0" borderId="0" xfId="13" applyFont="1" applyBorder="1" applyAlignment="1">
      <alignment horizontal="center" vertical="center"/>
    </xf>
    <xf numFmtId="0" fontId="16" fillId="0" borderId="0" xfId="13" applyFont="1" applyAlignment="1">
      <alignment horizontal="center" vertical="center"/>
    </xf>
    <xf numFmtId="0" fontId="17" fillId="0" borderId="0" xfId="13" applyFont="1" applyBorder="1" applyAlignment="1">
      <alignment horizontal="center" vertical="center"/>
    </xf>
    <xf numFmtId="0" fontId="1" fillId="2" borderId="12" xfId="13" applyFont="1" applyFill="1" applyBorder="1" applyAlignment="1" applyProtection="1">
      <alignment horizontal="center" vertical="center"/>
      <protection locked="0"/>
    </xf>
    <xf numFmtId="0" fontId="1" fillId="2" borderId="12" xfId="13" applyFont="1" applyFill="1" applyBorder="1" applyAlignment="1" applyProtection="1">
      <alignment horizontal="left" vertical="center"/>
      <protection locked="0"/>
    </xf>
    <xf numFmtId="0" fontId="15" fillId="2" borderId="12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/>
    </xf>
    <xf numFmtId="2" fontId="1" fillId="2" borderId="24" xfId="13" applyNumberFormat="1" applyFont="1" applyFill="1" applyBorder="1" applyAlignment="1">
      <alignment horizontal="right" vertical="center"/>
    </xf>
    <xf numFmtId="0" fontId="18" fillId="2" borderId="7" xfId="13" applyFont="1" applyFill="1" applyBorder="1" applyAlignment="1">
      <alignment horizontal="right" vertical="center"/>
    </xf>
    <xf numFmtId="0" fontId="8" fillId="0" borderId="12" xfId="1" applyBorder="1" applyAlignment="1">
      <alignment wrapText="1"/>
    </xf>
    <xf numFmtId="0" fontId="4" fillId="3" borderId="28" xfId="1" applyFont="1" applyFill="1" applyBorder="1" applyAlignment="1">
      <alignment horizontal="right" vertical="center"/>
    </xf>
    <xf numFmtId="0" fontId="1" fillId="2" borderId="29" xfId="13" applyFont="1" applyFill="1" applyBorder="1" applyAlignment="1" applyProtection="1">
      <alignment horizontal="center" vertical="center"/>
      <protection locked="0"/>
    </xf>
    <xf numFmtId="0" fontId="2" fillId="2" borderId="29" xfId="13" applyFont="1" applyFill="1" applyBorder="1" applyAlignment="1" applyProtection="1">
      <alignment horizontal="left" vertical="center"/>
      <protection locked="0"/>
    </xf>
    <xf numFmtId="0" fontId="2" fillId="2" borderId="29" xfId="13" applyFont="1" applyFill="1" applyBorder="1" applyAlignment="1">
      <alignment horizontal="left" vertical="center" wrapText="1"/>
    </xf>
    <xf numFmtId="0" fontId="2" fillId="2" borderId="29" xfId="13" applyFont="1" applyFill="1" applyBorder="1" applyAlignment="1">
      <alignment horizontal="left" vertical="center"/>
    </xf>
    <xf numFmtId="2" fontId="2" fillId="2" borderId="30" xfId="13" applyNumberFormat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right" vertical="center"/>
    </xf>
    <xf numFmtId="0" fontId="1" fillId="2" borderId="3" xfId="13" applyFont="1" applyFill="1" applyBorder="1" applyAlignment="1" applyProtection="1">
      <alignment horizontal="center" vertical="center"/>
      <protection locked="0"/>
    </xf>
    <xf numFmtId="0" fontId="1" fillId="2" borderId="3" xfId="13" applyFont="1" applyFill="1" applyBorder="1" applyAlignment="1" applyProtection="1">
      <alignment horizontal="left" vertical="center" wrapText="1"/>
      <protection locked="0"/>
    </xf>
    <xf numFmtId="0" fontId="15" fillId="2" borderId="3" xfId="13" applyFont="1" applyFill="1" applyBorder="1" applyAlignment="1">
      <alignment horizontal="right" vertical="center" wrapText="1"/>
    </xf>
    <xf numFmtId="0" fontId="1" fillId="2" borderId="3" xfId="13" applyFont="1" applyFill="1" applyBorder="1" applyAlignment="1">
      <alignment horizontal="right"/>
    </xf>
    <xf numFmtId="2" fontId="1" fillId="2" borderId="19" xfId="13" applyNumberFormat="1" applyFont="1" applyFill="1" applyBorder="1" applyAlignment="1">
      <alignment horizontal="right" vertical="center"/>
    </xf>
    <xf numFmtId="0" fontId="1" fillId="2" borderId="7" xfId="13" applyFont="1" applyFill="1" applyBorder="1" applyAlignment="1" applyProtection="1">
      <alignment horizontal="left" vertical="center" wrapText="1"/>
      <protection locked="0"/>
    </xf>
    <xf numFmtId="0" fontId="1" fillId="2" borderId="7" xfId="13" applyFont="1" applyFill="1" applyBorder="1" applyAlignment="1">
      <alignment horizontal="right"/>
    </xf>
    <xf numFmtId="0" fontId="17" fillId="0" borderId="0" xfId="13" applyFont="1" applyFill="1" applyBorder="1" applyAlignment="1">
      <alignment horizontal="center" vertical="center"/>
    </xf>
    <xf numFmtId="0" fontId="16" fillId="0" borderId="0" xfId="13" applyFont="1" applyFill="1" applyAlignment="1">
      <alignment horizontal="center" vertical="center"/>
    </xf>
    <xf numFmtId="0" fontId="1" fillId="2" borderId="10" xfId="13" applyFont="1" applyFill="1" applyBorder="1" applyAlignment="1" applyProtection="1">
      <alignment horizontal="center" vertical="center"/>
      <protection locked="0"/>
    </xf>
    <xf numFmtId="0" fontId="1" fillId="2" borderId="10" xfId="13" applyFont="1" applyFill="1" applyBorder="1" applyAlignment="1" applyProtection="1">
      <alignment horizontal="left" vertical="center" wrapText="1"/>
      <protection locked="0"/>
    </xf>
    <xf numFmtId="2" fontId="1" fillId="2" borderId="22" xfId="13" applyNumberFormat="1" applyFont="1" applyFill="1" applyBorder="1" applyAlignment="1">
      <alignment horizontal="right" vertical="center"/>
    </xf>
    <xf numFmtId="0" fontId="2" fillId="2" borderId="29" xfId="13" applyFont="1" applyFill="1" applyBorder="1" applyAlignment="1" applyProtection="1">
      <alignment horizontal="left" vertical="center" wrapText="1"/>
      <protection locked="0"/>
    </xf>
    <xf numFmtId="0" fontId="2" fillId="2" borderId="29" xfId="13" applyFont="1" applyFill="1" applyBorder="1" applyAlignment="1">
      <alignment horizontal="left"/>
    </xf>
    <xf numFmtId="0" fontId="1" fillId="2" borderId="11" xfId="13" applyFont="1" applyFill="1" applyBorder="1" applyAlignment="1" applyProtection="1">
      <alignment horizontal="center" vertical="center"/>
      <protection locked="0"/>
    </xf>
    <xf numFmtId="0" fontId="8" fillId="0" borderId="11" xfId="1" applyBorder="1" applyAlignment="1">
      <alignment wrapText="1"/>
    </xf>
    <xf numFmtId="0" fontId="15" fillId="2" borderId="11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/>
    </xf>
    <xf numFmtId="2" fontId="1" fillId="2" borderId="26" xfId="13" applyNumberFormat="1" applyFont="1" applyFill="1" applyBorder="1" applyAlignment="1">
      <alignment horizontal="right" vertical="center"/>
    </xf>
    <xf numFmtId="2" fontId="1" fillId="15" borderId="21" xfId="13" applyNumberFormat="1" applyFont="1" applyFill="1" applyBorder="1" applyAlignment="1">
      <alignment horizontal="right" vertical="center"/>
    </xf>
    <xf numFmtId="0" fontId="15" fillId="2" borderId="10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/>
    </xf>
    <xf numFmtId="0" fontId="3" fillId="3" borderId="28" xfId="1" applyFont="1" applyFill="1" applyBorder="1" applyAlignment="1">
      <alignment horizontal="left" vertical="center"/>
    </xf>
    <xf numFmtId="2" fontId="18" fillId="2" borderId="26" xfId="13" applyNumberFormat="1" applyFont="1" applyFill="1" applyBorder="1" applyAlignment="1">
      <alignment horizontal="right" vertical="center"/>
    </xf>
    <xf numFmtId="2" fontId="18" fillId="2" borderId="21" xfId="13" applyNumberFormat="1" applyFont="1" applyFill="1" applyBorder="1" applyAlignment="1">
      <alignment horizontal="right" vertical="center"/>
    </xf>
    <xf numFmtId="0" fontId="15" fillId="2" borderId="7" xfId="13" applyFont="1" applyFill="1" applyBorder="1" applyAlignment="1">
      <alignment horizontal="right" vertical="center"/>
    </xf>
    <xf numFmtId="0" fontId="1" fillId="2" borderId="7" xfId="3" applyFont="1" applyFill="1" applyBorder="1" applyAlignment="1" applyProtection="1">
      <alignment horizontal="center" vertical="center"/>
      <protection locked="0"/>
    </xf>
    <xf numFmtId="0" fontId="18" fillId="2" borderId="7" xfId="3" applyFont="1" applyFill="1" applyBorder="1" applyAlignment="1">
      <alignment horizontal="right" vertical="center"/>
    </xf>
    <xf numFmtId="2" fontId="18" fillId="16" borderId="21" xfId="3" applyNumberFormat="1" applyFont="1" applyFill="1" applyBorder="1" applyAlignment="1">
      <alignment horizontal="right" vertical="center"/>
    </xf>
    <xf numFmtId="0" fontId="8" fillId="2" borderId="7" xfId="1" applyFill="1" applyBorder="1" applyAlignment="1">
      <alignment wrapText="1"/>
    </xf>
    <xf numFmtId="0" fontId="2" fillId="0" borderId="29" xfId="1" applyFont="1" applyBorder="1" applyAlignment="1">
      <alignment horizontal="left" vertical="center" wrapText="1"/>
    </xf>
    <xf numFmtId="2" fontId="19" fillId="2" borderId="30" xfId="13" applyNumberFormat="1" applyFont="1" applyFill="1" applyBorder="1" applyAlignment="1">
      <alignment horizontal="left" vertical="center"/>
    </xf>
    <xf numFmtId="2" fontId="4" fillId="17" borderId="21" xfId="13" applyNumberFormat="1" applyFont="1" applyFill="1" applyBorder="1" applyAlignment="1">
      <alignment horizontal="right" vertical="center"/>
    </xf>
    <xf numFmtId="2" fontId="1" fillId="12" borderId="21" xfId="13" applyNumberFormat="1" applyFont="1" applyFill="1" applyBorder="1" applyAlignment="1">
      <alignment horizontal="right" vertical="center"/>
    </xf>
    <xf numFmtId="0" fontId="1" fillId="2" borderId="33" xfId="13" applyFont="1" applyFill="1" applyBorder="1" applyAlignment="1" applyProtection="1">
      <alignment horizontal="center" vertical="center"/>
      <protection locked="0"/>
    </xf>
    <xf numFmtId="0" fontId="8" fillId="0" borderId="33" xfId="1" applyBorder="1" applyAlignment="1">
      <alignment wrapText="1"/>
    </xf>
    <xf numFmtId="0" fontId="4" fillId="2" borderId="11" xfId="6" applyFont="1" applyFill="1" applyBorder="1" applyAlignment="1">
      <alignment horizontal="right" vertical="center"/>
    </xf>
    <xf numFmtId="0" fontId="1" fillId="2" borderId="9" xfId="13" applyFont="1" applyFill="1" applyBorder="1" applyAlignment="1" applyProtection="1">
      <alignment horizontal="center" vertical="center"/>
      <protection locked="0"/>
    </xf>
    <xf numFmtId="0" fontId="1" fillId="2" borderId="9" xfId="13" applyFont="1" applyFill="1" applyBorder="1" applyAlignment="1" applyProtection="1">
      <alignment horizontal="left" vertical="center"/>
      <protection locked="0"/>
    </xf>
    <xf numFmtId="0" fontId="15" fillId="2" borderId="9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/>
    </xf>
    <xf numFmtId="2" fontId="1" fillId="2" borderId="27" xfId="13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right" vertical="top" wrapText="1"/>
    </xf>
    <xf numFmtId="2" fontId="20" fillId="0" borderId="7" xfId="13" applyNumberFormat="1" applyFont="1" applyBorder="1" applyAlignment="1">
      <alignment horizontal="right" vertical="center"/>
    </xf>
  </cellXfs>
  <cellStyles count="25">
    <cellStyle name="Excel Built-in Normal" xfId="3"/>
    <cellStyle name="Excel Built-in Normal 1" xfId="4"/>
    <cellStyle name="Excel Built-in Normal 2" xfId="5"/>
    <cellStyle name="TableStyleLight1" xfId="6"/>
    <cellStyle name="Денежный 2" xfId="16"/>
    <cellStyle name="Обычный" xfId="0" builtinId="0"/>
    <cellStyle name="Обычный 2" xfId="1"/>
    <cellStyle name="Обычный 2 2" xfId="2"/>
    <cellStyle name="Обычный 2 3" xfId="13"/>
    <cellStyle name="Обычный 2 4" xfId="20"/>
    <cellStyle name="Обычный 2 5" xfId="15"/>
    <cellStyle name="Обычный 3" xfId="7"/>
    <cellStyle name="Обычный 3 2" xfId="8"/>
    <cellStyle name="Обычный 3 3" xfId="9"/>
    <cellStyle name="Обычный 3 4" xfId="14"/>
    <cellStyle name="Обычный 4" xfId="10"/>
    <cellStyle name="Обычный 4 2" xfId="12"/>
    <cellStyle name="Обычный 4 3" xfId="17"/>
    <cellStyle name="Обычный 5" xfId="11"/>
    <cellStyle name="Обычный 5 2" xfId="21"/>
    <cellStyle name="Обычный 5 3" xfId="18"/>
    <cellStyle name="Обычный 6" xfId="19"/>
    <cellStyle name="Обычный 6 2" xfId="22"/>
    <cellStyle name="Обычный 7" xfId="23"/>
    <cellStyle name="Обычный 8" xfId="24"/>
  </cellStyles>
  <dxfs count="214"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FF66"/>
      <color rgb="FFFFCCCC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27" width="6.7109375" customWidth="1"/>
    <col min="28" max="32" width="7.7109375" customWidth="1"/>
  </cols>
  <sheetData>
    <row r="1" spans="1:33" ht="18" customHeight="1" x14ac:dyDescent="0.25">
      <c r="D1" s="114"/>
      <c r="E1" s="17" t="s">
        <v>133</v>
      </c>
      <c r="F1" s="324"/>
      <c r="G1" s="324"/>
      <c r="H1" s="324"/>
      <c r="I1" s="324"/>
      <c r="K1" s="17"/>
      <c r="L1" s="17"/>
      <c r="P1" s="365"/>
      <c r="Q1" s="17" t="s">
        <v>134</v>
      </c>
    </row>
    <row r="2" spans="1:33" ht="18" customHeight="1" x14ac:dyDescent="0.25">
      <c r="A2" s="4"/>
      <c r="B2" s="416" t="s">
        <v>130</v>
      </c>
      <c r="C2" s="416"/>
      <c r="D2" s="27"/>
      <c r="E2" s="17" t="s">
        <v>135</v>
      </c>
      <c r="F2" s="324"/>
      <c r="G2" s="324"/>
      <c r="H2" s="324"/>
      <c r="I2" s="324"/>
      <c r="K2" s="17"/>
      <c r="L2" s="17"/>
      <c r="P2" s="18"/>
      <c r="Q2" s="17" t="s">
        <v>136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19" t="s">
        <v>0</v>
      </c>
      <c r="B4" s="421" t="s">
        <v>137</v>
      </c>
      <c r="C4" s="421" t="s">
        <v>2</v>
      </c>
      <c r="D4" s="410" t="s">
        <v>125</v>
      </c>
      <c r="E4" s="411"/>
      <c r="F4" s="411"/>
      <c r="G4" s="411"/>
      <c r="H4" s="411"/>
      <c r="I4" s="412"/>
      <c r="J4" s="410" t="s">
        <v>126</v>
      </c>
      <c r="K4" s="411"/>
      <c r="L4" s="411"/>
      <c r="M4" s="411"/>
      <c r="N4" s="411"/>
      <c r="O4" s="411"/>
      <c r="P4" s="410" t="s">
        <v>127</v>
      </c>
      <c r="Q4" s="411"/>
      <c r="R4" s="411"/>
      <c r="S4" s="411"/>
      <c r="T4" s="411"/>
      <c r="U4" s="412"/>
      <c r="V4" s="410" t="s">
        <v>128</v>
      </c>
      <c r="W4" s="411"/>
      <c r="X4" s="411"/>
      <c r="Y4" s="411"/>
      <c r="Z4" s="411"/>
      <c r="AA4" s="412"/>
      <c r="AB4" s="413" t="s">
        <v>129</v>
      </c>
      <c r="AC4" s="414"/>
      <c r="AD4" s="414"/>
      <c r="AE4" s="414"/>
      <c r="AF4" s="414"/>
      <c r="AG4" s="415"/>
    </row>
    <row r="5" spans="1:33" ht="15" customHeight="1" thickBot="1" x14ac:dyDescent="0.3">
      <c r="A5" s="420"/>
      <c r="B5" s="422"/>
      <c r="C5" s="422"/>
      <c r="D5" s="88">
        <v>2018</v>
      </c>
      <c r="E5" s="89">
        <v>2019</v>
      </c>
      <c r="F5" s="89">
        <v>2020</v>
      </c>
      <c r="G5" s="89">
        <v>2021</v>
      </c>
      <c r="H5" s="371">
        <v>2022</v>
      </c>
      <c r="I5" s="90">
        <v>2023</v>
      </c>
      <c r="J5" s="88">
        <v>2018</v>
      </c>
      <c r="K5" s="89">
        <v>2019</v>
      </c>
      <c r="L5" s="89">
        <v>2020</v>
      </c>
      <c r="M5" s="89">
        <v>2021</v>
      </c>
      <c r="N5" s="409">
        <v>2022</v>
      </c>
      <c r="O5" s="438">
        <v>2023</v>
      </c>
      <c r="P5" s="88">
        <v>2018</v>
      </c>
      <c r="Q5" s="89">
        <v>2019</v>
      </c>
      <c r="R5" s="89">
        <v>2020</v>
      </c>
      <c r="S5" s="89">
        <v>2021</v>
      </c>
      <c r="T5" s="409">
        <v>2022</v>
      </c>
      <c r="U5" s="90">
        <v>2023</v>
      </c>
      <c r="V5" s="88">
        <v>2018</v>
      </c>
      <c r="W5" s="89">
        <v>2019</v>
      </c>
      <c r="X5" s="89">
        <v>2020</v>
      </c>
      <c r="Y5" s="89">
        <v>2021</v>
      </c>
      <c r="Z5" s="409">
        <v>2022</v>
      </c>
      <c r="AA5" s="90">
        <v>2023</v>
      </c>
      <c r="AB5" s="384">
        <v>2018</v>
      </c>
      <c r="AC5" s="385">
        <v>2019</v>
      </c>
      <c r="AD5" s="385">
        <v>2020</v>
      </c>
      <c r="AE5" s="386">
        <v>2021</v>
      </c>
      <c r="AF5" s="453">
        <v>2022</v>
      </c>
      <c r="AG5" s="387">
        <v>2023</v>
      </c>
    </row>
    <row r="6" spans="1:33" ht="15" customHeight="1" thickBot="1" x14ac:dyDescent="0.3">
      <c r="A6" s="29">
        <f>A15+A28+A46+A66+A81+A112+A122</f>
        <v>109</v>
      </c>
      <c r="B6" s="417" t="s">
        <v>138</v>
      </c>
      <c r="C6" s="418"/>
      <c r="D6" s="388">
        <f>'Математика-9 2018 расклад'!K6</f>
        <v>8609</v>
      </c>
      <c r="E6" s="389">
        <f>'Математика-9 2019 расклад'!K6</f>
        <v>9274</v>
      </c>
      <c r="F6" s="389">
        <f>'Математика-9 2020 расклад'!K6</f>
        <v>3468</v>
      </c>
      <c r="G6" s="389">
        <f>'Математика-9 2021 расклад'!K6</f>
        <v>9585</v>
      </c>
      <c r="H6" s="390">
        <f>'Математика-9 2022 расклад '!K6</f>
        <v>9915</v>
      </c>
      <c r="I6" s="432">
        <f>'Математика-9 2023 расклад'!K6</f>
        <v>10087</v>
      </c>
      <c r="J6" s="388">
        <f>'Математика-9 2018 расклад'!L6</f>
        <v>6688.0454999999993</v>
      </c>
      <c r="K6" s="389">
        <f>'Математика-9 2019 расклад'!L6</f>
        <v>7170.9960000000001</v>
      </c>
      <c r="L6" s="389">
        <f>'Математика-9 2020 расклад'!L6</f>
        <v>809.49239999999998</v>
      </c>
      <c r="M6" s="389">
        <f>'Математика-9 2021 расклад'!L6</f>
        <v>4357.0097999999998</v>
      </c>
      <c r="N6" s="390">
        <f>'Математика-9 2022 расклад '!L6</f>
        <v>5741</v>
      </c>
      <c r="O6" s="439">
        <f>'Математика-9 2023 расклад'!L6</f>
        <v>6665</v>
      </c>
      <c r="P6" s="393">
        <f>'Математика-9 2018 расклад'!M6</f>
        <v>74.770370370370387</v>
      </c>
      <c r="Q6" s="391">
        <f>'Математика-9 2019 расклад'!M6</f>
        <v>74.622237493128097</v>
      </c>
      <c r="R6" s="391">
        <f>'Математика-9 2020 расклад'!M6</f>
        <v>22.655925925925931</v>
      </c>
      <c r="S6" s="391">
        <f>'Математика-9 2021 расклад'!M6</f>
        <v>45.46</v>
      </c>
      <c r="T6" s="392">
        <f>'Математика-9 2022 расклад '!M6</f>
        <v>55.504728702233386</v>
      </c>
      <c r="U6" s="447">
        <f>'Математика-9 2023 расклад'!M6</f>
        <v>66.075146227817982</v>
      </c>
      <c r="V6" s="388">
        <f>'Математика-9 2018 расклад'!N6</f>
        <v>143.0034</v>
      </c>
      <c r="W6" s="389">
        <f>'Математика-9 2019 расклад'!N6</f>
        <v>138.9434</v>
      </c>
      <c r="X6" s="389">
        <f>'Математика-9 2020 расклад'!N6</f>
        <v>500.96969999999999</v>
      </c>
      <c r="Y6" s="389">
        <f>'Математика-9 2021 расклад'!N6</f>
        <v>595.97710000000006</v>
      </c>
      <c r="Z6" s="390">
        <f>'Математика-9 2022 расклад '!N6</f>
        <v>253</v>
      </c>
      <c r="AA6" s="432">
        <f>'Математика-9 2023 расклад'!N6</f>
        <v>304</v>
      </c>
      <c r="AB6" s="393">
        <f>'Математика-9 2018 расклад'!O6</f>
        <v>1.8682407407407409</v>
      </c>
      <c r="AC6" s="391">
        <f>'Математика-9 2019 расклад'!O6</f>
        <v>1.6346728971962614</v>
      </c>
      <c r="AD6" s="391">
        <f>'Математика-9 2020 расклад'!O6</f>
        <v>16.002407407407407</v>
      </c>
      <c r="AE6" s="394">
        <f>'Математика-9 2021 расклад'!O6</f>
        <v>6.22</v>
      </c>
      <c r="AF6" s="242">
        <f>'Математика-9 2022 расклад '!O6</f>
        <v>3.0139868491642976</v>
      </c>
      <c r="AG6" s="395">
        <f>'Математика-9 2023 расклад'!O6</f>
        <v>3.0137801130167543</v>
      </c>
    </row>
    <row r="7" spans="1:33" ht="15" customHeight="1" thickBot="1" x14ac:dyDescent="0.3">
      <c r="A7" s="32"/>
      <c r="B7" s="25"/>
      <c r="C7" s="325" t="s">
        <v>101</v>
      </c>
      <c r="D7" s="400">
        <f>'Математика-9 2018 расклад'!K8</f>
        <v>685</v>
      </c>
      <c r="E7" s="401">
        <f>'Математика-9 2019 расклад'!K8</f>
        <v>719</v>
      </c>
      <c r="F7" s="401">
        <f>'Математика-9 2020 расклад'!K8</f>
        <v>252</v>
      </c>
      <c r="G7" s="401">
        <f>'Математика-9 2021 расклад'!K8</f>
        <v>716</v>
      </c>
      <c r="H7" s="402">
        <f>'Математика-9 2022 расклад '!K7</f>
        <v>726</v>
      </c>
      <c r="I7" s="433">
        <f>'Математика-9 2023 расклад'!K7</f>
        <v>750</v>
      </c>
      <c r="J7" s="400">
        <f>'Математика-9 2018 расклад'!L8</f>
        <v>554.99999999999989</v>
      </c>
      <c r="K7" s="401">
        <f>'Математика-9 2019 расклад'!L8</f>
        <v>570.99149999999997</v>
      </c>
      <c r="L7" s="401">
        <f>'Математика-9 2020 расклад'!L8</f>
        <v>85.000900000000001</v>
      </c>
      <c r="M7" s="401">
        <f>'Математика-9 2021 расклад'!L8</f>
        <v>347</v>
      </c>
      <c r="N7" s="402">
        <f>'Математика-9 2022 расклад '!L7</f>
        <v>446</v>
      </c>
      <c r="O7" s="440">
        <f>'Математика-9 2023 расклад'!L7</f>
        <v>461</v>
      </c>
      <c r="P7" s="405">
        <f>'Математика-9 2018 расклад'!M8</f>
        <v>80.943749999999994</v>
      </c>
      <c r="Q7" s="403">
        <f>'Математика-9 2019 расклад'!M8</f>
        <v>79.316249999999997</v>
      </c>
      <c r="R7" s="403">
        <f>'Математика-9 2020 расклад'!M8</f>
        <v>33.601999999999997</v>
      </c>
      <c r="S7" s="403">
        <f>'Математика-9 2021 расклад'!M8</f>
        <v>45.723989299334995</v>
      </c>
      <c r="T7" s="404">
        <f>'Математика-9 2022 расклад '!M7</f>
        <v>59.952585114583698</v>
      </c>
      <c r="U7" s="448">
        <f>'Математика-9 2023 расклад'!M7</f>
        <v>61.466666666666669</v>
      </c>
      <c r="V7" s="400">
        <f>'Математика-9 2018 расклад'!N8</f>
        <v>2</v>
      </c>
      <c r="W7" s="401">
        <f>'Математика-9 2019 расклад'!N8</f>
        <v>7.9963999999999995</v>
      </c>
      <c r="X7" s="401">
        <f>'Математика-9 2020 расклад'!N8</f>
        <v>23.003300000000003</v>
      </c>
      <c r="Y7" s="401">
        <f>'Математика-9 2021 расклад'!N8</f>
        <v>32</v>
      </c>
      <c r="Z7" s="402">
        <f>'Математика-9 2022 расклад '!N7</f>
        <v>21</v>
      </c>
      <c r="AA7" s="433">
        <f>'Математика-9 2023 расклад'!N7</f>
        <v>27</v>
      </c>
      <c r="AB7" s="405">
        <f>'Математика-9 2018 расклад'!O8</f>
        <v>0.2175</v>
      </c>
      <c r="AC7" s="403">
        <f>'Математика-9 2019 расклад'!O8</f>
        <v>1.04125</v>
      </c>
      <c r="AD7" s="403">
        <f>'Математика-9 2020 расклад'!O8</f>
        <v>9.0740000000000016</v>
      </c>
      <c r="AE7" s="406">
        <f>'Математика-9 2021 расклад'!O8</f>
        <v>5.1255489025864627</v>
      </c>
      <c r="AF7" s="454">
        <f>'Математика-9 2022 расклад '!O7</f>
        <v>3.2647489941596772</v>
      </c>
      <c r="AG7" s="407">
        <f>'Математика-9 2023 расклад'!O7</f>
        <v>3.6</v>
      </c>
    </row>
    <row r="8" spans="1:33" s="1" customFormat="1" ht="15" customHeight="1" x14ac:dyDescent="0.25">
      <c r="A8" s="10">
        <v>1</v>
      </c>
      <c r="B8" s="48">
        <v>10002</v>
      </c>
      <c r="C8" s="331" t="s">
        <v>5</v>
      </c>
      <c r="D8" s="332">
        <f>'Математика-9 2018 расклад'!K9</f>
        <v>99</v>
      </c>
      <c r="E8" s="333">
        <f>'Математика-9 2019 расклад'!K9</f>
        <v>117</v>
      </c>
      <c r="F8" s="333" t="s">
        <v>139</v>
      </c>
      <c r="G8" s="333">
        <f>'Математика-9 2021 расклад'!K9</f>
        <v>112</v>
      </c>
      <c r="H8" s="372">
        <f>'Математика-9 2022 расклад '!K8</f>
        <v>107</v>
      </c>
      <c r="I8" s="434">
        <f>'Математика-9 2023 расклад'!K8</f>
        <v>107</v>
      </c>
      <c r="J8" s="332">
        <f>'Математика-9 2018 расклад'!L9</f>
        <v>68.003099999999989</v>
      </c>
      <c r="K8" s="333">
        <f>'Математика-9 2019 расклад'!L9</f>
        <v>89.001899999999992</v>
      </c>
      <c r="L8" s="333" t="s">
        <v>139</v>
      </c>
      <c r="M8" s="333">
        <f>'Математика-9 2021 расклад'!L9</f>
        <v>59</v>
      </c>
      <c r="N8" s="372">
        <f>'Математика-9 2022 расклад '!L8</f>
        <v>60.000000000000007</v>
      </c>
      <c r="O8" s="441">
        <f>'Математика-9 2023 расклад'!L8</f>
        <v>60</v>
      </c>
      <c r="P8" s="380">
        <f>'Математика-9 2018 расклад'!M9</f>
        <v>68.69</v>
      </c>
      <c r="Q8" s="334">
        <f>'Математика-9 2019 расклад'!M9</f>
        <v>76.069999999999993</v>
      </c>
      <c r="R8" s="334" t="s">
        <v>139</v>
      </c>
      <c r="S8" s="334">
        <f>'Математика-9 2021 расклад'!M9</f>
        <v>52.678571428571431</v>
      </c>
      <c r="T8" s="376">
        <f>'Математика-9 2022 расклад '!M8</f>
        <v>56.074766355140191</v>
      </c>
      <c r="U8" s="449">
        <f>'Математика-9 2023 расклад'!M8</f>
        <v>56.074766355140184</v>
      </c>
      <c r="V8" s="332">
        <f>'Математика-9 2018 расклад'!N9</f>
        <v>0.9998999999999999</v>
      </c>
      <c r="W8" s="333">
        <f>'Математика-9 2019 расклад'!N9</f>
        <v>2.9951999999999996</v>
      </c>
      <c r="X8" s="333" t="s">
        <v>139</v>
      </c>
      <c r="Y8" s="333">
        <f>'Математика-9 2021 расклад'!N9</f>
        <v>2</v>
      </c>
      <c r="Z8" s="372">
        <f>'Математика-9 2022 расклад '!N8</f>
        <v>4</v>
      </c>
      <c r="AA8" s="436">
        <f>'Математика-9 2023 расклад'!N8</f>
        <v>8</v>
      </c>
      <c r="AB8" s="382">
        <f>'Математика-9 2018 расклад'!O9</f>
        <v>1.01</v>
      </c>
      <c r="AC8" s="329">
        <f>'Математика-9 2019 расклад'!O9</f>
        <v>2.56</v>
      </c>
      <c r="AD8" s="329" t="s">
        <v>139</v>
      </c>
      <c r="AE8" s="330">
        <f>'Математика-9 2021 расклад'!O9</f>
        <v>1.7857142857142858</v>
      </c>
      <c r="AF8" s="455">
        <f>'Математика-9 2022 расклад '!O8</f>
        <v>3.7383177570093458</v>
      </c>
      <c r="AG8" s="396">
        <f>'Математика-9 2023 расклад'!O8</f>
        <v>7.4766355140186915</v>
      </c>
    </row>
    <row r="9" spans="1:33" s="1" customFormat="1" ht="15" customHeight="1" x14ac:dyDescent="0.25">
      <c r="A9" s="16">
        <v>2</v>
      </c>
      <c r="B9" s="48">
        <v>10090</v>
      </c>
      <c r="C9" s="331" t="s">
        <v>7</v>
      </c>
      <c r="D9" s="332">
        <f>'Математика-9 2018 расклад'!K10</f>
        <v>137</v>
      </c>
      <c r="E9" s="333">
        <f>'Математика-9 2019 расклад'!K10</f>
        <v>125</v>
      </c>
      <c r="F9" s="333" t="s">
        <v>139</v>
      </c>
      <c r="G9" s="333">
        <f>'Математика-9 2021 расклад'!K10</f>
        <v>144</v>
      </c>
      <c r="H9" s="372">
        <f>'Математика-9 2022 расклад '!K9</f>
        <v>148</v>
      </c>
      <c r="I9" s="434">
        <f>'Математика-9 2023 расклад'!K9</f>
        <v>147</v>
      </c>
      <c r="J9" s="332">
        <f>'Математика-9 2018 расклад'!L10</f>
        <v>111.9975</v>
      </c>
      <c r="K9" s="333">
        <f>'Математика-9 2019 расклад'!L10</f>
        <v>107.00000000000001</v>
      </c>
      <c r="L9" s="333" t="s">
        <v>139</v>
      </c>
      <c r="M9" s="333">
        <f>'Математика-9 2021 расклад'!L10</f>
        <v>77</v>
      </c>
      <c r="N9" s="372">
        <f>'Математика-9 2022 расклад '!L9</f>
        <v>99</v>
      </c>
      <c r="O9" s="441">
        <f>'Математика-9 2023 расклад'!L9</f>
        <v>97</v>
      </c>
      <c r="P9" s="380">
        <f>'Математика-9 2018 расклад'!M10</f>
        <v>81.75</v>
      </c>
      <c r="Q9" s="334">
        <f>'Математика-9 2019 расклад'!M10</f>
        <v>85.600000000000009</v>
      </c>
      <c r="R9" s="334" t="s">
        <v>139</v>
      </c>
      <c r="S9" s="334">
        <f>'Математика-9 2021 расклад'!M10</f>
        <v>53.472222222222221</v>
      </c>
      <c r="T9" s="376">
        <f>'Математика-9 2022 расклад '!M9</f>
        <v>66.891891891891888</v>
      </c>
      <c r="U9" s="449">
        <f>'Математика-9 2023 расклад'!M9</f>
        <v>65.986394557823132</v>
      </c>
      <c r="V9" s="332">
        <f>'Математика-9 2018 расклад'!N10</f>
        <v>1.0001</v>
      </c>
      <c r="W9" s="333">
        <f>'Математика-9 2019 расклад'!N10</f>
        <v>2</v>
      </c>
      <c r="X9" s="333" t="s">
        <v>139</v>
      </c>
      <c r="Y9" s="333">
        <f>'Математика-9 2021 расклад'!N10</f>
        <v>7</v>
      </c>
      <c r="Z9" s="372">
        <f>'Математика-9 2022 расклад '!N9</f>
        <v>3</v>
      </c>
      <c r="AA9" s="434">
        <f>'Математика-9 2023 расклад'!N9</f>
        <v>4</v>
      </c>
      <c r="AB9" s="380">
        <f>'Математика-9 2018 расклад'!O10</f>
        <v>0.73</v>
      </c>
      <c r="AC9" s="334">
        <f>'Математика-9 2019 расклад'!O10</f>
        <v>1.6</v>
      </c>
      <c r="AD9" s="334" t="s">
        <v>139</v>
      </c>
      <c r="AE9" s="335">
        <f>'Математика-9 2021 расклад'!O10</f>
        <v>4.8611111111111107</v>
      </c>
      <c r="AF9" s="456">
        <f>'Математика-9 2022 расклад '!O9</f>
        <v>2.0270270270270272</v>
      </c>
      <c r="AG9" s="397">
        <f>'Математика-9 2023 расклад'!O9</f>
        <v>2.7210884353741496</v>
      </c>
    </row>
    <row r="10" spans="1:33" s="1" customFormat="1" ht="15" customHeight="1" x14ac:dyDescent="0.25">
      <c r="A10" s="16">
        <v>3</v>
      </c>
      <c r="B10" s="50">
        <v>10004</v>
      </c>
      <c r="C10" s="336" t="s">
        <v>6</v>
      </c>
      <c r="D10" s="332">
        <f>'Математика-9 2018 расклад'!K11</f>
        <v>130</v>
      </c>
      <c r="E10" s="333">
        <f>'Математика-9 2019 расклад'!K11</f>
        <v>113</v>
      </c>
      <c r="F10" s="333">
        <f>'Математика-9 2020 расклад'!K11</f>
        <v>68</v>
      </c>
      <c r="G10" s="333">
        <f>'Математика-9 2021 расклад'!K11</f>
        <v>109</v>
      </c>
      <c r="H10" s="372">
        <f>'Математика-9 2022 расклад '!K10</f>
        <v>121</v>
      </c>
      <c r="I10" s="434">
        <f>'Математика-9 2023 расклад'!K10</f>
        <v>116</v>
      </c>
      <c r="J10" s="332">
        <f>'Математика-9 2018 расклад'!L11</f>
        <v>117</v>
      </c>
      <c r="K10" s="333">
        <f>'Математика-9 2019 расклад'!L11</f>
        <v>104.99959999999999</v>
      </c>
      <c r="L10" s="333">
        <f>'Математика-9 2020 расклад'!L11</f>
        <v>17</v>
      </c>
      <c r="M10" s="333">
        <f>'Математика-9 2021 расклад'!L11</f>
        <v>76</v>
      </c>
      <c r="N10" s="372">
        <f>'Математика-9 2022 расклад '!L10</f>
        <v>86</v>
      </c>
      <c r="O10" s="441">
        <f>'Математика-9 2023 расклад'!L10</f>
        <v>97</v>
      </c>
      <c r="P10" s="380">
        <f>'Математика-9 2018 расклад'!M11</f>
        <v>90</v>
      </c>
      <c r="Q10" s="334">
        <f>'Математика-9 2019 расклад'!M11</f>
        <v>92.919999999999987</v>
      </c>
      <c r="R10" s="334">
        <f>'Математика-9 2020 расклад'!M11</f>
        <v>25</v>
      </c>
      <c r="S10" s="334">
        <f>'Математика-9 2021 расклад'!M11</f>
        <v>69.724770642201833</v>
      </c>
      <c r="T10" s="376">
        <f>'Математика-9 2022 расклад '!M10</f>
        <v>71.074380165289256</v>
      </c>
      <c r="U10" s="449">
        <f>'Математика-9 2023 расклад'!M10</f>
        <v>83.620689655172413</v>
      </c>
      <c r="V10" s="332">
        <f>'Математика-9 2018 расклад'!N11</f>
        <v>0</v>
      </c>
      <c r="W10" s="333">
        <f>'Математика-9 2019 расклад'!N11</f>
        <v>0</v>
      </c>
      <c r="X10" s="333">
        <f>'Математика-9 2020 расклад'!N11</f>
        <v>10.002800000000001</v>
      </c>
      <c r="Y10" s="333">
        <f>'Математика-9 2021 расклад'!N11</f>
        <v>3</v>
      </c>
      <c r="Z10" s="372">
        <f>'Математика-9 2022 расклад '!N10</f>
        <v>0</v>
      </c>
      <c r="AA10" s="434">
        <f>'Математика-9 2023 расклад'!N10</f>
        <v>1</v>
      </c>
      <c r="AB10" s="380">
        <f>'Математика-9 2018 расклад'!O11</f>
        <v>0</v>
      </c>
      <c r="AC10" s="334">
        <f>'Математика-9 2019 расклад'!O11</f>
        <v>0</v>
      </c>
      <c r="AD10" s="334">
        <f>'Математика-9 2020 расклад'!O11</f>
        <v>14.71</v>
      </c>
      <c r="AE10" s="335">
        <f>'Математика-9 2021 расклад'!O11</f>
        <v>2.7522935779816513</v>
      </c>
      <c r="AF10" s="456">
        <f>'Математика-9 2022 расклад '!O10</f>
        <v>0</v>
      </c>
      <c r="AG10" s="397">
        <f>'Математика-9 2023 расклад'!O10</f>
        <v>0.86206896551724133</v>
      </c>
    </row>
    <row r="11" spans="1:33" s="1" customFormat="1" ht="14.25" customHeight="1" x14ac:dyDescent="0.25">
      <c r="A11" s="11">
        <v>4</v>
      </c>
      <c r="B11" s="48">
        <v>10001</v>
      </c>
      <c r="C11" s="331" t="s">
        <v>4</v>
      </c>
      <c r="D11" s="332">
        <f>'Математика-9 2018 расклад'!K12</f>
        <v>49</v>
      </c>
      <c r="E11" s="333">
        <f>'Математика-9 2019 расклад'!K12</f>
        <v>40</v>
      </c>
      <c r="F11" s="333">
        <f>'Математика-9 2020 расклад'!K12</f>
        <v>54</v>
      </c>
      <c r="G11" s="333">
        <f>'Математика-9 2021 расклад'!K12</f>
        <v>73</v>
      </c>
      <c r="H11" s="372">
        <f>'Математика-9 2022 расклад '!K11</f>
        <v>62</v>
      </c>
      <c r="I11" s="434">
        <f>'Математика-9 2023 расклад'!K11</f>
        <v>55</v>
      </c>
      <c r="J11" s="332">
        <f>'Математика-9 2018 расклад'!L12</f>
        <v>46.001199999999997</v>
      </c>
      <c r="K11" s="333">
        <f>'Математика-9 2019 расклад'!L12</f>
        <v>34</v>
      </c>
      <c r="L11" s="333">
        <f>'Математика-9 2020 расклад'!L12</f>
        <v>14.0022</v>
      </c>
      <c r="M11" s="333">
        <f>'Математика-9 2021 расклад'!L12</f>
        <v>52.000000000000007</v>
      </c>
      <c r="N11" s="372">
        <f>'Математика-9 2022 расклад '!L11</f>
        <v>40</v>
      </c>
      <c r="O11" s="441">
        <f>'Математика-9 2023 расклад'!L11</f>
        <v>41</v>
      </c>
      <c r="P11" s="380">
        <f>'Математика-9 2018 расклад'!M12</f>
        <v>93.88</v>
      </c>
      <c r="Q11" s="334">
        <f>'Математика-9 2019 расклад'!M12</f>
        <v>85</v>
      </c>
      <c r="R11" s="334">
        <f>'Математика-9 2020 расклад'!M12</f>
        <v>25.93</v>
      </c>
      <c r="S11" s="334">
        <f>'Математика-9 2021 расклад'!M12</f>
        <v>71.232876712328775</v>
      </c>
      <c r="T11" s="376">
        <f>'Математика-9 2022 расклад '!M11</f>
        <v>64.516129032258064</v>
      </c>
      <c r="U11" s="449">
        <f>'Математика-9 2023 расклад'!M11</f>
        <v>74.545454545454547</v>
      </c>
      <c r="V11" s="332">
        <f>'Математика-9 2018 расклад'!N12</f>
        <v>0</v>
      </c>
      <c r="W11" s="333">
        <f>'Математика-9 2019 расклад'!N12</f>
        <v>0</v>
      </c>
      <c r="X11" s="333">
        <f>'Математика-9 2020 расклад'!N12</f>
        <v>0.99900000000000011</v>
      </c>
      <c r="Y11" s="333">
        <f>'Математика-9 2021 расклад'!N12</f>
        <v>2</v>
      </c>
      <c r="Z11" s="372">
        <f>'Математика-9 2022 расклад '!N11</f>
        <v>1</v>
      </c>
      <c r="AA11" s="434">
        <f>'Математика-9 2023 расклад'!N11</f>
        <v>2</v>
      </c>
      <c r="AB11" s="380">
        <f>'Математика-9 2018 расклад'!O12</f>
        <v>0</v>
      </c>
      <c r="AC11" s="334">
        <f>'Математика-9 2019 расклад'!O12</f>
        <v>0</v>
      </c>
      <c r="AD11" s="334">
        <f>'Математика-9 2020 расклад'!O12</f>
        <v>1.85</v>
      </c>
      <c r="AE11" s="335">
        <f>'Математика-9 2021 расклад'!O12</f>
        <v>2.7397260273972601</v>
      </c>
      <c r="AF11" s="456">
        <f>'Математика-9 2022 расклад '!O11</f>
        <v>1.6129032258064515</v>
      </c>
      <c r="AG11" s="397">
        <f>'Математика-9 2023 расклад'!O11</f>
        <v>3.6363636363636362</v>
      </c>
    </row>
    <row r="12" spans="1:33" s="1" customFormat="1" ht="15" customHeight="1" x14ac:dyDescent="0.25">
      <c r="A12" s="11">
        <v>5</v>
      </c>
      <c r="B12" s="48">
        <v>10120</v>
      </c>
      <c r="C12" s="331" t="s">
        <v>8</v>
      </c>
      <c r="D12" s="332">
        <f>'Математика-9 2018 расклад'!K13</f>
        <v>30</v>
      </c>
      <c r="E12" s="333">
        <f>'Математика-9 2019 расклад'!K13</f>
        <v>79</v>
      </c>
      <c r="F12" s="333">
        <f>'Математика-9 2020 расклад'!K13</f>
        <v>58</v>
      </c>
      <c r="G12" s="333">
        <f>'Математика-9 2021 расклад'!K13</f>
        <v>68</v>
      </c>
      <c r="H12" s="372">
        <f>'Математика-9 2022 расклад '!K12</f>
        <v>51</v>
      </c>
      <c r="I12" s="434">
        <f>'Математика-9 2023 расклад'!K12</f>
        <v>73</v>
      </c>
      <c r="J12" s="332">
        <f>'Математика-9 2018 расклад'!L13</f>
        <v>22.997999999999998</v>
      </c>
      <c r="K12" s="333">
        <f>'Математика-9 2019 расклад'!L13</f>
        <v>62.994600000000013</v>
      </c>
      <c r="L12" s="333">
        <f>'Математика-9 2020 расклад'!L13</f>
        <v>31.001000000000005</v>
      </c>
      <c r="M12" s="333">
        <f>'Математика-9 2021 расклад'!L13</f>
        <v>14</v>
      </c>
      <c r="N12" s="372">
        <f>'Математика-9 2022 расклад '!L12</f>
        <v>24</v>
      </c>
      <c r="O12" s="441">
        <f>'Математика-9 2023 расклад'!L12</f>
        <v>24</v>
      </c>
      <c r="P12" s="380">
        <f>'Математика-9 2018 расклад'!M13</f>
        <v>76.66</v>
      </c>
      <c r="Q12" s="334">
        <f>'Математика-9 2019 расклад'!M13</f>
        <v>79.740000000000009</v>
      </c>
      <c r="R12" s="334">
        <f>'Математика-9 2020 расклад'!M13</f>
        <v>53.45</v>
      </c>
      <c r="S12" s="334">
        <f>'Математика-9 2021 расклад'!M13</f>
        <v>20.588235294117649</v>
      </c>
      <c r="T12" s="376">
        <f>'Математика-9 2022 расклад '!M12</f>
        <v>47.058823529411768</v>
      </c>
      <c r="U12" s="449">
        <f>'Математика-9 2023 расклад'!M12</f>
        <v>32.876712328767127</v>
      </c>
      <c r="V12" s="332">
        <f>'Математика-9 2018 расклад'!N13</f>
        <v>0</v>
      </c>
      <c r="W12" s="333">
        <f>'Математика-9 2019 расклад'!N13</f>
        <v>0</v>
      </c>
      <c r="X12" s="333">
        <f>'Математика-9 2020 расклад'!N13</f>
        <v>4.0020000000000007</v>
      </c>
      <c r="Y12" s="333">
        <f>'Математика-9 2021 расклад'!N13</f>
        <v>7</v>
      </c>
      <c r="Z12" s="372">
        <f>'Математика-9 2022 расклад '!N12</f>
        <v>3</v>
      </c>
      <c r="AA12" s="434">
        <f>'Математика-9 2023 расклад'!N12</f>
        <v>5</v>
      </c>
      <c r="AB12" s="380">
        <f>'Математика-9 2018 расклад'!O13</f>
        <v>0</v>
      </c>
      <c r="AC12" s="334">
        <f>'Математика-9 2019 расклад'!O13</f>
        <v>0</v>
      </c>
      <c r="AD12" s="334">
        <f>'Математика-9 2020 расклад'!O13</f>
        <v>6.9</v>
      </c>
      <c r="AE12" s="335">
        <f>'Математика-9 2021 расклад'!O13</f>
        <v>10.294117647058824</v>
      </c>
      <c r="AF12" s="456">
        <f>'Математика-9 2022 расклад '!O12</f>
        <v>5.882352941176471</v>
      </c>
      <c r="AG12" s="397">
        <f>'Математика-9 2023 расклад'!O12</f>
        <v>6.8493150684931505</v>
      </c>
    </row>
    <row r="13" spans="1:33" s="1" customFormat="1" ht="15" customHeight="1" x14ac:dyDescent="0.25">
      <c r="A13" s="11">
        <v>6</v>
      </c>
      <c r="B13" s="48">
        <v>10190</v>
      </c>
      <c r="C13" s="331" t="s">
        <v>9</v>
      </c>
      <c r="D13" s="332">
        <f>'Математика-9 2018 расклад'!K14</f>
        <v>99</v>
      </c>
      <c r="E13" s="333">
        <f>'Математика-9 2019 расклад'!K14</f>
        <v>100</v>
      </c>
      <c r="F13" s="333" t="s">
        <v>139</v>
      </c>
      <c r="G13" s="333">
        <f>'Математика-9 2021 расклад'!K14</f>
        <v>105</v>
      </c>
      <c r="H13" s="372">
        <f>'Математика-9 2022 расклад '!K13</f>
        <v>101</v>
      </c>
      <c r="I13" s="434">
        <f>'Математика-9 2023 расклад'!K13</f>
        <v>109</v>
      </c>
      <c r="J13" s="332">
        <f>'Математика-9 2018 расклад'!L14</f>
        <v>77.002200000000002</v>
      </c>
      <c r="K13" s="333">
        <f>'Математика-9 2019 расклад'!L14</f>
        <v>61</v>
      </c>
      <c r="L13" s="333" t="s">
        <v>139</v>
      </c>
      <c r="M13" s="333">
        <f>'Математика-9 2021 расклад'!L14</f>
        <v>33</v>
      </c>
      <c r="N13" s="372">
        <f>'Математика-9 2022 расклад '!L13</f>
        <v>58</v>
      </c>
      <c r="O13" s="441">
        <f>'Математика-9 2023 расклад'!L13</f>
        <v>54</v>
      </c>
      <c r="P13" s="380">
        <f>'Математика-9 2018 расклад'!M14</f>
        <v>77.78</v>
      </c>
      <c r="Q13" s="334">
        <f>'Математика-9 2019 расклад'!M14</f>
        <v>61</v>
      </c>
      <c r="R13" s="334" t="s">
        <v>139</v>
      </c>
      <c r="S13" s="334">
        <f>'Математика-9 2021 расклад'!M14</f>
        <v>31.428571428571427</v>
      </c>
      <c r="T13" s="376">
        <f>'Математика-9 2022 расклад '!M13</f>
        <v>57.425742574257427</v>
      </c>
      <c r="U13" s="449">
        <f>'Математика-9 2023 расклад'!M13</f>
        <v>49.541284403669728</v>
      </c>
      <c r="V13" s="332">
        <f>'Математика-9 2018 расклад'!N14</f>
        <v>0</v>
      </c>
      <c r="W13" s="333">
        <f>'Математика-9 2019 расклад'!N14</f>
        <v>0</v>
      </c>
      <c r="X13" s="333" t="s">
        <v>139</v>
      </c>
      <c r="Y13" s="333">
        <f>'Математика-9 2021 расклад'!N14</f>
        <v>2</v>
      </c>
      <c r="Z13" s="372">
        <f>'Математика-9 2022 расклад '!N13</f>
        <v>2</v>
      </c>
      <c r="AA13" s="434">
        <f>'Математика-9 2023 расклад'!N13</f>
        <v>4</v>
      </c>
      <c r="AB13" s="380">
        <f>'Математика-9 2018 расклад'!O14</f>
        <v>0</v>
      </c>
      <c r="AC13" s="334">
        <f>'Математика-9 2019 расклад'!O14</f>
        <v>0</v>
      </c>
      <c r="AD13" s="334" t="s">
        <v>139</v>
      </c>
      <c r="AE13" s="335">
        <f>'Математика-9 2021 расклад'!O14</f>
        <v>1.9047619047619047</v>
      </c>
      <c r="AF13" s="456">
        <f>'Математика-9 2022 расклад '!O13</f>
        <v>1.9801980198019802</v>
      </c>
      <c r="AG13" s="397">
        <f>'Математика-9 2023 расклад'!O13</f>
        <v>3.669724770642202</v>
      </c>
    </row>
    <row r="14" spans="1:33" s="1" customFormat="1" ht="15" customHeight="1" x14ac:dyDescent="0.25">
      <c r="A14" s="11">
        <v>7</v>
      </c>
      <c r="B14" s="48">
        <v>10320</v>
      </c>
      <c r="C14" s="331" t="s">
        <v>10</v>
      </c>
      <c r="D14" s="332">
        <f>'Математика-9 2018 расклад'!K15</f>
        <v>70</v>
      </c>
      <c r="E14" s="333">
        <f>'Математика-9 2019 расклад'!K15</f>
        <v>71</v>
      </c>
      <c r="F14" s="333">
        <f>'Математика-9 2020 расклад'!K15</f>
        <v>39</v>
      </c>
      <c r="G14" s="333">
        <f>'Математика-9 2021 расклад'!K15</f>
        <v>45</v>
      </c>
      <c r="H14" s="372">
        <f>'Математика-9 2022 расклад '!K14</f>
        <v>60</v>
      </c>
      <c r="I14" s="434">
        <f>'Математика-9 2023 расклад'!K14</f>
        <v>69</v>
      </c>
      <c r="J14" s="332">
        <f>'Математика-9 2018 расклад'!L15</f>
        <v>52.002999999999993</v>
      </c>
      <c r="K14" s="333">
        <f>'Математика-9 2019 расклад'!L15</f>
        <v>49.998199999999997</v>
      </c>
      <c r="L14" s="333">
        <f>'Математика-9 2020 расклад'!L15</f>
        <v>12.998699999999999</v>
      </c>
      <c r="M14" s="333">
        <f>'Математика-9 2021 расклад'!L15</f>
        <v>12</v>
      </c>
      <c r="N14" s="372">
        <f>'Математика-9 2022 расклад '!L14</f>
        <v>36</v>
      </c>
      <c r="O14" s="441">
        <f>'Математика-9 2023 расклад'!L14</f>
        <v>43</v>
      </c>
      <c r="P14" s="380">
        <f>'Математика-9 2018 расклад'!M15</f>
        <v>74.289999999999992</v>
      </c>
      <c r="Q14" s="334">
        <f>'Математика-9 2019 расклад'!M15</f>
        <v>70.42</v>
      </c>
      <c r="R14" s="334">
        <f>'Математика-9 2020 расклад'!M15</f>
        <v>33.33</v>
      </c>
      <c r="S14" s="334">
        <f>'Математика-9 2021 расклад'!M15</f>
        <v>26.666666666666668</v>
      </c>
      <c r="T14" s="376">
        <f>'Математика-9 2022 расклад '!M14</f>
        <v>60</v>
      </c>
      <c r="U14" s="449">
        <f>'Математика-9 2023 расклад'!M14</f>
        <v>62.318840579710148</v>
      </c>
      <c r="V14" s="332">
        <f>'Математика-9 2018 расклад'!N15</f>
        <v>0</v>
      </c>
      <c r="W14" s="333">
        <f>'Математика-9 2019 расклад'!N15</f>
        <v>2.0022000000000002</v>
      </c>
      <c r="X14" s="333">
        <f>'Математика-9 2020 расклад'!N15</f>
        <v>4.9998000000000005</v>
      </c>
      <c r="Y14" s="333">
        <f>'Математика-9 2021 расклад'!N15</f>
        <v>3</v>
      </c>
      <c r="Z14" s="372">
        <f>'Математика-9 2022 расклад '!N14</f>
        <v>1</v>
      </c>
      <c r="AA14" s="434">
        <f>'Математика-9 2023 расклад'!N14</f>
        <v>2</v>
      </c>
      <c r="AB14" s="380">
        <f>'Математика-9 2018 расклад'!O15</f>
        <v>0</v>
      </c>
      <c r="AC14" s="334">
        <f>'Математика-9 2019 расклад'!O15</f>
        <v>2.82</v>
      </c>
      <c r="AD14" s="334">
        <f>'Математика-9 2020 расклад'!O15</f>
        <v>12.82</v>
      </c>
      <c r="AE14" s="335">
        <f>'Математика-9 2021 расклад'!O15</f>
        <v>6.666666666666667</v>
      </c>
      <c r="AF14" s="456">
        <f>'Математика-9 2022 расклад '!O14</f>
        <v>1.6666666666666667</v>
      </c>
      <c r="AG14" s="397">
        <f>'Математика-9 2023 расклад'!O14</f>
        <v>2.8985507246376812</v>
      </c>
    </row>
    <row r="15" spans="1:33" s="1" customFormat="1" ht="15" customHeight="1" thickBot="1" x14ac:dyDescent="0.3">
      <c r="A15" s="11">
        <v>8</v>
      </c>
      <c r="B15" s="52">
        <v>10860</v>
      </c>
      <c r="C15" s="337" t="s">
        <v>112</v>
      </c>
      <c r="D15" s="338">
        <f>'Математика-9 2018 расклад'!K16</f>
        <v>71</v>
      </c>
      <c r="E15" s="339">
        <f>'Математика-9 2019 расклад'!K16</f>
        <v>74</v>
      </c>
      <c r="F15" s="339">
        <f>'Математика-9 2020 расклад'!K16</f>
        <v>33</v>
      </c>
      <c r="G15" s="339">
        <f>'Математика-9 2021 расклад'!K16</f>
        <v>60</v>
      </c>
      <c r="H15" s="373">
        <f>'Математика-9 2022 расклад '!K15</f>
        <v>76</v>
      </c>
      <c r="I15" s="435">
        <f>'Математика-9 2023 расклад'!K15</f>
        <v>74</v>
      </c>
      <c r="J15" s="338">
        <f>'Математика-9 2018 расклад'!L16</f>
        <v>59.994999999999997</v>
      </c>
      <c r="K15" s="339">
        <f>'Математика-9 2019 расклад'!L16</f>
        <v>61.997199999999999</v>
      </c>
      <c r="L15" s="339">
        <f>'Математика-9 2020 расклад'!L16</f>
        <v>9.9989999999999988</v>
      </c>
      <c r="M15" s="339">
        <f>'Математика-9 2021 расклад'!L16</f>
        <v>24</v>
      </c>
      <c r="N15" s="373">
        <f>'Математика-9 2022 расклад '!L15</f>
        <v>43</v>
      </c>
      <c r="O15" s="442">
        <f>'Математика-9 2023 расклад'!L15</f>
        <v>45</v>
      </c>
      <c r="P15" s="381">
        <f>'Математика-9 2018 расклад'!M16</f>
        <v>84.5</v>
      </c>
      <c r="Q15" s="340">
        <f>'Математика-9 2019 расклад'!M16</f>
        <v>83.78</v>
      </c>
      <c r="R15" s="340">
        <f>'Математика-9 2020 расклад'!M16</f>
        <v>30.299999999999997</v>
      </c>
      <c r="S15" s="340">
        <f>'Математика-9 2021 расклад'!M16</f>
        <v>40</v>
      </c>
      <c r="T15" s="377">
        <f>'Математика-9 2022 расклад '!M15</f>
        <v>56.578947368421055</v>
      </c>
      <c r="U15" s="450">
        <f>'Математика-9 2023 расклад'!M15</f>
        <v>60.810810810810814</v>
      </c>
      <c r="V15" s="338">
        <f>'Математика-9 2018 расклад'!N16</f>
        <v>0</v>
      </c>
      <c r="W15" s="339">
        <f>'Математика-9 2019 расклад'!N16</f>
        <v>0.99900000000000011</v>
      </c>
      <c r="X15" s="339">
        <f>'Математика-9 2020 расклад'!N16</f>
        <v>2.9996999999999998</v>
      </c>
      <c r="Y15" s="339">
        <f>'Математика-9 2021 расклад'!N16</f>
        <v>6</v>
      </c>
      <c r="Z15" s="373">
        <f>'Математика-9 2022 расклад '!N15</f>
        <v>7</v>
      </c>
      <c r="AA15" s="435">
        <f>'Математика-9 2023 расклад'!N15</f>
        <v>1</v>
      </c>
      <c r="AB15" s="381">
        <f>'Математика-9 2018 расклад'!O16</f>
        <v>0</v>
      </c>
      <c r="AC15" s="340">
        <f>'Математика-9 2019 расклад'!O16</f>
        <v>1.35</v>
      </c>
      <c r="AD15" s="340">
        <f>'Математика-9 2020 расклад'!O16</f>
        <v>9.09</v>
      </c>
      <c r="AE15" s="341">
        <f>'Математика-9 2021 расклад'!O16</f>
        <v>10</v>
      </c>
      <c r="AF15" s="457">
        <f>'Математика-9 2022 расклад '!O15</f>
        <v>9.2105263157894743</v>
      </c>
      <c r="AG15" s="398">
        <f>'Математика-9 2023 расклад'!O15</f>
        <v>1.3513513513513513</v>
      </c>
    </row>
    <row r="16" spans="1:33" s="1" customFormat="1" ht="15" customHeight="1" thickBot="1" x14ac:dyDescent="0.3">
      <c r="A16" s="35"/>
      <c r="B16" s="51"/>
      <c r="C16" s="342" t="s">
        <v>102</v>
      </c>
      <c r="D16" s="400">
        <f>'Математика-9 2018 расклад'!K17</f>
        <v>931</v>
      </c>
      <c r="E16" s="401">
        <f>'Математика-9 2019 расклад'!K17</f>
        <v>1040</v>
      </c>
      <c r="F16" s="401">
        <f>'Математика-9 2020 расклад'!K17</f>
        <v>278</v>
      </c>
      <c r="G16" s="401">
        <f>'Математика-9 2021 расклад'!K17</f>
        <v>1017</v>
      </c>
      <c r="H16" s="402">
        <f>'Математика-9 2022 расклад '!K16</f>
        <v>989</v>
      </c>
      <c r="I16" s="433">
        <f>'Математика-9 2023 расклад'!K16</f>
        <v>980</v>
      </c>
      <c r="J16" s="400">
        <f>'Математика-9 2018 расклад'!L17</f>
        <v>719.01570000000004</v>
      </c>
      <c r="K16" s="401">
        <f>'Математика-9 2019 расклад'!L17</f>
        <v>759.01679999999988</v>
      </c>
      <c r="L16" s="401">
        <f>'Математика-9 2020 расклад'!L17</f>
        <v>54.007799999999996</v>
      </c>
      <c r="M16" s="401">
        <f>'Математика-9 2021 расклад'!L17</f>
        <v>396</v>
      </c>
      <c r="N16" s="402">
        <f>'Математика-9 2022 расклад '!L16</f>
        <v>579</v>
      </c>
      <c r="O16" s="440">
        <f>'Математика-9 2023 расклад'!L16</f>
        <v>637</v>
      </c>
      <c r="P16" s="405">
        <f>'Математика-9 2018 расклад'!M17</f>
        <v>73.612500000000011</v>
      </c>
      <c r="Q16" s="403">
        <f>'Математика-9 2019 расклад'!M17</f>
        <v>70.232499999999987</v>
      </c>
      <c r="R16" s="403">
        <f>'Математика-9 2020 расклад'!M17</f>
        <v>28.103999999999999</v>
      </c>
      <c r="S16" s="403">
        <f>'Математика-9 2021 расклад'!M17</f>
        <v>37.469754806553425</v>
      </c>
      <c r="T16" s="404">
        <f>'Математика-9 2022 расклад '!M16</f>
        <v>54.375724717863022</v>
      </c>
      <c r="U16" s="448">
        <f>'Математика-9 2023 расклад'!M16</f>
        <v>65</v>
      </c>
      <c r="V16" s="400">
        <f>'Математика-9 2018 расклад'!N17</f>
        <v>28.000299999999999</v>
      </c>
      <c r="W16" s="401">
        <f>'Математика-9 2019 расклад'!N17</f>
        <v>6.9899000000000004</v>
      </c>
      <c r="X16" s="401">
        <f>'Математика-9 2020 расклад'!N17</f>
        <v>50.995800000000003</v>
      </c>
      <c r="Y16" s="401">
        <f>'Математика-9 2021 расклад'!N17</f>
        <v>91</v>
      </c>
      <c r="Z16" s="402">
        <f>'Математика-9 2022 расклад '!N16</f>
        <v>8</v>
      </c>
      <c r="AA16" s="433">
        <f>'Математика-9 2023 расклад'!N16</f>
        <v>19</v>
      </c>
      <c r="AB16" s="405">
        <f>'Математика-9 2018 расклад'!O17</f>
        <v>3.3783333333333325</v>
      </c>
      <c r="AC16" s="403">
        <f>'Математика-9 2019 расклад'!O17</f>
        <v>0.83416666666666661</v>
      </c>
      <c r="AD16" s="403">
        <f>'Математика-9 2020 расклад'!O17</f>
        <v>14.862</v>
      </c>
      <c r="AE16" s="406">
        <f>'Математика-9 2021 расклад'!O17</f>
        <v>9.4659761486413529</v>
      </c>
      <c r="AF16" s="454">
        <f>'Математика-9 2022 расклад '!O16</f>
        <v>1.121230292883437</v>
      </c>
      <c r="AG16" s="407">
        <f>'Математика-9 2023 расклад'!O16</f>
        <v>1.9387755102040816</v>
      </c>
    </row>
    <row r="17" spans="1:33" s="1" customFormat="1" ht="15" customHeight="1" x14ac:dyDescent="0.25">
      <c r="A17" s="10">
        <v>1</v>
      </c>
      <c r="B17" s="49">
        <v>20040</v>
      </c>
      <c r="C17" s="326" t="s">
        <v>11</v>
      </c>
      <c r="D17" s="327">
        <f>'Математика-9 2018 расклад'!K18</f>
        <v>99</v>
      </c>
      <c r="E17" s="328">
        <f>'Математика-9 2019 расклад'!K18</f>
        <v>104</v>
      </c>
      <c r="F17" s="328" t="s">
        <v>139</v>
      </c>
      <c r="G17" s="328">
        <f>'Математика-9 2021 расклад'!K18</f>
        <v>112</v>
      </c>
      <c r="H17" s="374">
        <f>'Математика-9 2022 расклад '!K17</f>
        <v>96</v>
      </c>
      <c r="I17" s="436">
        <f>'Математика-9 2023 расклад'!K17</f>
        <v>83</v>
      </c>
      <c r="J17" s="327">
        <f>'Математика-9 2018 расклад'!L18</f>
        <v>90.000900000000001</v>
      </c>
      <c r="K17" s="328">
        <f>'Математика-9 2019 расклад'!L18</f>
        <v>84.000799999999998</v>
      </c>
      <c r="L17" s="328" t="s">
        <v>139</v>
      </c>
      <c r="M17" s="328">
        <f>'Математика-9 2021 расклад'!L18</f>
        <v>55</v>
      </c>
      <c r="N17" s="374">
        <f>'Математика-9 2022 расклад '!L17</f>
        <v>66</v>
      </c>
      <c r="O17" s="443">
        <f>'Математика-9 2023 расклад'!L17</f>
        <v>60</v>
      </c>
      <c r="P17" s="382">
        <f>'Математика-9 2018 расклад'!M18</f>
        <v>90.91</v>
      </c>
      <c r="Q17" s="329">
        <f>'Математика-9 2019 расклад'!M18</f>
        <v>80.77</v>
      </c>
      <c r="R17" s="329" t="s">
        <v>139</v>
      </c>
      <c r="S17" s="329">
        <f>'Математика-9 2021 расклад'!M18</f>
        <v>49.107142857142854</v>
      </c>
      <c r="T17" s="378">
        <f>'Математика-9 2022 расклад '!M17</f>
        <v>68.75</v>
      </c>
      <c r="U17" s="451">
        <f>'Математика-9 2023 расклад'!M17</f>
        <v>72.289156626506028</v>
      </c>
      <c r="V17" s="327">
        <f>'Математика-9 2018 расклад'!N18</f>
        <v>0</v>
      </c>
      <c r="W17" s="328">
        <f>'Математика-9 2019 расклад'!N18</f>
        <v>0</v>
      </c>
      <c r="X17" s="328" t="s">
        <v>139</v>
      </c>
      <c r="Y17" s="328">
        <f>'Математика-9 2021 расклад'!N18</f>
        <v>5</v>
      </c>
      <c r="Z17" s="374">
        <f>'Математика-9 2022 расклад '!N17</f>
        <v>0</v>
      </c>
      <c r="AA17" s="436">
        <f>'Математика-9 2023 расклад'!N17</f>
        <v>1</v>
      </c>
      <c r="AB17" s="382">
        <f>'Математика-9 2018 расклад'!O18</f>
        <v>0</v>
      </c>
      <c r="AC17" s="329">
        <f>'Математика-9 2019 расклад'!O18</f>
        <v>0</v>
      </c>
      <c r="AD17" s="329" t="s">
        <v>139</v>
      </c>
      <c r="AE17" s="330">
        <f>'Математика-9 2021 расклад'!O18</f>
        <v>4.4642857142857144</v>
      </c>
      <c r="AF17" s="455">
        <f>'Математика-9 2022 расклад '!O17</f>
        <v>0</v>
      </c>
      <c r="AG17" s="396">
        <f>'Математика-9 2023 расклад'!O17</f>
        <v>1.2048192771084338</v>
      </c>
    </row>
    <row r="18" spans="1:33" s="1" customFormat="1" ht="15" customHeight="1" x14ac:dyDescent="0.25">
      <c r="A18" s="16">
        <v>2</v>
      </c>
      <c r="B18" s="48">
        <v>20061</v>
      </c>
      <c r="C18" s="331" t="s">
        <v>13</v>
      </c>
      <c r="D18" s="332">
        <f>'Математика-9 2018 расклад'!K19</f>
        <v>50</v>
      </c>
      <c r="E18" s="333">
        <f>'Математика-9 2019 расклад'!K19</f>
        <v>67</v>
      </c>
      <c r="F18" s="333" t="s">
        <v>139</v>
      </c>
      <c r="G18" s="333">
        <f>'Математика-9 2021 расклад'!K19</f>
        <v>58</v>
      </c>
      <c r="H18" s="372">
        <f>'Математика-9 2022 расклад '!K18</f>
        <v>47</v>
      </c>
      <c r="I18" s="434">
        <f>'Математика-9 2023 расклад'!K18</f>
        <v>50</v>
      </c>
      <c r="J18" s="332">
        <f>'Математика-9 2018 расклад'!L19</f>
        <v>44</v>
      </c>
      <c r="K18" s="333">
        <f>'Математика-9 2019 расклад'!L19</f>
        <v>54.001999999999995</v>
      </c>
      <c r="L18" s="333" t="s">
        <v>139</v>
      </c>
      <c r="M18" s="333">
        <f>'Математика-9 2021 расклад'!L19</f>
        <v>35</v>
      </c>
      <c r="N18" s="372">
        <f>'Математика-9 2022 расклад '!L18</f>
        <v>29</v>
      </c>
      <c r="O18" s="441">
        <f>'Математика-9 2023 расклад'!L18</f>
        <v>39</v>
      </c>
      <c r="P18" s="380">
        <f>'Математика-9 2018 расклад'!M19</f>
        <v>88</v>
      </c>
      <c r="Q18" s="334">
        <f>'Математика-9 2019 расклад'!M19</f>
        <v>80.599999999999994</v>
      </c>
      <c r="R18" s="334" t="s">
        <v>139</v>
      </c>
      <c r="S18" s="334">
        <f>'Математика-9 2021 расклад'!M19</f>
        <v>60.344827586206897</v>
      </c>
      <c r="T18" s="376">
        <f>'Математика-9 2022 расклад '!M18</f>
        <v>61.702127659574472</v>
      </c>
      <c r="U18" s="449">
        <f>'Математика-9 2023 расклад'!M18</f>
        <v>78</v>
      </c>
      <c r="V18" s="332">
        <f>'Математика-9 2018 расклад'!N19</f>
        <v>0</v>
      </c>
      <c r="W18" s="333">
        <f>'Математика-9 2019 расклад'!N19</f>
        <v>0</v>
      </c>
      <c r="X18" s="333" t="s">
        <v>139</v>
      </c>
      <c r="Y18" s="333">
        <f>'Математика-9 2021 расклад'!N19</f>
        <v>1</v>
      </c>
      <c r="Z18" s="372">
        <f>'Математика-9 2022 расклад '!N18</f>
        <v>0</v>
      </c>
      <c r="AA18" s="434">
        <f>'Математика-9 2023 расклад'!N18</f>
        <v>0</v>
      </c>
      <c r="AB18" s="380">
        <f>'Математика-9 2018 расклад'!O19</f>
        <v>0</v>
      </c>
      <c r="AC18" s="334">
        <f>'Математика-9 2019 расклад'!O19</f>
        <v>0</v>
      </c>
      <c r="AD18" s="334" t="s">
        <v>139</v>
      </c>
      <c r="AE18" s="335">
        <f>'Математика-9 2021 расклад'!O19</f>
        <v>1.7241379310344827</v>
      </c>
      <c r="AF18" s="456">
        <f>'Математика-9 2022 расклад '!O18</f>
        <v>0</v>
      </c>
      <c r="AG18" s="397">
        <f>'Математика-9 2023 расклад'!O18</f>
        <v>0</v>
      </c>
    </row>
    <row r="19" spans="1:33" s="1" customFormat="1" ht="15" customHeight="1" x14ac:dyDescent="0.25">
      <c r="A19" s="16">
        <v>3</v>
      </c>
      <c r="B19" s="48">
        <v>21020</v>
      </c>
      <c r="C19" s="331" t="s">
        <v>21</v>
      </c>
      <c r="D19" s="332">
        <f>'Математика-9 2018 расклад'!K20</f>
        <v>98</v>
      </c>
      <c r="E19" s="333">
        <f>'Математика-9 2019 расклад'!K20</f>
        <v>77</v>
      </c>
      <c r="F19" s="333" t="s">
        <v>139</v>
      </c>
      <c r="G19" s="333">
        <f>'Математика-9 2021 расклад'!K20</f>
        <v>78</v>
      </c>
      <c r="H19" s="372">
        <f>'Математика-9 2022 расклад '!K19</f>
        <v>100</v>
      </c>
      <c r="I19" s="434">
        <f>'Математика-9 2023 расклад'!K19</f>
        <v>94</v>
      </c>
      <c r="J19" s="332">
        <f>'Математика-9 2018 расклад'!L20</f>
        <v>88.003999999999991</v>
      </c>
      <c r="K19" s="333">
        <f>'Математика-9 2019 расклад'!L20</f>
        <v>62.000400000000006</v>
      </c>
      <c r="L19" s="333" t="s">
        <v>139</v>
      </c>
      <c r="M19" s="333">
        <f>'Математика-9 2021 расклад'!L20</f>
        <v>29</v>
      </c>
      <c r="N19" s="372">
        <f>'Математика-9 2022 расклад '!L19</f>
        <v>66</v>
      </c>
      <c r="O19" s="441">
        <f>'Математика-9 2023 расклад'!L19</f>
        <v>71</v>
      </c>
      <c r="P19" s="380">
        <f>'Математика-9 2018 расклад'!M20</f>
        <v>89.8</v>
      </c>
      <c r="Q19" s="334">
        <f>'Математика-9 2019 расклад'!M20</f>
        <v>80.52000000000001</v>
      </c>
      <c r="R19" s="334" t="s">
        <v>139</v>
      </c>
      <c r="S19" s="334">
        <f>'Математика-9 2021 расклад'!M20</f>
        <v>37.179487179487182</v>
      </c>
      <c r="T19" s="376">
        <f>'Математика-9 2022 расклад '!M19</f>
        <v>66</v>
      </c>
      <c r="U19" s="449">
        <f>'Математика-9 2023 расклад'!M19</f>
        <v>75.531914893617028</v>
      </c>
      <c r="V19" s="332">
        <f>'Математика-9 2018 расклад'!N20</f>
        <v>0</v>
      </c>
      <c r="W19" s="333">
        <f>'Математика-9 2019 расклад'!N20</f>
        <v>0</v>
      </c>
      <c r="X19" s="333" t="s">
        <v>139</v>
      </c>
      <c r="Y19" s="333">
        <f>'Математика-9 2021 расклад'!N20</f>
        <v>3</v>
      </c>
      <c r="Z19" s="372">
        <f>'Математика-9 2022 расклад '!N19</f>
        <v>1</v>
      </c>
      <c r="AA19" s="434">
        <f>'Математика-9 2023 расклад'!N19</f>
        <v>1</v>
      </c>
      <c r="AB19" s="380">
        <f>'Математика-9 2018 расклад'!O20</f>
        <v>0</v>
      </c>
      <c r="AC19" s="334">
        <f>'Математика-9 2019 расклад'!O20</f>
        <v>0</v>
      </c>
      <c r="AD19" s="334" t="s">
        <v>139</v>
      </c>
      <c r="AE19" s="335">
        <f>'Математика-9 2021 расклад'!O20</f>
        <v>3.8461538461538463</v>
      </c>
      <c r="AF19" s="456">
        <f>'Математика-9 2022 расклад '!O19</f>
        <v>1</v>
      </c>
      <c r="AG19" s="397">
        <f>'Математика-9 2023 расклад'!O19</f>
        <v>1.0638297872340425</v>
      </c>
    </row>
    <row r="20" spans="1:33" s="1" customFormat="1" ht="15" customHeight="1" x14ac:dyDescent="0.25">
      <c r="A20" s="11">
        <v>4</v>
      </c>
      <c r="B20" s="48">
        <v>20060</v>
      </c>
      <c r="C20" s="331" t="s">
        <v>12</v>
      </c>
      <c r="D20" s="332">
        <f>'Математика-9 2018 расклад'!K21</f>
        <v>148</v>
      </c>
      <c r="E20" s="333">
        <f>'Математика-9 2019 расклад'!K21</f>
        <v>161</v>
      </c>
      <c r="F20" s="333">
        <f>'Математика-9 2020 расклад'!K21</f>
        <v>24</v>
      </c>
      <c r="G20" s="333">
        <f>'Математика-9 2021 расклад'!K21</f>
        <v>155</v>
      </c>
      <c r="H20" s="372">
        <f>'Математика-9 2022 расклад '!K20</f>
        <v>153</v>
      </c>
      <c r="I20" s="434">
        <f>'Математика-9 2023 расклад'!K20</f>
        <v>149</v>
      </c>
      <c r="J20" s="332">
        <f>'Математика-9 2018 расклад'!L21</f>
        <v>137.00359999999998</v>
      </c>
      <c r="K20" s="333">
        <f>'Математика-9 2019 расклад'!L21</f>
        <v>144.0145</v>
      </c>
      <c r="L20" s="333">
        <f>'Математика-9 2020 расклад'!L21</f>
        <v>23.0016</v>
      </c>
      <c r="M20" s="333">
        <f>'Математика-9 2021 расклад'!L21</f>
        <v>90</v>
      </c>
      <c r="N20" s="372">
        <f>'Математика-9 2022 расклад '!L20</f>
        <v>116</v>
      </c>
      <c r="O20" s="441">
        <f>'Математика-9 2023 расклад'!L20</f>
        <v>125</v>
      </c>
      <c r="P20" s="445">
        <f>'Математика-9 2018 расклад'!M21</f>
        <v>92.57</v>
      </c>
      <c r="Q20" s="334">
        <f>'Математика-9 2019 расклад'!M21</f>
        <v>89.449999999999989</v>
      </c>
      <c r="R20" s="334">
        <f>'Математика-9 2020 расклад'!M21</f>
        <v>95.84</v>
      </c>
      <c r="S20" s="334">
        <f>'Математика-9 2021 расклад'!M21</f>
        <v>58.064516129032256</v>
      </c>
      <c r="T20" s="376">
        <f>'Математика-9 2022 расклад '!M20</f>
        <v>75.816993464052288</v>
      </c>
      <c r="U20" s="449">
        <f>'Математика-9 2023 расклад'!M20</f>
        <v>83.892617449664428</v>
      </c>
      <c r="V20" s="332">
        <f>'Математика-9 2018 расклад'!N21</f>
        <v>1.0064</v>
      </c>
      <c r="W20" s="333">
        <f>'Математика-9 2019 расклад'!N21</f>
        <v>0</v>
      </c>
      <c r="X20" s="333">
        <f>'Математика-9 2020 расклад'!N21</f>
        <v>0</v>
      </c>
      <c r="Y20" s="333">
        <f>'Математика-9 2021 расклад'!N21</f>
        <v>6</v>
      </c>
      <c r="Z20" s="372">
        <f>'Математика-9 2022 расклад '!N20</f>
        <v>0</v>
      </c>
      <c r="AA20" s="434">
        <f>'Математика-9 2023 расклад'!N20</f>
        <v>0</v>
      </c>
      <c r="AB20" s="380">
        <f>'Математика-9 2018 расклад'!O21</f>
        <v>0.68</v>
      </c>
      <c r="AC20" s="334">
        <f>'Математика-9 2019 расклад'!O21</f>
        <v>0</v>
      </c>
      <c r="AD20" s="334">
        <f>'Математика-9 2020 расклад'!O21</f>
        <v>0</v>
      </c>
      <c r="AE20" s="335">
        <f>'Математика-9 2021 расклад'!O21</f>
        <v>3.870967741935484</v>
      </c>
      <c r="AF20" s="456">
        <f>'Математика-9 2022 расклад '!O20</f>
        <v>0</v>
      </c>
      <c r="AG20" s="397">
        <f>'Математика-9 2023 расклад'!O20</f>
        <v>0</v>
      </c>
    </row>
    <row r="21" spans="1:33" s="1" customFormat="1" ht="15" customHeight="1" x14ac:dyDescent="0.25">
      <c r="A21" s="11">
        <v>5</v>
      </c>
      <c r="B21" s="48">
        <v>20400</v>
      </c>
      <c r="C21" s="331" t="s">
        <v>15</v>
      </c>
      <c r="D21" s="332">
        <f>'Математика-9 2018 расклад'!K22</f>
        <v>119</v>
      </c>
      <c r="E21" s="333">
        <f>'Математика-9 2019 расклад'!K22</f>
        <v>120</v>
      </c>
      <c r="F21" s="333">
        <f>'Математика-9 2020 расклад'!K22</f>
        <v>110</v>
      </c>
      <c r="G21" s="333">
        <f>'Математика-9 2021 расклад'!K22</f>
        <v>122</v>
      </c>
      <c r="H21" s="372">
        <f>'Математика-9 2022 расклад '!K21</f>
        <v>127</v>
      </c>
      <c r="I21" s="434">
        <f>'Математика-9 2023 расклад'!K21</f>
        <v>89</v>
      </c>
      <c r="J21" s="332">
        <f>'Математика-9 2018 расклад'!L22</f>
        <v>89.99969999999999</v>
      </c>
      <c r="K21" s="333">
        <f>'Математика-9 2019 расклад'!L22</f>
        <v>92.003999999999991</v>
      </c>
      <c r="L21" s="333">
        <f>'Математика-9 2020 расклад'!L22</f>
        <v>17.006</v>
      </c>
      <c r="M21" s="333">
        <f>'Математика-9 2021 расклад'!L22</f>
        <v>53</v>
      </c>
      <c r="N21" s="372">
        <f>'Математика-9 2022 расклад '!L21</f>
        <v>89</v>
      </c>
      <c r="O21" s="441">
        <f>'Математика-9 2023 расклад'!L21</f>
        <v>57</v>
      </c>
      <c r="P21" s="380">
        <f>'Математика-9 2018 расклад'!M22</f>
        <v>75.63</v>
      </c>
      <c r="Q21" s="334">
        <f>'Математика-9 2019 расклад'!M22</f>
        <v>76.67</v>
      </c>
      <c r="R21" s="334">
        <f>'Математика-9 2020 расклад'!M22</f>
        <v>15.46</v>
      </c>
      <c r="S21" s="334">
        <f>'Математика-9 2021 расклад'!M22</f>
        <v>43.442622950819668</v>
      </c>
      <c r="T21" s="376">
        <f>'Математика-9 2022 расклад '!M21</f>
        <v>70.078740157480311</v>
      </c>
      <c r="U21" s="449">
        <f>'Математика-9 2023 расклад'!M21</f>
        <v>64.044943820224717</v>
      </c>
      <c r="V21" s="332">
        <f>'Математика-9 2018 расклад'!N22</f>
        <v>2.9988000000000001</v>
      </c>
      <c r="W21" s="333">
        <f>'Математика-9 2019 расклад'!N22</f>
        <v>0</v>
      </c>
      <c r="X21" s="333">
        <f>'Математика-9 2020 расклад'!N22</f>
        <v>27.995000000000001</v>
      </c>
      <c r="Y21" s="333">
        <f>'Математика-9 2021 расклад'!N22</f>
        <v>11</v>
      </c>
      <c r="Z21" s="372">
        <f>'Математика-9 2022 расклад '!N21</f>
        <v>0</v>
      </c>
      <c r="AA21" s="434">
        <f>'Математика-9 2023 расклад'!N21</f>
        <v>2</v>
      </c>
      <c r="AB21" s="380">
        <f>'Математика-9 2018 расклад'!O22</f>
        <v>2.52</v>
      </c>
      <c r="AC21" s="334">
        <f>'Математика-9 2019 расклад'!O22</f>
        <v>0</v>
      </c>
      <c r="AD21" s="334">
        <f>'Математика-9 2020 расклад'!O22</f>
        <v>25.45</v>
      </c>
      <c r="AE21" s="335">
        <f>'Математика-9 2021 расклад'!O22</f>
        <v>9.0163934426229506</v>
      </c>
      <c r="AF21" s="456">
        <f>'Математика-9 2022 расклад '!O21</f>
        <v>0</v>
      </c>
      <c r="AG21" s="397">
        <f>'Математика-9 2023 расклад'!O21</f>
        <v>2.2471910112359552</v>
      </c>
    </row>
    <row r="22" spans="1:33" s="1" customFormat="1" ht="15" customHeight="1" x14ac:dyDescent="0.25">
      <c r="A22" s="11">
        <v>6</v>
      </c>
      <c r="B22" s="48">
        <v>20080</v>
      </c>
      <c r="C22" s="331" t="s">
        <v>14</v>
      </c>
      <c r="D22" s="332">
        <f>'Математика-9 2018 расклад'!K23</f>
        <v>53</v>
      </c>
      <c r="E22" s="333">
        <f>'Математика-9 2019 расклад'!K23</f>
        <v>71</v>
      </c>
      <c r="F22" s="333">
        <f>'Математика-9 2020 расклад'!K23</f>
        <v>44</v>
      </c>
      <c r="G22" s="333">
        <f>'Математика-9 2021 расклад'!K23</f>
        <v>80</v>
      </c>
      <c r="H22" s="372">
        <f>'Математика-9 2022 расклад '!K22</f>
        <v>72</v>
      </c>
      <c r="I22" s="434">
        <f>'Математика-9 2023 расклад'!K22</f>
        <v>73</v>
      </c>
      <c r="J22" s="332">
        <f>'Математика-9 2018 расклад'!L23</f>
        <v>33.003099999999996</v>
      </c>
      <c r="K22" s="333">
        <f>'Математика-9 2019 расклад'!L23</f>
        <v>41.996500000000005</v>
      </c>
      <c r="L22" s="333">
        <f>'Математика-9 2020 расклад'!L23</f>
        <v>3.9995999999999996</v>
      </c>
      <c r="M22" s="333">
        <f>'Математика-9 2021 расклад'!L23</f>
        <v>33</v>
      </c>
      <c r="N22" s="372">
        <f>'Математика-9 2022 расклад '!L22</f>
        <v>39.999999999999993</v>
      </c>
      <c r="O22" s="441">
        <f>'Математика-9 2023 расклад'!L22</f>
        <v>38</v>
      </c>
      <c r="P22" s="380">
        <f>'Математика-9 2018 расклад'!M23</f>
        <v>62.269999999999996</v>
      </c>
      <c r="Q22" s="334">
        <f>'Математика-9 2019 расклад'!M23</f>
        <v>59.150000000000006</v>
      </c>
      <c r="R22" s="334">
        <f>'Математика-9 2020 расклад'!M23</f>
        <v>9.09</v>
      </c>
      <c r="S22" s="334">
        <f>'Математика-9 2021 расклад'!M23</f>
        <v>41.25</v>
      </c>
      <c r="T22" s="376">
        <f>'Математика-9 2022 расклад '!M22</f>
        <v>55.55555555555555</v>
      </c>
      <c r="U22" s="449">
        <f>'Математика-9 2023 расклад'!M22</f>
        <v>52.054794520547944</v>
      </c>
      <c r="V22" s="332">
        <f>'Математика-9 2018 расклад'!N23</f>
        <v>4.9978999999999996</v>
      </c>
      <c r="W22" s="333">
        <f>'Математика-9 2019 расклад'!N23</f>
        <v>3.9973000000000001</v>
      </c>
      <c r="X22" s="333">
        <f>'Математика-9 2020 расклад'!N23</f>
        <v>7.9991999999999992</v>
      </c>
      <c r="Y22" s="333">
        <f>'Математика-9 2021 расклад'!N23</f>
        <v>11</v>
      </c>
      <c r="Z22" s="372">
        <f>'Математика-9 2022 расклад '!N22</f>
        <v>1</v>
      </c>
      <c r="AA22" s="434">
        <f>'Математика-9 2023 расклад'!N22</f>
        <v>2</v>
      </c>
      <c r="AB22" s="380">
        <f>'Математика-9 2018 расклад'!O23</f>
        <v>9.43</v>
      </c>
      <c r="AC22" s="334">
        <f>'Математика-9 2019 расклад'!O23</f>
        <v>5.63</v>
      </c>
      <c r="AD22" s="334">
        <f>'Математика-9 2020 расклад'!O23</f>
        <v>18.18</v>
      </c>
      <c r="AE22" s="335">
        <f>'Математика-9 2021 расклад'!O23</f>
        <v>13.75</v>
      </c>
      <c r="AF22" s="456">
        <f>'Математика-9 2022 расклад '!O22</f>
        <v>1.3888888888888888</v>
      </c>
      <c r="AG22" s="397">
        <f>'Математика-9 2023 расклад'!O22</f>
        <v>2.7397260273972601</v>
      </c>
    </row>
    <row r="23" spans="1:33" s="1" customFormat="1" ht="15" customHeight="1" x14ac:dyDescent="0.25">
      <c r="A23" s="11">
        <v>7</v>
      </c>
      <c r="B23" s="48">
        <v>20460</v>
      </c>
      <c r="C23" s="331" t="s">
        <v>16</v>
      </c>
      <c r="D23" s="332">
        <f>'Математика-9 2018 расклад'!K24</f>
        <v>97</v>
      </c>
      <c r="E23" s="333">
        <f>'Математика-9 2019 расклад'!K24</f>
        <v>122</v>
      </c>
      <c r="F23" s="333" t="s">
        <v>139</v>
      </c>
      <c r="G23" s="333">
        <f>'Математика-9 2021 расклад'!K24</f>
        <v>58</v>
      </c>
      <c r="H23" s="372">
        <f>'Математика-9 2022 расклад '!K23</f>
        <v>78</v>
      </c>
      <c r="I23" s="434">
        <f>'Математика-9 2023 расклад'!K23</f>
        <v>77</v>
      </c>
      <c r="J23" s="332">
        <f>'Математика-9 2018 расклад'!L24</f>
        <v>62.002399999999994</v>
      </c>
      <c r="K23" s="333">
        <f>'Математика-9 2019 расклад'!L24</f>
        <v>87.998599999999982</v>
      </c>
      <c r="L23" s="333" t="s">
        <v>139</v>
      </c>
      <c r="M23" s="333">
        <f>'Математика-9 2021 расклад'!L24</f>
        <v>19</v>
      </c>
      <c r="N23" s="372">
        <f>'Математика-9 2022 расклад '!L23</f>
        <v>45</v>
      </c>
      <c r="O23" s="441">
        <f>'Математика-9 2023 расклад'!L23</f>
        <v>56</v>
      </c>
      <c r="P23" s="380">
        <f>'Математика-9 2018 расклад'!M24</f>
        <v>63.919999999999995</v>
      </c>
      <c r="Q23" s="334">
        <f>'Математика-9 2019 расклад'!M24</f>
        <v>72.13</v>
      </c>
      <c r="R23" s="334" t="s">
        <v>139</v>
      </c>
      <c r="S23" s="334">
        <f>'Математика-9 2021 расклад'!M24</f>
        <v>32.758620689655174</v>
      </c>
      <c r="T23" s="376">
        <f>'Математика-9 2022 расклад '!M23</f>
        <v>57.692307692307693</v>
      </c>
      <c r="U23" s="449">
        <f>'Математика-9 2023 расклад'!M23</f>
        <v>72.727272727272734</v>
      </c>
      <c r="V23" s="332">
        <f>'Математика-9 2018 расклад'!N24</f>
        <v>8.0024999999999995</v>
      </c>
      <c r="W23" s="333">
        <f>'Математика-9 2019 расклад'!N24</f>
        <v>0</v>
      </c>
      <c r="X23" s="333" t="s">
        <v>139</v>
      </c>
      <c r="Y23" s="333">
        <f>'Математика-9 2021 расклад'!N24</f>
        <v>5.0000000000000009</v>
      </c>
      <c r="Z23" s="372">
        <f>'Математика-9 2022 расклад '!N23</f>
        <v>0</v>
      </c>
      <c r="AA23" s="434">
        <f>'Математика-9 2023 расклад'!N23</f>
        <v>1</v>
      </c>
      <c r="AB23" s="380">
        <f>'Математика-9 2018 расклад'!O24</f>
        <v>8.25</v>
      </c>
      <c r="AC23" s="334">
        <f>'Математика-9 2019 расклад'!O24</f>
        <v>0</v>
      </c>
      <c r="AD23" s="334" t="s">
        <v>139</v>
      </c>
      <c r="AE23" s="335">
        <f>'Математика-9 2021 расклад'!O24</f>
        <v>8.6206896551724146</v>
      </c>
      <c r="AF23" s="456">
        <f>'Математика-9 2022 расклад '!O23</f>
        <v>0</v>
      </c>
      <c r="AG23" s="397">
        <f>'Математика-9 2023 расклад'!O23</f>
        <v>1.2987012987012987</v>
      </c>
    </row>
    <row r="24" spans="1:33" s="1" customFormat="1" ht="15" customHeight="1" x14ac:dyDescent="0.25">
      <c r="A24" s="11">
        <v>8</v>
      </c>
      <c r="B24" s="48">
        <v>20550</v>
      </c>
      <c r="C24" s="331" t="s">
        <v>17</v>
      </c>
      <c r="D24" s="332">
        <f>'Математика-9 2018 расклад'!K25</f>
        <v>21</v>
      </c>
      <c r="E24" s="333">
        <f>'Математика-9 2019 расклад'!K25</f>
        <v>66</v>
      </c>
      <c r="F24" s="333">
        <f>'Математика-9 2020 расклад'!K25</f>
        <v>54</v>
      </c>
      <c r="G24" s="333">
        <f>'Математика-9 2021 расклад'!K25</f>
        <v>51</v>
      </c>
      <c r="H24" s="372">
        <f>'Математика-9 2022 расклад '!K24</f>
        <v>42</v>
      </c>
      <c r="I24" s="434">
        <f>'Математика-9 2023 расклад'!K24</f>
        <v>58</v>
      </c>
      <c r="J24" s="332">
        <f>'Математика-9 2018 расклад'!L25</f>
        <v>11.999400000000001</v>
      </c>
      <c r="K24" s="333">
        <f>'Математика-9 2019 расклад'!L25</f>
        <v>46.001999999999995</v>
      </c>
      <c r="L24" s="333">
        <f>'Математика-9 2020 расклад'!L25</f>
        <v>5.0004</v>
      </c>
      <c r="M24" s="333">
        <f>'Математика-9 2021 расклад'!L25</f>
        <v>11</v>
      </c>
      <c r="N24" s="372">
        <f>'Математика-9 2022 расклад '!L24</f>
        <v>15</v>
      </c>
      <c r="O24" s="441">
        <f>'Математика-9 2023 расклад'!L24</f>
        <v>26</v>
      </c>
      <c r="P24" s="380">
        <f>'Математика-9 2018 расклад'!M25</f>
        <v>57.14</v>
      </c>
      <c r="Q24" s="334">
        <f>'Математика-9 2019 расклад'!M25</f>
        <v>69.7</v>
      </c>
      <c r="R24" s="334">
        <f>'Математика-9 2020 расклад'!M25</f>
        <v>9.26</v>
      </c>
      <c r="S24" s="334">
        <f>'Математика-9 2021 расклад'!M25</f>
        <v>21.568627450980394</v>
      </c>
      <c r="T24" s="376">
        <f>'Математика-9 2022 расклад '!M24</f>
        <v>35.714285714285715</v>
      </c>
      <c r="U24" s="449">
        <f>'Математика-9 2023 расклад'!M24</f>
        <v>44.827586206896555</v>
      </c>
      <c r="V24" s="332">
        <f>'Математика-9 2018 расклад'!N25</f>
        <v>0</v>
      </c>
      <c r="W24" s="333">
        <f>'Математика-9 2019 расклад'!N25</f>
        <v>0</v>
      </c>
      <c r="X24" s="333">
        <f>'Математика-9 2020 расклад'!N25</f>
        <v>5.9993999999999996</v>
      </c>
      <c r="Y24" s="333">
        <f>'Математика-9 2021 расклад'!N25</f>
        <v>9.0000000000000018</v>
      </c>
      <c r="Z24" s="372">
        <f>'Математика-9 2022 расклад '!N24</f>
        <v>1</v>
      </c>
      <c r="AA24" s="434">
        <f>'Математика-9 2023 расклад'!N24</f>
        <v>0</v>
      </c>
      <c r="AB24" s="380">
        <f>'Математика-9 2018 расклад'!O25</f>
        <v>0</v>
      </c>
      <c r="AC24" s="334">
        <f>'Математика-9 2019 расклад'!O25</f>
        <v>0</v>
      </c>
      <c r="AD24" s="334">
        <f>'Математика-9 2020 расклад'!O25</f>
        <v>11.11</v>
      </c>
      <c r="AE24" s="335">
        <f>'Математика-9 2021 расклад'!O25</f>
        <v>17.647058823529413</v>
      </c>
      <c r="AF24" s="456">
        <f>'Математика-9 2022 расклад '!O24</f>
        <v>2.3809523809523809</v>
      </c>
      <c r="AG24" s="397">
        <f>'Математика-9 2023 расклад'!O24</f>
        <v>0</v>
      </c>
    </row>
    <row r="25" spans="1:33" s="1" customFormat="1" ht="15" customHeight="1" x14ac:dyDescent="0.25">
      <c r="A25" s="11">
        <v>9</v>
      </c>
      <c r="B25" s="48">
        <v>20630</v>
      </c>
      <c r="C25" s="331" t="s">
        <v>18</v>
      </c>
      <c r="D25" s="332">
        <f>'Математика-9 2018 расклад'!K26</f>
        <v>49</v>
      </c>
      <c r="E25" s="333">
        <f>'Математика-9 2019 расклад'!K26</f>
        <v>58</v>
      </c>
      <c r="F25" s="333">
        <f>'Математика-9 2020 расклад'!K26</f>
        <v>46</v>
      </c>
      <c r="G25" s="333">
        <f>'Математика-9 2021 расклад'!K26</f>
        <v>54</v>
      </c>
      <c r="H25" s="372">
        <f>'Математика-9 2022 расклад '!K25</f>
        <v>58</v>
      </c>
      <c r="I25" s="434">
        <f>'Математика-9 2023 расклад'!K25</f>
        <v>59</v>
      </c>
      <c r="J25" s="332">
        <f>'Математика-9 2018 расклад'!L26</f>
        <v>26.999000000000002</v>
      </c>
      <c r="K25" s="333">
        <f>'Математика-9 2019 расклад'!L26</f>
        <v>41.000199999999992</v>
      </c>
      <c r="L25" s="333">
        <f>'Математика-9 2020 расклад'!L26</f>
        <v>5.0001999999999995</v>
      </c>
      <c r="M25" s="333">
        <f>'Математика-9 2021 расклад'!L26</f>
        <v>26</v>
      </c>
      <c r="N25" s="372">
        <f>'Математика-9 2022 расклад '!L25</f>
        <v>25</v>
      </c>
      <c r="O25" s="441">
        <f>'Математика-9 2023 расклад'!L25</f>
        <v>28</v>
      </c>
      <c r="P25" s="380">
        <f>'Математика-9 2018 расклад'!M26</f>
        <v>55.1</v>
      </c>
      <c r="Q25" s="334">
        <f>'Математика-9 2019 расклад'!M26</f>
        <v>70.69</v>
      </c>
      <c r="R25" s="334">
        <f>'Математика-9 2020 расклад'!M26</f>
        <v>10.87</v>
      </c>
      <c r="S25" s="334">
        <f>'Математика-9 2021 расклад'!M26</f>
        <v>48.148148148148145</v>
      </c>
      <c r="T25" s="376">
        <f>'Математика-9 2022 расклад '!M25</f>
        <v>43.103448275862071</v>
      </c>
      <c r="U25" s="449">
        <f>'Математика-9 2023 расклад'!M25</f>
        <v>47.457627118644069</v>
      </c>
      <c r="V25" s="332">
        <f>'Математика-9 2018 расклад'!N26</f>
        <v>5.9976000000000003</v>
      </c>
      <c r="W25" s="333">
        <f>'Математика-9 2019 расклад'!N26</f>
        <v>0.99760000000000004</v>
      </c>
      <c r="X25" s="333">
        <f>'Математика-9 2020 расклад'!N26</f>
        <v>9.0022000000000002</v>
      </c>
      <c r="Y25" s="333">
        <f>'Математика-9 2021 расклад'!N26</f>
        <v>6</v>
      </c>
      <c r="Z25" s="372">
        <f>'Математика-9 2022 расклад '!N25</f>
        <v>1</v>
      </c>
      <c r="AA25" s="434">
        <f>'Математика-9 2023 расклад'!N25</f>
        <v>1</v>
      </c>
      <c r="AB25" s="380">
        <f>'Математика-9 2018 расклад'!O26</f>
        <v>12.24</v>
      </c>
      <c r="AC25" s="334">
        <f>'Математика-9 2019 расклад'!O26</f>
        <v>1.72</v>
      </c>
      <c r="AD25" s="334">
        <f>'Математика-9 2020 расклад'!O26</f>
        <v>19.57</v>
      </c>
      <c r="AE25" s="335">
        <f>'Математика-9 2021 расклад'!O26</f>
        <v>11.111111111111111</v>
      </c>
      <c r="AF25" s="456">
        <f>'Математика-9 2022 расклад '!O25</f>
        <v>1.7241379310344827</v>
      </c>
      <c r="AG25" s="397">
        <f>'Математика-9 2023 расклад'!O25</f>
        <v>1.6949152542372881</v>
      </c>
    </row>
    <row r="26" spans="1:33" s="1" customFormat="1" ht="15" customHeight="1" x14ac:dyDescent="0.25">
      <c r="A26" s="11">
        <v>10</v>
      </c>
      <c r="B26" s="48">
        <v>20810</v>
      </c>
      <c r="C26" s="331" t="s">
        <v>19</v>
      </c>
      <c r="D26" s="332">
        <f>'Математика-9 2018 расклад'!K27</f>
        <v>73</v>
      </c>
      <c r="E26" s="333">
        <f>'Математика-9 2019 расклад'!K27</f>
        <v>75</v>
      </c>
      <c r="F26" s="333" t="s">
        <v>139</v>
      </c>
      <c r="G26" s="333">
        <f>'Математика-9 2021 расклад'!K27</f>
        <v>80</v>
      </c>
      <c r="H26" s="372">
        <f>'Математика-9 2022 расклад '!K26</f>
        <v>51</v>
      </c>
      <c r="I26" s="434">
        <f>'Математика-9 2023 расклад'!K26</f>
        <v>70</v>
      </c>
      <c r="J26" s="332">
        <f>'Математика-9 2018 расклад'!L27</f>
        <v>46.997399999999999</v>
      </c>
      <c r="K26" s="333">
        <f>'Математика-9 2019 расклад'!L27</f>
        <v>38.002499999999998</v>
      </c>
      <c r="L26" s="333" t="s">
        <v>139</v>
      </c>
      <c r="M26" s="333">
        <f>'Математика-9 2021 расклад'!L27</f>
        <v>8</v>
      </c>
      <c r="N26" s="372">
        <f>'Математика-9 2022 расклад '!L26</f>
        <v>17.000000000000004</v>
      </c>
      <c r="O26" s="441">
        <f>'Математика-9 2023 расклад'!L26</f>
        <v>32</v>
      </c>
      <c r="P26" s="380">
        <f>'Математика-9 2018 расклад'!M27</f>
        <v>64.38</v>
      </c>
      <c r="Q26" s="334">
        <f>'Математика-9 2019 расклад'!M27</f>
        <v>50.67</v>
      </c>
      <c r="R26" s="334" t="s">
        <v>139</v>
      </c>
      <c r="S26" s="334">
        <f>'Математика-9 2021 расклад'!M27</f>
        <v>10</v>
      </c>
      <c r="T26" s="376">
        <f>'Математика-9 2022 расклад '!M26</f>
        <v>33.333333333333336</v>
      </c>
      <c r="U26" s="449">
        <f>'Математика-9 2023 расклад'!M26</f>
        <v>45.714285714285715</v>
      </c>
      <c r="V26" s="332">
        <f>'Математика-9 2018 расклад'!N27</f>
        <v>1.0001</v>
      </c>
      <c r="W26" s="333">
        <f>'Математика-9 2019 расклад'!N27</f>
        <v>1.9950000000000001</v>
      </c>
      <c r="X26" s="333" t="s">
        <v>139</v>
      </c>
      <c r="Y26" s="333">
        <f>'Математика-9 2021 расклад'!N27</f>
        <v>21</v>
      </c>
      <c r="Z26" s="372">
        <f>'Математика-9 2022 расклад '!N26</f>
        <v>1</v>
      </c>
      <c r="AA26" s="434">
        <f>'Математика-9 2023 расклад'!N26</f>
        <v>9</v>
      </c>
      <c r="AB26" s="380">
        <f>'Математика-9 2018 расклад'!O27</f>
        <v>1.37</v>
      </c>
      <c r="AC26" s="334">
        <f>'Математика-9 2019 расклад'!O27</f>
        <v>2.66</v>
      </c>
      <c r="AD26" s="334" t="s">
        <v>139</v>
      </c>
      <c r="AE26" s="335">
        <f>'Математика-9 2021 расклад'!O27</f>
        <v>26.25</v>
      </c>
      <c r="AF26" s="456">
        <f>'Математика-9 2022 расклад '!O26</f>
        <v>1.9607843137254901</v>
      </c>
      <c r="AG26" s="397">
        <f>'Математика-9 2023 расклад'!O26</f>
        <v>12.857142857142858</v>
      </c>
    </row>
    <row r="27" spans="1:33" s="1" customFormat="1" ht="15" customHeight="1" x14ac:dyDescent="0.25">
      <c r="A27" s="11">
        <v>11</v>
      </c>
      <c r="B27" s="48">
        <v>20900</v>
      </c>
      <c r="C27" s="331" t="s">
        <v>20</v>
      </c>
      <c r="D27" s="332">
        <f>'Математика-9 2018 расклад'!K28</f>
        <v>50</v>
      </c>
      <c r="E27" s="333">
        <f>'Математика-9 2019 расклад'!K28</f>
        <v>73</v>
      </c>
      <c r="F27" s="333" t="s">
        <v>139</v>
      </c>
      <c r="G27" s="333">
        <f>'Математика-9 2021 расклад'!K28</f>
        <v>123</v>
      </c>
      <c r="H27" s="372">
        <f>'Математика-9 2022 расклад '!K27</f>
        <v>105</v>
      </c>
      <c r="I27" s="434">
        <f>'Математика-9 2023 расклад'!K27</f>
        <v>134</v>
      </c>
      <c r="J27" s="332">
        <f>'Математика-9 2018 расклад'!L28</f>
        <v>36</v>
      </c>
      <c r="K27" s="333">
        <f>'Математика-9 2019 расклад'!L28</f>
        <v>43.997100000000003</v>
      </c>
      <c r="L27" s="333" t="s">
        <v>139</v>
      </c>
      <c r="M27" s="333">
        <f>'Математика-9 2021 расклад'!L28</f>
        <v>24</v>
      </c>
      <c r="N27" s="372">
        <f>'Математика-9 2022 расклад '!L27</f>
        <v>47</v>
      </c>
      <c r="O27" s="441">
        <f>'Математика-9 2023 расклад'!L27</f>
        <v>78</v>
      </c>
      <c r="P27" s="380">
        <f>'Математика-9 2018 расклад'!M28</f>
        <v>72</v>
      </c>
      <c r="Q27" s="334">
        <f>'Математика-9 2019 расклад'!M28</f>
        <v>60.269999999999996</v>
      </c>
      <c r="R27" s="334" t="s">
        <v>139</v>
      </c>
      <c r="S27" s="334">
        <f>'Математика-9 2021 расклад'!M28</f>
        <v>19.512195121951219</v>
      </c>
      <c r="T27" s="376">
        <f>'Математика-9 2022 расклад '!M27</f>
        <v>44.761904761904759</v>
      </c>
      <c r="U27" s="449">
        <f>'Математика-9 2023 расклад'!M27</f>
        <v>58.208955223880594</v>
      </c>
      <c r="V27" s="332">
        <f>'Математика-9 2018 расклад'!N28</f>
        <v>1</v>
      </c>
      <c r="W27" s="333">
        <f>'Математика-9 2019 расклад'!N28</f>
        <v>0</v>
      </c>
      <c r="X27" s="333" t="s">
        <v>139</v>
      </c>
      <c r="Y27" s="333">
        <f>'Математика-9 2021 расклад'!N28</f>
        <v>11</v>
      </c>
      <c r="Z27" s="372">
        <f>'Математика-9 2022 расклад '!N27</f>
        <v>0</v>
      </c>
      <c r="AA27" s="434">
        <f>'Математика-9 2023 расклад'!N27</f>
        <v>2</v>
      </c>
      <c r="AB27" s="380">
        <f>'Математика-9 2018 расклад'!O28</f>
        <v>2</v>
      </c>
      <c r="AC27" s="334">
        <f>'Математика-9 2019 расклад'!O28</f>
        <v>0</v>
      </c>
      <c r="AD27" s="334" t="s">
        <v>139</v>
      </c>
      <c r="AE27" s="335">
        <f>'Математика-9 2021 расклад'!O28</f>
        <v>8.9430894308943092</v>
      </c>
      <c r="AF27" s="456">
        <f>'Математика-9 2022 расклад '!O27</f>
        <v>0</v>
      </c>
      <c r="AG27" s="397">
        <f>'Математика-9 2023 расклад'!O27</f>
        <v>1.4925373134328359</v>
      </c>
    </row>
    <row r="28" spans="1:33" s="1" customFormat="1" ht="15" customHeight="1" thickBot="1" x14ac:dyDescent="0.3">
      <c r="A28" s="12">
        <v>12</v>
      </c>
      <c r="B28" s="52">
        <v>21350</v>
      </c>
      <c r="C28" s="337" t="s">
        <v>22</v>
      </c>
      <c r="D28" s="338">
        <f>'Математика-9 2018 расклад'!K29</f>
        <v>74</v>
      </c>
      <c r="E28" s="339">
        <f>'Математика-9 2019 расклад'!K29</f>
        <v>46</v>
      </c>
      <c r="F28" s="339" t="s">
        <v>139</v>
      </c>
      <c r="G28" s="339">
        <f>'Математика-9 2021 расклад'!K29</f>
        <v>46</v>
      </c>
      <c r="H28" s="373">
        <f>'Математика-9 2022 расклад '!K28</f>
        <v>60</v>
      </c>
      <c r="I28" s="435">
        <f>'Математика-9 2023 расклад'!K28</f>
        <v>44</v>
      </c>
      <c r="J28" s="338">
        <f>'Математика-9 2018 расклад'!L29</f>
        <v>53.0062</v>
      </c>
      <c r="K28" s="339">
        <f>'Математика-9 2019 расклад'!L29</f>
        <v>23.998200000000001</v>
      </c>
      <c r="L28" s="339" t="s">
        <v>139</v>
      </c>
      <c r="M28" s="339">
        <f>'Математика-9 2021 расклад'!L29</f>
        <v>13</v>
      </c>
      <c r="N28" s="373">
        <f>'Математика-9 2022 расклад '!L28</f>
        <v>24</v>
      </c>
      <c r="O28" s="442">
        <f>'Математика-9 2023 расклад'!L28</f>
        <v>27</v>
      </c>
      <c r="P28" s="381">
        <f>'Математика-9 2018 расклад'!M29</f>
        <v>71.63</v>
      </c>
      <c r="Q28" s="340">
        <f>'Математика-9 2019 расклад'!M29</f>
        <v>52.17</v>
      </c>
      <c r="R28" s="340" t="s">
        <v>139</v>
      </c>
      <c r="S28" s="340">
        <f>'Математика-9 2021 расклад'!M29</f>
        <v>28.260869565217391</v>
      </c>
      <c r="T28" s="377">
        <f>'Математика-9 2022 расклад '!M28</f>
        <v>40</v>
      </c>
      <c r="U28" s="450">
        <f>'Математика-9 2023 расклад'!M28</f>
        <v>61.363636363636367</v>
      </c>
      <c r="V28" s="338">
        <f>'Математика-9 2018 расклад'!N29</f>
        <v>2.9969999999999999</v>
      </c>
      <c r="W28" s="339">
        <f>'Математика-9 2019 расклад'!N29</f>
        <v>0</v>
      </c>
      <c r="X28" s="339" t="s">
        <v>139</v>
      </c>
      <c r="Y28" s="339">
        <f>'Математика-9 2021 расклад'!N29</f>
        <v>2</v>
      </c>
      <c r="Z28" s="373">
        <f>'Математика-9 2022 расклад '!N28</f>
        <v>3</v>
      </c>
      <c r="AA28" s="435">
        <f>'Математика-9 2023 расклад'!N28</f>
        <v>0</v>
      </c>
      <c r="AB28" s="381">
        <f>'Математика-9 2018 расклад'!O29</f>
        <v>4.05</v>
      </c>
      <c r="AC28" s="340">
        <f>'Математика-9 2019 расклад'!O29</f>
        <v>0</v>
      </c>
      <c r="AD28" s="340" t="s">
        <v>139</v>
      </c>
      <c r="AE28" s="341">
        <f>'Математика-9 2021 расклад'!O29</f>
        <v>4.3478260869565215</v>
      </c>
      <c r="AF28" s="457">
        <f>'Математика-9 2022 расклад '!O28</f>
        <v>5</v>
      </c>
      <c r="AG28" s="398">
        <f>'Математика-9 2023 расклад'!O28</f>
        <v>0</v>
      </c>
    </row>
    <row r="29" spans="1:33" s="1" customFormat="1" ht="15" customHeight="1" thickBot="1" x14ac:dyDescent="0.3">
      <c r="A29" s="35"/>
      <c r="B29" s="51"/>
      <c r="C29" s="342" t="s">
        <v>103</v>
      </c>
      <c r="D29" s="400">
        <f>'Математика-9 2018 расклад'!K30</f>
        <v>1210</v>
      </c>
      <c r="E29" s="401">
        <f>'Математика-9 2019 расклад'!K30</f>
        <v>1312</v>
      </c>
      <c r="F29" s="401">
        <f>'Математика-9 2020 расклад'!K30</f>
        <v>602</v>
      </c>
      <c r="G29" s="401">
        <f>'Математика-9 2021 расклад'!K30</f>
        <v>1280</v>
      </c>
      <c r="H29" s="402">
        <f>'Математика-9 2022 расклад '!K29</f>
        <v>1348</v>
      </c>
      <c r="I29" s="433">
        <f>'Математика-9 2023 расклад'!K29</f>
        <v>1348</v>
      </c>
      <c r="J29" s="400">
        <f>'Математика-9 2018 расклад'!L30</f>
        <v>862.0363000000001</v>
      </c>
      <c r="K29" s="401">
        <f>'Математика-9 2019 расклад'!L30</f>
        <v>903.01109999999983</v>
      </c>
      <c r="L29" s="401">
        <f>'Математика-9 2020 расклад'!L30</f>
        <v>75.009999999999991</v>
      </c>
      <c r="M29" s="401">
        <f>'Математика-9 2021 расклад'!L30</f>
        <v>406.005</v>
      </c>
      <c r="N29" s="402">
        <f>'Математика-9 2022 расклад '!L29</f>
        <v>691</v>
      </c>
      <c r="O29" s="440">
        <f>'Математика-9 2023 расклад'!L29</f>
        <v>879</v>
      </c>
      <c r="P29" s="405">
        <f>'Математика-9 2018 расклад'!M30</f>
        <v>66.604705882352945</v>
      </c>
      <c r="Q29" s="403">
        <f>'Математика-9 2019 расклад'!M30</f>
        <v>65.457647058823525</v>
      </c>
      <c r="R29" s="403">
        <f>'Математика-9 2020 расклад'!M30</f>
        <v>14.581428571428571</v>
      </c>
      <c r="S29" s="403">
        <f>'Математика-9 2021 расклад'!M30</f>
        <v>29.605294117647055</v>
      </c>
      <c r="T29" s="404">
        <f>'Математика-9 2022 расклад '!M29</f>
        <v>48.586407371595463</v>
      </c>
      <c r="U29" s="448">
        <f>'Математика-9 2023 расклад'!M29</f>
        <v>65.207715133531153</v>
      </c>
      <c r="V29" s="400">
        <f>'Математика-9 2018 расклад'!N30</f>
        <v>14.995300000000002</v>
      </c>
      <c r="W29" s="401">
        <f>'Математика-9 2019 расклад'!N30</f>
        <v>36.991899999999994</v>
      </c>
      <c r="X29" s="401">
        <f>'Математика-9 2020 расклад'!N30</f>
        <v>86.000799999999998</v>
      </c>
      <c r="Y29" s="401">
        <f>'Математика-9 2021 расклад'!N30</f>
        <v>111.9875</v>
      </c>
      <c r="Z29" s="402">
        <f>'Математика-9 2022 расклад '!N29</f>
        <v>62</v>
      </c>
      <c r="AA29" s="433">
        <f>'Математика-9 2023 расклад'!N29</f>
        <v>35</v>
      </c>
      <c r="AB29" s="405">
        <f>'Математика-9 2018 расклад'!O30</f>
        <v>1.6735294117647062</v>
      </c>
      <c r="AC29" s="403">
        <f>'Математика-9 2019 расклад'!O30</f>
        <v>3.2141176470588233</v>
      </c>
      <c r="AD29" s="403">
        <f>'Математика-9 2020 расклад'!O30</f>
        <v>15.46142857142857</v>
      </c>
      <c r="AE29" s="406">
        <f>'Математика-9 2021 расклад'!O30</f>
        <v>10.487647058823528</v>
      </c>
      <c r="AF29" s="454">
        <f>'Математика-9 2022 расклад '!O29</f>
        <v>5.2331354178144869</v>
      </c>
      <c r="AG29" s="407">
        <f>'Математика-9 2023 расклад'!O29</f>
        <v>2.5964391691394657</v>
      </c>
    </row>
    <row r="30" spans="1:33" s="1" customFormat="1" ht="15" customHeight="1" x14ac:dyDescent="0.25">
      <c r="A30" s="10">
        <v>1</v>
      </c>
      <c r="B30" s="49">
        <v>30070</v>
      </c>
      <c r="C30" s="326" t="s">
        <v>24</v>
      </c>
      <c r="D30" s="327">
        <f>'Математика-9 2018 расклад'!K31</f>
        <v>102</v>
      </c>
      <c r="E30" s="328">
        <f>'Математика-9 2019 расклад'!K31</f>
        <v>97</v>
      </c>
      <c r="F30" s="328">
        <f>'Математика-9 2020 расклад'!K31</f>
        <v>111</v>
      </c>
      <c r="G30" s="328">
        <f>'Математика-9 2021 расклад'!K31</f>
        <v>119</v>
      </c>
      <c r="H30" s="374">
        <f>'Математика-9 2022 расклад '!K30</f>
        <v>122</v>
      </c>
      <c r="I30" s="436">
        <f>'Математика-9 2023 расклад'!K30</f>
        <v>119</v>
      </c>
      <c r="J30" s="327">
        <f>'Математика-9 2018 расклад'!L31</f>
        <v>86.006400000000014</v>
      </c>
      <c r="K30" s="328">
        <f>'Математика-9 2019 расклад'!L31</f>
        <v>71.993400000000008</v>
      </c>
      <c r="L30" s="328">
        <f>'Математика-9 2020 расклад'!L31</f>
        <v>18.004199999999997</v>
      </c>
      <c r="M30" s="328">
        <f>'Математика-9 2021 расклад'!L31</f>
        <v>55.001800000000003</v>
      </c>
      <c r="N30" s="374">
        <f>'Математика-9 2022 расклад '!L30</f>
        <v>77</v>
      </c>
      <c r="O30" s="443">
        <f>'Математика-9 2023 расклад'!L30</f>
        <v>98</v>
      </c>
      <c r="P30" s="382">
        <f>'Математика-9 2018 расклад'!M31</f>
        <v>84.320000000000007</v>
      </c>
      <c r="Q30" s="329">
        <f>'Математика-9 2019 расклад'!M31</f>
        <v>74.22</v>
      </c>
      <c r="R30" s="329">
        <f>'Математика-9 2020 расклад'!M31</f>
        <v>16.22</v>
      </c>
      <c r="S30" s="329">
        <f>'Математика-9 2021 расклад'!M31</f>
        <v>46.220000000000006</v>
      </c>
      <c r="T30" s="378">
        <f>'Математика-9 2022 расклад '!M30</f>
        <v>63.114754098360656</v>
      </c>
      <c r="U30" s="451">
        <f>'Математика-9 2023 расклад'!M30</f>
        <v>82.352941176470594</v>
      </c>
      <c r="V30" s="327">
        <f>'Математика-9 2018 расклад'!N31</f>
        <v>0</v>
      </c>
      <c r="W30" s="328">
        <f>'Математика-9 2019 расклад'!N31</f>
        <v>0.99909999999999999</v>
      </c>
      <c r="X30" s="328">
        <f>'Математика-9 2020 расклад'!N31</f>
        <v>17.005199999999999</v>
      </c>
      <c r="Y30" s="328">
        <f>'Математика-9 2021 расклад'!N31</f>
        <v>0</v>
      </c>
      <c r="Z30" s="374">
        <f>'Математика-9 2022 расклад '!N30</f>
        <v>1</v>
      </c>
      <c r="AA30" s="436">
        <f>'Математика-9 2023 расклад'!N30</f>
        <v>0</v>
      </c>
      <c r="AB30" s="382">
        <f>'Математика-9 2018 расклад'!O31</f>
        <v>0</v>
      </c>
      <c r="AC30" s="329">
        <f>'Математика-9 2019 расклад'!O31</f>
        <v>1.03</v>
      </c>
      <c r="AD30" s="329">
        <f>'Математика-9 2020 расклад'!O31</f>
        <v>15.32</v>
      </c>
      <c r="AE30" s="330">
        <f>'Математика-9 2021 расклад'!O31</f>
        <v>0</v>
      </c>
      <c r="AF30" s="455">
        <f>'Математика-9 2022 расклад '!O30</f>
        <v>0.81967213114754101</v>
      </c>
      <c r="AG30" s="396">
        <f>'Математика-9 2023 расклад'!O30</f>
        <v>0</v>
      </c>
    </row>
    <row r="31" spans="1:33" s="1" customFormat="1" ht="15" customHeight="1" x14ac:dyDescent="0.25">
      <c r="A31" s="11">
        <v>2</v>
      </c>
      <c r="B31" s="48">
        <v>30480</v>
      </c>
      <c r="C31" s="331" t="s">
        <v>111</v>
      </c>
      <c r="D31" s="332">
        <f>'Математика-9 2018 расклад'!K32</f>
        <v>114</v>
      </c>
      <c r="E31" s="333">
        <f>'Математика-9 2019 расклад'!K32</f>
        <v>116</v>
      </c>
      <c r="F31" s="333" t="s">
        <v>139</v>
      </c>
      <c r="G31" s="333">
        <f>'Математика-9 2021 расклад'!K32</f>
        <v>92</v>
      </c>
      <c r="H31" s="372">
        <f>'Математика-9 2022 расклад '!K31</f>
        <v>84</v>
      </c>
      <c r="I31" s="434">
        <f>'Математика-9 2023 расклад'!K31</f>
        <v>77</v>
      </c>
      <c r="J31" s="332">
        <f>'Математика-9 2018 расклад'!L32</f>
        <v>91.006200000000007</v>
      </c>
      <c r="K31" s="333">
        <f>'Математика-9 2019 расклад'!L32</f>
        <v>97.996800000000007</v>
      </c>
      <c r="L31" s="333" t="s">
        <v>139</v>
      </c>
      <c r="M31" s="333">
        <f>'Математика-9 2021 расклад'!L32</f>
        <v>53.994799999999998</v>
      </c>
      <c r="N31" s="372">
        <f>'Математика-9 2022 расклад '!L31</f>
        <v>57</v>
      </c>
      <c r="O31" s="441">
        <f>'Математика-9 2023 расклад'!L31</f>
        <v>48</v>
      </c>
      <c r="P31" s="380">
        <f>'Математика-9 2018 расклад'!M32</f>
        <v>79.830000000000013</v>
      </c>
      <c r="Q31" s="334">
        <f>'Математика-9 2019 расклад'!M32</f>
        <v>84.48</v>
      </c>
      <c r="R31" s="334" t="s">
        <v>139</v>
      </c>
      <c r="S31" s="334">
        <f>'Математика-9 2021 расклад'!M32</f>
        <v>58.69</v>
      </c>
      <c r="T31" s="376">
        <f>'Математика-9 2022 расклад '!M31</f>
        <v>67.857142857142861</v>
      </c>
      <c r="U31" s="449">
        <f>'Математика-9 2023 расклад'!M31</f>
        <v>62.337662337662337</v>
      </c>
      <c r="V31" s="332">
        <f>'Математика-9 2018 расклад'!N32</f>
        <v>0</v>
      </c>
      <c r="W31" s="333">
        <f>'Математика-9 2019 расклад'!N32</f>
        <v>0</v>
      </c>
      <c r="X31" s="333" t="s">
        <v>139</v>
      </c>
      <c r="Y31" s="333">
        <f>'Математика-9 2021 расклад'!N32</f>
        <v>2.9991999999999996</v>
      </c>
      <c r="Z31" s="372">
        <f>'Математика-9 2022 расклад '!N31</f>
        <v>2</v>
      </c>
      <c r="AA31" s="434">
        <f>'Математика-9 2023 расклад'!N31</f>
        <v>2</v>
      </c>
      <c r="AB31" s="380">
        <f>'Математика-9 2018 расклад'!O32</f>
        <v>0</v>
      </c>
      <c r="AC31" s="334">
        <f>'Математика-9 2019 расклад'!O32</f>
        <v>0</v>
      </c>
      <c r="AD31" s="334" t="s">
        <v>139</v>
      </c>
      <c r="AE31" s="335">
        <f>'Математика-9 2021 расклад'!O32</f>
        <v>3.26</v>
      </c>
      <c r="AF31" s="456">
        <f>'Математика-9 2022 расклад '!O31</f>
        <v>2.3809523809523809</v>
      </c>
      <c r="AG31" s="397">
        <f>'Математика-9 2023 расклад'!O31</f>
        <v>2.5974025974025974</v>
      </c>
    </row>
    <row r="32" spans="1:33" s="1" customFormat="1" ht="15" customHeight="1" x14ac:dyDescent="0.25">
      <c r="A32" s="11">
        <v>3</v>
      </c>
      <c r="B32" s="50">
        <v>30460</v>
      </c>
      <c r="C32" s="336" t="s">
        <v>29</v>
      </c>
      <c r="D32" s="332">
        <f>'Математика-9 2018 расклад'!K33</f>
        <v>107</v>
      </c>
      <c r="E32" s="333">
        <f>'Математика-9 2019 расклад'!K33</f>
        <v>111</v>
      </c>
      <c r="F32" s="333">
        <f>'Математика-9 2020 расклад'!K33</f>
        <v>88</v>
      </c>
      <c r="G32" s="333">
        <f>'Математика-9 2021 расклад'!K33</f>
        <v>101</v>
      </c>
      <c r="H32" s="372">
        <f>'Математика-9 2022 расклад '!K32</f>
        <v>100</v>
      </c>
      <c r="I32" s="434">
        <f>'Математика-9 2023 расклад'!K32</f>
        <v>102</v>
      </c>
      <c r="J32" s="332">
        <f>'Математика-9 2018 расклад'!L33</f>
        <v>76.002099999999999</v>
      </c>
      <c r="K32" s="333">
        <f>'Математика-9 2019 расклад'!L33</f>
        <v>85.003799999999998</v>
      </c>
      <c r="L32" s="333">
        <f>'Математика-9 2020 расклад'!L33</f>
        <v>18.999200000000002</v>
      </c>
      <c r="M32" s="333">
        <f>'Математика-9 2021 расклад'!L33</f>
        <v>23.997600000000002</v>
      </c>
      <c r="N32" s="372">
        <f>'Математика-9 2022 расклад '!L32</f>
        <v>57</v>
      </c>
      <c r="O32" s="441">
        <f>'Математика-9 2023 расклад'!L32</f>
        <v>69</v>
      </c>
      <c r="P32" s="380">
        <f>'Математика-9 2018 расклад'!M33</f>
        <v>71.03</v>
      </c>
      <c r="Q32" s="334">
        <f>'Математика-9 2019 расклад'!M33</f>
        <v>76.58</v>
      </c>
      <c r="R32" s="334">
        <f>'Математика-9 2020 расклад'!M33</f>
        <v>21.59</v>
      </c>
      <c r="S32" s="334">
        <f>'Математика-9 2021 расклад'!M33</f>
        <v>23.76</v>
      </c>
      <c r="T32" s="376">
        <f>'Математика-9 2022 расклад '!M32</f>
        <v>57</v>
      </c>
      <c r="U32" s="449">
        <f>'Математика-9 2023 расклад'!M32</f>
        <v>67.647058823529406</v>
      </c>
      <c r="V32" s="332">
        <f>'Математика-9 2018 расклад'!N33</f>
        <v>2.0009000000000001</v>
      </c>
      <c r="W32" s="333">
        <f>'Математика-9 2019 расклад'!N33</f>
        <v>0.99900000000000011</v>
      </c>
      <c r="X32" s="333">
        <f>'Математика-9 2020 расклад'!N33</f>
        <v>23.003200000000003</v>
      </c>
      <c r="Y32" s="333">
        <f>'Математика-9 2021 расклад'!N33</f>
        <v>8.9991000000000003</v>
      </c>
      <c r="Z32" s="372">
        <f>'Математика-9 2022 расклад '!N32</f>
        <v>1</v>
      </c>
      <c r="AA32" s="434">
        <f>'Математика-9 2023 расклад'!N32</f>
        <v>0</v>
      </c>
      <c r="AB32" s="380">
        <f>'Математика-9 2018 расклад'!O33</f>
        <v>1.87</v>
      </c>
      <c r="AC32" s="334">
        <f>'Математика-9 2019 расклад'!O33</f>
        <v>0.9</v>
      </c>
      <c r="AD32" s="334">
        <f>'Математика-9 2020 расклад'!O33</f>
        <v>26.14</v>
      </c>
      <c r="AE32" s="335">
        <f>'Математика-9 2021 расклад'!O33</f>
        <v>8.91</v>
      </c>
      <c r="AF32" s="456">
        <f>'Математика-9 2022 расклад '!O32</f>
        <v>1</v>
      </c>
      <c r="AG32" s="397">
        <f>'Математика-9 2023 расклад'!O32</f>
        <v>0</v>
      </c>
    </row>
    <row r="33" spans="1:33" s="1" customFormat="1" ht="15" customHeight="1" x14ac:dyDescent="0.25">
      <c r="A33" s="11">
        <v>4</v>
      </c>
      <c r="B33" s="48">
        <v>30030</v>
      </c>
      <c r="C33" s="331" t="s">
        <v>23</v>
      </c>
      <c r="D33" s="332">
        <f>'Математика-9 2018 расклад'!K34</f>
        <v>73</v>
      </c>
      <c r="E33" s="333">
        <f>'Математика-9 2019 расклад'!K34</f>
        <v>75</v>
      </c>
      <c r="F33" s="333">
        <f>'Математика-9 2020 расклад'!K34</f>
        <v>27</v>
      </c>
      <c r="G33" s="333">
        <f>'Математика-9 2021 расклад'!K34</f>
        <v>75</v>
      </c>
      <c r="H33" s="372">
        <f>'Математика-9 2022 расклад '!K33</f>
        <v>82</v>
      </c>
      <c r="I33" s="434">
        <f>'Математика-9 2023 расклад'!K33</f>
        <v>79</v>
      </c>
      <c r="J33" s="332">
        <f>'Математика-9 2018 расклад'!L34</f>
        <v>61.998900000000006</v>
      </c>
      <c r="K33" s="333">
        <f>'Математика-9 2019 расклад'!L34</f>
        <v>60</v>
      </c>
      <c r="L33" s="333">
        <f>'Математика-9 2020 расклад'!L34</f>
        <v>7.0011000000000001</v>
      </c>
      <c r="M33" s="333">
        <f>'Математика-9 2021 расклад'!L34</f>
        <v>37.005000000000003</v>
      </c>
      <c r="N33" s="372">
        <f>'Математика-9 2022 расклад '!L33</f>
        <v>52</v>
      </c>
      <c r="O33" s="441">
        <f>'Математика-9 2023 расклад'!L33</f>
        <v>60</v>
      </c>
      <c r="P33" s="380">
        <f>'Математика-9 2018 расклад'!M34</f>
        <v>84.93</v>
      </c>
      <c r="Q33" s="334">
        <f>'Математика-9 2019 расклад'!M34</f>
        <v>80</v>
      </c>
      <c r="R33" s="334">
        <f>'Математика-9 2020 расклад'!M34</f>
        <v>25.93</v>
      </c>
      <c r="S33" s="334">
        <f>'Математика-9 2021 расклад'!M34</f>
        <v>49.34</v>
      </c>
      <c r="T33" s="376">
        <f>'Математика-9 2022 расклад '!M33</f>
        <v>63.414634146341463</v>
      </c>
      <c r="U33" s="449">
        <f>'Математика-9 2023 расклад'!M33</f>
        <v>75.949367088607602</v>
      </c>
      <c r="V33" s="332">
        <f>'Математика-9 2018 расклад'!N34</f>
        <v>0</v>
      </c>
      <c r="W33" s="333">
        <f>'Математика-9 2019 расклад'!N34</f>
        <v>0</v>
      </c>
      <c r="X33" s="333">
        <f>'Математика-9 2020 расклад'!N34</f>
        <v>2.0007000000000001</v>
      </c>
      <c r="Y33" s="333">
        <f>'Математика-9 2021 расклад'!N34</f>
        <v>2.0024999999999999</v>
      </c>
      <c r="Z33" s="372">
        <f>'Математика-9 2022 расклад '!N33</f>
        <v>1</v>
      </c>
      <c r="AA33" s="434">
        <f>'Математика-9 2023 расклад'!N33</f>
        <v>0</v>
      </c>
      <c r="AB33" s="380">
        <f>'Математика-9 2018 расклад'!O34</f>
        <v>0</v>
      </c>
      <c r="AC33" s="334">
        <f>'Математика-9 2019 расклад'!O34</f>
        <v>0</v>
      </c>
      <c r="AD33" s="334">
        <f>'Математика-9 2020 расклад'!O34</f>
        <v>7.41</v>
      </c>
      <c r="AE33" s="335">
        <f>'Математика-9 2021 расклад'!O34</f>
        <v>2.67</v>
      </c>
      <c r="AF33" s="456">
        <f>'Математика-9 2022 расклад '!O33</f>
        <v>1.2195121951219512</v>
      </c>
      <c r="AG33" s="397">
        <f>'Математика-9 2023 расклад'!O33</f>
        <v>0</v>
      </c>
    </row>
    <row r="34" spans="1:33" s="1" customFormat="1" ht="15" customHeight="1" x14ac:dyDescent="0.25">
      <c r="A34" s="11">
        <v>5</v>
      </c>
      <c r="B34" s="48">
        <v>31000</v>
      </c>
      <c r="C34" s="331" t="s">
        <v>37</v>
      </c>
      <c r="D34" s="332">
        <f>'Математика-9 2018 расклад'!K35</f>
        <v>123</v>
      </c>
      <c r="E34" s="333">
        <f>'Математика-9 2019 расклад'!K35</f>
        <v>98</v>
      </c>
      <c r="F34" s="333">
        <f>'Математика-9 2020 расклад'!K35</f>
        <v>85</v>
      </c>
      <c r="G34" s="333">
        <f>'Математика-9 2021 расклад'!K35</f>
        <v>104</v>
      </c>
      <c r="H34" s="372">
        <f>'Математика-9 2022 расклад '!K34</f>
        <v>87</v>
      </c>
      <c r="I34" s="434">
        <f>'Математика-9 2023 расклад'!K34</f>
        <v>101</v>
      </c>
      <c r="J34" s="332">
        <f>'Математика-9 2018 расклад'!L35</f>
        <v>94.008899999999997</v>
      </c>
      <c r="K34" s="333">
        <f>'Математика-9 2019 расклад'!L35</f>
        <v>78.997799999999998</v>
      </c>
      <c r="L34" s="333">
        <f>'Математика-9 2020 расклад'!L35</f>
        <v>7.0039999999999996</v>
      </c>
      <c r="M34" s="333">
        <f>'Математика-9 2021 расклад'!L35</f>
        <v>31.002399999999998</v>
      </c>
      <c r="N34" s="372">
        <f>'Математика-9 2022 расклад '!L34</f>
        <v>46</v>
      </c>
      <c r="O34" s="441">
        <f>'Математика-9 2023 расклад'!L34</f>
        <v>61</v>
      </c>
      <c r="P34" s="380">
        <f>'Математика-9 2018 расклад'!M35</f>
        <v>76.429999999999993</v>
      </c>
      <c r="Q34" s="334">
        <f>'Математика-9 2019 расклад'!M35</f>
        <v>80.61</v>
      </c>
      <c r="R34" s="334">
        <f>'Математика-9 2020 расклад'!M35</f>
        <v>8.24</v>
      </c>
      <c r="S34" s="334">
        <f>'Математика-9 2021 расклад'!M35</f>
        <v>29.81</v>
      </c>
      <c r="T34" s="376">
        <f>'Математика-9 2022 расклад '!M34</f>
        <v>52.873563218390807</v>
      </c>
      <c r="U34" s="449">
        <f>'Математика-9 2023 расклад'!M34</f>
        <v>60.396039603960396</v>
      </c>
      <c r="V34" s="332">
        <f>'Математика-9 2018 расклад'!N35</f>
        <v>0.99630000000000007</v>
      </c>
      <c r="W34" s="333">
        <f>'Математика-9 2019 расклад'!N35</f>
        <v>0.99960000000000004</v>
      </c>
      <c r="X34" s="333">
        <f>'Математика-9 2020 расклад'!N35</f>
        <v>9.9960000000000004</v>
      </c>
      <c r="Y34" s="333">
        <f>'Математика-9 2021 расклад'!N35</f>
        <v>6.999200000000001</v>
      </c>
      <c r="Z34" s="372">
        <f>'Математика-9 2022 расклад '!N34</f>
        <v>0</v>
      </c>
      <c r="AA34" s="434">
        <f>'Математика-9 2023 расклад'!N34</f>
        <v>4</v>
      </c>
      <c r="AB34" s="380">
        <f>'Математика-9 2018 расклад'!O35</f>
        <v>0.81</v>
      </c>
      <c r="AC34" s="334">
        <f>'Математика-9 2019 расклад'!O35</f>
        <v>1.02</v>
      </c>
      <c r="AD34" s="334">
        <f>'Математика-9 2020 расклад'!O35</f>
        <v>11.76</v>
      </c>
      <c r="AE34" s="335">
        <f>'Математика-9 2021 расклад'!O35</f>
        <v>6.73</v>
      </c>
      <c r="AF34" s="456">
        <f>'Математика-9 2022 расклад '!O34</f>
        <v>0</v>
      </c>
      <c r="AG34" s="397">
        <f>'Математика-9 2023 расклад'!O34</f>
        <v>3.9603960396039604</v>
      </c>
    </row>
    <row r="35" spans="1:33" s="1" customFormat="1" ht="15" customHeight="1" x14ac:dyDescent="0.25">
      <c r="A35" s="11">
        <v>6</v>
      </c>
      <c r="B35" s="48">
        <v>30130</v>
      </c>
      <c r="C35" s="331" t="s">
        <v>25</v>
      </c>
      <c r="D35" s="332">
        <f>'Математика-9 2018 расклад'!K36</f>
        <v>29</v>
      </c>
      <c r="E35" s="333">
        <f>'Математика-9 2019 расклад'!K36</f>
        <v>31</v>
      </c>
      <c r="F35" s="333" t="s">
        <v>139</v>
      </c>
      <c r="G35" s="333">
        <f>'Математика-9 2021 расклад'!K36</f>
        <v>26</v>
      </c>
      <c r="H35" s="372">
        <f>'Математика-9 2022 расклад '!K35</f>
        <v>49</v>
      </c>
      <c r="I35" s="434">
        <f>'Математика-9 2023 расклад'!K35</f>
        <v>46</v>
      </c>
      <c r="J35" s="332">
        <f>'Математика-9 2018 расклад'!L36</f>
        <v>15.001700000000001</v>
      </c>
      <c r="K35" s="333">
        <f>'Математика-9 2019 расклад'!L36</f>
        <v>15.000899999999996</v>
      </c>
      <c r="L35" s="333" t="s">
        <v>139</v>
      </c>
      <c r="M35" s="333">
        <f>'Математика-9 2021 расклад'!L36</f>
        <v>13</v>
      </c>
      <c r="N35" s="372">
        <f>'Математика-9 2022 расклад '!L35</f>
        <v>20</v>
      </c>
      <c r="O35" s="441">
        <f>'Математика-9 2023 расклад'!L35</f>
        <v>22</v>
      </c>
      <c r="P35" s="380">
        <f>'Математика-9 2018 расклад'!M36</f>
        <v>51.730000000000004</v>
      </c>
      <c r="Q35" s="334">
        <f>'Математика-9 2019 расклад'!M36</f>
        <v>48.389999999999993</v>
      </c>
      <c r="R35" s="334" t="s">
        <v>139</v>
      </c>
      <c r="S35" s="334">
        <f>'Математика-9 2021 расклад'!M36</f>
        <v>50</v>
      </c>
      <c r="T35" s="376">
        <f>'Математика-9 2022 расклад '!M35</f>
        <v>40.816326530612244</v>
      </c>
      <c r="U35" s="449">
        <f>'Математика-9 2023 расклад'!M35</f>
        <v>47.826086956521742</v>
      </c>
      <c r="V35" s="332">
        <f>'Математика-9 2018 расклад'!N36</f>
        <v>0</v>
      </c>
      <c r="W35" s="333">
        <f>'Математика-9 2019 расклад'!N36</f>
        <v>0.99820000000000009</v>
      </c>
      <c r="X35" s="333" t="s">
        <v>139</v>
      </c>
      <c r="Y35" s="333">
        <f>'Математика-9 2021 расклад'!N36</f>
        <v>3.0003999999999995</v>
      </c>
      <c r="Z35" s="372">
        <f>'Математика-9 2022 расклад '!N35</f>
        <v>7</v>
      </c>
      <c r="AA35" s="434">
        <f>'Математика-9 2023 расклад'!N35</f>
        <v>4</v>
      </c>
      <c r="AB35" s="380">
        <f>'Математика-9 2018 расклад'!O36</f>
        <v>0</v>
      </c>
      <c r="AC35" s="334">
        <f>'Математика-9 2019 расклад'!O36</f>
        <v>3.22</v>
      </c>
      <c r="AD35" s="334" t="s">
        <v>139</v>
      </c>
      <c r="AE35" s="335">
        <f>'Математика-9 2021 расклад'!O36</f>
        <v>11.54</v>
      </c>
      <c r="AF35" s="456">
        <f>'Математика-9 2022 расклад '!O35</f>
        <v>14.285714285714286</v>
      </c>
      <c r="AG35" s="397">
        <f>'Математика-9 2023 расклад'!O35</f>
        <v>8.695652173913043</v>
      </c>
    </row>
    <row r="36" spans="1:33" s="1" customFormat="1" ht="15" customHeight="1" x14ac:dyDescent="0.25">
      <c r="A36" s="11">
        <v>7</v>
      </c>
      <c r="B36" s="48">
        <v>30160</v>
      </c>
      <c r="C36" s="331" t="s">
        <v>26</v>
      </c>
      <c r="D36" s="332">
        <f>'Математика-9 2018 расклад'!K37</f>
        <v>70</v>
      </c>
      <c r="E36" s="333">
        <f>'Математика-9 2019 расклад'!K37</f>
        <v>62</v>
      </c>
      <c r="F36" s="333">
        <f>'Математика-9 2020 расклад'!K37</f>
        <v>64</v>
      </c>
      <c r="G36" s="333">
        <f>'Математика-9 2021 расклад'!K37</f>
        <v>72</v>
      </c>
      <c r="H36" s="372">
        <f>'Математика-9 2022 расклад '!K36</f>
        <v>75</v>
      </c>
      <c r="I36" s="434">
        <f>'Математика-9 2023 расклад'!K36</f>
        <v>94</v>
      </c>
      <c r="J36" s="332">
        <f>'Математика-9 2018 расклад'!L37</f>
        <v>46.004000000000005</v>
      </c>
      <c r="K36" s="333">
        <f>'Математика-9 2019 расклад'!L37</f>
        <v>27.000999999999998</v>
      </c>
      <c r="L36" s="333">
        <f>'Математика-9 2020 расклад'!L37</f>
        <v>7.0015999999999998</v>
      </c>
      <c r="M36" s="333">
        <f>'Математика-9 2021 расклад'!L37</f>
        <v>13.9968</v>
      </c>
      <c r="N36" s="372">
        <f>'Математика-9 2022 расклад '!L36</f>
        <v>40</v>
      </c>
      <c r="O36" s="441">
        <f>'Математика-9 2023 расклад'!L36</f>
        <v>75</v>
      </c>
      <c r="P36" s="380">
        <f>'Математика-9 2018 расклад'!M37</f>
        <v>65.720000000000013</v>
      </c>
      <c r="Q36" s="334">
        <f>'Математика-9 2019 расклад'!M37</f>
        <v>43.55</v>
      </c>
      <c r="R36" s="334">
        <f>'Математика-9 2020 расклад'!M37</f>
        <v>10.94</v>
      </c>
      <c r="S36" s="334">
        <f>'Математика-9 2021 расклад'!M37</f>
        <v>19.440000000000001</v>
      </c>
      <c r="T36" s="376">
        <f>'Математика-9 2022 расклад '!M36</f>
        <v>53.333333333333336</v>
      </c>
      <c r="U36" s="449">
        <f>'Математика-9 2023 расклад'!M36</f>
        <v>79.787234042553195</v>
      </c>
      <c r="V36" s="332">
        <f>'Математика-9 2018 расклад'!N37</f>
        <v>0</v>
      </c>
      <c r="W36" s="333">
        <f>'Математика-9 2019 расклад'!N37</f>
        <v>0</v>
      </c>
      <c r="X36" s="333">
        <f>'Математика-9 2020 расклад'!N37</f>
        <v>8</v>
      </c>
      <c r="Y36" s="333">
        <f>'Математика-9 2021 расклад'!N37</f>
        <v>1.0007999999999999</v>
      </c>
      <c r="Z36" s="372">
        <f>'Математика-9 2022 расклад '!N36</f>
        <v>5</v>
      </c>
      <c r="AA36" s="434">
        <f>'Математика-9 2023 расклад'!N36</f>
        <v>0</v>
      </c>
      <c r="AB36" s="380">
        <f>'Математика-9 2018 расклад'!O37</f>
        <v>0</v>
      </c>
      <c r="AC36" s="334">
        <f>'Математика-9 2019 расклад'!O37</f>
        <v>0</v>
      </c>
      <c r="AD36" s="334">
        <f>'Математика-9 2020 расклад'!O37</f>
        <v>12.5</v>
      </c>
      <c r="AE36" s="335">
        <f>'Математика-9 2021 расклад'!O37</f>
        <v>1.39</v>
      </c>
      <c r="AF36" s="456">
        <f>'Математика-9 2022 расклад '!O36</f>
        <v>6.666666666666667</v>
      </c>
      <c r="AG36" s="397">
        <f>'Математика-9 2023 расклад'!O36</f>
        <v>0</v>
      </c>
    </row>
    <row r="37" spans="1:33" s="1" customFormat="1" ht="15" customHeight="1" x14ac:dyDescent="0.25">
      <c r="A37" s="11">
        <v>8</v>
      </c>
      <c r="B37" s="48">
        <v>30310</v>
      </c>
      <c r="C37" s="331" t="s">
        <v>27</v>
      </c>
      <c r="D37" s="332">
        <f>'Математика-9 2018 расклад'!K38</f>
        <v>26</v>
      </c>
      <c r="E37" s="333">
        <f>'Математика-9 2019 расклад'!K38</f>
        <v>23</v>
      </c>
      <c r="F37" s="333" t="s">
        <v>139</v>
      </c>
      <c r="G37" s="333">
        <f>'Математика-9 2021 расклад'!K38</f>
        <v>45</v>
      </c>
      <c r="H37" s="372">
        <f>'Математика-9 2022 расклад '!K37</f>
        <v>52</v>
      </c>
      <c r="I37" s="434">
        <f>'Математика-9 2023 расклад'!K37</f>
        <v>54</v>
      </c>
      <c r="J37" s="332">
        <f>'Математика-9 2018 расклад'!L38</f>
        <v>20.001800000000003</v>
      </c>
      <c r="K37" s="333">
        <f>'Математика-9 2019 расклад'!L38</f>
        <v>11.0009</v>
      </c>
      <c r="L37" s="333" t="s">
        <v>139</v>
      </c>
      <c r="M37" s="333">
        <f>'Математика-9 2021 расклад'!L38</f>
        <v>5.9984999999999999</v>
      </c>
      <c r="N37" s="372">
        <f>'Математика-9 2022 расклад '!L37</f>
        <v>22</v>
      </c>
      <c r="O37" s="441">
        <f>'Математика-9 2023 расклад'!L37</f>
        <v>30</v>
      </c>
      <c r="P37" s="380">
        <f>'Математика-9 2018 расклад'!M38</f>
        <v>76.930000000000007</v>
      </c>
      <c r="Q37" s="334">
        <f>'Математика-9 2019 расклад'!M38</f>
        <v>47.83</v>
      </c>
      <c r="R37" s="334" t="s">
        <v>139</v>
      </c>
      <c r="S37" s="334">
        <f>'Математика-9 2021 расклад'!M38</f>
        <v>13.33</v>
      </c>
      <c r="T37" s="376">
        <f>'Математика-9 2022 расклад '!M37</f>
        <v>42.307692307692307</v>
      </c>
      <c r="U37" s="449">
        <f>'Математика-9 2023 расклад'!M37</f>
        <v>55.555555555555557</v>
      </c>
      <c r="V37" s="332">
        <f>'Математика-9 2018 расклад'!N38</f>
        <v>0</v>
      </c>
      <c r="W37" s="333">
        <f>'Математика-9 2019 расклад'!N38</f>
        <v>1.0004999999999999</v>
      </c>
      <c r="X37" s="333" t="s">
        <v>139</v>
      </c>
      <c r="Y37" s="333">
        <f>'Математика-9 2021 расклад'!N38</f>
        <v>10.997999999999999</v>
      </c>
      <c r="Z37" s="372">
        <f>'Математика-9 2022 расклад '!N37</f>
        <v>7</v>
      </c>
      <c r="AA37" s="434">
        <f>'Математика-9 2023 расклад'!N37</f>
        <v>5</v>
      </c>
      <c r="AB37" s="380">
        <f>'Математика-9 2018 расклад'!O38</f>
        <v>0</v>
      </c>
      <c r="AC37" s="334">
        <f>'Математика-9 2019 расклад'!O38</f>
        <v>4.3499999999999996</v>
      </c>
      <c r="AD37" s="334" t="s">
        <v>139</v>
      </c>
      <c r="AE37" s="335">
        <f>'Математика-9 2021 расклад'!O38</f>
        <v>24.44</v>
      </c>
      <c r="AF37" s="456">
        <f>'Математика-9 2022 расклад '!O37</f>
        <v>13.461538461538462</v>
      </c>
      <c r="AG37" s="397">
        <f>'Математика-9 2023 расклад'!O37</f>
        <v>9.2592592592592595</v>
      </c>
    </row>
    <row r="38" spans="1:33" s="1" customFormat="1" ht="15" customHeight="1" x14ac:dyDescent="0.25">
      <c r="A38" s="11">
        <v>9</v>
      </c>
      <c r="B38" s="48">
        <v>30440</v>
      </c>
      <c r="C38" s="331" t="s">
        <v>28</v>
      </c>
      <c r="D38" s="332">
        <f>'Математика-9 2018 расклад'!K39</f>
        <v>57</v>
      </c>
      <c r="E38" s="333">
        <f>'Математика-9 2019 расклад'!K39</f>
        <v>74</v>
      </c>
      <c r="F38" s="333" t="s">
        <v>139</v>
      </c>
      <c r="G38" s="333">
        <f>'Математика-9 2021 расклад'!K39</f>
        <v>70</v>
      </c>
      <c r="H38" s="372">
        <f>'Математика-9 2022 расклад '!K38</f>
        <v>65</v>
      </c>
      <c r="I38" s="434">
        <f>'Математика-9 2023 расклад'!K38</f>
        <v>46</v>
      </c>
      <c r="J38" s="332">
        <f>'Математика-9 2018 расклад'!L39</f>
        <v>36.998699999999999</v>
      </c>
      <c r="K38" s="333">
        <f>'Математика-9 2019 расклад'!L39</f>
        <v>50.001799999999996</v>
      </c>
      <c r="L38" s="333" t="s">
        <v>139</v>
      </c>
      <c r="M38" s="333">
        <f>'Математика-9 2021 расклад'!L39</f>
        <v>8.0009999999999994</v>
      </c>
      <c r="N38" s="372">
        <f>'Математика-9 2022 расклад '!L38</f>
        <v>30</v>
      </c>
      <c r="O38" s="441">
        <f>'Математика-9 2023 расклад'!L38</f>
        <v>20</v>
      </c>
      <c r="P38" s="380">
        <f>'Математика-9 2018 расклад'!M39</f>
        <v>64.91</v>
      </c>
      <c r="Q38" s="334">
        <f>'Математика-9 2019 расклад'!M39</f>
        <v>67.569999999999993</v>
      </c>
      <c r="R38" s="334" t="s">
        <v>139</v>
      </c>
      <c r="S38" s="334">
        <f>'Математика-9 2021 расклад'!M39</f>
        <v>11.43</v>
      </c>
      <c r="T38" s="376">
        <f>'Математика-9 2022 расклад '!M38</f>
        <v>46.153846153846153</v>
      </c>
      <c r="U38" s="449">
        <f>'Математика-9 2023 расклад'!M38</f>
        <v>43.478260869565219</v>
      </c>
      <c r="V38" s="332">
        <f>'Математика-9 2018 расклад'!N39</f>
        <v>0</v>
      </c>
      <c r="W38" s="333">
        <f>'Математика-9 2019 расклад'!N39</f>
        <v>3.9960000000000004</v>
      </c>
      <c r="X38" s="333" t="s">
        <v>139</v>
      </c>
      <c r="Y38" s="333">
        <f>'Математика-9 2021 расклад'!N39</f>
        <v>12.999000000000001</v>
      </c>
      <c r="Z38" s="372">
        <f>'Математика-9 2022 расклад '!N38</f>
        <v>3</v>
      </c>
      <c r="AA38" s="434">
        <f>'Математика-9 2023 расклад'!N38</f>
        <v>4</v>
      </c>
      <c r="AB38" s="380">
        <f>'Математика-9 2018 расклад'!O39</f>
        <v>0</v>
      </c>
      <c r="AC38" s="334">
        <f>'Математика-9 2019 расклад'!O39</f>
        <v>5.4</v>
      </c>
      <c r="AD38" s="334" t="s">
        <v>139</v>
      </c>
      <c r="AE38" s="335">
        <f>'Математика-9 2021 расклад'!O39</f>
        <v>18.57</v>
      </c>
      <c r="AF38" s="456">
        <f>'Математика-9 2022 расклад '!O38</f>
        <v>4.615384615384615</v>
      </c>
      <c r="AG38" s="397">
        <f>'Математика-9 2023 расклад'!O38</f>
        <v>8.695652173913043</v>
      </c>
    </row>
    <row r="39" spans="1:33" s="1" customFormat="1" ht="15" customHeight="1" x14ac:dyDescent="0.25">
      <c r="A39" s="11">
        <v>10</v>
      </c>
      <c r="B39" s="48">
        <v>30500</v>
      </c>
      <c r="C39" s="331" t="s">
        <v>30</v>
      </c>
      <c r="D39" s="332">
        <f>'Математика-9 2018 расклад'!K40</f>
        <v>31</v>
      </c>
      <c r="E39" s="333">
        <f>'Математика-9 2019 расклад'!K40</f>
        <v>39</v>
      </c>
      <c r="F39" s="333" t="s">
        <v>139</v>
      </c>
      <c r="G39" s="333">
        <f>'Математика-9 2021 расклад'!K40</f>
        <v>35</v>
      </c>
      <c r="H39" s="372">
        <f>'Математика-9 2022 расклад '!K39</f>
        <v>28</v>
      </c>
      <c r="I39" s="434">
        <f>'Математика-9 2023 расклад'!K39</f>
        <v>29</v>
      </c>
      <c r="J39" s="332">
        <f>'Математика-9 2018 расклад'!L40</f>
        <v>17.000399999999999</v>
      </c>
      <c r="K39" s="333">
        <f>'Математика-9 2019 расклад'!L40</f>
        <v>24.000599999999999</v>
      </c>
      <c r="L39" s="333" t="s">
        <v>139</v>
      </c>
      <c r="M39" s="333">
        <f>'Математика-9 2021 расклад'!L40</f>
        <v>5.9989999999999997</v>
      </c>
      <c r="N39" s="372">
        <f>'Математика-9 2022 расклад '!L39</f>
        <v>8</v>
      </c>
      <c r="O39" s="441">
        <f>'Математика-9 2023 расклад'!L39</f>
        <v>17</v>
      </c>
      <c r="P39" s="380">
        <f>'Математика-9 2018 расклад'!M40</f>
        <v>54.839999999999996</v>
      </c>
      <c r="Q39" s="334">
        <f>'Математика-9 2019 расклад'!M40</f>
        <v>61.54</v>
      </c>
      <c r="R39" s="334" t="s">
        <v>139</v>
      </c>
      <c r="S39" s="334">
        <f>'Математика-9 2021 расклад'!M40</f>
        <v>17.14</v>
      </c>
      <c r="T39" s="376">
        <f>'Математика-9 2022 расклад '!M39</f>
        <v>28.571428571428573</v>
      </c>
      <c r="U39" s="449">
        <f>'Математика-9 2023 расклад'!M39</f>
        <v>58.620689655172413</v>
      </c>
      <c r="V39" s="332">
        <f>'Математика-9 2018 расклад'!N40</f>
        <v>1.9995000000000003</v>
      </c>
      <c r="W39" s="333">
        <f>'Математика-9 2019 расклад'!N40</f>
        <v>2.0007000000000001</v>
      </c>
      <c r="X39" s="333" t="s">
        <v>139</v>
      </c>
      <c r="Y39" s="333">
        <f>'Математика-9 2021 расклад'!N40</f>
        <v>2.9994999999999998</v>
      </c>
      <c r="Z39" s="372">
        <f>'Математика-9 2022 расклад '!N39</f>
        <v>0</v>
      </c>
      <c r="AA39" s="434">
        <f>'Математика-9 2023 расклад'!N39</f>
        <v>0</v>
      </c>
      <c r="AB39" s="380">
        <f>'Математика-9 2018 расклад'!O40</f>
        <v>6.45</v>
      </c>
      <c r="AC39" s="334">
        <f>'Математика-9 2019 расклад'!O40</f>
        <v>5.13</v>
      </c>
      <c r="AD39" s="334" t="s">
        <v>139</v>
      </c>
      <c r="AE39" s="335">
        <f>'Математика-9 2021 расклад'!O40</f>
        <v>8.57</v>
      </c>
      <c r="AF39" s="456">
        <f>'Математика-9 2022 расклад '!O39</f>
        <v>0</v>
      </c>
      <c r="AG39" s="397">
        <f>'Математика-9 2023 расклад'!O39</f>
        <v>0</v>
      </c>
    </row>
    <row r="40" spans="1:33" s="1" customFormat="1" ht="15" customHeight="1" x14ac:dyDescent="0.25">
      <c r="A40" s="11">
        <v>11</v>
      </c>
      <c r="B40" s="48">
        <v>30530</v>
      </c>
      <c r="C40" s="331" t="s">
        <v>31</v>
      </c>
      <c r="D40" s="332">
        <f>'Математика-9 2018 расклад'!K41</f>
        <v>68</v>
      </c>
      <c r="E40" s="333">
        <f>'Математика-9 2019 расклад'!K41</f>
        <v>81</v>
      </c>
      <c r="F40" s="333">
        <f>'Математика-9 2020 расклад'!K41</f>
        <v>86</v>
      </c>
      <c r="G40" s="333">
        <f>'Математика-9 2021 расклад'!K41</f>
        <v>97</v>
      </c>
      <c r="H40" s="372">
        <f>'Математика-9 2022 расклад '!K40</f>
        <v>122</v>
      </c>
      <c r="I40" s="434">
        <f>'Математика-9 2023 расклад'!K40</f>
        <v>135</v>
      </c>
      <c r="J40" s="332">
        <f>'Математика-9 2018 расклад'!L41</f>
        <v>32.000799999999998</v>
      </c>
      <c r="K40" s="333">
        <f>'Математика-9 2019 расклад'!L41</f>
        <v>49.005000000000003</v>
      </c>
      <c r="L40" s="333">
        <f>'Математика-9 2020 расклад'!L41</f>
        <v>0</v>
      </c>
      <c r="M40" s="333">
        <f>'Математика-9 2021 расклад'!L41</f>
        <v>21.999600000000001</v>
      </c>
      <c r="N40" s="372">
        <f>'Математика-9 2022 расклад '!L40</f>
        <v>59</v>
      </c>
      <c r="O40" s="441">
        <f>'Математика-9 2023 расклад'!L40</f>
        <v>95</v>
      </c>
      <c r="P40" s="380">
        <f>'Математика-9 2018 расклад'!M41</f>
        <v>47.06</v>
      </c>
      <c r="Q40" s="334">
        <f>'Математика-9 2019 расклад'!M41</f>
        <v>60.5</v>
      </c>
      <c r="R40" s="334">
        <f>'Математика-9 2020 расклад'!M41</f>
        <v>0</v>
      </c>
      <c r="S40" s="334">
        <f>'Математика-9 2021 расклад'!M41</f>
        <v>22.68</v>
      </c>
      <c r="T40" s="376">
        <f>'Математика-9 2022 расклад '!M40</f>
        <v>48.360655737704917</v>
      </c>
      <c r="U40" s="449">
        <f>'Математика-9 2023 расклад'!M40</f>
        <v>70.370370370370367</v>
      </c>
      <c r="V40" s="332">
        <f>'Математика-9 2018 расклад'!N41</f>
        <v>0.99959999999999993</v>
      </c>
      <c r="W40" s="333">
        <f>'Математика-9 2019 расклад'!N41</f>
        <v>2.9969999999999999</v>
      </c>
      <c r="X40" s="333">
        <f>'Математика-9 2020 расклад'!N41</f>
        <v>0</v>
      </c>
      <c r="Y40" s="333">
        <f>'Математика-9 2021 расклад'!N41</f>
        <v>1.9982</v>
      </c>
      <c r="Z40" s="372">
        <f>'Математика-9 2022 расклад '!N40</f>
        <v>2</v>
      </c>
      <c r="AA40" s="434">
        <f>'Математика-9 2023 расклад'!N40</f>
        <v>4</v>
      </c>
      <c r="AB40" s="380">
        <f>'Математика-9 2018 расклад'!O41</f>
        <v>1.47</v>
      </c>
      <c r="AC40" s="334">
        <f>'Математика-9 2019 расклад'!O41</f>
        <v>3.7</v>
      </c>
      <c r="AD40" s="334">
        <f>'Математика-9 2020 расклад'!O41</f>
        <v>0</v>
      </c>
      <c r="AE40" s="335">
        <f>'Математика-9 2021 расклад'!O41</f>
        <v>2.06</v>
      </c>
      <c r="AF40" s="456">
        <f>'Математика-9 2022 расклад '!O40</f>
        <v>1.639344262295082</v>
      </c>
      <c r="AG40" s="397">
        <f>'Математика-9 2023 расклад'!O40</f>
        <v>2.9629629629629628</v>
      </c>
    </row>
    <row r="41" spans="1:33" s="1" customFormat="1" ht="15" customHeight="1" x14ac:dyDescent="0.25">
      <c r="A41" s="11">
        <v>12</v>
      </c>
      <c r="B41" s="48">
        <v>30640</v>
      </c>
      <c r="C41" s="331" t="s">
        <v>32</v>
      </c>
      <c r="D41" s="332">
        <f>'Математика-9 2018 расклад'!K42</f>
        <v>76</v>
      </c>
      <c r="E41" s="333">
        <f>'Математика-9 2019 расклад'!K42</f>
        <v>97</v>
      </c>
      <c r="F41" s="333" t="s">
        <v>139</v>
      </c>
      <c r="G41" s="333">
        <f>'Математика-9 2021 расклад'!K42</f>
        <v>76</v>
      </c>
      <c r="H41" s="372">
        <f>'Математика-9 2022 расклад '!K41</f>
        <v>74</v>
      </c>
      <c r="I41" s="434">
        <f>'Математика-9 2023 расклад'!K41</f>
        <v>98</v>
      </c>
      <c r="J41" s="332">
        <f>'Математика-9 2018 расклад'!L42</f>
        <v>70.999200000000002</v>
      </c>
      <c r="K41" s="333">
        <f>'Математика-9 2019 расклад'!L42</f>
        <v>75.999499999999998</v>
      </c>
      <c r="L41" s="333" t="s">
        <v>139</v>
      </c>
      <c r="M41" s="333">
        <f>'Математика-9 2021 расклад'!L42</f>
        <v>21.006399999999999</v>
      </c>
      <c r="N41" s="372">
        <f>'Математика-9 2022 расклад '!L41</f>
        <v>45</v>
      </c>
      <c r="O41" s="441">
        <f>'Математика-9 2023 расклад'!L41</f>
        <v>63</v>
      </c>
      <c r="P41" s="380">
        <f>'Математика-9 2018 расклад'!M42</f>
        <v>93.42</v>
      </c>
      <c r="Q41" s="334">
        <f>'Математика-9 2019 расклад'!M42</f>
        <v>78.349999999999994</v>
      </c>
      <c r="R41" s="334" t="s">
        <v>139</v>
      </c>
      <c r="S41" s="334">
        <f>'Математика-9 2021 расклад'!M42</f>
        <v>27.64</v>
      </c>
      <c r="T41" s="376">
        <f>'Математика-9 2022 расклад '!M41</f>
        <v>60.810810810810814</v>
      </c>
      <c r="U41" s="449">
        <f>'Математика-9 2023 расклад'!M41</f>
        <v>64.285714285714292</v>
      </c>
      <c r="V41" s="332">
        <f>'Математика-9 2018 расклад'!N42</f>
        <v>0</v>
      </c>
      <c r="W41" s="333">
        <f>'Математика-9 2019 расклад'!N42</f>
        <v>2.9972999999999996</v>
      </c>
      <c r="X41" s="333" t="s">
        <v>139</v>
      </c>
      <c r="Y41" s="333">
        <f>'Математика-9 2021 расклад'!N42</f>
        <v>10.997199999999999</v>
      </c>
      <c r="Z41" s="372">
        <f>'Математика-9 2022 расклад '!N41</f>
        <v>0</v>
      </c>
      <c r="AA41" s="434">
        <f>'Математика-9 2023 расклад'!N41</f>
        <v>0</v>
      </c>
      <c r="AB41" s="380">
        <f>'Математика-9 2018 расклад'!O42</f>
        <v>0</v>
      </c>
      <c r="AC41" s="334">
        <f>'Математика-9 2019 расклад'!O42</f>
        <v>3.09</v>
      </c>
      <c r="AD41" s="334" t="s">
        <v>139</v>
      </c>
      <c r="AE41" s="335">
        <f>'Математика-9 2021 расклад'!O42</f>
        <v>14.47</v>
      </c>
      <c r="AF41" s="456">
        <f>'Математика-9 2022 расклад '!O41</f>
        <v>0</v>
      </c>
      <c r="AG41" s="397">
        <f>'Математика-9 2023 расклад'!O41</f>
        <v>0</v>
      </c>
    </row>
    <row r="42" spans="1:33" s="1" customFormat="1" ht="15" customHeight="1" x14ac:dyDescent="0.25">
      <c r="A42" s="11">
        <v>13</v>
      </c>
      <c r="B42" s="48">
        <v>30650</v>
      </c>
      <c r="C42" s="331" t="s">
        <v>33</v>
      </c>
      <c r="D42" s="332">
        <f>'Математика-9 2018 расклад'!K43</f>
        <v>44</v>
      </c>
      <c r="E42" s="333">
        <f>'Математика-9 2019 расклад'!K43</f>
        <v>73</v>
      </c>
      <c r="F42" s="333">
        <f>'Математика-9 2020 расклад'!K43</f>
        <v>47</v>
      </c>
      <c r="G42" s="333">
        <f>'Математика-9 2021 расклад'!K43</f>
        <v>54</v>
      </c>
      <c r="H42" s="372">
        <f>'Математика-9 2022 расклад '!K42</f>
        <v>54</v>
      </c>
      <c r="I42" s="434">
        <f>'Математика-9 2023 расклад'!K42</f>
        <v>56</v>
      </c>
      <c r="J42" s="332">
        <f>'Математика-9 2018 расклад'!L43</f>
        <v>14.0008</v>
      </c>
      <c r="K42" s="333">
        <f>'Математика-9 2019 расклад'!L43</f>
        <v>37.003700000000002</v>
      </c>
      <c r="L42" s="333">
        <f>'Математика-9 2020 расклад'!L43</f>
        <v>1.0011000000000001</v>
      </c>
      <c r="M42" s="333">
        <f>'Математика-9 2021 расклад'!L43</f>
        <v>10.0008</v>
      </c>
      <c r="N42" s="372">
        <f>'Математика-9 2022 расклад '!L42</f>
        <v>20</v>
      </c>
      <c r="O42" s="441">
        <f>'Математика-9 2023 расклад'!L42</f>
        <v>27</v>
      </c>
      <c r="P42" s="380">
        <f>'Математика-9 2018 расклад'!M43</f>
        <v>31.82</v>
      </c>
      <c r="Q42" s="334">
        <f>'Математика-9 2019 расклад'!M43</f>
        <v>50.69</v>
      </c>
      <c r="R42" s="334">
        <f>'Математика-9 2020 расклад'!M43</f>
        <v>2.13</v>
      </c>
      <c r="S42" s="334">
        <f>'Математика-9 2021 расклад'!M43</f>
        <v>18.52</v>
      </c>
      <c r="T42" s="376">
        <f>'Математика-9 2022 расклад '!M42</f>
        <v>37.037037037037038</v>
      </c>
      <c r="U42" s="449">
        <f>'Математика-9 2023 расклад'!M42</f>
        <v>48.214285714285715</v>
      </c>
      <c r="V42" s="332">
        <f>'Математика-9 2018 расклад'!N43</f>
        <v>6.0016000000000007</v>
      </c>
      <c r="W42" s="333">
        <f>'Математика-9 2019 расклад'!N43</f>
        <v>5.0004999999999997</v>
      </c>
      <c r="X42" s="333">
        <f>'Математика-9 2020 расклад'!N43</f>
        <v>6.9983000000000004</v>
      </c>
      <c r="Y42" s="333">
        <f>'Математика-9 2021 расклад'!N43</f>
        <v>15.001200000000001</v>
      </c>
      <c r="Z42" s="372">
        <f>'Математика-9 2022 расклад '!N42</f>
        <v>6</v>
      </c>
      <c r="AA42" s="434">
        <f>'Математика-9 2023 расклад'!N42</f>
        <v>2</v>
      </c>
      <c r="AB42" s="380">
        <f>'Математика-9 2018 расклад'!O43</f>
        <v>13.64</v>
      </c>
      <c r="AC42" s="334">
        <f>'Математика-9 2019 расклад'!O43</f>
        <v>6.85</v>
      </c>
      <c r="AD42" s="334">
        <f>'Математика-9 2020 расклад'!O43</f>
        <v>14.89</v>
      </c>
      <c r="AE42" s="335">
        <f>'Математика-9 2021 расклад'!O43</f>
        <v>27.78</v>
      </c>
      <c r="AF42" s="456">
        <f>'Математика-9 2022 расклад '!O42</f>
        <v>11.111111111111111</v>
      </c>
      <c r="AG42" s="397">
        <f>'Математика-9 2023 расклад'!O42</f>
        <v>3.5714285714285716</v>
      </c>
    </row>
    <row r="43" spans="1:33" s="1" customFormat="1" ht="15" customHeight="1" x14ac:dyDescent="0.25">
      <c r="A43" s="11">
        <v>14</v>
      </c>
      <c r="B43" s="48">
        <v>30790</v>
      </c>
      <c r="C43" s="331" t="s">
        <v>34</v>
      </c>
      <c r="D43" s="332">
        <f>'Математика-9 2018 расклад'!K44</f>
        <v>23</v>
      </c>
      <c r="E43" s="333">
        <f>'Математика-9 2019 расклад'!K44</f>
        <v>66</v>
      </c>
      <c r="F43" s="333" t="s">
        <v>139</v>
      </c>
      <c r="G43" s="333">
        <f>'Математика-9 2021 расклад'!K44</f>
        <v>39</v>
      </c>
      <c r="H43" s="372">
        <f>'Математика-9 2022 расклад '!K43</f>
        <v>50</v>
      </c>
      <c r="I43" s="434">
        <f>'Математика-9 2023 расклад'!K43</f>
        <v>53</v>
      </c>
      <c r="J43" s="332">
        <f>'Математика-9 2018 расклад'!L44</f>
        <v>8.9999000000000002</v>
      </c>
      <c r="K43" s="333">
        <f>'Математика-9 2019 расклад'!L44</f>
        <v>42.002399999999994</v>
      </c>
      <c r="L43" s="333" t="s">
        <v>139</v>
      </c>
      <c r="M43" s="333">
        <f>'Математика-9 2021 расклад'!L44</f>
        <v>9.001199999999999</v>
      </c>
      <c r="N43" s="372">
        <f>'Математика-9 2022 расклад '!L43</f>
        <v>11</v>
      </c>
      <c r="O43" s="441">
        <f>'Математика-9 2023 расклад'!L43</f>
        <v>32</v>
      </c>
      <c r="P43" s="380">
        <f>'Математика-9 2018 расклад'!M44</f>
        <v>39.130000000000003</v>
      </c>
      <c r="Q43" s="334">
        <f>'Математика-9 2019 расклад'!M44</f>
        <v>63.64</v>
      </c>
      <c r="R43" s="334" t="s">
        <v>139</v>
      </c>
      <c r="S43" s="334">
        <f>'Математика-9 2021 расклад'!M44</f>
        <v>23.08</v>
      </c>
      <c r="T43" s="376">
        <f>'Математика-9 2022 расклад '!M43</f>
        <v>22</v>
      </c>
      <c r="U43" s="449">
        <f>'Математика-9 2023 расклад'!M43</f>
        <v>60.377358490566039</v>
      </c>
      <c r="V43" s="332">
        <f>'Математика-9 2018 расклад'!N44</f>
        <v>0</v>
      </c>
      <c r="W43" s="333">
        <f>'Математика-9 2019 расклад'!N44</f>
        <v>3.0030000000000001</v>
      </c>
      <c r="X43" s="333" t="s">
        <v>139</v>
      </c>
      <c r="Y43" s="333">
        <f>'Математика-9 2021 расклад'!N44</f>
        <v>4.0014000000000003</v>
      </c>
      <c r="Z43" s="372">
        <f>'Математика-9 2022 расклад '!N43</f>
        <v>1</v>
      </c>
      <c r="AA43" s="434">
        <f>'Математика-9 2023 расклад'!N43</f>
        <v>3</v>
      </c>
      <c r="AB43" s="380">
        <f>'Математика-9 2018 расклад'!O44</f>
        <v>0</v>
      </c>
      <c r="AC43" s="334">
        <f>'Математика-9 2019 расклад'!O44</f>
        <v>4.55</v>
      </c>
      <c r="AD43" s="334" t="s">
        <v>139</v>
      </c>
      <c r="AE43" s="335">
        <f>'Математика-9 2021 расклад'!O44</f>
        <v>10.26</v>
      </c>
      <c r="AF43" s="456">
        <f>'Математика-9 2022 расклад '!O43</f>
        <v>2</v>
      </c>
      <c r="AG43" s="397">
        <f>'Математика-9 2023 расклад'!O43</f>
        <v>5.6603773584905657</v>
      </c>
    </row>
    <row r="44" spans="1:33" s="1" customFormat="1" ht="15" customHeight="1" x14ac:dyDescent="0.25">
      <c r="A44" s="11">
        <v>15</v>
      </c>
      <c r="B44" s="48">
        <v>30890</v>
      </c>
      <c r="C44" s="331" t="s">
        <v>35</v>
      </c>
      <c r="D44" s="332">
        <f>'Математика-9 2018 расклад'!K45</f>
        <v>46</v>
      </c>
      <c r="E44" s="333">
        <f>'Математика-9 2019 расклад'!K45</f>
        <v>67</v>
      </c>
      <c r="F44" s="333" t="s">
        <v>139</v>
      </c>
      <c r="G44" s="333">
        <f>'Математика-9 2021 расклад'!K45</f>
        <v>51</v>
      </c>
      <c r="H44" s="372">
        <f>'Математика-9 2022 расклад '!K44</f>
        <v>61</v>
      </c>
      <c r="I44" s="434">
        <f>'Математика-9 2023 расклад'!K44</f>
        <v>78</v>
      </c>
      <c r="J44" s="332">
        <f>'Математика-9 2018 расклад'!L45</f>
        <v>28.000200000000003</v>
      </c>
      <c r="K44" s="333">
        <f>'Математика-9 2019 расклад'!L45</f>
        <v>36.997399999999999</v>
      </c>
      <c r="L44" s="333" t="s">
        <v>139</v>
      </c>
      <c r="M44" s="333">
        <f>'Математика-9 2021 расклад'!L45</f>
        <v>5.9976000000000003</v>
      </c>
      <c r="N44" s="372">
        <f>'Математика-9 2022 расклад '!L44</f>
        <v>26</v>
      </c>
      <c r="O44" s="441">
        <f>'Математика-9 2023 расклад'!L44</f>
        <v>47</v>
      </c>
      <c r="P44" s="380">
        <f>'Математика-9 2018 расклад'!M45</f>
        <v>60.870000000000005</v>
      </c>
      <c r="Q44" s="334">
        <f>'Математика-9 2019 расклад'!M45</f>
        <v>55.22</v>
      </c>
      <c r="R44" s="334" t="s">
        <v>139</v>
      </c>
      <c r="S44" s="334">
        <f>'Математика-9 2021 расклад'!M45</f>
        <v>11.76</v>
      </c>
      <c r="T44" s="376">
        <f>'Математика-9 2022 расклад '!M44</f>
        <v>42.622950819672134</v>
      </c>
      <c r="U44" s="449">
        <f>'Математика-9 2023 расклад'!M44</f>
        <v>60.256410256410255</v>
      </c>
      <c r="V44" s="332">
        <f>'Математика-9 2018 расклад'!N45</f>
        <v>0.99819999999999998</v>
      </c>
      <c r="W44" s="333">
        <f>'Математика-9 2019 расклад'!N45</f>
        <v>7.0015000000000001</v>
      </c>
      <c r="X44" s="333" t="s">
        <v>139</v>
      </c>
      <c r="Y44" s="333">
        <f>'Математика-9 2021 расклад'!N45</f>
        <v>12.000299999999999</v>
      </c>
      <c r="Z44" s="372">
        <f>'Математика-9 2022 расклад '!N44</f>
        <v>9.9999999999999982</v>
      </c>
      <c r="AA44" s="434">
        <f>'Математика-9 2023 расклад'!N44</f>
        <v>1</v>
      </c>
      <c r="AB44" s="380">
        <f>'Математика-9 2018 расклад'!O45</f>
        <v>2.17</v>
      </c>
      <c r="AC44" s="334">
        <f>'Математика-9 2019 расклад'!O45</f>
        <v>10.45</v>
      </c>
      <c r="AD44" s="334" t="s">
        <v>139</v>
      </c>
      <c r="AE44" s="335">
        <f>'Математика-9 2021 расклад'!O45</f>
        <v>23.53</v>
      </c>
      <c r="AF44" s="456">
        <f>'Математика-9 2022 расклад '!O44</f>
        <v>16.393442622950818</v>
      </c>
      <c r="AG44" s="397">
        <f>'Математика-9 2023 расклад'!O44</f>
        <v>1.2820512820512822</v>
      </c>
    </row>
    <row r="45" spans="1:33" s="1" customFormat="1" ht="15" customHeight="1" x14ac:dyDescent="0.25">
      <c r="A45" s="11">
        <v>16</v>
      </c>
      <c r="B45" s="48">
        <v>30940</v>
      </c>
      <c r="C45" s="331" t="s">
        <v>36</v>
      </c>
      <c r="D45" s="332">
        <f>'Математика-9 2018 расклад'!K46</f>
        <v>123</v>
      </c>
      <c r="E45" s="333">
        <f>'Математика-9 2019 расклад'!K46</f>
        <v>101</v>
      </c>
      <c r="F45" s="333">
        <f>'Математика-9 2020 расклад'!K46</f>
        <v>94</v>
      </c>
      <c r="G45" s="333">
        <f>'Математика-9 2021 расклад'!K46</f>
        <v>105</v>
      </c>
      <c r="H45" s="372">
        <f>'Математика-9 2022 расклад '!K45</f>
        <v>126</v>
      </c>
      <c r="I45" s="434">
        <f>'Математика-9 2023 расклад'!K45</f>
        <v>88</v>
      </c>
      <c r="J45" s="332">
        <f>'Математика-9 2018 расклад'!L46</f>
        <v>86.997899999999987</v>
      </c>
      <c r="K45" s="333">
        <f>'Математика-9 2019 расклад'!L46</f>
        <v>77.002400000000009</v>
      </c>
      <c r="L45" s="333">
        <f>'Математика-9 2020 расклад'!L46</f>
        <v>15.998799999999999</v>
      </c>
      <c r="M45" s="333">
        <f>'Математика-9 2021 расклад'!L46</f>
        <v>42.997500000000002</v>
      </c>
      <c r="N45" s="372">
        <f>'Математика-9 2022 расклад '!L45</f>
        <v>61</v>
      </c>
      <c r="O45" s="441">
        <f>'Математика-9 2023 расклад'!L45</f>
        <v>55</v>
      </c>
      <c r="P45" s="380">
        <f>'Математика-9 2018 расклад'!M46</f>
        <v>70.72999999999999</v>
      </c>
      <c r="Q45" s="334">
        <f>'Математика-9 2019 расклад'!M46</f>
        <v>76.240000000000009</v>
      </c>
      <c r="R45" s="334">
        <f>'Математика-9 2020 расклад'!M46</f>
        <v>17.02</v>
      </c>
      <c r="S45" s="334">
        <f>'Математика-9 2021 расклад'!M46</f>
        <v>40.950000000000003</v>
      </c>
      <c r="T45" s="376">
        <f>'Математика-9 2022 расклад '!M45</f>
        <v>48.412698412698411</v>
      </c>
      <c r="U45" s="449">
        <f>'Математика-9 2023 расклад'!M45</f>
        <v>62.5</v>
      </c>
      <c r="V45" s="332">
        <f>'Математика-9 2018 расклад'!N46</f>
        <v>0</v>
      </c>
      <c r="W45" s="333">
        <f>'Математика-9 2019 расклад'!N46</f>
        <v>1.9997999999999998</v>
      </c>
      <c r="X45" s="333">
        <f>'Математика-9 2020 расклад'!N46</f>
        <v>18.997399999999999</v>
      </c>
      <c r="Y45" s="333">
        <f>'Математика-9 2021 расклад'!N46</f>
        <v>5.9954999999999998</v>
      </c>
      <c r="Z45" s="372">
        <f>'Математика-9 2022 расклад '!N45</f>
        <v>5</v>
      </c>
      <c r="AA45" s="434">
        <f>'Математика-9 2023 расклад'!N45</f>
        <v>4</v>
      </c>
      <c r="AB45" s="380">
        <f>'Математика-9 2018 расклад'!O46</f>
        <v>0</v>
      </c>
      <c r="AC45" s="334">
        <f>'Математика-9 2019 расклад'!O46</f>
        <v>1.98</v>
      </c>
      <c r="AD45" s="334">
        <f>'Математика-9 2020 расклад'!O46</f>
        <v>20.21</v>
      </c>
      <c r="AE45" s="335">
        <f>'Математика-9 2021 расклад'!O46</f>
        <v>5.71</v>
      </c>
      <c r="AF45" s="456">
        <f>'Математика-9 2022 расклад '!O45</f>
        <v>3.9682539682539684</v>
      </c>
      <c r="AG45" s="397">
        <f>'Математика-9 2023 расклад'!O45</f>
        <v>4.5454545454545459</v>
      </c>
    </row>
    <row r="46" spans="1:33" s="1" customFormat="1" ht="15" customHeight="1" thickBot="1" x14ac:dyDescent="0.3">
      <c r="A46" s="11">
        <v>17</v>
      </c>
      <c r="B46" s="52">
        <v>31480</v>
      </c>
      <c r="C46" s="337" t="s">
        <v>38</v>
      </c>
      <c r="D46" s="338">
        <f>'Математика-9 2018 расклад'!K47</f>
        <v>98</v>
      </c>
      <c r="E46" s="339">
        <f>'Математика-9 2019 расклад'!K47</f>
        <v>101</v>
      </c>
      <c r="F46" s="339" t="s">
        <v>139</v>
      </c>
      <c r="G46" s="339">
        <f>'Математика-9 2021 расклад'!K47</f>
        <v>119</v>
      </c>
      <c r="H46" s="373">
        <f>'Математика-9 2022 расклад '!K46</f>
        <v>117</v>
      </c>
      <c r="I46" s="435">
        <f>'Математика-9 2023 расклад'!K46</f>
        <v>93</v>
      </c>
      <c r="J46" s="338">
        <f>'Математика-9 2018 расклад'!L47</f>
        <v>77.008400000000009</v>
      </c>
      <c r="K46" s="339">
        <f>'Математика-9 2019 расклад'!L47</f>
        <v>64.003699999999995</v>
      </c>
      <c r="L46" s="339" t="s">
        <v>139</v>
      </c>
      <c r="M46" s="339">
        <f>'Математика-9 2021 расклад'!L47</f>
        <v>47.005000000000003</v>
      </c>
      <c r="N46" s="373">
        <f>'Математика-9 2022 расклад '!L46</f>
        <v>60</v>
      </c>
      <c r="O46" s="442">
        <f>'Математика-9 2023 расклад'!L46</f>
        <v>60</v>
      </c>
      <c r="P46" s="381">
        <f>'Математика-9 2018 расклад'!M47</f>
        <v>78.580000000000013</v>
      </c>
      <c r="Q46" s="340">
        <f>'Математика-9 2019 расклад'!M47</f>
        <v>63.37</v>
      </c>
      <c r="R46" s="340" t="s">
        <v>139</v>
      </c>
      <c r="S46" s="340">
        <f>'Математика-9 2021 расклад'!M47</f>
        <v>39.5</v>
      </c>
      <c r="T46" s="377">
        <f>'Математика-9 2022 расклад '!M46</f>
        <v>51.282051282051285</v>
      </c>
      <c r="U46" s="450">
        <f>'Математика-9 2023 расклад'!M46</f>
        <v>64.516129032258064</v>
      </c>
      <c r="V46" s="338">
        <f>'Математика-9 2018 расклад'!N47</f>
        <v>1.9992000000000001</v>
      </c>
      <c r="W46" s="339">
        <f>'Математика-9 2019 расклад'!N47</f>
        <v>2.9997000000000003</v>
      </c>
      <c r="X46" s="339" t="s">
        <v>139</v>
      </c>
      <c r="Y46" s="339">
        <f>'Математика-9 2021 расклад'!N47</f>
        <v>9.9960000000000004</v>
      </c>
      <c r="Z46" s="373">
        <f>'Математика-9 2022 расклад '!N46</f>
        <v>11</v>
      </c>
      <c r="AA46" s="435">
        <f>'Математика-9 2023 расклад'!N46</f>
        <v>2</v>
      </c>
      <c r="AB46" s="381">
        <f>'Математика-9 2018 расклад'!O47</f>
        <v>2.04</v>
      </c>
      <c r="AC46" s="340">
        <f>'Математика-9 2019 расклад'!O47</f>
        <v>2.97</v>
      </c>
      <c r="AD46" s="340" t="s">
        <v>139</v>
      </c>
      <c r="AE46" s="341">
        <f>'Математика-9 2021 расклад'!O47</f>
        <v>8.4</v>
      </c>
      <c r="AF46" s="457">
        <f>'Математика-9 2022 расклад '!O46</f>
        <v>9.4017094017094021</v>
      </c>
      <c r="AG46" s="398">
        <f>'Математика-9 2023 расклад'!O46</f>
        <v>2.150537634408602</v>
      </c>
    </row>
    <row r="47" spans="1:33" s="1" customFormat="1" ht="15" customHeight="1" thickBot="1" x14ac:dyDescent="0.3">
      <c r="A47" s="35"/>
      <c r="B47" s="51"/>
      <c r="C47" s="342" t="s">
        <v>104</v>
      </c>
      <c r="D47" s="400">
        <f>'Математика-9 2018 расклад'!K48</f>
        <v>1276</v>
      </c>
      <c r="E47" s="401">
        <f>'Математика-9 2019 расклад'!K48</f>
        <v>1403</v>
      </c>
      <c r="F47" s="401">
        <f>'Математика-9 2020 расклад'!K48</f>
        <v>633</v>
      </c>
      <c r="G47" s="401">
        <f>'Математика-9 2021 расклад'!K48</f>
        <v>1441</v>
      </c>
      <c r="H47" s="402">
        <f>'Математика-9 2022 расклад '!K47</f>
        <v>1491</v>
      </c>
      <c r="I47" s="433">
        <f>'Математика-9 2023 расклад'!K47</f>
        <v>1510</v>
      </c>
      <c r="J47" s="400">
        <f>'Математика-9 2018 расклад'!L48</f>
        <v>1071.9792</v>
      </c>
      <c r="K47" s="401">
        <f>'Математика-9 2019 расклад'!L48</f>
        <v>1162.0161000000001</v>
      </c>
      <c r="L47" s="401">
        <f>'Математика-9 2020 расклад'!L48</f>
        <v>127.98820000000001</v>
      </c>
      <c r="M47" s="401">
        <f>'Математика-9 2021 расклад'!L48</f>
        <v>781.03139999999996</v>
      </c>
      <c r="N47" s="402">
        <f>'Математика-9 2022 расклад '!L47</f>
        <v>922</v>
      </c>
      <c r="O47" s="440">
        <f>'Математика-9 2023 расклад'!L47</f>
        <v>1023</v>
      </c>
      <c r="P47" s="405">
        <f>'Математика-9 2018 расклад'!M48</f>
        <v>81.117894736842103</v>
      </c>
      <c r="Q47" s="403">
        <f>'Математика-9 2019 расклад'!M48</f>
        <v>81.005263157894731</v>
      </c>
      <c r="R47" s="403">
        <f>'Математика-9 2020 расклад'!M48</f>
        <v>13.683000000000002</v>
      </c>
      <c r="S47" s="403">
        <f>'Математика-9 2021 расклад'!M48</f>
        <v>48.093684210526312</v>
      </c>
      <c r="T47" s="404">
        <f>'Математика-9 2022 расклад '!M47</f>
        <v>57.892900171383417</v>
      </c>
      <c r="U47" s="448">
        <f>'Математика-9 2023 расклад'!M47</f>
        <v>67.74834437086092</v>
      </c>
      <c r="V47" s="400">
        <f>'Математика-9 2018 расклад'!N48</f>
        <v>8.0061</v>
      </c>
      <c r="W47" s="401">
        <f>'Математика-9 2019 расклад'!N48</f>
        <v>6.0012000000000008</v>
      </c>
      <c r="X47" s="401">
        <f>'Математика-9 2020 расклад'!N48</f>
        <v>84.989900000000006</v>
      </c>
      <c r="Y47" s="401">
        <f>'Математика-9 2021 расклад'!N48</f>
        <v>80.976699999999994</v>
      </c>
      <c r="Z47" s="402">
        <f>'Математика-9 2022 расклад '!N47</f>
        <v>34</v>
      </c>
      <c r="AA47" s="433">
        <f>'Математика-9 2023 расклад'!N47</f>
        <v>59</v>
      </c>
      <c r="AB47" s="405">
        <f>'Математика-9 2018 расклад'!O48</f>
        <v>0.78105263157894722</v>
      </c>
      <c r="AC47" s="403">
        <f>'Математика-9 2019 расклад'!O48</f>
        <v>0.52526315789473688</v>
      </c>
      <c r="AD47" s="403">
        <f>'Математика-9 2020 расклад'!O48</f>
        <v>17.631999999999998</v>
      </c>
      <c r="AE47" s="406">
        <f>'Математика-9 2021 расклад'!O48</f>
        <v>7.0147368421052629</v>
      </c>
      <c r="AF47" s="454">
        <f>'Математика-9 2022 расклад '!O47</f>
        <v>3.3438567785437994</v>
      </c>
      <c r="AG47" s="407">
        <f>'Математика-9 2023 расклад'!O47</f>
        <v>3.9072847682119205</v>
      </c>
    </row>
    <row r="48" spans="1:33" s="1" customFormat="1" ht="15" customHeight="1" x14ac:dyDescent="0.25">
      <c r="A48" s="60">
        <v>1</v>
      </c>
      <c r="B48" s="49">
        <v>40010</v>
      </c>
      <c r="C48" s="326" t="s">
        <v>39</v>
      </c>
      <c r="D48" s="327">
        <f>'Математика-9 2018 расклад'!K49</f>
        <v>171</v>
      </c>
      <c r="E48" s="328">
        <f>'Математика-9 2019 расклад'!K49</f>
        <v>179</v>
      </c>
      <c r="F48" s="328">
        <f>'Математика-9 2020 расклад'!K49</f>
        <v>177</v>
      </c>
      <c r="G48" s="328">
        <f>'Математика-9 2021 расклад'!K49</f>
        <v>208</v>
      </c>
      <c r="H48" s="374">
        <f>'Математика-9 2022 расклад '!K48</f>
        <v>162</v>
      </c>
      <c r="I48" s="436">
        <f>'Математика-9 2023 расклад'!K48</f>
        <v>163</v>
      </c>
      <c r="J48" s="327">
        <f>'Математика-9 2018 расклад'!L49</f>
        <v>157.98689999999996</v>
      </c>
      <c r="K48" s="328">
        <f>'Математика-9 2019 расклад'!L49</f>
        <v>157.00089999999997</v>
      </c>
      <c r="L48" s="328">
        <f>'Математика-9 2020 расклад'!L49</f>
        <v>50.993699999999997</v>
      </c>
      <c r="M48" s="328">
        <f>'Математика-9 2021 расклад'!L49</f>
        <v>123.0112</v>
      </c>
      <c r="N48" s="374">
        <f>'Математика-9 2022 расклад '!L48</f>
        <v>128</v>
      </c>
      <c r="O48" s="443">
        <f>'Математика-9 2023 расклад'!L48</f>
        <v>120</v>
      </c>
      <c r="P48" s="382">
        <f>'Математика-9 2018 расклад'!M49</f>
        <v>92.389999999999986</v>
      </c>
      <c r="Q48" s="329">
        <f>'Математика-9 2019 расклад'!M49</f>
        <v>87.71</v>
      </c>
      <c r="R48" s="329">
        <f>'Математика-9 2020 расклад'!M49</f>
        <v>28.81</v>
      </c>
      <c r="S48" s="329">
        <f>'Математика-9 2021 расклад'!M49</f>
        <v>59.14</v>
      </c>
      <c r="T48" s="378">
        <f>'Математика-9 2022 расклад '!M48</f>
        <v>79.012345679012341</v>
      </c>
      <c r="U48" s="451">
        <f>'Математика-9 2023 расклад'!M48</f>
        <v>73.619631901840492</v>
      </c>
      <c r="V48" s="327">
        <f>'Математика-9 2018 расклад'!N49</f>
        <v>0</v>
      </c>
      <c r="W48" s="328">
        <f>'Математика-9 2019 расклад'!N49</f>
        <v>1.0024000000000002</v>
      </c>
      <c r="X48" s="328">
        <f>'Математика-9 2020 расклад'!N49</f>
        <v>10.991700000000002</v>
      </c>
      <c r="Y48" s="328">
        <f>'Математика-9 2021 расклад'!N49</f>
        <v>3.9936000000000003</v>
      </c>
      <c r="Z48" s="374">
        <f>'Математика-9 2022 расклад '!N48</f>
        <v>0</v>
      </c>
      <c r="AA48" s="436">
        <f>'Математика-9 2023 расклад'!N48</f>
        <v>3</v>
      </c>
      <c r="AB48" s="382">
        <f>'Математика-9 2018 расклад'!O49</f>
        <v>0</v>
      </c>
      <c r="AC48" s="329">
        <f>'Математика-9 2019 расклад'!O49</f>
        <v>0.56000000000000005</v>
      </c>
      <c r="AD48" s="329">
        <f>'Математика-9 2020 расклад'!O49</f>
        <v>6.21</v>
      </c>
      <c r="AE48" s="330">
        <f>'Математика-9 2021 расклад'!O49</f>
        <v>1.92</v>
      </c>
      <c r="AF48" s="455">
        <f>'Математика-9 2022 расклад '!O48</f>
        <v>0</v>
      </c>
      <c r="AG48" s="396">
        <f>'Математика-9 2023 расклад'!O48</f>
        <v>1.8404907975460123</v>
      </c>
    </row>
    <row r="49" spans="1:33" s="1" customFormat="1" ht="15" customHeight="1" x14ac:dyDescent="0.25">
      <c r="A49" s="23">
        <v>2</v>
      </c>
      <c r="B49" s="48">
        <v>40030</v>
      </c>
      <c r="C49" s="331" t="s">
        <v>41</v>
      </c>
      <c r="D49" s="332">
        <f>'Математика-9 2018 расклад'!K50</f>
        <v>56</v>
      </c>
      <c r="E49" s="333">
        <f>'Математика-9 2019 расклад'!K50</f>
        <v>61</v>
      </c>
      <c r="F49" s="333" t="s">
        <v>139</v>
      </c>
      <c r="G49" s="333">
        <f>'Математика-9 2021 расклад'!K50</f>
        <v>50</v>
      </c>
      <c r="H49" s="372">
        <f>'Математика-9 2022 расклад '!K49</f>
        <v>52</v>
      </c>
      <c r="I49" s="434">
        <f>'Математика-9 2023 расклад'!K49</f>
        <v>54</v>
      </c>
      <c r="J49" s="332">
        <f>'Математика-9 2018 расклад'!L50</f>
        <v>52.99839999999999</v>
      </c>
      <c r="K49" s="333">
        <f>'Математика-9 2019 расклад'!L50</f>
        <v>57.998800000000003</v>
      </c>
      <c r="L49" s="333" t="s">
        <v>139</v>
      </c>
      <c r="M49" s="333">
        <f>'Математика-9 2021 расклад'!L50</f>
        <v>37</v>
      </c>
      <c r="N49" s="372">
        <f>'Математика-9 2022 расклад '!L49</f>
        <v>34</v>
      </c>
      <c r="O49" s="441">
        <f>'Математика-9 2023 расклад'!L49</f>
        <v>42</v>
      </c>
      <c r="P49" s="380">
        <f>'Математика-9 2018 расклад'!M50</f>
        <v>94.639999999999986</v>
      </c>
      <c r="Q49" s="334">
        <f>'Математика-9 2019 расклад'!M50</f>
        <v>95.08</v>
      </c>
      <c r="R49" s="334" t="s">
        <v>139</v>
      </c>
      <c r="S49" s="334">
        <f>'Математика-9 2021 расклад'!M50</f>
        <v>74</v>
      </c>
      <c r="T49" s="376">
        <f>'Математика-9 2022 расклад '!M49</f>
        <v>65.384615384615387</v>
      </c>
      <c r="U49" s="449">
        <f>'Математика-9 2023 расклад'!M49</f>
        <v>77.777777777777771</v>
      </c>
      <c r="V49" s="332">
        <f>'Математика-9 2018 расклад'!N50</f>
        <v>0</v>
      </c>
      <c r="W49" s="333">
        <f>'Математика-9 2019 расклад'!N50</f>
        <v>0</v>
      </c>
      <c r="X49" s="333" t="s">
        <v>139</v>
      </c>
      <c r="Y49" s="333">
        <f>'Математика-9 2021 расклад'!N50</f>
        <v>0</v>
      </c>
      <c r="Z49" s="372">
        <f>'Математика-9 2022 расклад '!N49</f>
        <v>0</v>
      </c>
      <c r="AA49" s="434">
        <f>'Математика-9 2023 расклад'!N49</f>
        <v>0</v>
      </c>
      <c r="AB49" s="380">
        <f>'Математика-9 2018 расклад'!O50</f>
        <v>0</v>
      </c>
      <c r="AC49" s="334">
        <f>'Математика-9 2019 расклад'!O50</f>
        <v>0</v>
      </c>
      <c r="AD49" s="334" t="s">
        <v>139</v>
      </c>
      <c r="AE49" s="335">
        <f>'Математика-9 2021 расклад'!O50</f>
        <v>0</v>
      </c>
      <c r="AF49" s="456">
        <f>'Математика-9 2022 расклад '!O49</f>
        <v>0</v>
      </c>
      <c r="AG49" s="397">
        <f>'Математика-9 2023 расклад'!O49</f>
        <v>0</v>
      </c>
    </row>
    <row r="50" spans="1:33" s="1" customFormat="1" ht="15" customHeight="1" x14ac:dyDescent="0.25">
      <c r="A50" s="23">
        <v>3</v>
      </c>
      <c r="B50" s="48">
        <v>40410</v>
      </c>
      <c r="C50" s="331" t="s">
        <v>48</v>
      </c>
      <c r="D50" s="332">
        <f>'Математика-9 2018 расклад'!K51</f>
        <v>153</v>
      </c>
      <c r="E50" s="333">
        <f>'Математика-9 2019 расклад'!K51</f>
        <v>145</v>
      </c>
      <c r="F50" s="333" t="s">
        <v>139</v>
      </c>
      <c r="G50" s="333">
        <f>'Математика-9 2021 расклад'!K51</f>
        <v>150</v>
      </c>
      <c r="H50" s="372">
        <f>'Математика-9 2022 расклад '!K50</f>
        <v>157</v>
      </c>
      <c r="I50" s="434">
        <f>'Математика-9 2023 расклад'!K50</f>
        <v>163</v>
      </c>
      <c r="J50" s="332">
        <f>'Математика-9 2018 расклад'!L51</f>
        <v>141.00479999999999</v>
      </c>
      <c r="K50" s="333">
        <f>'Математика-9 2019 расклад'!L51</f>
        <v>139.01150000000001</v>
      </c>
      <c r="L50" s="333" t="s">
        <v>139</v>
      </c>
      <c r="M50" s="333">
        <f>'Математика-9 2021 расклад'!L51</f>
        <v>116.01</v>
      </c>
      <c r="N50" s="372">
        <f>'Математика-9 2022 расклад '!L50</f>
        <v>114.00000000000001</v>
      </c>
      <c r="O50" s="441">
        <f>'Математика-9 2023 расклад'!L50</f>
        <v>140</v>
      </c>
      <c r="P50" s="380">
        <f>'Математика-9 2018 расклад'!M51</f>
        <v>92.16</v>
      </c>
      <c r="Q50" s="334">
        <f>'Математика-9 2019 расклад'!M51</f>
        <v>95.87</v>
      </c>
      <c r="R50" s="334" t="s">
        <v>139</v>
      </c>
      <c r="S50" s="334">
        <f>'Математика-9 2021 расклад'!M51</f>
        <v>77.34</v>
      </c>
      <c r="T50" s="376">
        <f>'Математика-9 2022 расклад '!M50</f>
        <v>72.611464968152873</v>
      </c>
      <c r="U50" s="449">
        <f>'Математика-9 2023 расклад'!M50</f>
        <v>85.889570552147234</v>
      </c>
      <c r="V50" s="332">
        <f>'Математика-9 2018 расклад'!N51</f>
        <v>0</v>
      </c>
      <c r="W50" s="333">
        <f>'Математика-9 2019 расклад'!N51</f>
        <v>0</v>
      </c>
      <c r="X50" s="333" t="s">
        <v>139</v>
      </c>
      <c r="Y50" s="333">
        <f>'Математика-9 2021 расклад'!N51</f>
        <v>0</v>
      </c>
      <c r="Z50" s="372">
        <f>'Математика-9 2022 расклад '!N50</f>
        <v>2</v>
      </c>
      <c r="AA50" s="434">
        <f>'Математика-9 2023 расклад'!N50</f>
        <v>0</v>
      </c>
      <c r="AB50" s="380">
        <f>'Математика-9 2018 расклад'!O51</f>
        <v>0</v>
      </c>
      <c r="AC50" s="334">
        <f>'Математика-9 2019 расклад'!O51</f>
        <v>0</v>
      </c>
      <c r="AD50" s="334" t="s">
        <v>139</v>
      </c>
      <c r="AE50" s="335">
        <f>'Математика-9 2021 расклад'!O51</f>
        <v>0</v>
      </c>
      <c r="AF50" s="456">
        <f>'Математика-9 2022 расклад '!O50</f>
        <v>1.2738853503184713</v>
      </c>
      <c r="AG50" s="397">
        <f>'Математика-9 2023 расклад'!O50</f>
        <v>0</v>
      </c>
    </row>
    <row r="51" spans="1:33" s="1" customFormat="1" ht="15" customHeight="1" x14ac:dyDescent="0.25">
      <c r="A51" s="23">
        <v>4</v>
      </c>
      <c r="B51" s="48">
        <v>40011</v>
      </c>
      <c r="C51" s="331" t="s">
        <v>40</v>
      </c>
      <c r="D51" s="332">
        <f>'Математика-9 2018 расклад'!K52</f>
        <v>162</v>
      </c>
      <c r="E51" s="333">
        <f>'Математика-9 2019 расклад'!K52</f>
        <v>167</v>
      </c>
      <c r="F51" s="333" t="s">
        <v>139</v>
      </c>
      <c r="G51" s="333">
        <f>'Математика-9 2021 расклад'!K52</f>
        <v>156</v>
      </c>
      <c r="H51" s="372">
        <f>'Математика-9 2022 расклад '!K51</f>
        <v>192</v>
      </c>
      <c r="I51" s="434">
        <f>'Математика-9 2023 расклад'!K51</f>
        <v>183</v>
      </c>
      <c r="J51" s="332">
        <f>'Математика-9 2018 расклад'!L52</f>
        <v>127.99619999999999</v>
      </c>
      <c r="K51" s="333">
        <f>'Математика-9 2019 расклад'!L52</f>
        <v>142.0001</v>
      </c>
      <c r="L51" s="333" t="s">
        <v>139</v>
      </c>
      <c r="M51" s="333">
        <f>'Математика-9 2021 расклад'!L52</f>
        <v>63.008400000000002</v>
      </c>
      <c r="N51" s="372">
        <f>'Математика-9 2022 расклад '!L51</f>
        <v>121</v>
      </c>
      <c r="O51" s="441">
        <f>'Математика-9 2023 расклад'!L51</f>
        <v>114</v>
      </c>
      <c r="P51" s="380">
        <f>'Математика-9 2018 расклад'!M52</f>
        <v>79.009999999999991</v>
      </c>
      <c r="Q51" s="334">
        <f>'Математика-9 2019 расклад'!M52</f>
        <v>85.03</v>
      </c>
      <c r="R51" s="334" t="s">
        <v>139</v>
      </c>
      <c r="S51" s="334">
        <f>'Математика-9 2021 расклад'!M52</f>
        <v>40.39</v>
      </c>
      <c r="T51" s="376">
        <f>'Математика-9 2022 расклад '!M51</f>
        <v>63.020833333333329</v>
      </c>
      <c r="U51" s="449">
        <f>'Математика-9 2023 расклад'!M51</f>
        <v>62.295081967213115</v>
      </c>
      <c r="V51" s="332">
        <f>'Математика-9 2018 расклад'!N52</f>
        <v>1.0044</v>
      </c>
      <c r="W51" s="333">
        <f>'Математика-9 2019 расклад'!N52</f>
        <v>1.002</v>
      </c>
      <c r="X51" s="333" t="s">
        <v>139</v>
      </c>
      <c r="Y51" s="333">
        <f>'Математика-9 2021 расклад'!N52</f>
        <v>20.997600000000002</v>
      </c>
      <c r="Z51" s="372">
        <f>'Математика-9 2022 расклад '!N51</f>
        <v>5</v>
      </c>
      <c r="AA51" s="434">
        <f>'Математика-9 2023 расклад'!N51</f>
        <v>12</v>
      </c>
      <c r="AB51" s="380">
        <f>'Математика-9 2018 расклад'!O52</f>
        <v>0.62</v>
      </c>
      <c r="AC51" s="334">
        <f>'Математика-9 2019 расклад'!O52</f>
        <v>0.6</v>
      </c>
      <c r="AD51" s="334" t="s">
        <v>139</v>
      </c>
      <c r="AE51" s="335">
        <f>'Математика-9 2021 расклад'!O52</f>
        <v>13.46</v>
      </c>
      <c r="AF51" s="456">
        <f>'Математика-9 2022 расклад '!O51</f>
        <v>2.6041666666666665</v>
      </c>
      <c r="AG51" s="397">
        <f>'Математика-9 2023 расклад'!O51</f>
        <v>6.557377049180328</v>
      </c>
    </row>
    <row r="52" spans="1:33" s="1" customFormat="1" ht="15" customHeight="1" x14ac:dyDescent="0.25">
      <c r="A52" s="23">
        <v>5</v>
      </c>
      <c r="B52" s="48">
        <v>40080</v>
      </c>
      <c r="C52" s="331" t="s">
        <v>96</v>
      </c>
      <c r="D52" s="332">
        <f>'Математика-9 2018 расклад'!K53</f>
        <v>103</v>
      </c>
      <c r="E52" s="333">
        <f>'Математика-9 2019 расклад'!K53</f>
        <v>101</v>
      </c>
      <c r="F52" s="333">
        <f>'Математика-9 2020 расклад'!K53</f>
        <v>73</v>
      </c>
      <c r="G52" s="333">
        <f>'Математика-9 2021 расклад'!K53</f>
        <v>95</v>
      </c>
      <c r="H52" s="372">
        <f>'Математика-9 2022 расклад '!K52</f>
        <v>117</v>
      </c>
      <c r="I52" s="434">
        <f>'Математика-9 2023 расклад'!K52</f>
        <v>116</v>
      </c>
      <c r="J52" s="332">
        <f>'Математика-9 2018 расклад'!L53</f>
        <v>101.0018</v>
      </c>
      <c r="K52" s="333">
        <f>'Математика-9 2019 расклад'!L53</f>
        <v>86.001499999999993</v>
      </c>
      <c r="L52" s="333">
        <f>'Математика-9 2020 расклад'!L53</f>
        <v>13.001300000000001</v>
      </c>
      <c r="M52" s="333">
        <f>'Математика-9 2021 расклад'!L53</f>
        <v>68.001000000000019</v>
      </c>
      <c r="N52" s="372">
        <f>'Математика-9 2022 расклад '!L52</f>
        <v>64.000000000000014</v>
      </c>
      <c r="O52" s="441">
        <f>'Математика-9 2023 расклад'!L52</f>
        <v>71</v>
      </c>
      <c r="P52" s="380">
        <f>'Математика-9 2018 расклад'!M53</f>
        <v>98.06</v>
      </c>
      <c r="Q52" s="334">
        <f>'Математика-9 2019 расклад'!M53</f>
        <v>85.149999999999991</v>
      </c>
      <c r="R52" s="334">
        <f>'Математика-9 2020 расклад'!M53</f>
        <v>17.810000000000002</v>
      </c>
      <c r="S52" s="334">
        <f>'Математика-9 2021 расклад'!M53</f>
        <v>71.580000000000013</v>
      </c>
      <c r="T52" s="376">
        <f>'Математика-9 2022 расклад '!M52</f>
        <v>54.700854700854705</v>
      </c>
      <c r="U52" s="449">
        <f>'Математика-9 2023 расклад'!M52</f>
        <v>61.206896551724135</v>
      </c>
      <c r="V52" s="332">
        <f>'Математика-9 2018 расклад'!N53</f>
        <v>0</v>
      </c>
      <c r="W52" s="333">
        <f>'Математика-9 2019 расклад'!N53</f>
        <v>0</v>
      </c>
      <c r="X52" s="333">
        <f>'Математика-9 2020 расклад'!N53</f>
        <v>8.0007999999999999</v>
      </c>
      <c r="Y52" s="333">
        <f>'Математика-9 2021 расклад'!N53</f>
        <v>0.99750000000000005</v>
      </c>
      <c r="Z52" s="372">
        <f>'Математика-9 2022 расклад '!N52</f>
        <v>1</v>
      </c>
      <c r="AA52" s="434">
        <f>'Математика-9 2023 расклад'!N52</f>
        <v>2</v>
      </c>
      <c r="AB52" s="380">
        <f>'Математика-9 2018 расклад'!O53</f>
        <v>0</v>
      </c>
      <c r="AC52" s="334">
        <f>'Математика-9 2019 расклад'!O53</f>
        <v>0</v>
      </c>
      <c r="AD52" s="334">
        <f>'Математика-9 2020 расклад'!O53</f>
        <v>10.96</v>
      </c>
      <c r="AE52" s="335">
        <f>'Математика-9 2021 расклад'!O53</f>
        <v>1.05</v>
      </c>
      <c r="AF52" s="456">
        <f>'Математика-9 2022 расклад '!O52</f>
        <v>0.85470085470085466</v>
      </c>
      <c r="AG52" s="397">
        <f>'Математика-9 2023 расклад'!O52</f>
        <v>1.7241379310344827</v>
      </c>
    </row>
    <row r="53" spans="1:33" s="1" customFormat="1" ht="15" customHeight="1" x14ac:dyDescent="0.25">
      <c r="A53" s="23">
        <v>6</v>
      </c>
      <c r="B53" s="48">
        <v>40100</v>
      </c>
      <c r="C53" s="331" t="s">
        <v>42</v>
      </c>
      <c r="D53" s="332">
        <f>'Математика-9 2018 расклад'!K54</f>
        <v>76</v>
      </c>
      <c r="E53" s="333">
        <f>'Математика-9 2019 расклад'!K54</f>
        <v>82</v>
      </c>
      <c r="F53" s="333">
        <f>'Математика-9 2020 расклад'!K54</f>
        <v>84</v>
      </c>
      <c r="G53" s="333">
        <f>'Математика-9 2021 расклад'!K54</f>
        <v>95</v>
      </c>
      <c r="H53" s="372">
        <f>'Математика-9 2022 расклад '!K53</f>
        <v>77</v>
      </c>
      <c r="I53" s="434">
        <f>'Математика-9 2023 расклад'!K53</f>
        <v>88</v>
      </c>
      <c r="J53" s="332">
        <f>'Математика-9 2018 расклад'!L54</f>
        <v>62.000799999999998</v>
      </c>
      <c r="K53" s="333">
        <f>'Математика-9 2019 расклад'!L54</f>
        <v>67.002200000000002</v>
      </c>
      <c r="L53" s="333">
        <f>'Математика-9 2020 расклад'!L54</f>
        <v>16.001999999999999</v>
      </c>
      <c r="M53" s="333">
        <f>'Математика-9 2021 расклад'!L54</f>
        <v>66.006</v>
      </c>
      <c r="N53" s="372">
        <f>'Математика-9 2022 расклад '!L53</f>
        <v>63</v>
      </c>
      <c r="O53" s="441">
        <f>'Математика-9 2023 расклад'!L53</f>
        <v>63</v>
      </c>
      <c r="P53" s="380">
        <f>'Математика-9 2018 расклад'!M54</f>
        <v>81.58</v>
      </c>
      <c r="Q53" s="334">
        <f>'Математика-9 2019 расклад'!M54</f>
        <v>81.710000000000008</v>
      </c>
      <c r="R53" s="334">
        <f>'Математика-9 2020 расклад'!M54</f>
        <v>19.05</v>
      </c>
      <c r="S53" s="334">
        <f>'Математика-9 2021 расклад'!M54</f>
        <v>69.48</v>
      </c>
      <c r="T53" s="376">
        <f>'Математика-9 2022 расклад '!M53</f>
        <v>81.818181818181813</v>
      </c>
      <c r="U53" s="449">
        <f>'Математика-9 2023 расклад'!M53</f>
        <v>71.590909090909093</v>
      </c>
      <c r="V53" s="332">
        <f>'Математика-9 2018 расклад'!N54</f>
        <v>0</v>
      </c>
      <c r="W53" s="333">
        <f>'Математика-9 2019 расклад'!N54</f>
        <v>0</v>
      </c>
      <c r="X53" s="333">
        <f>'Математика-9 2020 расклад'!N54</f>
        <v>7.9967999999999995</v>
      </c>
      <c r="Y53" s="333">
        <f>'Математика-9 2021 расклад'!N54</f>
        <v>0.99750000000000005</v>
      </c>
      <c r="Z53" s="372">
        <f>'Математика-9 2022 расклад '!N53</f>
        <v>0</v>
      </c>
      <c r="AA53" s="434">
        <f>'Математика-9 2023 расклад'!N53</f>
        <v>5</v>
      </c>
      <c r="AB53" s="380">
        <f>'Математика-9 2018 расклад'!O54</f>
        <v>0</v>
      </c>
      <c r="AC53" s="334">
        <f>'Математика-9 2019 расклад'!O54</f>
        <v>0</v>
      </c>
      <c r="AD53" s="334">
        <f>'Математика-9 2020 расклад'!O54</f>
        <v>9.52</v>
      </c>
      <c r="AE53" s="335">
        <f>'Математика-9 2021 расклад'!O54</f>
        <v>1.05</v>
      </c>
      <c r="AF53" s="456">
        <f>'Математика-9 2022 расклад '!O53</f>
        <v>0</v>
      </c>
      <c r="AG53" s="397">
        <f>'Математика-9 2023 расклад'!O53</f>
        <v>5.6818181818181817</v>
      </c>
    </row>
    <row r="54" spans="1:33" s="1" customFormat="1" ht="15" customHeight="1" x14ac:dyDescent="0.25">
      <c r="A54" s="23">
        <v>7</v>
      </c>
      <c r="B54" s="48">
        <v>40020</v>
      </c>
      <c r="C54" s="331" t="s">
        <v>110</v>
      </c>
      <c r="D54" s="332">
        <f>'Математика-9 2018 расклад'!K55</f>
        <v>25</v>
      </c>
      <c r="E54" s="333">
        <f>'Математика-9 2019 расклад'!K55</f>
        <v>32</v>
      </c>
      <c r="F54" s="333" t="s">
        <v>139</v>
      </c>
      <c r="G54" s="333">
        <f>'Математика-9 2021 расклад'!K55</f>
        <v>29</v>
      </c>
      <c r="H54" s="372">
        <f>'Математика-9 2022 расклад '!K54</f>
        <v>33</v>
      </c>
      <c r="I54" s="434">
        <f>'Математика-9 2023 расклад'!K54</f>
        <v>36</v>
      </c>
      <c r="J54" s="332">
        <f>'Математика-9 2018 расклад'!L55</f>
        <v>25</v>
      </c>
      <c r="K54" s="333">
        <f>'Математика-9 2019 расклад'!L55</f>
        <v>31.0016</v>
      </c>
      <c r="L54" s="333" t="s">
        <v>139</v>
      </c>
      <c r="M54" s="333">
        <f>'Математика-9 2021 расклад'!L55</f>
        <v>12.9978</v>
      </c>
      <c r="N54" s="372">
        <f>'Математика-9 2022 расклад '!L54</f>
        <v>14.000000000000002</v>
      </c>
      <c r="O54" s="441">
        <f>'Математика-9 2023 расклад'!L54</f>
        <v>28</v>
      </c>
      <c r="P54" s="380">
        <f>'Математика-9 2018 расклад'!M55</f>
        <v>100</v>
      </c>
      <c r="Q54" s="334">
        <f>'Математика-9 2019 расклад'!M55</f>
        <v>96.88</v>
      </c>
      <c r="R54" s="334" t="s">
        <v>139</v>
      </c>
      <c r="S54" s="334">
        <f>'Математика-9 2021 расклад'!M55</f>
        <v>44.82</v>
      </c>
      <c r="T54" s="376">
        <f>'Математика-9 2022 расклад '!M54</f>
        <v>42.424242424242429</v>
      </c>
      <c r="U54" s="449">
        <f>'Математика-9 2023 расклад'!M54</f>
        <v>77.777777777777771</v>
      </c>
      <c r="V54" s="332">
        <f>'Математика-9 2018 расклад'!N55</f>
        <v>0</v>
      </c>
      <c r="W54" s="333">
        <f>'Математика-9 2019 расклад'!N55</f>
        <v>0</v>
      </c>
      <c r="X54" s="333" t="s">
        <v>139</v>
      </c>
      <c r="Y54" s="333">
        <f>'Математика-9 2021 расклад'!N55</f>
        <v>0</v>
      </c>
      <c r="Z54" s="372">
        <f>'Математика-9 2022 расклад '!N54</f>
        <v>1</v>
      </c>
      <c r="AA54" s="434">
        <f>'Математика-9 2023 расклад'!N54</f>
        <v>1</v>
      </c>
      <c r="AB54" s="380">
        <f>'Математика-9 2018 расклад'!O55</f>
        <v>0</v>
      </c>
      <c r="AC54" s="334">
        <f>'Математика-9 2019 расклад'!O55</f>
        <v>0</v>
      </c>
      <c r="AD54" s="334" t="s">
        <v>139</v>
      </c>
      <c r="AE54" s="335">
        <f>'Математика-9 2021 расклад'!O55</f>
        <v>0</v>
      </c>
      <c r="AF54" s="456">
        <f>'Математика-9 2022 расклад '!O54</f>
        <v>3.0303030303030303</v>
      </c>
      <c r="AG54" s="397">
        <f>'Математика-9 2023 расклад'!O54</f>
        <v>2.7777777777777777</v>
      </c>
    </row>
    <row r="55" spans="1:33" s="1" customFormat="1" ht="15" customHeight="1" x14ac:dyDescent="0.25">
      <c r="A55" s="23">
        <v>8</v>
      </c>
      <c r="B55" s="48">
        <v>40031</v>
      </c>
      <c r="C55" s="331" t="s">
        <v>113</v>
      </c>
      <c r="D55" s="332">
        <f>'Математика-9 2018 расклад'!K56</f>
        <v>48</v>
      </c>
      <c r="E55" s="333">
        <f>'Математика-9 2019 расклад'!K56</f>
        <v>54</v>
      </c>
      <c r="F55" s="333" t="s">
        <v>139</v>
      </c>
      <c r="G55" s="333">
        <f>'Математика-9 2021 расклад'!K56</f>
        <v>79</v>
      </c>
      <c r="H55" s="372">
        <f>'Математика-9 2022 расклад '!K55</f>
        <v>59</v>
      </c>
      <c r="I55" s="434">
        <f>'Математика-9 2023 расклад'!K55</f>
        <v>63</v>
      </c>
      <c r="J55" s="332">
        <f>'Математика-9 2018 расклад'!L56</f>
        <v>35.001599999999996</v>
      </c>
      <c r="K55" s="333">
        <f>'Математика-9 2019 расклад'!L56</f>
        <v>30.002399999999998</v>
      </c>
      <c r="L55" s="333" t="s">
        <v>139</v>
      </c>
      <c r="M55" s="333">
        <f>'Математика-9 2021 расклад'!L56</f>
        <v>36.000300000000003</v>
      </c>
      <c r="N55" s="372">
        <f>'Математика-9 2022 расклад '!L55</f>
        <v>30</v>
      </c>
      <c r="O55" s="441">
        <f>'Математика-9 2023 расклад'!L55</f>
        <v>45</v>
      </c>
      <c r="P55" s="380">
        <f>'Математика-9 2018 расклад'!M56</f>
        <v>72.92</v>
      </c>
      <c r="Q55" s="334">
        <f>'Математика-9 2019 расклад'!M56</f>
        <v>55.559999999999995</v>
      </c>
      <c r="R55" s="334" t="s">
        <v>139</v>
      </c>
      <c r="S55" s="334">
        <f>'Математика-9 2021 расклад'!M56</f>
        <v>45.57</v>
      </c>
      <c r="T55" s="376">
        <f>'Математика-9 2022 расклад '!M55</f>
        <v>50.847457627118644</v>
      </c>
      <c r="U55" s="449">
        <f>'Математика-9 2023 расклад'!M55</f>
        <v>71.428571428571431</v>
      </c>
      <c r="V55" s="332">
        <f>'Математика-9 2018 расклад'!N56</f>
        <v>0</v>
      </c>
      <c r="W55" s="333">
        <f>'Математика-9 2019 расклад'!N56</f>
        <v>0.99900000000000011</v>
      </c>
      <c r="X55" s="333" t="s">
        <v>139</v>
      </c>
      <c r="Y55" s="333">
        <f>'Математика-9 2021 расклад'!N56</f>
        <v>0</v>
      </c>
      <c r="Z55" s="372">
        <f>'Математика-9 2022 расклад '!N55</f>
        <v>1</v>
      </c>
      <c r="AA55" s="434">
        <f>'Математика-9 2023 расклад'!N55</f>
        <v>0</v>
      </c>
      <c r="AB55" s="380">
        <f>'Математика-9 2018 расклад'!O56</f>
        <v>0</v>
      </c>
      <c r="AC55" s="334">
        <f>'Математика-9 2019 расклад'!O56</f>
        <v>1.85</v>
      </c>
      <c r="AD55" s="334" t="s">
        <v>139</v>
      </c>
      <c r="AE55" s="335">
        <f>'Математика-9 2021 расклад'!O56</f>
        <v>0</v>
      </c>
      <c r="AF55" s="456">
        <f>'Математика-9 2022 расклад '!O55</f>
        <v>1.6949152542372881</v>
      </c>
      <c r="AG55" s="397">
        <f>'Математика-9 2023 расклад'!O55</f>
        <v>0</v>
      </c>
    </row>
    <row r="56" spans="1:33" s="1" customFormat="1" ht="15" customHeight="1" x14ac:dyDescent="0.25">
      <c r="A56" s="23">
        <v>9</v>
      </c>
      <c r="B56" s="48">
        <v>40210</v>
      </c>
      <c r="C56" s="331" t="s">
        <v>44</v>
      </c>
      <c r="D56" s="332">
        <f>'Математика-9 2018 расклад'!K57</f>
        <v>59</v>
      </c>
      <c r="E56" s="333">
        <f>'Математика-9 2019 расклад'!K57</f>
        <v>46</v>
      </c>
      <c r="F56" s="333">
        <f>'Математика-9 2020 расклад'!K57</f>
        <v>42</v>
      </c>
      <c r="G56" s="333">
        <f>'Математика-9 2021 расклад'!K57</f>
        <v>47</v>
      </c>
      <c r="H56" s="372">
        <f>'Математика-9 2022 расклад '!K56</f>
        <v>51</v>
      </c>
      <c r="I56" s="434">
        <f>'Математика-9 2023 расклад'!K56</f>
        <v>51</v>
      </c>
      <c r="J56" s="332">
        <f>'Математика-9 2018 расклад'!L57</f>
        <v>35.995899999999999</v>
      </c>
      <c r="K56" s="333">
        <f>'Математика-9 2019 расклад'!L57</f>
        <v>39.997</v>
      </c>
      <c r="L56" s="333">
        <f>'Математика-9 2020 расклад'!L57</f>
        <v>1.9991999999999999</v>
      </c>
      <c r="M56" s="333">
        <f>'Математика-9 2021 расклад'!L57</f>
        <v>6.0018999999999991</v>
      </c>
      <c r="N56" s="372">
        <f>'Математика-9 2022 расклад '!L56</f>
        <v>13</v>
      </c>
      <c r="O56" s="441">
        <f>'Математика-9 2023 расклад'!L56</f>
        <v>24</v>
      </c>
      <c r="P56" s="380">
        <f>'Математика-9 2018 расклад'!M57</f>
        <v>61.01</v>
      </c>
      <c r="Q56" s="334">
        <f>'Математика-9 2019 расклад'!M57</f>
        <v>86.95</v>
      </c>
      <c r="R56" s="334">
        <f>'Математика-9 2020 расклад'!M57</f>
        <v>4.76</v>
      </c>
      <c r="S56" s="334">
        <f>'Математика-9 2021 расклад'!M57</f>
        <v>12.77</v>
      </c>
      <c r="T56" s="376">
        <f>'Математика-9 2022 расклад '!M56</f>
        <v>25.490196078431371</v>
      </c>
      <c r="U56" s="449">
        <f>'Математика-9 2023 расклад'!M56</f>
        <v>47.058823529411768</v>
      </c>
      <c r="V56" s="332">
        <f>'Математика-9 2018 расклад'!N57</f>
        <v>2.0001000000000002</v>
      </c>
      <c r="W56" s="333">
        <f>'Математика-9 2019 расклад'!N57</f>
        <v>0</v>
      </c>
      <c r="X56" s="333">
        <f>'Математика-9 2020 расклад'!N57</f>
        <v>7.0014000000000012</v>
      </c>
      <c r="Y56" s="333">
        <f>'Математика-9 2021 расклад'!N57</f>
        <v>10.001600000000002</v>
      </c>
      <c r="Z56" s="372">
        <f>'Математика-9 2022 расклад '!N56</f>
        <v>1</v>
      </c>
      <c r="AA56" s="434">
        <f>'Математика-9 2023 расклад'!N56</f>
        <v>1</v>
      </c>
      <c r="AB56" s="380">
        <f>'Математика-9 2018 расклад'!O57</f>
        <v>3.39</v>
      </c>
      <c r="AC56" s="334">
        <f>'Математика-9 2019 расклад'!O57</f>
        <v>0</v>
      </c>
      <c r="AD56" s="334">
        <f>'Математика-9 2020 расклад'!O57</f>
        <v>16.670000000000002</v>
      </c>
      <c r="AE56" s="335">
        <f>'Математика-9 2021 расклад'!O57</f>
        <v>21.28</v>
      </c>
      <c r="AF56" s="456">
        <f>'Математика-9 2022 расклад '!O56</f>
        <v>1.9607843137254901</v>
      </c>
      <c r="AG56" s="397">
        <f>'Математика-9 2023 расклад'!O56</f>
        <v>1.9607843137254901</v>
      </c>
    </row>
    <row r="57" spans="1:33" s="1" customFormat="1" ht="15" customHeight="1" x14ac:dyDescent="0.25">
      <c r="A57" s="23">
        <v>10</v>
      </c>
      <c r="B57" s="48">
        <v>40300</v>
      </c>
      <c r="C57" s="331" t="s">
        <v>45</v>
      </c>
      <c r="D57" s="332">
        <f>'Математика-9 2018 расклад'!K58</f>
        <v>17</v>
      </c>
      <c r="E57" s="333">
        <f>'Математика-9 2019 расклад'!K58</f>
        <v>21</v>
      </c>
      <c r="F57" s="333">
        <f>'Математика-9 2020 расклад'!K58</f>
        <v>20</v>
      </c>
      <c r="G57" s="333">
        <f>'Математика-9 2021 расклад'!K58</f>
        <v>23</v>
      </c>
      <c r="H57" s="372">
        <f>'Математика-9 2022 расклад '!K57</f>
        <v>23</v>
      </c>
      <c r="I57" s="434">
        <f>'Математика-9 2023 расклад'!K57</f>
        <v>23</v>
      </c>
      <c r="J57" s="332">
        <f>'Математика-9 2018 расклад'!L58</f>
        <v>10.999000000000001</v>
      </c>
      <c r="K57" s="333">
        <f>'Математика-9 2019 расклад'!L58</f>
        <v>16.999500000000001</v>
      </c>
      <c r="L57" s="333">
        <f>'Математика-9 2020 расклад'!L58</f>
        <v>1</v>
      </c>
      <c r="M57" s="333">
        <f>'Математика-9 2021 расклад'!L58</f>
        <v>5.0001999999999995</v>
      </c>
      <c r="N57" s="372">
        <f>'Математика-9 2022 расклад '!L57</f>
        <v>10</v>
      </c>
      <c r="O57" s="441">
        <f>'Математика-9 2023 расклад'!L57</f>
        <v>18</v>
      </c>
      <c r="P57" s="380">
        <f>'Математика-9 2018 расклад'!M58</f>
        <v>64.7</v>
      </c>
      <c r="Q57" s="334">
        <f>'Математика-9 2019 расклад'!M58</f>
        <v>80.95</v>
      </c>
      <c r="R57" s="334">
        <f>'Математика-9 2020 расклад'!M58</f>
        <v>5</v>
      </c>
      <c r="S57" s="334">
        <f>'Математика-9 2021 расклад'!M58</f>
        <v>21.74</v>
      </c>
      <c r="T57" s="376">
        <f>'Математика-9 2022 расклад '!M57</f>
        <v>43.478260869565219</v>
      </c>
      <c r="U57" s="449">
        <f>'Математика-9 2023 расклад'!M57</f>
        <v>78.260869565217391</v>
      </c>
      <c r="V57" s="332">
        <f>'Математика-9 2018 расклад'!N58</f>
        <v>0</v>
      </c>
      <c r="W57" s="333">
        <f>'Математика-9 2019 расклад'!N58</f>
        <v>0</v>
      </c>
      <c r="X57" s="333">
        <f>'Математика-9 2020 расклад'!N58</f>
        <v>1</v>
      </c>
      <c r="Y57" s="333">
        <f>'Математика-9 2021 расклад'!N58</f>
        <v>2.0009999999999999</v>
      </c>
      <c r="Z57" s="372">
        <f>'Математика-9 2022 расклад '!N57</f>
        <v>5</v>
      </c>
      <c r="AA57" s="434">
        <f>'Математика-9 2023 расклад'!N57</f>
        <v>0</v>
      </c>
      <c r="AB57" s="380">
        <f>'Математика-9 2018 расклад'!O58</f>
        <v>0</v>
      </c>
      <c r="AC57" s="334">
        <f>'Математика-9 2019 расклад'!O58</f>
        <v>0</v>
      </c>
      <c r="AD57" s="334">
        <f>'Математика-9 2020 расклад'!O58</f>
        <v>5</v>
      </c>
      <c r="AE57" s="335">
        <f>'Математика-9 2021 расклад'!O58</f>
        <v>8.6999999999999993</v>
      </c>
      <c r="AF57" s="456">
        <f>'Математика-9 2022 расклад '!O57</f>
        <v>21.739130434782609</v>
      </c>
      <c r="AG57" s="397">
        <f>'Математика-9 2023 расклад'!O57</f>
        <v>0</v>
      </c>
    </row>
    <row r="58" spans="1:33" s="1" customFormat="1" ht="15" customHeight="1" x14ac:dyDescent="0.25">
      <c r="A58" s="23">
        <v>11</v>
      </c>
      <c r="B58" s="48">
        <v>40360</v>
      </c>
      <c r="C58" s="331" t="s">
        <v>46</v>
      </c>
      <c r="D58" s="332">
        <f>'Математика-9 2018 расклад'!K59</f>
        <v>27</v>
      </c>
      <c r="E58" s="333">
        <f>'Математика-9 2019 расклад'!K59</f>
        <v>26</v>
      </c>
      <c r="F58" s="333" t="s">
        <v>139</v>
      </c>
      <c r="G58" s="333">
        <f>'Математика-9 2021 расклад'!K59</f>
        <v>45</v>
      </c>
      <c r="H58" s="372">
        <f>'Математика-9 2022 расклад '!K58</f>
        <v>50</v>
      </c>
      <c r="I58" s="434">
        <f>'Математика-9 2023 расклад'!K58</f>
        <v>27</v>
      </c>
      <c r="J58" s="332">
        <f>'Математика-9 2018 расклад'!L59</f>
        <v>18.000900000000001</v>
      </c>
      <c r="K58" s="333">
        <f>'Математика-9 2019 расклад'!L59</f>
        <v>17.999799999999997</v>
      </c>
      <c r="L58" s="333" t="s">
        <v>139</v>
      </c>
      <c r="M58" s="333">
        <f>'Математика-9 2021 расклад'!L59</f>
        <v>16.001999999999999</v>
      </c>
      <c r="N58" s="372">
        <f>'Математика-9 2022 расклад '!L58</f>
        <v>33</v>
      </c>
      <c r="O58" s="441">
        <f>'Математика-9 2023 расклад'!L58</f>
        <v>8</v>
      </c>
      <c r="P58" s="380">
        <f>'Математика-9 2018 расклад'!M59</f>
        <v>66.67</v>
      </c>
      <c r="Q58" s="334">
        <f>'Математика-9 2019 расклад'!M59</f>
        <v>69.22999999999999</v>
      </c>
      <c r="R58" s="334" t="s">
        <v>139</v>
      </c>
      <c r="S58" s="334">
        <f>'Математика-9 2021 расклад'!M59</f>
        <v>35.56</v>
      </c>
      <c r="T58" s="376">
        <f>'Математика-9 2022 расклад '!M58</f>
        <v>66</v>
      </c>
      <c r="U58" s="449">
        <f>'Математика-9 2023 расклад'!M58</f>
        <v>29.62962962962963</v>
      </c>
      <c r="V58" s="332">
        <f>'Математика-9 2018 расклад'!N59</f>
        <v>0.99900000000000011</v>
      </c>
      <c r="W58" s="333">
        <f>'Математика-9 2019 расклад'!N59</f>
        <v>1.0010000000000001</v>
      </c>
      <c r="X58" s="333" t="s">
        <v>139</v>
      </c>
      <c r="Y58" s="333">
        <f>'Математика-9 2021 расклад'!N59</f>
        <v>4.9995000000000003</v>
      </c>
      <c r="Z58" s="372">
        <f>'Математика-9 2022 расклад '!N58</f>
        <v>0</v>
      </c>
      <c r="AA58" s="434">
        <f>'Математика-9 2023 расклад'!N58</f>
        <v>3</v>
      </c>
      <c r="AB58" s="380">
        <f>'Математика-9 2018 расклад'!O59</f>
        <v>3.7</v>
      </c>
      <c r="AC58" s="334">
        <f>'Математика-9 2019 расклад'!O59</f>
        <v>3.85</v>
      </c>
      <c r="AD58" s="334" t="s">
        <v>139</v>
      </c>
      <c r="AE58" s="335">
        <f>'Математика-9 2021 расклад'!O59</f>
        <v>11.11</v>
      </c>
      <c r="AF58" s="456">
        <f>'Математика-9 2022 расклад '!O58</f>
        <v>0</v>
      </c>
      <c r="AG58" s="397">
        <f>'Математика-9 2023 расклад'!O58</f>
        <v>11.111111111111111</v>
      </c>
    </row>
    <row r="59" spans="1:33" s="1" customFormat="1" ht="15" customHeight="1" x14ac:dyDescent="0.25">
      <c r="A59" s="23">
        <v>12</v>
      </c>
      <c r="B59" s="48">
        <v>40390</v>
      </c>
      <c r="C59" s="331" t="s">
        <v>47</v>
      </c>
      <c r="D59" s="332">
        <f>'Математика-9 2018 расклад'!K60</f>
        <v>16</v>
      </c>
      <c r="E59" s="333">
        <f>'Математика-9 2019 расклад'!K60</f>
        <v>41</v>
      </c>
      <c r="F59" s="333" t="s">
        <v>139</v>
      </c>
      <c r="G59" s="333">
        <f>'Математика-9 2021 расклад'!K60</f>
        <v>45</v>
      </c>
      <c r="H59" s="372">
        <f>'Математика-9 2022 расклад '!K59</f>
        <v>55</v>
      </c>
      <c r="I59" s="434">
        <f>'Математика-9 2023 расклад'!K59</f>
        <v>61</v>
      </c>
      <c r="J59" s="332">
        <f>'Математика-9 2018 расклад'!L60</f>
        <v>12</v>
      </c>
      <c r="K59" s="333">
        <f>'Математика-9 2019 расклад'!L60</f>
        <v>31.000100000000007</v>
      </c>
      <c r="L59" s="333" t="s">
        <v>139</v>
      </c>
      <c r="M59" s="333">
        <f>'Математика-9 2021 расклад'!L60</f>
        <v>18</v>
      </c>
      <c r="N59" s="372">
        <f>'Математика-9 2022 расклад '!L59</f>
        <v>25</v>
      </c>
      <c r="O59" s="441">
        <f>'Математика-9 2023 расклад'!L59</f>
        <v>36</v>
      </c>
      <c r="P59" s="380">
        <f>'Математика-9 2018 расклад'!M60</f>
        <v>75</v>
      </c>
      <c r="Q59" s="334">
        <f>'Математика-9 2019 расклад'!M60</f>
        <v>75.610000000000014</v>
      </c>
      <c r="R59" s="334" t="s">
        <v>139</v>
      </c>
      <c r="S59" s="334">
        <f>'Математика-9 2021 расклад'!M60</f>
        <v>40</v>
      </c>
      <c r="T59" s="376">
        <f>'Математика-9 2022 расклад '!M59</f>
        <v>45.454545454545453</v>
      </c>
      <c r="U59" s="449">
        <f>'Математика-9 2023 расклад'!M59</f>
        <v>59.016393442622949</v>
      </c>
      <c r="V59" s="332">
        <f>'Математика-9 2018 расклад'!N60</f>
        <v>0</v>
      </c>
      <c r="W59" s="333">
        <f>'Математика-9 2019 расклад'!N60</f>
        <v>0</v>
      </c>
      <c r="X59" s="333" t="s">
        <v>139</v>
      </c>
      <c r="Y59" s="333">
        <f>'Математика-9 2021 расклад'!N60</f>
        <v>5.9984999999999999</v>
      </c>
      <c r="Z59" s="372">
        <f>'Математика-9 2022 расклад '!N59</f>
        <v>3</v>
      </c>
      <c r="AA59" s="434">
        <f>'Математика-9 2023 расклад'!N59</f>
        <v>5</v>
      </c>
      <c r="AB59" s="380">
        <f>'Математика-9 2018 расклад'!O60</f>
        <v>0</v>
      </c>
      <c r="AC59" s="334">
        <f>'Математика-9 2019 расклад'!O60</f>
        <v>0</v>
      </c>
      <c r="AD59" s="334" t="s">
        <v>139</v>
      </c>
      <c r="AE59" s="335">
        <f>'Математика-9 2021 расклад'!O60</f>
        <v>13.33</v>
      </c>
      <c r="AF59" s="456">
        <f>'Математика-9 2022 расклад '!O59</f>
        <v>5.4545454545454541</v>
      </c>
      <c r="AG59" s="397">
        <f>'Математика-9 2023 расклад'!O59</f>
        <v>8.1967213114754092</v>
      </c>
    </row>
    <row r="60" spans="1:33" s="1" customFormat="1" ht="15" customHeight="1" x14ac:dyDescent="0.25">
      <c r="A60" s="23">
        <v>13</v>
      </c>
      <c r="B60" s="48">
        <v>40720</v>
      </c>
      <c r="C60" s="331" t="s">
        <v>109</v>
      </c>
      <c r="D60" s="332">
        <f>'Математика-9 2018 расклад'!K61</f>
        <v>73</v>
      </c>
      <c r="E60" s="333">
        <f>'Математика-9 2019 расклад'!K61</f>
        <v>83</v>
      </c>
      <c r="F60" s="333" t="s">
        <v>139</v>
      </c>
      <c r="G60" s="333">
        <f>'Математика-9 2021 расклад'!K61</f>
        <v>80</v>
      </c>
      <c r="H60" s="372">
        <f>'Математика-9 2022 расклад '!K60</f>
        <v>80</v>
      </c>
      <c r="I60" s="434">
        <f>'Математика-9 2023 расклад'!K60</f>
        <v>89</v>
      </c>
      <c r="J60" s="332">
        <f>'Математика-9 2018 расклад'!L61</f>
        <v>65.999299999999991</v>
      </c>
      <c r="K60" s="333">
        <f>'Математика-9 2019 расклад'!L61</f>
        <v>68.001900000000006</v>
      </c>
      <c r="L60" s="333" t="s">
        <v>139</v>
      </c>
      <c r="M60" s="333">
        <f>'Математика-9 2021 расклад'!L61</f>
        <v>32</v>
      </c>
      <c r="N60" s="372">
        <f>'Математика-9 2022 расклад '!L60</f>
        <v>59</v>
      </c>
      <c r="O60" s="441">
        <f>'Математика-9 2023 расклад'!L60</f>
        <v>63</v>
      </c>
      <c r="P60" s="380">
        <f>'Математика-9 2018 расклад'!M61</f>
        <v>90.41</v>
      </c>
      <c r="Q60" s="334">
        <f>'Математика-9 2019 расклад'!M61</f>
        <v>81.93</v>
      </c>
      <c r="R60" s="334" t="s">
        <v>139</v>
      </c>
      <c r="S60" s="334">
        <f>'Математика-9 2021 расклад'!M61</f>
        <v>40</v>
      </c>
      <c r="T60" s="376">
        <f>'Математика-9 2022 расклад '!M60</f>
        <v>73.75</v>
      </c>
      <c r="U60" s="449">
        <f>'Математика-9 2023 расклад'!M60</f>
        <v>70.786516853932582</v>
      </c>
      <c r="V60" s="332">
        <f>'Математика-9 2018 расклад'!N61</f>
        <v>0</v>
      </c>
      <c r="W60" s="333">
        <f>'Математика-9 2019 расклад'!N61</f>
        <v>0</v>
      </c>
      <c r="X60" s="333" t="s">
        <v>139</v>
      </c>
      <c r="Y60" s="333">
        <f>'Математика-9 2021 расклад'!N61</f>
        <v>7</v>
      </c>
      <c r="Z60" s="372">
        <f>'Математика-9 2022 расклад '!N60</f>
        <v>0</v>
      </c>
      <c r="AA60" s="434">
        <f>'Математика-9 2023 расклад'!N60</f>
        <v>5</v>
      </c>
      <c r="AB60" s="380">
        <f>'Математика-9 2018 расклад'!O61</f>
        <v>0</v>
      </c>
      <c r="AC60" s="334">
        <f>'Математика-9 2019 расклад'!O61</f>
        <v>0</v>
      </c>
      <c r="AD60" s="334" t="s">
        <v>139</v>
      </c>
      <c r="AE60" s="335">
        <f>'Математика-9 2021 расклад'!O61</f>
        <v>8.75</v>
      </c>
      <c r="AF60" s="456">
        <f>'Математика-9 2022 расклад '!O60</f>
        <v>0</v>
      </c>
      <c r="AG60" s="397">
        <f>'Математика-9 2023 расклад'!O60</f>
        <v>5.617977528089888</v>
      </c>
    </row>
    <row r="61" spans="1:33" s="1" customFormat="1" ht="15" customHeight="1" x14ac:dyDescent="0.25">
      <c r="A61" s="23">
        <v>14</v>
      </c>
      <c r="B61" s="48">
        <v>40730</v>
      </c>
      <c r="C61" s="331" t="s">
        <v>49</v>
      </c>
      <c r="D61" s="332">
        <f>'Математика-9 2018 расклад'!K62</f>
        <v>7</v>
      </c>
      <c r="E61" s="333">
        <f>'Математика-9 2019 расклад'!K62</f>
        <v>10</v>
      </c>
      <c r="F61" s="333">
        <f>'Математика-9 2020 расклад'!K62</f>
        <v>11</v>
      </c>
      <c r="G61" s="333">
        <f>'Математика-9 2021 расклад'!K62</f>
        <v>15</v>
      </c>
      <c r="H61" s="372">
        <f>'Математика-9 2022 расклад '!K61</f>
        <v>19</v>
      </c>
      <c r="I61" s="434">
        <f>'Математика-9 2023 расклад'!K61</f>
        <v>19</v>
      </c>
      <c r="J61" s="332">
        <f>'Математика-9 2018 расклад'!L62</f>
        <v>6.0004</v>
      </c>
      <c r="K61" s="333">
        <f>'Математика-9 2019 расклад'!L62</f>
        <v>9</v>
      </c>
      <c r="L61" s="333">
        <f>'Математика-9 2020 расклад'!L62</f>
        <v>0</v>
      </c>
      <c r="M61" s="333">
        <f>'Математика-9 2021 расклад'!L62</f>
        <v>3</v>
      </c>
      <c r="N61" s="372">
        <f>'Математика-9 2022 расклад '!L61</f>
        <v>12</v>
      </c>
      <c r="O61" s="441">
        <f>'Математика-9 2023 расклад'!L61</f>
        <v>11</v>
      </c>
      <c r="P61" s="380">
        <f>'Математика-9 2018 расклад'!M62</f>
        <v>85.72</v>
      </c>
      <c r="Q61" s="334">
        <f>'Математика-9 2019 расклад'!M62</f>
        <v>90</v>
      </c>
      <c r="R61" s="334">
        <f>'Математика-9 2020 расклад'!M62</f>
        <v>0</v>
      </c>
      <c r="S61" s="334">
        <f>'Математика-9 2021 расклад'!M62</f>
        <v>20</v>
      </c>
      <c r="T61" s="376">
        <f>'Математика-9 2022 расклад '!M61</f>
        <v>63.157894736842103</v>
      </c>
      <c r="U61" s="449">
        <f>'Математика-9 2023 расклад'!M61</f>
        <v>57.89473684210526</v>
      </c>
      <c r="V61" s="332">
        <f>'Математика-9 2018 расклад'!N62</f>
        <v>0</v>
      </c>
      <c r="W61" s="333">
        <f>'Математика-9 2019 расклад'!N62</f>
        <v>0</v>
      </c>
      <c r="X61" s="333">
        <f>'Математика-9 2020 расклад'!N62</f>
        <v>2.9996999999999998</v>
      </c>
      <c r="Y61" s="333">
        <f>'Математика-9 2021 расклад'!N62</f>
        <v>1.9994999999999998</v>
      </c>
      <c r="Z61" s="372">
        <f>'Математика-9 2022 расклад '!N61</f>
        <v>1</v>
      </c>
      <c r="AA61" s="434">
        <f>'Математика-9 2023 расклад'!N61</f>
        <v>4</v>
      </c>
      <c r="AB61" s="380">
        <f>'Математика-9 2018 расклад'!O62</f>
        <v>0</v>
      </c>
      <c r="AC61" s="334">
        <f>'Математика-9 2019 расклад'!O62</f>
        <v>0</v>
      </c>
      <c r="AD61" s="334">
        <f>'Математика-9 2020 расклад'!O62</f>
        <v>27.27</v>
      </c>
      <c r="AE61" s="335">
        <f>'Математика-9 2021 расклад'!O62</f>
        <v>13.33</v>
      </c>
      <c r="AF61" s="456">
        <f>'Математика-9 2022 расклад '!O61</f>
        <v>5.2631578947368425</v>
      </c>
      <c r="AG61" s="397">
        <f>'Математика-9 2023 расклад'!O61</f>
        <v>21.05263157894737</v>
      </c>
    </row>
    <row r="62" spans="1:33" s="1" customFormat="1" ht="15" customHeight="1" x14ac:dyDescent="0.25">
      <c r="A62" s="23">
        <v>15</v>
      </c>
      <c r="B62" s="48">
        <v>40820</v>
      </c>
      <c r="C62" s="331" t="s">
        <v>50</v>
      </c>
      <c r="D62" s="332">
        <f>'Математика-9 2018 расклад'!K63</f>
        <v>44</v>
      </c>
      <c r="E62" s="333">
        <f>'Математика-9 2019 расклад'!K63</f>
        <v>68</v>
      </c>
      <c r="F62" s="333" t="s">
        <v>139</v>
      </c>
      <c r="G62" s="333">
        <f>'Математика-9 2021 расклад'!K63</f>
        <v>62</v>
      </c>
      <c r="H62" s="372">
        <f>'Математика-9 2022 расклад '!K62</f>
        <v>68</v>
      </c>
      <c r="I62" s="434">
        <f>'Математика-9 2023 расклад'!K62</f>
        <v>74</v>
      </c>
      <c r="J62" s="332">
        <f>'Математика-9 2018 расклад'!L63</f>
        <v>31.996799999999997</v>
      </c>
      <c r="K62" s="333">
        <f>'Математика-9 2019 расклад'!L63</f>
        <v>52.999200000000002</v>
      </c>
      <c r="L62" s="333" t="s">
        <v>139</v>
      </c>
      <c r="M62" s="333">
        <f>'Математика-9 2021 расклад'!L63</f>
        <v>39.996200000000002</v>
      </c>
      <c r="N62" s="372">
        <f>'Математика-9 2022 расклад '!L62</f>
        <v>37</v>
      </c>
      <c r="O62" s="441">
        <f>'Математика-9 2023 расклад'!L62</f>
        <v>52</v>
      </c>
      <c r="P62" s="380">
        <f>'Математика-9 2018 расклад'!M63</f>
        <v>72.72</v>
      </c>
      <c r="Q62" s="334">
        <f>'Математика-9 2019 расклад'!M63</f>
        <v>77.94</v>
      </c>
      <c r="R62" s="334" t="s">
        <v>139</v>
      </c>
      <c r="S62" s="334">
        <f>'Математика-9 2021 расклад'!M63</f>
        <v>64.510000000000005</v>
      </c>
      <c r="T62" s="376">
        <f>'Математика-9 2022 расклад '!M62</f>
        <v>54.411764705882355</v>
      </c>
      <c r="U62" s="449">
        <f>'Математика-9 2023 расклад'!M62</f>
        <v>70.270270270270274</v>
      </c>
      <c r="V62" s="332">
        <f>'Математика-9 2018 расклад'!N63</f>
        <v>0</v>
      </c>
      <c r="W62" s="333">
        <f>'Математика-9 2019 расклад'!N63</f>
        <v>0</v>
      </c>
      <c r="X62" s="333" t="s">
        <v>139</v>
      </c>
      <c r="Y62" s="333">
        <f>'Математика-9 2021 расклад'!N63</f>
        <v>0.99820000000000009</v>
      </c>
      <c r="Z62" s="372">
        <f>'Математика-9 2022 расклад '!N62</f>
        <v>3</v>
      </c>
      <c r="AA62" s="434">
        <f>'Математика-9 2023 расклад'!N62</f>
        <v>3</v>
      </c>
      <c r="AB62" s="380">
        <f>'Математика-9 2018 расклад'!O63</f>
        <v>0</v>
      </c>
      <c r="AC62" s="334">
        <f>'Математика-9 2019 расклад'!O63</f>
        <v>0</v>
      </c>
      <c r="AD62" s="334" t="s">
        <v>139</v>
      </c>
      <c r="AE62" s="335">
        <f>'Математика-9 2021 расклад'!O63</f>
        <v>1.61</v>
      </c>
      <c r="AF62" s="456">
        <f>'Математика-9 2022 расклад '!O62</f>
        <v>4.4117647058823533</v>
      </c>
      <c r="AG62" s="397">
        <f>'Математика-9 2023 расклад'!O62</f>
        <v>4.0540540540540544</v>
      </c>
    </row>
    <row r="63" spans="1:33" s="1" customFormat="1" ht="15" customHeight="1" x14ac:dyDescent="0.25">
      <c r="A63" s="23">
        <v>16</v>
      </c>
      <c r="B63" s="48">
        <v>40840</v>
      </c>
      <c r="C63" s="331" t="s">
        <v>51</v>
      </c>
      <c r="D63" s="332">
        <f>'Математика-9 2018 расклад'!K64</f>
        <v>46</v>
      </c>
      <c r="E63" s="333">
        <f>'Математика-9 2019 расклад'!K64</f>
        <v>63</v>
      </c>
      <c r="F63" s="333">
        <f>'Математика-9 2020 расклад'!K64</f>
        <v>36</v>
      </c>
      <c r="G63" s="333">
        <f>'Математика-9 2021 расклад'!K64</f>
        <v>52</v>
      </c>
      <c r="H63" s="372">
        <f>'Математика-9 2022 расклад '!K63</f>
        <v>69</v>
      </c>
      <c r="I63" s="434">
        <f>'Математика-9 2023 расклад'!K63</f>
        <v>51</v>
      </c>
      <c r="J63" s="332">
        <f>'Математика-9 2018 расклад'!L64</f>
        <v>33.000399999999999</v>
      </c>
      <c r="K63" s="333">
        <f>'Математика-9 2019 расклад'!L64</f>
        <v>41.000399999999999</v>
      </c>
      <c r="L63" s="333">
        <f>'Математика-9 2020 расклад'!L64</f>
        <v>0</v>
      </c>
      <c r="M63" s="333">
        <f>'Математика-9 2021 расклад'!L64</f>
        <v>16.998799999999999</v>
      </c>
      <c r="N63" s="372">
        <f>'Математика-9 2022 расклад '!L63</f>
        <v>32</v>
      </c>
      <c r="O63" s="441">
        <f>'Математика-9 2023 расклад'!L63</f>
        <v>29</v>
      </c>
      <c r="P63" s="380">
        <f>'Математика-9 2018 расклад'!M64</f>
        <v>71.739999999999995</v>
      </c>
      <c r="Q63" s="334">
        <f>'Математика-9 2019 расклад'!M64</f>
        <v>65.08</v>
      </c>
      <c r="R63" s="334">
        <f>'Математика-9 2020 расклад'!M64</f>
        <v>0</v>
      </c>
      <c r="S63" s="334">
        <f>'Математика-9 2021 расклад'!M64</f>
        <v>32.69</v>
      </c>
      <c r="T63" s="376">
        <f>'Математика-9 2022 расклад '!M63</f>
        <v>46.376811594202898</v>
      </c>
      <c r="U63" s="449">
        <f>'Математика-9 2023 расклад'!M63</f>
        <v>56.862745098039213</v>
      </c>
      <c r="V63" s="332">
        <f>'Математика-9 2018 расклад'!N64</f>
        <v>2.0009999999999999</v>
      </c>
      <c r="W63" s="333">
        <f>'Математика-9 2019 расклад'!N64</f>
        <v>0</v>
      </c>
      <c r="X63" s="333">
        <f>'Математика-9 2020 расклад'!N64</f>
        <v>11.998799999999999</v>
      </c>
      <c r="Y63" s="333">
        <f>'Математика-9 2021 расклад'!N64</f>
        <v>9.001199999999999</v>
      </c>
      <c r="Z63" s="372">
        <f>'Математика-9 2022 расклад '!N63</f>
        <v>6</v>
      </c>
      <c r="AA63" s="434">
        <f>'Математика-9 2023 расклад'!N63</f>
        <v>4</v>
      </c>
      <c r="AB63" s="380">
        <f>'Математика-9 2018 расклад'!O64</f>
        <v>4.3499999999999996</v>
      </c>
      <c r="AC63" s="334">
        <f>'Математика-9 2019 расклад'!O64</f>
        <v>0</v>
      </c>
      <c r="AD63" s="334">
        <f>'Математика-9 2020 расклад'!O64</f>
        <v>33.33</v>
      </c>
      <c r="AE63" s="335">
        <f>'Математика-9 2021 расклад'!O64</f>
        <v>17.309999999999999</v>
      </c>
      <c r="AF63" s="456">
        <f>'Математика-9 2022 расклад '!O63</f>
        <v>8.695652173913043</v>
      </c>
      <c r="AG63" s="397">
        <f>'Математика-9 2023 расклад'!O63</f>
        <v>7.8431372549019605</v>
      </c>
    </row>
    <row r="64" spans="1:33" s="1" customFormat="1" ht="15" customHeight="1" x14ac:dyDescent="0.25">
      <c r="A64" s="23">
        <v>17</v>
      </c>
      <c r="B64" s="48">
        <v>40950</v>
      </c>
      <c r="C64" s="331" t="s">
        <v>52</v>
      </c>
      <c r="D64" s="332">
        <f>'Математика-9 2018 расклад'!K65</f>
        <v>72</v>
      </c>
      <c r="E64" s="333">
        <f>'Математика-9 2019 расклад'!K65</f>
        <v>64</v>
      </c>
      <c r="F64" s="333">
        <f>'Математика-9 2020 расклад'!K65</f>
        <v>49</v>
      </c>
      <c r="G64" s="333">
        <f>'Математика-9 2021 расклад'!K65</f>
        <v>49</v>
      </c>
      <c r="H64" s="372">
        <f>'Математика-9 2022 расклад '!K64</f>
        <v>56</v>
      </c>
      <c r="I64" s="434">
        <f>'Математика-9 2023 расклад'!K64</f>
        <v>84</v>
      </c>
      <c r="J64" s="332">
        <f>'Математика-9 2018 расклад'!L65</f>
        <v>46.000799999999998</v>
      </c>
      <c r="K64" s="333">
        <f>'Математика-9 2019 расклад'!L65</f>
        <v>40</v>
      </c>
      <c r="L64" s="333">
        <f>'Математика-9 2020 расклад'!L65</f>
        <v>3.9984000000000002</v>
      </c>
      <c r="M64" s="333">
        <f>'Математика-9 2021 расклад'!L65</f>
        <v>16.998100000000001</v>
      </c>
      <c r="N64" s="372">
        <f>'Математика-9 2022 расклад '!L64</f>
        <v>28</v>
      </c>
      <c r="O64" s="441">
        <f>'Математика-9 2023 расклад'!L64</f>
        <v>46</v>
      </c>
      <c r="P64" s="380">
        <f>'Математика-9 2018 расклад'!M65</f>
        <v>63.89</v>
      </c>
      <c r="Q64" s="334">
        <f>'Математика-9 2019 расклад'!M65</f>
        <v>62.5</v>
      </c>
      <c r="R64" s="334">
        <f>'Математика-9 2020 расклад'!M65</f>
        <v>8.16</v>
      </c>
      <c r="S64" s="334">
        <f>'Математика-9 2021 расклад'!M65</f>
        <v>34.69</v>
      </c>
      <c r="T64" s="376">
        <f>'Математика-9 2022 расклад '!M64</f>
        <v>50</v>
      </c>
      <c r="U64" s="449">
        <f>'Математика-9 2023 расклад'!M64</f>
        <v>54.761904761904759</v>
      </c>
      <c r="V64" s="332">
        <f>'Математика-9 2018 расклад'!N65</f>
        <v>2.0015999999999998</v>
      </c>
      <c r="W64" s="333">
        <f>'Математика-9 2019 расклад'!N65</f>
        <v>1.9968000000000001</v>
      </c>
      <c r="X64" s="333">
        <f>'Математика-9 2020 расклад'!N65</f>
        <v>14.998899999999999</v>
      </c>
      <c r="Y64" s="333">
        <f>'Математика-9 2021 расклад'!N65</f>
        <v>5.9976000000000003</v>
      </c>
      <c r="Z64" s="372">
        <f>'Математика-9 2022 расклад '!N64</f>
        <v>1</v>
      </c>
      <c r="AA64" s="434">
        <f>'Математика-9 2023 расклад'!N64</f>
        <v>6</v>
      </c>
      <c r="AB64" s="380">
        <f>'Математика-9 2018 расклад'!O65</f>
        <v>2.78</v>
      </c>
      <c r="AC64" s="334">
        <f>'Математика-9 2019 расклад'!O65</f>
        <v>3.12</v>
      </c>
      <c r="AD64" s="334">
        <f>'Математика-9 2020 расклад'!O65</f>
        <v>30.61</v>
      </c>
      <c r="AE64" s="335">
        <f>'Математика-9 2021 расклад'!O65</f>
        <v>12.24</v>
      </c>
      <c r="AF64" s="456">
        <f>'Математика-9 2022 расклад '!O64</f>
        <v>1.7857142857142858</v>
      </c>
      <c r="AG64" s="397">
        <f>'Математика-9 2023 расклад'!O64</f>
        <v>7.1428571428571432</v>
      </c>
    </row>
    <row r="65" spans="1:33" s="1" customFormat="1" ht="15" customHeight="1" x14ac:dyDescent="0.25">
      <c r="A65" s="23">
        <v>18</v>
      </c>
      <c r="B65" s="50">
        <v>40990</v>
      </c>
      <c r="C65" s="336" t="s">
        <v>53</v>
      </c>
      <c r="D65" s="332">
        <f>'Математика-9 2018 расклад'!K66</f>
        <v>96</v>
      </c>
      <c r="E65" s="333">
        <f>'Математика-9 2019 расклад'!K66</f>
        <v>92</v>
      </c>
      <c r="F65" s="333">
        <f>'Математика-9 2020 расклад'!K66</f>
        <v>95</v>
      </c>
      <c r="G65" s="333">
        <f>'Математика-9 2021 расклад'!K66</f>
        <v>104</v>
      </c>
      <c r="H65" s="372">
        <f>'Математика-9 2022 расклад '!K65</f>
        <v>97</v>
      </c>
      <c r="I65" s="434">
        <f>'Математика-9 2023 расклад'!K65</f>
        <v>109</v>
      </c>
      <c r="J65" s="332">
        <f>'Математика-9 2018 расклад'!L66</f>
        <v>86.995200000000011</v>
      </c>
      <c r="K65" s="333">
        <f>'Математика-9 2019 расклад'!L66</f>
        <v>84.998799999999989</v>
      </c>
      <c r="L65" s="333">
        <f>'Математика-9 2020 расклад'!L66</f>
        <v>31.995999999999999</v>
      </c>
      <c r="M65" s="333">
        <f>'Математика-9 2021 расклад'!L66</f>
        <v>69.003999999999991</v>
      </c>
      <c r="N65" s="372">
        <f>'Математика-9 2022 расклад '!L65</f>
        <v>62</v>
      </c>
      <c r="O65" s="441">
        <f>'Математика-9 2023 расклад'!L65</f>
        <v>72</v>
      </c>
      <c r="P65" s="380">
        <f>'Математика-9 2018 расклад'!M66</f>
        <v>90.62</v>
      </c>
      <c r="Q65" s="334">
        <f>'Математика-9 2019 расклад'!M66</f>
        <v>92.39</v>
      </c>
      <c r="R65" s="334">
        <f>'Математика-9 2020 расклад'!M66</f>
        <v>33.68</v>
      </c>
      <c r="S65" s="334">
        <f>'Математика-9 2021 расклад'!M66</f>
        <v>66.349999999999994</v>
      </c>
      <c r="T65" s="376">
        <f>'Математика-9 2022 расклад '!M65</f>
        <v>63.917525773195877</v>
      </c>
      <c r="U65" s="449">
        <f>'Математика-9 2023 расклад'!M65</f>
        <v>66.055045871559628</v>
      </c>
      <c r="V65" s="332">
        <f>'Математика-9 2018 расклад'!N66</f>
        <v>0</v>
      </c>
      <c r="W65" s="333">
        <f>'Математика-9 2019 расклад'!N66</f>
        <v>0</v>
      </c>
      <c r="X65" s="333">
        <f>'Математика-9 2020 расклад'!N66</f>
        <v>6.0039999999999996</v>
      </c>
      <c r="Y65" s="333">
        <f>'Математика-9 2021 расклад'!N66</f>
        <v>2.9951999999999996</v>
      </c>
      <c r="Z65" s="372">
        <f>'Математика-9 2022 расклад '!N65</f>
        <v>1.9999999999999998</v>
      </c>
      <c r="AA65" s="434">
        <f>'Математика-9 2023 расклад'!N65</f>
        <v>5</v>
      </c>
      <c r="AB65" s="380">
        <f>'Математика-9 2018 расклад'!O66</f>
        <v>0</v>
      </c>
      <c r="AC65" s="334">
        <f>'Математика-9 2019 расклад'!O66</f>
        <v>0</v>
      </c>
      <c r="AD65" s="334">
        <f>'Математика-9 2020 расклад'!O66</f>
        <v>6.32</v>
      </c>
      <c r="AE65" s="335">
        <f>'Математика-9 2021 расклад'!O66</f>
        <v>2.88</v>
      </c>
      <c r="AF65" s="456">
        <f>'Математика-9 2022 расклад '!O65</f>
        <v>2.0618556701030926</v>
      </c>
      <c r="AG65" s="397">
        <f>'Математика-9 2023 расклад'!O65</f>
        <v>4.5871559633027523</v>
      </c>
    </row>
    <row r="66" spans="1:33" s="1" customFormat="1" ht="15" customHeight="1" thickBot="1" x14ac:dyDescent="0.3">
      <c r="A66" s="24">
        <v>19</v>
      </c>
      <c r="B66" s="48">
        <v>40133</v>
      </c>
      <c r="C66" s="331" t="s">
        <v>43</v>
      </c>
      <c r="D66" s="338">
        <f>'Математика-9 2018 расклад'!K67</f>
        <v>25</v>
      </c>
      <c r="E66" s="339">
        <f>'Математика-9 2019 расклад'!K67</f>
        <v>68</v>
      </c>
      <c r="F66" s="339">
        <f>'Математика-9 2020 расклад'!K67</f>
        <v>46</v>
      </c>
      <c r="G66" s="339">
        <f>'Математика-9 2021 расклад'!K67</f>
        <v>57</v>
      </c>
      <c r="H66" s="373">
        <f>'Математика-9 2022 расклад '!K66</f>
        <v>74</v>
      </c>
      <c r="I66" s="435">
        <f>'Математика-9 2023 расклад'!K66</f>
        <v>56</v>
      </c>
      <c r="J66" s="338">
        <f>'Математика-9 2018 расклад'!L67</f>
        <v>22</v>
      </c>
      <c r="K66" s="339">
        <f>'Математика-9 2019 расклад'!L67</f>
        <v>50.000399999999999</v>
      </c>
      <c r="L66" s="339">
        <f>'Математика-9 2020 расклад'!L67</f>
        <v>8.9976000000000003</v>
      </c>
      <c r="M66" s="339">
        <f>'Математика-9 2021 расклад'!L67</f>
        <v>35.9955</v>
      </c>
      <c r="N66" s="373">
        <f>'Математика-9 2022 расклад '!L66</f>
        <v>43</v>
      </c>
      <c r="O66" s="442">
        <f>'Математика-9 2023 расклад'!L66</f>
        <v>41</v>
      </c>
      <c r="P66" s="381">
        <f>'Математика-9 2018 расклад'!M67</f>
        <v>88</v>
      </c>
      <c r="Q66" s="340">
        <f>'Математика-9 2019 расклад'!M67</f>
        <v>73.53</v>
      </c>
      <c r="R66" s="340">
        <f>'Математика-9 2020 расклад'!M67</f>
        <v>19.560000000000002</v>
      </c>
      <c r="S66" s="340">
        <f>'Математика-9 2021 расклад'!M67</f>
        <v>63.15</v>
      </c>
      <c r="T66" s="377">
        <f>'Математика-9 2022 расклад '!M66</f>
        <v>58.108108108108105</v>
      </c>
      <c r="U66" s="450">
        <f>'Математика-9 2023 расклад'!M66</f>
        <v>73.214285714285708</v>
      </c>
      <c r="V66" s="338">
        <f>'Математика-9 2018 расклад'!N67</f>
        <v>0</v>
      </c>
      <c r="W66" s="339">
        <f>'Математика-9 2019 расклад'!N67</f>
        <v>0</v>
      </c>
      <c r="X66" s="339">
        <f>'Математика-9 2020 расклад'!N67</f>
        <v>13.9978</v>
      </c>
      <c r="Y66" s="339">
        <f>'Математика-9 2021 расклад'!N67</f>
        <v>2.9981999999999998</v>
      </c>
      <c r="Z66" s="373">
        <f>'Математика-9 2022 расклад '!N66</f>
        <v>2</v>
      </c>
      <c r="AA66" s="435">
        <f>'Математика-9 2023 расклад'!N66</f>
        <v>0</v>
      </c>
      <c r="AB66" s="381">
        <f>'Математика-9 2018 расклад'!O67</f>
        <v>0</v>
      </c>
      <c r="AC66" s="340">
        <f>'Математика-9 2019 расклад'!O67</f>
        <v>0</v>
      </c>
      <c r="AD66" s="340">
        <f>'Математика-9 2020 расклад'!O67</f>
        <v>30.43</v>
      </c>
      <c r="AE66" s="341">
        <f>'Математика-9 2021 расклад'!O67</f>
        <v>5.26</v>
      </c>
      <c r="AF66" s="457">
        <f>'Математика-9 2022 расклад '!O66</f>
        <v>2.7027027027027026</v>
      </c>
      <c r="AG66" s="398">
        <f>'Математика-9 2023 расклад'!O66</f>
        <v>0</v>
      </c>
    </row>
    <row r="67" spans="1:33" s="1" customFormat="1" ht="15" customHeight="1" thickBot="1" x14ac:dyDescent="0.3">
      <c r="A67" s="35"/>
      <c r="B67" s="51"/>
      <c r="C67" s="342" t="s">
        <v>105</v>
      </c>
      <c r="D67" s="400">
        <f>'Математика-9 2018 расклад'!K68</f>
        <v>948</v>
      </c>
      <c r="E67" s="401">
        <f>'Математика-9 2019 расклад'!K68</f>
        <v>1006</v>
      </c>
      <c r="F67" s="401">
        <f>'Математика-9 2020 расклад'!K68</f>
        <v>395</v>
      </c>
      <c r="G67" s="401">
        <f>'Математика-9 2021 расклад'!K68</f>
        <v>1154</v>
      </c>
      <c r="H67" s="402">
        <f>'Математика-9 2022 расклад '!K67</f>
        <v>1294</v>
      </c>
      <c r="I67" s="433">
        <f>'Математика-9 2023 расклад'!K67</f>
        <v>1325</v>
      </c>
      <c r="J67" s="400">
        <f>'Математика-9 2018 расклад'!L68</f>
        <v>681.01049999999998</v>
      </c>
      <c r="K67" s="401">
        <f>'Математика-9 2019 расклад'!L68</f>
        <v>763.00419999999997</v>
      </c>
      <c r="L67" s="401">
        <f>'Математика-9 2020 расклад'!L68</f>
        <v>112.00190000000001</v>
      </c>
      <c r="M67" s="401">
        <f>'Математика-9 2021 расклад'!L68</f>
        <v>492.97270000000003</v>
      </c>
      <c r="N67" s="402">
        <f>'Математика-9 2022 расклад '!L67</f>
        <v>697</v>
      </c>
      <c r="O67" s="440">
        <f>'Математика-9 2023 расклад'!L67</f>
        <v>813</v>
      </c>
      <c r="P67" s="405">
        <f>'Математика-9 2018 расклад'!M68</f>
        <v>69.714285714285708</v>
      </c>
      <c r="Q67" s="403">
        <f>'Математика-9 2019 расклад'!M68</f>
        <v>74.156153846153842</v>
      </c>
      <c r="R67" s="403">
        <f>'Математика-9 2020 расклад'!M68</f>
        <v>29.650000000000002</v>
      </c>
      <c r="S67" s="403">
        <f>'Математика-9 2021 расклад'!M68</f>
        <v>40.306153846153848</v>
      </c>
      <c r="T67" s="404">
        <f>'Математика-9 2022 расклад '!M67</f>
        <v>53.132737036165132</v>
      </c>
      <c r="U67" s="448">
        <f>'Математика-9 2023 расклад'!M67</f>
        <v>61.358490566037737</v>
      </c>
      <c r="V67" s="400">
        <f>'Математика-9 2018 расклад'!N68</f>
        <v>10.006400000000001</v>
      </c>
      <c r="W67" s="401">
        <f>'Математика-9 2019 расклад'!N68</f>
        <v>6.001199999999999</v>
      </c>
      <c r="X67" s="401">
        <f>'Математика-9 2020 расклад'!N68</f>
        <v>47.996600000000001</v>
      </c>
      <c r="Y67" s="401">
        <f>'Математика-9 2021 расклад'!N68</f>
        <v>39.013400000000004</v>
      </c>
      <c r="Z67" s="402">
        <f>'Математика-9 2022 расклад '!N67</f>
        <v>7</v>
      </c>
      <c r="AA67" s="433">
        <f>'Математика-9 2023 расклад'!N67</f>
        <v>23</v>
      </c>
      <c r="AB67" s="405">
        <f>'Математика-9 2018 расклад'!O68</f>
        <v>1.1221428571428573</v>
      </c>
      <c r="AC67" s="403">
        <f>'Математика-9 2019 расклад'!O68</f>
        <v>0.74999999999999989</v>
      </c>
      <c r="AD67" s="403">
        <f>'Математика-9 2020 расклад'!O68</f>
        <v>11.613333333333335</v>
      </c>
      <c r="AE67" s="406">
        <f>'Математика-9 2021 расклад'!O68</f>
        <v>4.491538461538461</v>
      </c>
      <c r="AF67" s="454">
        <f>'Математика-9 2022 расклад '!O67</f>
        <v>0.57148829641039356</v>
      </c>
      <c r="AG67" s="407">
        <f>'Математика-9 2023 расклад'!O67</f>
        <v>1.7358490566037736</v>
      </c>
    </row>
    <row r="68" spans="1:33" s="1" customFormat="1" ht="15" customHeight="1" x14ac:dyDescent="0.25">
      <c r="A68" s="16">
        <v>1</v>
      </c>
      <c r="B68" s="48">
        <v>50040</v>
      </c>
      <c r="C68" s="331" t="s">
        <v>54</v>
      </c>
      <c r="D68" s="327">
        <f>'Математика-9 2018 расклад'!K69</f>
        <v>98</v>
      </c>
      <c r="E68" s="328">
        <f>'Математика-9 2019 расклад'!K69</f>
        <v>83</v>
      </c>
      <c r="F68" s="328">
        <f>'Математика-9 2020 расклад'!K69</f>
        <v>60</v>
      </c>
      <c r="G68" s="328">
        <f>'Математика-9 2021 расклад'!K69</f>
        <v>74</v>
      </c>
      <c r="H68" s="374">
        <f>'Математика-9 2022 расклад '!K68</f>
        <v>79</v>
      </c>
      <c r="I68" s="436">
        <f>'Математика-9 2023 расклад'!K68</f>
        <v>76</v>
      </c>
      <c r="J68" s="327">
        <f>'Математика-9 2018 расклад'!L69</f>
        <v>86.004800000000017</v>
      </c>
      <c r="K68" s="328">
        <f>'Математика-9 2019 расклад'!L69</f>
        <v>70.998199999999997</v>
      </c>
      <c r="L68" s="328">
        <f>'Математика-9 2020 расклад'!L69</f>
        <v>28.002000000000002</v>
      </c>
      <c r="M68" s="328">
        <f>'Математика-9 2021 расклад'!L69</f>
        <v>32.996600000000001</v>
      </c>
      <c r="N68" s="374">
        <f>'Математика-9 2022 расклад '!L68</f>
        <v>56.999999999999993</v>
      </c>
      <c r="O68" s="443">
        <f>'Математика-9 2023 расклад'!L68</f>
        <v>56</v>
      </c>
      <c r="P68" s="382">
        <f>'Математика-9 2018 расклад'!M69</f>
        <v>87.76</v>
      </c>
      <c r="Q68" s="329">
        <f>'Математика-9 2019 расклад'!M69</f>
        <v>85.539999999999992</v>
      </c>
      <c r="R68" s="329">
        <f>'Математика-9 2020 расклад'!M69</f>
        <v>46.67</v>
      </c>
      <c r="S68" s="329">
        <f>'Математика-9 2021 расклад'!M69</f>
        <v>44.589999999999996</v>
      </c>
      <c r="T68" s="378">
        <f>'Математика-9 2022 расклад '!M68</f>
        <v>72.151898734177209</v>
      </c>
      <c r="U68" s="451">
        <f>'Математика-9 2023 расклад'!M68</f>
        <v>73.684210526315795</v>
      </c>
      <c r="V68" s="327">
        <f>'Математика-9 2018 расклад'!N69</f>
        <v>0</v>
      </c>
      <c r="W68" s="328">
        <f>'Математика-9 2019 расклад'!N69</f>
        <v>0</v>
      </c>
      <c r="X68" s="328">
        <f>'Математика-9 2020 расклад'!N69</f>
        <v>0</v>
      </c>
      <c r="Y68" s="328">
        <f>'Математика-9 2021 расклад'!N69</f>
        <v>0</v>
      </c>
      <c r="Z68" s="374">
        <f>'Математика-9 2022 расклад '!N68</f>
        <v>0</v>
      </c>
      <c r="AA68" s="436">
        <f>'Математика-9 2023 расклад'!N68</f>
        <v>0</v>
      </c>
      <c r="AB68" s="382">
        <f>'Математика-9 2018 расклад'!O69</f>
        <v>0</v>
      </c>
      <c r="AC68" s="329">
        <f>'Математика-9 2019 расклад'!O69</f>
        <v>0</v>
      </c>
      <c r="AD68" s="329">
        <f>'Математика-9 2020 расклад'!O69</f>
        <v>0</v>
      </c>
      <c r="AE68" s="330">
        <f>'Математика-9 2021 расклад'!O69</f>
        <v>0</v>
      </c>
      <c r="AF68" s="455">
        <f>'Математика-9 2022 расклад '!O68</f>
        <v>0</v>
      </c>
      <c r="AG68" s="396">
        <f>'Математика-9 2023 расклад'!O68</f>
        <v>0</v>
      </c>
    </row>
    <row r="69" spans="1:33" s="1" customFormat="1" ht="15" customHeight="1" x14ac:dyDescent="0.25">
      <c r="A69" s="11">
        <v>2</v>
      </c>
      <c r="B69" s="48">
        <v>50003</v>
      </c>
      <c r="C69" s="331" t="s">
        <v>97</v>
      </c>
      <c r="D69" s="332">
        <f>'Математика-9 2018 расклад'!K70</f>
        <v>99</v>
      </c>
      <c r="E69" s="333">
        <f>'Математика-9 2019 расклад'!K70</f>
        <v>119</v>
      </c>
      <c r="F69" s="333">
        <f>'Математика-9 2020 расклад'!K70</f>
        <v>69</v>
      </c>
      <c r="G69" s="333">
        <f>'Математика-9 2021 расклад'!K70</f>
        <v>88</v>
      </c>
      <c r="H69" s="372">
        <f>'Математика-9 2022 расклад '!K69</f>
        <v>74</v>
      </c>
      <c r="I69" s="434">
        <f>'Математика-9 2023 расклад'!K69</f>
        <v>108</v>
      </c>
      <c r="J69" s="332">
        <f>'Математика-9 2018 расклад'!L70</f>
        <v>90.000900000000001</v>
      </c>
      <c r="K69" s="333">
        <f>'Математика-9 2019 расклад'!L70</f>
        <v>92.998500000000007</v>
      </c>
      <c r="L69" s="333">
        <f>'Математика-9 2020 расклад'!L70</f>
        <v>12.999600000000001</v>
      </c>
      <c r="M69" s="333">
        <f>'Математика-9 2021 расклад'!L70</f>
        <v>66.994399999999999</v>
      </c>
      <c r="N69" s="372">
        <f>'Математика-9 2022 расклад '!L69</f>
        <v>44</v>
      </c>
      <c r="O69" s="441">
        <f>'Математика-9 2023 расклад'!L69</f>
        <v>82</v>
      </c>
      <c r="P69" s="380">
        <f>'Математика-9 2018 расклад'!M70</f>
        <v>90.91</v>
      </c>
      <c r="Q69" s="334">
        <f>'Математика-9 2019 расклад'!M70</f>
        <v>78.150000000000006</v>
      </c>
      <c r="R69" s="334">
        <f>'Математика-9 2020 расклад'!M70</f>
        <v>18.84</v>
      </c>
      <c r="S69" s="334">
        <f>'Математика-9 2021 расклад'!M70</f>
        <v>76.13</v>
      </c>
      <c r="T69" s="376">
        <f>'Математика-9 2022 расклад '!M69</f>
        <v>59.45945945945946</v>
      </c>
      <c r="U69" s="449">
        <f>'Математика-9 2023 расклад'!M69</f>
        <v>75.925925925925924</v>
      </c>
      <c r="V69" s="332">
        <f>'Математика-9 2018 расклад'!N70</f>
        <v>0</v>
      </c>
      <c r="W69" s="333">
        <f>'Математика-9 2019 расклад'!N70</f>
        <v>0</v>
      </c>
      <c r="X69" s="333">
        <f>'Математика-9 2020 расклад'!N70</f>
        <v>17.0016</v>
      </c>
      <c r="Y69" s="333">
        <f>'Математика-9 2021 расклад'!N70</f>
        <v>1.0031999999999999</v>
      </c>
      <c r="Z69" s="372">
        <f>'Математика-9 2022 расклад '!N69</f>
        <v>1</v>
      </c>
      <c r="AA69" s="434">
        <f>'Математика-9 2023 расклад'!N69</f>
        <v>0</v>
      </c>
      <c r="AB69" s="380">
        <f>'Математика-9 2018 расклад'!O70</f>
        <v>0</v>
      </c>
      <c r="AC69" s="334">
        <f>'Математика-9 2019 расклад'!O70</f>
        <v>0</v>
      </c>
      <c r="AD69" s="334">
        <f>'Математика-9 2020 расклад'!O70</f>
        <v>24.64</v>
      </c>
      <c r="AE69" s="335">
        <f>'Математика-9 2021 расклад'!O70</f>
        <v>1.1399999999999999</v>
      </c>
      <c r="AF69" s="456">
        <f>'Математика-9 2022 расклад '!O69</f>
        <v>1.3513513513513513</v>
      </c>
      <c r="AG69" s="397">
        <f>'Математика-9 2023 расклад'!O69</f>
        <v>0</v>
      </c>
    </row>
    <row r="70" spans="1:33" s="1" customFormat="1" ht="15" customHeight="1" x14ac:dyDescent="0.25">
      <c r="A70" s="11">
        <v>3</v>
      </c>
      <c r="B70" s="48">
        <v>50060</v>
      </c>
      <c r="C70" s="331" t="s">
        <v>56</v>
      </c>
      <c r="D70" s="332">
        <f>'Математика-9 2018 расклад'!K71</f>
        <v>73</v>
      </c>
      <c r="E70" s="333">
        <f>'Математика-9 2019 расклад'!K71</f>
        <v>57</v>
      </c>
      <c r="F70" s="333" t="s">
        <v>139</v>
      </c>
      <c r="G70" s="333">
        <f>'Математика-9 2021 расклад'!K71</f>
        <v>126</v>
      </c>
      <c r="H70" s="372">
        <f>'Математика-9 2022 расклад '!K70</f>
        <v>136</v>
      </c>
      <c r="I70" s="434">
        <f>'Математика-9 2023 расклад'!K70</f>
        <v>106</v>
      </c>
      <c r="J70" s="332">
        <f>'Математика-9 2018 расклад'!L71</f>
        <v>61.998900000000006</v>
      </c>
      <c r="K70" s="333">
        <f>'Математика-9 2019 расклад'!L71</f>
        <v>40.002600000000001</v>
      </c>
      <c r="L70" s="333" t="s">
        <v>139</v>
      </c>
      <c r="M70" s="333">
        <f>'Математика-9 2021 расклад'!L71</f>
        <v>50.992200000000004</v>
      </c>
      <c r="N70" s="372">
        <f>'Математика-9 2022 расклад '!L70</f>
        <v>74.999999999999986</v>
      </c>
      <c r="O70" s="441">
        <f>'Математика-9 2023 расклад'!L70</f>
        <v>71</v>
      </c>
      <c r="P70" s="380">
        <f>'Математика-9 2018 расклад'!M71</f>
        <v>84.93</v>
      </c>
      <c r="Q70" s="334">
        <f>'Математика-9 2019 расклад'!M71</f>
        <v>70.180000000000007</v>
      </c>
      <c r="R70" s="334" t="s">
        <v>139</v>
      </c>
      <c r="S70" s="334">
        <f>'Математика-9 2021 расклад'!M71</f>
        <v>40.47</v>
      </c>
      <c r="T70" s="376">
        <f>'Математика-9 2022 расклад '!M70</f>
        <v>55.147058823529406</v>
      </c>
      <c r="U70" s="449">
        <f>'Математика-9 2023 расклад'!M70</f>
        <v>66.981132075471692</v>
      </c>
      <c r="V70" s="332">
        <f>'Математика-9 2018 расклад'!N71</f>
        <v>0</v>
      </c>
      <c r="W70" s="333">
        <f>'Математика-9 2019 расклад'!N71</f>
        <v>0</v>
      </c>
      <c r="X70" s="333" t="s">
        <v>139</v>
      </c>
      <c r="Y70" s="333">
        <f>'Математика-9 2021 расклад'!N71</f>
        <v>0</v>
      </c>
      <c r="Z70" s="372">
        <f>'Математика-9 2022 расклад '!N70</f>
        <v>0</v>
      </c>
      <c r="AA70" s="434">
        <f>'Математика-9 2023 расклад'!N70</f>
        <v>0</v>
      </c>
      <c r="AB70" s="380">
        <f>'Математика-9 2018 расклад'!O71</f>
        <v>0</v>
      </c>
      <c r="AC70" s="334">
        <f>'Математика-9 2019 расклад'!O71</f>
        <v>0</v>
      </c>
      <c r="AD70" s="334" t="s">
        <v>139</v>
      </c>
      <c r="AE70" s="335">
        <f>'Математика-9 2021 расклад'!O71</f>
        <v>0</v>
      </c>
      <c r="AF70" s="456">
        <f>'Математика-9 2022 расклад '!O70</f>
        <v>0</v>
      </c>
      <c r="AG70" s="397">
        <f>'Математика-9 2023 расклад'!O70</f>
        <v>0</v>
      </c>
    </row>
    <row r="71" spans="1:33" s="1" customFormat="1" ht="15" customHeight="1" x14ac:dyDescent="0.25">
      <c r="A71" s="11">
        <v>4</v>
      </c>
      <c r="B71" s="54">
        <v>50170</v>
      </c>
      <c r="C71" s="331" t="s">
        <v>57</v>
      </c>
      <c r="D71" s="332">
        <f>'Математика-9 2018 расклад'!K72</f>
        <v>43</v>
      </c>
      <c r="E71" s="333">
        <f>'Математика-9 2019 расклад'!K72</f>
        <v>47</v>
      </c>
      <c r="F71" s="333" t="s">
        <v>139</v>
      </c>
      <c r="G71" s="333">
        <f>'Математика-9 2021 расклад'!K72</f>
        <v>51</v>
      </c>
      <c r="H71" s="372">
        <f>'Математика-9 2022 расклад '!K71</f>
        <v>74</v>
      </c>
      <c r="I71" s="434">
        <f>'Математика-9 2023 расклад'!K71</f>
        <v>56</v>
      </c>
      <c r="J71" s="332">
        <f>'Математика-9 2018 расклад'!L72</f>
        <v>24.002600000000001</v>
      </c>
      <c r="K71" s="333">
        <f>'Математика-9 2019 расклад'!L72</f>
        <v>37.003100000000003</v>
      </c>
      <c r="L71" s="333" t="s">
        <v>139</v>
      </c>
      <c r="M71" s="333">
        <f>'Математика-9 2021 расклад'!L72</f>
        <v>7.0023</v>
      </c>
      <c r="N71" s="372">
        <f>'Математика-9 2022 расклад '!L71</f>
        <v>30.999999999999996</v>
      </c>
      <c r="O71" s="441">
        <f>'Математика-9 2023 расклад'!L71</f>
        <v>30</v>
      </c>
      <c r="P71" s="380">
        <f>'Математика-9 2018 расклад'!M72</f>
        <v>55.82</v>
      </c>
      <c r="Q71" s="334">
        <f>'Математика-9 2019 расклад'!M72</f>
        <v>78.73</v>
      </c>
      <c r="R71" s="334" t="s">
        <v>139</v>
      </c>
      <c r="S71" s="334">
        <f>'Математика-9 2021 расклад'!M72</f>
        <v>13.73</v>
      </c>
      <c r="T71" s="376">
        <f>'Математика-9 2022 расклад '!M71</f>
        <v>41.891891891891888</v>
      </c>
      <c r="U71" s="449">
        <f>'Математика-9 2023 расклад'!M71</f>
        <v>53.571428571428569</v>
      </c>
      <c r="V71" s="332">
        <f>'Математика-9 2018 расклад'!N72</f>
        <v>0</v>
      </c>
      <c r="W71" s="333">
        <f>'Математика-9 2019 расклад'!N72</f>
        <v>0</v>
      </c>
      <c r="X71" s="333" t="s">
        <v>139</v>
      </c>
      <c r="Y71" s="333">
        <f>'Математика-9 2021 расклад'!N72</f>
        <v>1.9991999999999999</v>
      </c>
      <c r="Z71" s="372">
        <f>'Математика-9 2022 расклад '!N71</f>
        <v>0</v>
      </c>
      <c r="AA71" s="434">
        <f>'Математика-9 2023 расклад'!N71</f>
        <v>0</v>
      </c>
      <c r="AB71" s="380">
        <f>'Математика-9 2018 расклад'!O72</f>
        <v>0</v>
      </c>
      <c r="AC71" s="334">
        <f>'Математика-9 2019 расклад'!O72</f>
        <v>0</v>
      </c>
      <c r="AD71" s="334" t="s">
        <v>139</v>
      </c>
      <c r="AE71" s="335">
        <f>'Математика-9 2021 расклад'!O72</f>
        <v>3.92</v>
      </c>
      <c r="AF71" s="456">
        <f>'Математика-9 2022 расклад '!O71</f>
        <v>0</v>
      </c>
      <c r="AG71" s="397">
        <f>'Математика-9 2023 расклад'!O71</f>
        <v>0</v>
      </c>
    </row>
    <row r="72" spans="1:33" s="1" customFormat="1" ht="15" customHeight="1" x14ac:dyDescent="0.25">
      <c r="A72" s="11">
        <v>5</v>
      </c>
      <c r="B72" s="48">
        <v>50230</v>
      </c>
      <c r="C72" s="331" t="s">
        <v>58</v>
      </c>
      <c r="D72" s="332">
        <f>'Математика-9 2018 расклад'!K73</f>
        <v>68</v>
      </c>
      <c r="E72" s="333">
        <f>'Математика-9 2019 расклад'!K73</f>
        <v>93</v>
      </c>
      <c r="F72" s="333">
        <f>'Математика-9 2020 расклад'!K73</f>
        <v>60</v>
      </c>
      <c r="G72" s="333">
        <f>'Математика-9 2021 расклад'!K73</f>
        <v>73</v>
      </c>
      <c r="H72" s="372">
        <f>'Математика-9 2022 расклад '!K72</f>
        <v>76</v>
      </c>
      <c r="I72" s="434">
        <f>'Математика-9 2023 расклад'!K72</f>
        <v>63</v>
      </c>
      <c r="J72" s="332">
        <f>'Математика-9 2018 расклад'!L73</f>
        <v>56.997599999999991</v>
      </c>
      <c r="K72" s="333">
        <f>'Математика-9 2019 расклад'!L73</f>
        <v>79.998599999999996</v>
      </c>
      <c r="L72" s="333">
        <f>'Математика-9 2020 расклад'!L73</f>
        <v>7.9979999999999993</v>
      </c>
      <c r="M72" s="333">
        <f>'Математика-9 2021 расклад'!L73</f>
        <v>36.996400000000001</v>
      </c>
      <c r="N72" s="372">
        <f>'Математика-9 2022 расклад '!L72</f>
        <v>51</v>
      </c>
      <c r="O72" s="441">
        <f>'Математика-9 2023 расклад'!L72</f>
        <v>42</v>
      </c>
      <c r="P72" s="380">
        <f>'Математика-9 2018 расклад'!M73</f>
        <v>83.82</v>
      </c>
      <c r="Q72" s="334">
        <f>'Математика-9 2019 расклад'!M73</f>
        <v>86.02</v>
      </c>
      <c r="R72" s="334">
        <f>'Математика-9 2020 расклад'!M73</f>
        <v>13.33</v>
      </c>
      <c r="S72" s="334">
        <f>'Математика-9 2021 расклад'!M73</f>
        <v>50.68</v>
      </c>
      <c r="T72" s="376">
        <f>'Математика-9 2022 расклад '!M72</f>
        <v>67.10526315789474</v>
      </c>
      <c r="U72" s="449">
        <f>'Математика-9 2023 расклад'!M72</f>
        <v>66.666666666666671</v>
      </c>
      <c r="V72" s="332">
        <f>'Математика-9 2018 расклад'!N73</f>
        <v>0</v>
      </c>
      <c r="W72" s="333">
        <f>'Математика-9 2019 расклад'!N73</f>
        <v>0</v>
      </c>
      <c r="X72" s="333">
        <f>'Математика-9 2020 расклад'!N73</f>
        <v>4.9980000000000002</v>
      </c>
      <c r="Y72" s="333">
        <f>'Математика-9 2021 расклад'!N73</f>
        <v>0</v>
      </c>
      <c r="Z72" s="372">
        <f>'Математика-9 2022 расклад '!N72</f>
        <v>1</v>
      </c>
      <c r="AA72" s="434">
        <f>'Математика-9 2023 расклад'!N72</f>
        <v>0</v>
      </c>
      <c r="AB72" s="380">
        <f>'Математика-9 2018 расклад'!O73</f>
        <v>0</v>
      </c>
      <c r="AC72" s="334">
        <f>'Математика-9 2019 расклад'!O73</f>
        <v>0</v>
      </c>
      <c r="AD72" s="334">
        <f>'Математика-9 2020 расклад'!O73</f>
        <v>8.33</v>
      </c>
      <c r="AE72" s="335">
        <f>'Математика-9 2021 расклад'!O73</f>
        <v>0</v>
      </c>
      <c r="AF72" s="456">
        <f>'Математика-9 2022 расклад '!O72</f>
        <v>1.3157894736842106</v>
      </c>
      <c r="AG72" s="397">
        <f>'Математика-9 2023 расклад'!O72</f>
        <v>0</v>
      </c>
    </row>
    <row r="73" spans="1:33" s="1" customFormat="1" ht="15" customHeight="1" x14ac:dyDescent="0.25">
      <c r="A73" s="11">
        <v>6</v>
      </c>
      <c r="B73" s="48">
        <v>50340</v>
      </c>
      <c r="C73" s="331" t="s">
        <v>59</v>
      </c>
      <c r="D73" s="332">
        <f>'Математика-9 2018 расклад'!K74</f>
        <v>70</v>
      </c>
      <c r="E73" s="333">
        <f>'Математика-9 2019 расклад'!K74</f>
        <v>61</v>
      </c>
      <c r="F73" s="333" t="s">
        <v>139</v>
      </c>
      <c r="G73" s="333">
        <f>'Математика-9 2021 расклад'!K74</f>
        <v>62</v>
      </c>
      <c r="H73" s="372">
        <f>'Математика-9 2022 расклад '!K73</f>
        <v>71</v>
      </c>
      <c r="I73" s="434">
        <f>'Математика-9 2023 расклад'!K73</f>
        <v>82</v>
      </c>
      <c r="J73" s="332">
        <f>'Математика-9 2018 расклад'!L74</f>
        <v>29.000999999999998</v>
      </c>
      <c r="K73" s="333">
        <f>'Математика-9 2019 расклад'!L74</f>
        <v>41.998499999999993</v>
      </c>
      <c r="L73" s="333" t="s">
        <v>139</v>
      </c>
      <c r="M73" s="333">
        <f>'Математика-9 2021 расклад'!L74</f>
        <v>14.9978</v>
      </c>
      <c r="N73" s="372">
        <f>'Математика-9 2022 расклад '!L73</f>
        <v>40</v>
      </c>
      <c r="O73" s="441">
        <f>'Математика-9 2023 расклад'!L73</f>
        <v>52</v>
      </c>
      <c r="P73" s="380">
        <f>'Математика-9 2018 расклад'!M74</f>
        <v>41.43</v>
      </c>
      <c r="Q73" s="334">
        <f>'Математика-9 2019 расклад'!M74</f>
        <v>68.849999999999994</v>
      </c>
      <c r="R73" s="334" t="s">
        <v>139</v>
      </c>
      <c r="S73" s="334">
        <f>'Математика-9 2021 расклад'!M74</f>
        <v>24.19</v>
      </c>
      <c r="T73" s="376">
        <f>'Математика-9 2022 расклад '!M73</f>
        <v>56.338028169014088</v>
      </c>
      <c r="U73" s="449">
        <f>'Математика-9 2023 расклад'!M73</f>
        <v>63.414634146341463</v>
      </c>
      <c r="V73" s="332">
        <f>'Математика-9 2018 расклад'!N74</f>
        <v>3.0030000000000001</v>
      </c>
      <c r="W73" s="333">
        <f>'Математика-9 2019 расклад'!N74</f>
        <v>2.0007999999999999</v>
      </c>
      <c r="X73" s="333" t="s">
        <v>139</v>
      </c>
      <c r="Y73" s="333">
        <f>'Математика-9 2021 расклад'!N74</f>
        <v>13.001399999999999</v>
      </c>
      <c r="Z73" s="372">
        <f>'Математика-9 2022 расклад '!N73</f>
        <v>1</v>
      </c>
      <c r="AA73" s="434">
        <f>'Математика-9 2023 расклад'!N73</f>
        <v>1</v>
      </c>
      <c r="AB73" s="380">
        <f>'Математика-9 2018 расклад'!O74</f>
        <v>4.29</v>
      </c>
      <c r="AC73" s="334">
        <f>'Математика-9 2019 расклад'!O74</f>
        <v>3.28</v>
      </c>
      <c r="AD73" s="334" t="s">
        <v>139</v>
      </c>
      <c r="AE73" s="335">
        <f>'Математика-9 2021 расклад'!O74</f>
        <v>20.97</v>
      </c>
      <c r="AF73" s="456">
        <f>'Математика-9 2022 расклад '!O73</f>
        <v>1.408450704225352</v>
      </c>
      <c r="AG73" s="397">
        <f>'Математика-9 2023 расклад'!O73</f>
        <v>1.2195121951219512</v>
      </c>
    </row>
    <row r="74" spans="1:33" s="1" customFormat="1" ht="15" customHeight="1" x14ac:dyDescent="0.25">
      <c r="A74" s="11">
        <v>7</v>
      </c>
      <c r="B74" s="48">
        <v>50420</v>
      </c>
      <c r="C74" s="331" t="s">
        <v>60</v>
      </c>
      <c r="D74" s="332">
        <f>'Математика-9 2018 расклад'!K75</f>
        <v>46</v>
      </c>
      <c r="E74" s="333">
        <f>'Математика-9 2019 расклад'!K75</f>
        <v>70</v>
      </c>
      <c r="F74" s="333" t="s">
        <v>139</v>
      </c>
      <c r="G74" s="333">
        <f>'Математика-9 2021 расклад'!K75</f>
        <v>70</v>
      </c>
      <c r="H74" s="372">
        <f>'Математика-9 2022 расклад '!K74</f>
        <v>55</v>
      </c>
      <c r="I74" s="434">
        <f>'Математика-9 2023 расклад'!K74</f>
        <v>97</v>
      </c>
      <c r="J74" s="332">
        <f>'Математика-9 2018 расклад'!L75</f>
        <v>36.997800000000005</v>
      </c>
      <c r="K74" s="333">
        <f>'Математика-9 2019 расклад'!L75</f>
        <v>54.005000000000003</v>
      </c>
      <c r="L74" s="333" t="s">
        <v>139</v>
      </c>
      <c r="M74" s="333">
        <f>'Математика-9 2021 расклад'!L75</f>
        <v>25.998000000000001</v>
      </c>
      <c r="N74" s="372">
        <f>'Математика-9 2022 расклад '!L74</f>
        <v>28</v>
      </c>
      <c r="O74" s="441">
        <f>'Математика-9 2023 расклад'!L74</f>
        <v>58</v>
      </c>
      <c r="P74" s="380">
        <f>'Математика-9 2018 расклад'!M75</f>
        <v>80.430000000000007</v>
      </c>
      <c r="Q74" s="334">
        <f>'Математика-9 2019 расклад'!M75</f>
        <v>77.150000000000006</v>
      </c>
      <c r="R74" s="334" t="s">
        <v>139</v>
      </c>
      <c r="S74" s="334">
        <f>'Математика-9 2021 расклад'!M75</f>
        <v>37.14</v>
      </c>
      <c r="T74" s="376">
        <f>'Математика-9 2022 расклад '!M74</f>
        <v>50.909090909090907</v>
      </c>
      <c r="U74" s="449">
        <f>'Математика-9 2023 расклад'!M74</f>
        <v>59.793814432989691</v>
      </c>
      <c r="V74" s="332">
        <f>'Математика-9 2018 расклад'!N75</f>
        <v>0</v>
      </c>
      <c r="W74" s="333">
        <f>'Математика-9 2019 расклад'!N75</f>
        <v>0</v>
      </c>
      <c r="X74" s="333" t="s">
        <v>139</v>
      </c>
      <c r="Y74" s="333">
        <f>'Математика-9 2021 расклад'!N75</f>
        <v>2.0019999999999998</v>
      </c>
      <c r="Z74" s="372">
        <f>'Математика-9 2022 расклад '!N74</f>
        <v>0</v>
      </c>
      <c r="AA74" s="434">
        <f>'Математика-9 2023 расклад'!N74</f>
        <v>0</v>
      </c>
      <c r="AB74" s="380">
        <f>'Математика-9 2018 расклад'!O75</f>
        <v>0</v>
      </c>
      <c r="AC74" s="334">
        <f>'Математика-9 2019 расклад'!O75</f>
        <v>0</v>
      </c>
      <c r="AD74" s="334" t="s">
        <v>139</v>
      </c>
      <c r="AE74" s="335">
        <f>'Математика-9 2021 расклад'!O75</f>
        <v>2.86</v>
      </c>
      <c r="AF74" s="456">
        <f>'Математика-9 2022 расклад '!O74</f>
        <v>0</v>
      </c>
      <c r="AG74" s="397">
        <f>'Математика-9 2023 расклад'!O74</f>
        <v>0</v>
      </c>
    </row>
    <row r="75" spans="1:33" s="1" customFormat="1" ht="15" customHeight="1" x14ac:dyDescent="0.25">
      <c r="A75" s="11">
        <v>8</v>
      </c>
      <c r="B75" s="48">
        <v>50450</v>
      </c>
      <c r="C75" s="331" t="s">
        <v>61</v>
      </c>
      <c r="D75" s="332">
        <f>'Математика-9 2018 расклад'!K76</f>
        <v>68</v>
      </c>
      <c r="E75" s="333">
        <f>'Математика-9 2019 расклад'!K76</f>
        <v>84</v>
      </c>
      <c r="F75" s="333">
        <f>'Математика-9 2020 расклад'!K76</f>
        <v>85</v>
      </c>
      <c r="G75" s="333">
        <f>'Математика-9 2021 расклад'!K76</f>
        <v>101</v>
      </c>
      <c r="H75" s="372">
        <f>'Математика-9 2022 расклад '!K75</f>
        <v>83</v>
      </c>
      <c r="I75" s="434">
        <f>'Математика-9 2023 расклад'!K75</f>
        <v>78</v>
      </c>
      <c r="J75" s="332">
        <f>'Математика-9 2018 расклад'!L76</f>
        <v>33.000399999999999</v>
      </c>
      <c r="K75" s="333">
        <f>'Математика-9 2019 расклад'!L76</f>
        <v>63.999600000000001</v>
      </c>
      <c r="L75" s="333">
        <f>'Математика-9 2020 расклад'!L76</f>
        <v>15.002499999999998</v>
      </c>
      <c r="M75" s="333">
        <f>'Математика-9 2021 расклад'!L76</f>
        <v>41.99580000000001</v>
      </c>
      <c r="N75" s="372">
        <f>'Математика-9 2022 расклад '!L75</f>
        <v>50</v>
      </c>
      <c r="O75" s="441">
        <f>'Математика-9 2023 расклад'!L75</f>
        <v>39</v>
      </c>
      <c r="P75" s="380">
        <f>'Математика-9 2018 расклад'!M76</f>
        <v>48.53</v>
      </c>
      <c r="Q75" s="334">
        <f>'Математика-9 2019 расклад'!M76</f>
        <v>76.19</v>
      </c>
      <c r="R75" s="334">
        <f>'Математика-9 2020 расклад'!M76</f>
        <v>17.649999999999999</v>
      </c>
      <c r="S75" s="334">
        <f>'Математика-9 2021 расклад'!M76</f>
        <v>41.580000000000005</v>
      </c>
      <c r="T75" s="376">
        <f>'Математика-9 2022 расклад '!M75</f>
        <v>60.24096385542169</v>
      </c>
      <c r="U75" s="449">
        <f>'Математика-9 2023 расклад'!M75</f>
        <v>50</v>
      </c>
      <c r="V75" s="332">
        <f>'Математика-9 2018 расклад'!N76</f>
        <v>0</v>
      </c>
      <c r="W75" s="333">
        <f>'Математика-9 2019 расклад'!N76</f>
        <v>0</v>
      </c>
      <c r="X75" s="333">
        <f>'Математика-9 2020 расклад'!N76</f>
        <v>7.9984999999999999</v>
      </c>
      <c r="Y75" s="333">
        <f>'Математика-9 2021 расклад'!N76</f>
        <v>1.9997999999999998</v>
      </c>
      <c r="Z75" s="372">
        <f>'Математика-9 2022 расклад '!N75</f>
        <v>1.0000000000000002</v>
      </c>
      <c r="AA75" s="434">
        <f>'Математика-9 2023 расклад'!N75</f>
        <v>2</v>
      </c>
      <c r="AB75" s="380">
        <f>'Математика-9 2018 расклад'!O76</f>
        <v>0</v>
      </c>
      <c r="AC75" s="334">
        <f>'Математика-9 2019 расклад'!O76</f>
        <v>0</v>
      </c>
      <c r="AD75" s="334">
        <f>'Математика-9 2020 расклад'!O76</f>
        <v>9.41</v>
      </c>
      <c r="AE75" s="335">
        <f>'Математика-9 2021 расклад'!O76</f>
        <v>1.98</v>
      </c>
      <c r="AF75" s="456">
        <f>'Математика-9 2022 расклад '!O75</f>
        <v>1.2048192771084338</v>
      </c>
      <c r="AG75" s="397">
        <f>'Математика-9 2023 расклад'!O75</f>
        <v>2.5641025641025643</v>
      </c>
    </row>
    <row r="76" spans="1:33" s="1" customFormat="1" ht="15" customHeight="1" x14ac:dyDescent="0.25">
      <c r="A76" s="11">
        <v>9</v>
      </c>
      <c r="B76" s="48">
        <v>50620</v>
      </c>
      <c r="C76" s="331" t="s">
        <v>62</v>
      </c>
      <c r="D76" s="332">
        <f>'Математика-9 2018 расклад'!K77</f>
        <v>49</v>
      </c>
      <c r="E76" s="333">
        <f>'Математика-9 2019 расклад'!K77</f>
        <v>46</v>
      </c>
      <c r="F76" s="333">
        <f>'Математика-9 2020 расклад'!K77</f>
        <v>53</v>
      </c>
      <c r="G76" s="333">
        <f>'Математика-9 2021 расклад'!K77</f>
        <v>69</v>
      </c>
      <c r="H76" s="372">
        <f>'Математика-9 2022 расклад '!K76</f>
        <v>58</v>
      </c>
      <c r="I76" s="434">
        <f>'Математика-9 2023 расклад'!K76</f>
        <v>74</v>
      </c>
      <c r="J76" s="332">
        <f>'Математика-9 2018 расклад'!L77</f>
        <v>28.998199999999997</v>
      </c>
      <c r="K76" s="333">
        <f>'Математика-9 2019 расклад'!L77</f>
        <v>22.001799999999999</v>
      </c>
      <c r="L76" s="333">
        <f>'Математика-9 2020 расклад'!L77</f>
        <v>26.001800000000003</v>
      </c>
      <c r="M76" s="333">
        <f>'Математика-9 2021 расклад'!L77</f>
        <v>14.0001</v>
      </c>
      <c r="N76" s="372">
        <f>'Математика-9 2022 расклад '!L76</f>
        <v>19</v>
      </c>
      <c r="O76" s="441">
        <f>'Математика-9 2023 расклад'!L76</f>
        <v>36</v>
      </c>
      <c r="P76" s="380">
        <f>'Математика-9 2018 расклад'!M77</f>
        <v>59.179999999999993</v>
      </c>
      <c r="Q76" s="334">
        <f>'Математика-9 2019 расклад'!M77</f>
        <v>47.83</v>
      </c>
      <c r="R76" s="334">
        <f>'Математика-9 2020 расклад'!M77</f>
        <v>49.06</v>
      </c>
      <c r="S76" s="334">
        <f>'Математика-9 2021 расклад'!M77</f>
        <v>20.29</v>
      </c>
      <c r="T76" s="376">
        <f>'Математика-9 2022 расклад '!M76</f>
        <v>32.758620689655174</v>
      </c>
      <c r="U76" s="449">
        <f>'Математика-9 2023 расклад'!M76</f>
        <v>48.648648648648646</v>
      </c>
      <c r="V76" s="332">
        <f>'Математика-9 2018 расклад'!N77</f>
        <v>0.99960000000000004</v>
      </c>
      <c r="W76" s="333">
        <f>'Математика-9 2019 расклад'!N77</f>
        <v>2.0009999999999999</v>
      </c>
      <c r="X76" s="333">
        <f>'Математика-9 2020 расклад'!N77</f>
        <v>1.9981</v>
      </c>
      <c r="Y76" s="333">
        <f>'Математика-9 2021 расклад'!N77</f>
        <v>11.9991</v>
      </c>
      <c r="Z76" s="372">
        <f>'Математика-9 2022 расклад '!N76</f>
        <v>0</v>
      </c>
      <c r="AA76" s="434">
        <f>'Математика-9 2023 расклад'!N76</f>
        <v>5</v>
      </c>
      <c r="AB76" s="380">
        <f>'Математика-9 2018 расклад'!O77</f>
        <v>2.04</v>
      </c>
      <c r="AC76" s="334">
        <f>'Математика-9 2019 расклад'!O77</f>
        <v>4.3499999999999996</v>
      </c>
      <c r="AD76" s="334">
        <f>'Математика-9 2020 расклад'!O77</f>
        <v>3.77</v>
      </c>
      <c r="AE76" s="335">
        <f>'Математика-9 2021 расклад'!O77</f>
        <v>17.39</v>
      </c>
      <c r="AF76" s="456">
        <f>'Математика-9 2022 расклад '!O76</f>
        <v>0</v>
      </c>
      <c r="AG76" s="397">
        <f>'Математика-9 2023 расклад'!O76</f>
        <v>6.756756756756757</v>
      </c>
    </row>
    <row r="77" spans="1:33" s="1" customFormat="1" ht="15" customHeight="1" x14ac:dyDescent="0.25">
      <c r="A77" s="11">
        <v>10</v>
      </c>
      <c r="B77" s="48">
        <v>50760</v>
      </c>
      <c r="C77" s="331" t="s">
        <v>63</v>
      </c>
      <c r="D77" s="332">
        <f>'Математика-9 2018 расклад'!K78</f>
        <v>102</v>
      </c>
      <c r="E77" s="333">
        <f>'Математика-9 2019 расклад'!K78</f>
        <v>98</v>
      </c>
      <c r="F77" s="333">
        <f>'Математика-9 2020 расклад'!K78</f>
        <v>68</v>
      </c>
      <c r="G77" s="333">
        <f>'Математика-9 2021 расклад'!K78</f>
        <v>183</v>
      </c>
      <c r="H77" s="372">
        <f>'Математика-9 2022 расклад '!K77</f>
        <v>185</v>
      </c>
      <c r="I77" s="434">
        <f>'Математика-9 2023 расклад'!K77</f>
        <v>164</v>
      </c>
      <c r="J77" s="332">
        <f>'Математика-9 2018 расклад'!L78</f>
        <v>85.006799999999998</v>
      </c>
      <c r="K77" s="333">
        <f>'Математика-9 2019 расклад'!L78</f>
        <v>80.996999999999986</v>
      </c>
      <c r="L77" s="333">
        <f>'Математика-9 2020 расклад'!L78</f>
        <v>21.998000000000001</v>
      </c>
      <c r="M77" s="333">
        <f>'Математика-9 2021 расклад'!L78</f>
        <v>91.005899999999997</v>
      </c>
      <c r="N77" s="372">
        <f>'Математика-9 2022 расклад '!L77</f>
        <v>111</v>
      </c>
      <c r="O77" s="441">
        <f>'Математика-9 2023 расклад'!L77</f>
        <v>122</v>
      </c>
      <c r="P77" s="380">
        <f>'Математика-9 2018 расклад'!M78</f>
        <v>83.34</v>
      </c>
      <c r="Q77" s="334">
        <f>'Математика-9 2019 расклад'!M78</f>
        <v>82.649999999999991</v>
      </c>
      <c r="R77" s="334">
        <f>'Математика-9 2020 расклад'!M78</f>
        <v>32.35</v>
      </c>
      <c r="S77" s="334">
        <f>'Математика-9 2021 расклад'!M78</f>
        <v>49.730000000000004</v>
      </c>
      <c r="T77" s="376">
        <f>'Математика-9 2022 расклад '!M77</f>
        <v>60</v>
      </c>
      <c r="U77" s="449">
        <f>'Математика-9 2023 расклад'!M77</f>
        <v>74.390243902439025</v>
      </c>
      <c r="V77" s="332">
        <f>'Математика-9 2018 расклад'!N78</f>
        <v>0</v>
      </c>
      <c r="W77" s="333">
        <f>'Математика-9 2019 расклад'!N78</f>
        <v>0</v>
      </c>
      <c r="X77" s="333">
        <f>'Математика-9 2020 расклад'!N78</f>
        <v>16.000399999999999</v>
      </c>
      <c r="Y77" s="333">
        <f>'Математика-9 2021 расклад'!N78</f>
        <v>1.0065</v>
      </c>
      <c r="Z77" s="372">
        <f>'Математика-9 2022 расклад '!N77</f>
        <v>2</v>
      </c>
      <c r="AA77" s="434">
        <f>'Математика-9 2023 расклад'!N77</f>
        <v>0</v>
      </c>
      <c r="AB77" s="380">
        <f>'Математика-9 2018 расклад'!O78</f>
        <v>0</v>
      </c>
      <c r="AC77" s="334">
        <f>'Математика-9 2019 расклад'!O78</f>
        <v>0</v>
      </c>
      <c r="AD77" s="334">
        <f>'Математика-9 2020 расклад'!O78</f>
        <v>23.53</v>
      </c>
      <c r="AE77" s="335">
        <f>'Математика-9 2021 расклад'!O78</f>
        <v>0.55000000000000004</v>
      </c>
      <c r="AF77" s="456">
        <f>'Математика-9 2022 расклад '!O77</f>
        <v>1.0810810810810811</v>
      </c>
      <c r="AG77" s="397">
        <f>'Математика-9 2023 расклад'!O77</f>
        <v>0</v>
      </c>
    </row>
    <row r="78" spans="1:33" s="1" customFormat="1" ht="15" customHeight="1" x14ac:dyDescent="0.25">
      <c r="A78" s="11">
        <v>11</v>
      </c>
      <c r="B78" s="48">
        <v>50780</v>
      </c>
      <c r="C78" s="331" t="s">
        <v>64</v>
      </c>
      <c r="D78" s="332">
        <f>'Математика-9 2018 расклад'!K79</f>
        <v>70</v>
      </c>
      <c r="E78" s="333">
        <f>'Математика-9 2019 расклад'!K79</f>
        <v>85</v>
      </c>
      <c r="F78" s="333" t="s">
        <v>139</v>
      </c>
      <c r="G78" s="333">
        <f>'Математика-9 2021 расклад'!K79</f>
        <v>106</v>
      </c>
      <c r="H78" s="372">
        <f>'Математика-9 2022 расклад '!K78</f>
        <v>119</v>
      </c>
      <c r="I78" s="434">
        <f>'Математика-9 2023 расклад'!K78</f>
        <v>117</v>
      </c>
      <c r="J78" s="332">
        <f>'Математика-9 2018 расклад'!L79</f>
        <v>37.001999999999995</v>
      </c>
      <c r="K78" s="333">
        <f>'Математика-9 2019 расклад'!L79</f>
        <v>55.99799999999999</v>
      </c>
      <c r="L78" s="333" t="s">
        <v>139</v>
      </c>
      <c r="M78" s="333">
        <f>'Математика-9 2021 расклад'!L79</f>
        <v>44.997</v>
      </c>
      <c r="N78" s="372">
        <f>'Математика-9 2022 расклад '!L78</f>
        <v>36</v>
      </c>
      <c r="O78" s="441">
        <f>'Математика-9 2023 расклад'!L78</f>
        <v>35</v>
      </c>
      <c r="P78" s="380">
        <f>'Математика-9 2018 расклад'!M79</f>
        <v>52.86</v>
      </c>
      <c r="Q78" s="334">
        <f>'Математика-9 2019 расклад'!M79</f>
        <v>65.88</v>
      </c>
      <c r="R78" s="334" t="s">
        <v>139</v>
      </c>
      <c r="S78" s="334">
        <f>'Математика-9 2021 расклад'!M79</f>
        <v>42.449999999999996</v>
      </c>
      <c r="T78" s="376">
        <f>'Математика-9 2022 расклад '!M78</f>
        <v>30.252100840336134</v>
      </c>
      <c r="U78" s="449">
        <f>'Математика-9 2023 расклад'!M78</f>
        <v>29.914529914529915</v>
      </c>
      <c r="V78" s="332">
        <f>'Математика-9 2018 расклад'!N79</f>
        <v>3.0030000000000001</v>
      </c>
      <c r="W78" s="333">
        <f>'Математика-9 2019 расклад'!N79</f>
        <v>1.0029999999999999</v>
      </c>
      <c r="X78" s="333" t="s">
        <v>139</v>
      </c>
      <c r="Y78" s="333">
        <f>'Математика-9 2021 расклад'!N79</f>
        <v>2.0034000000000001</v>
      </c>
      <c r="Z78" s="372">
        <f>'Математика-9 2022 расклад '!N78</f>
        <v>0</v>
      </c>
      <c r="AA78" s="434">
        <f>'Математика-9 2023 расклад'!N78</f>
        <v>13</v>
      </c>
      <c r="AB78" s="380">
        <f>'Математика-9 2018 расклад'!O79</f>
        <v>4.29</v>
      </c>
      <c r="AC78" s="334">
        <f>'Математика-9 2019 расклад'!O79</f>
        <v>1.18</v>
      </c>
      <c r="AD78" s="334" t="s">
        <v>139</v>
      </c>
      <c r="AE78" s="335">
        <f>'Математика-9 2021 расклад'!O79</f>
        <v>1.89</v>
      </c>
      <c r="AF78" s="456">
        <f>'Математика-9 2022 расклад '!O78</f>
        <v>0</v>
      </c>
      <c r="AG78" s="397">
        <f>'Математика-9 2023 расклад'!O78</f>
        <v>11.111111111111111</v>
      </c>
    </row>
    <row r="79" spans="1:33" s="1" customFormat="1" ht="15" customHeight="1" x14ac:dyDescent="0.25">
      <c r="A79" s="11">
        <v>12</v>
      </c>
      <c r="B79" s="48">
        <v>50930</v>
      </c>
      <c r="C79" s="331" t="s">
        <v>65</v>
      </c>
      <c r="D79" s="332">
        <f>'Математика-9 2018 расклад'!K80</f>
        <v>67</v>
      </c>
      <c r="E79" s="333">
        <f>'Математика-9 2019 расклад'!K80</f>
        <v>57</v>
      </c>
      <c r="F79" s="333" t="s">
        <v>139</v>
      </c>
      <c r="G79" s="333">
        <f>'Математика-9 2021 расклад'!K80</f>
        <v>52</v>
      </c>
      <c r="H79" s="372">
        <f>'Математика-9 2022 расклад '!K79</f>
        <v>61</v>
      </c>
      <c r="I79" s="434">
        <f>'Математика-9 2023 расклад'!K79</f>
        <v>61</v>
      </c>
      <c r="J79" s="332">
        <f>'Математика-9 2018 расклад'!L80</f>
        <v>47.000499999999995</v>
      </c>
      <c r="K79" s="333">
        <f>'Математика-9 2019 расклад'!L80</f>
        <v>38.001899999999999</v>
      </c>
      <c r="L79" s="333" t="s">
        <v>139</v>
      </c>
      <c r="M79" s="333">
        <f>'Математика-9 2021 расклад'!L80</f>
        <v>19.000799999999998</v>
      </c>
      <c r="N79" s="372">
        <f>'Математика-9 2022 расклад '!L79</f>
        <v>28</v>
      </c>
      <c r="O79" s="441">
        <f>'Математика-9 2023 расклад'!L79</f>
        <v>31</v>
      </c>
      <c r="P79" s="380">
        <f>'Математика-9 2018 расклад'!M80</f>
        <v>70.149999999999991</v>
      </c>
      <c r="Q79" s="334">
        <f>'Математика-9 2019 расклад'!M80</f>
        <v>66.67</v>
      </c>
      <c r="R79" s="334" t="s">
        <v>139</v>
      </c>
      <c r="S79" s="334">
        <f>'Математика-9 2021 расклад'!M80</f>
        <v>36.54</v>
      </c>
      <c r="T79" s="376">
        <f>'Математика-9 2022 расклад '!M79</f>
        <v>45.901639344262293</v>
      </c>
      <c r="U79" s="449">
        <f>'Математика-9 2023 расклад'!M79</f>
        <v>50.819672131147541</v>
      </c>
      <c r="V79" s="332">
        <f>'Математика-9 2018 расклад'!N80</f>
        <v>2.0033000000000003</v>
      </c>
      <c r="W79" s="333">
        <f>'Математика-9 2019 расклад'!N80</f>
        <v>0</v>
      </c>
      <c r="X79" s="333" t="s">
        <v>139</v>
      </c>
      <c r="Y79" s="333">
        <f>'Математика-9 2021 расклад'!N80</f>
        <v>3.9988000000000001</v>
      </c>
      <c r="Z79" s="372">
        <f>'Математика-9 2022 расклад '!N79</f>
        <v>1</v>
      </c>
      <c r="AA79" s="434">
        <f>'Математика-9 2023 расклад'!N79</f>
        <v>0</v>
      </c>
      <c r="AB79" s="380">
        <f>'Математика-9 2018 расклад'!O80</f>
        <v>2.99</v>
      </c>
      <c r="AC79" s="334">
        <f>'Математика-9 2019 расклад'!O80</f>
        <v>0</v>
      </c>
      <c r="AD79" s="334" t="s">
        <v>139</v>
      </c>
      <c r="AE79" s="335">
        <f>'Математика-9 2021 расклад'!O80</f>
        <v>7.69</v>
      </c>
      <c r="AF79" s="456">
        <f>'Математика-9 2022 расклад '!O79</f>
        <v>1.639344262295082</v>
      </c>
      <c r="AG79" s="397">
        <f>'Математика-9 2023 расклад'!O79</f>
        <v>0</v>
      </c>
    </row>
    <row r="80" spans="1:33" s="1" customFormat="1" ht="15" customHeight="1" x14ac:dyDescent="0.25">
      <c r="A80" s="15">
        <v>13</v>
      </c>
      <c r="B80" s="50">
        <v>51370</v>
      </c>
      <c r="C80" s="336" t="s">
        <v>66</v>
      </c>
      <c r="D80" s="332">
        <f>'Математика-9 2018 расклад'!K81</f>
        <v>95</v>
      </c>
      <c r="E80" s="333">
        <f>'Математика-9 2019 расклад'!K81</f>
        <v>106</v>
      </c>
      <c r="F80" s="333" t="s">
        <v>139</v>
      </c>
      <c r="G80" s="333">
        <f>'Математика-9 2021 расклад'!K81</f>
        <v>99</v>
      </c>
      <c r="H80" s="372">
        <f>'Математика-9 2022 расклад '!K80</f>
        <v>95</v>
      </c>
      <c r="I80" s="434">
        <f>'Математика-9 2023 расклад'!K80</f>
        <v>82</v>
      </c>
      <c r="J80" s="332">
        <f>'Математика-9 2018 расклад'!L81</f>
        <v>64.999000000000009</v>
      </c>
      <c r="K80" s="333">
        <f>'Математика-9 2019 расклад'!L81</f>
        <v>85.00139999999999</v>
      </c>
      <c r="L80" s="333" t="s">
        <v>139</v>
      </c>
      <c r="M80" s="333">
        <f>'Математика-9 2021 расклад'!L81</f>
        <v>45.995399999999997</v>
      </c>
      <c r="N80" s="372">
        <f>'Математика-9 2022 расклад '!L80</f>
        <v>46</v>
      </c>
      <c r="O80" s="441">
        <f>'Математика-9 2023 расклад'!L80</f>
        <v>57</v>
      </c>
      <c r="P80" s="380">
        <f>'Математика-9 2018 расклад'!M81</f>
        <v>68.42</v>
      </c>
      <c r="Q80" s="334">
        <f>'Математика-9 2019 расклад'!M81</f>
        <v>80.19</v>
      </c>
      <c r="R80" s="334" t="s">
        <v>139</v>
      </c>
      <c r="S80" s="334">
        <f>'Математика-9 2021 расклад'!M81</f>
        <v>46.46</v>
      </c>
      <c r="T80" s="376">
        <f>'Математика-9 2022 расклад '!M80</f>
        <v>48.421052631578945</v>
      </c>
      <c r="U80" s="449">
        <f>'Математика-9 2023 расклад'!M80</f>
        <v>69.512195121951223</v>
      </c>
      <c r="V80" s="332">
        <f>'Математика-9 2018 расклад'!N81</f>
        <v>0.99750000000000005</v>
      </c>
      <c r="W80" s="333">
        <f>'Математика-9 2019 расклад'!N81</f>
        <v>0.99639999999999995</v>
      </c>
      <c r="X80" s="333" t="s">
        <v>139</v>
      </c>
      <c r="Y80" s="333">
        <f>'Математика-9 2021 расклад'!N81</f>
        <v>0</v>
      </c>
      <c r="Z80" s="372">
        <f>'Математика-9 2022 расклад '!N80</f>
        <v>0</v>
      </c>
      <c r="AA80" s="434">
        <f>'Математика-9 2023 расклад'!N80</f>
        <v>0</v>
      </c>
      <c r="AB80" s="380">
        <f>'Математика-9 2018 расклад'!O81</f>
        <v>1.05</v>
      </c>
      <c r="AC80" s="334">
        <f>'Математика-9 2019 расклад'!O81</f>
        <v>0.94</v>
      </c>
      <c r="AD80" s="334" t="s">
        <v>139</v>
      </c>
      <c r="AE80" s="335">
        <f>'Математика-9 2021 расклад'!O81</f>
        <v>0</v>
      </c>
      <c r="AF80" s="456">
        <f>'Математика-9 2022 расклад '!O80</f>
        <v>0</v>
      </c>
      <c r="AG80" s="397">
        <f>'Математика-9 2023 расклад'!O80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336" t="s">
        <v>140</v>
      </c>
      <c r="D81" s="338" t="s">
        <v>139</v>
      </c>
      <c r="E81" s="339" t="s">
        <v>139</v>
      </c>
      <c r="F81" s="339" t="s">
        <v>139</v>
      </c>
      <c r="G81" s="339" t="s">
        <v>139</v>
      </c>
      <c r="H81" s="373">
        <f>'Математика-9 2022 расклад '!K81</f>
        <v>128</v>
      </c>
      <c r="I81" s="435">
        <f>'Математика-9 2023 расклад'!K81</f>
        <v>161</v>
      </c>
      <c r="J81" s="338" t="s">
        <v>139</v>
      </c>
      <c r="K81" s="339" t="s">
        <v>139</v>
      </c>
      <c r="L81" s="339" t="s">
        <v>139</v>
      </c>
      <c r="M81" s="339" t="s">
        <v>139</v>
      </c>
      <c r="N81" s="373">
        <f>'Математика-9 2022 расклад '!L81</f>
        <v>81</v>
      </c>
      <c r="O81" s="442">
        <f>'Математика-9 2023 расклад'!L81</f>
        <v>102</v>
      </c>
      <c r="P81" s="381" t="s">
        <v>139</v>
      </c>
      <c r="Q81" s="340" t="s">
        <v>139</v>
      </c>
      <c r="R81" s="340" t="s">
        <v>139</v>
      </c>
      <c r="S81" s="340" t="s">
        <v>139</v>
      </c>
      <c r="T81" s="377">
        <f>'Математика-9 2022 расклад '!M81</f>
        <v>63.28125</v>
      </c>
      <c r="U81" s="450">
        <f>'Математика-9 2023 расклад'!M81</f>
        <v>63.354037267080749</v>
      </c>
      <c r="V81" s="338" t="s">
        <v>139</v>
      </c>
      <c r="W81" s="339" t="s">
        <v>139</v>
      </c>
      <c r="X81" s="339" t="s">
        <v>139</v>
      </c>
      <c r="Y81" s="339" t="s">
        <v>139</v>
      </c>
      <c r="Z81" s="373">
        <f>'Математика-9 2022 расклад '!N81</f>
        <v>0</v>
      </c>
      <c r="AA81" s="435">
        <f>'Математика-9 2023 расклад'!N81</f>
        <v>2</v>
      </c>
      <c r="AB81" s="381" t="s">
        <v>139</v>
      </c>
      <c r="AC81" s="340" t="s">
        <v>139</v>
      </c>
      <c r="AD81" s="340" t="s">
        <v>139</v>
      </c>
      <c r="AE81" s="341" t="s">
        <v>139</v>
      </c>
      <c r="AF81" s="457">
        <f>'Математика-9 2022 расклад '!O81</f>
        <v>0</v>
      </c>
      <c r="AG81" s="398">
        <f>'Математика-9 2023 расклад'!O81</f>
        <v>1.2422360248447204</v>
      </c>
    </row>
    <row r="82" spans="1:33" s="1" customFormat="1" ht="15" customHeight="1" thickBot="1" x14ac:dyDescent="0.3">
      <c r="A82" s="35"/>
      <c r="B82" s="51"/>
      <c r="C82" s="342" t="s">
        <v>106</v>
      </c>
      <c r="D82" s="400">
        <f>'Математика-9 2018 расклад'!K83</f>
        <v>2805</v>
      </c>
      <c r="E82" s="401">
        <f>'Математика-9 2019 расклад'!K83</f>
        <v>2993</v>
      </c>
      <c r="F82" s="401">
        <f>'Математика-9 2020 расклад'!K83</f>
        <v>1089</v>
      </c>
      <c r="G82" s="401">
        <f>'Математика-9 2021 расклад'!K83</f>
        <v>3101</v>
      </c>
      <c r="H82" s="402">
        <f>'Математика-9 2022 расклад '!K82</f>
        <v>3305</v>
      </c>
      <c r="I82" s="433">
        <f>'Математика-9 2023 расклад'!K82</f>
        <v>3418</v>
      </c>
      <c r="J82" s="400">
        <f>'Математика-9 2018 расклад'!L83</f>
        <v>2206.0099999999998</v>
      </c>
      <c r="K82" s="401">
        <f>'Математика-9 2019 расклад'!L83</f>
        <v>2381.9600000000005</v>
      </c>
      <c r="L82" s="401">
        <f>'Математика-9 2020 расклад'!L83</f>
        <v>288.47919999999999</v>
      </c>
      <c r="M82" s="401">
        <f>'Математика-9 2021 расклад'!L83</f>
        <v>1459.0145999999997</v>
      </c>
      <c r="N82" s="402">
        <f>'Математика-9 2022 расклад '!L82</f>
        <v>1890</v>
      </c>
      <c r="O82" s="440">
        <f>'Математика-9 2023 расклад'!L82</f>
        <v>2319</v>
      </c>
      <c r="P82" s="405">
        <f>'Математика-9 2018 расклад'!M83</f>
        <v>75.8707142857143</v>
      </c>
      <c r="Q82" s="403">
        <f>'Математика-9 2019 расклад'!M83</f>
        <v>76.105172413793099</v>
      </c>
      <c r="R82" s="403">
        <f>'Математика-9 2020 расклад'!M83</f>
        <v>22.358125000000001</v>
      </c>
      <c r="S82" s="403">
        <f>'Математика-9 2021 расклад'!M83</f>
        <v>43.700645161290325</v>
      </c>
      <c r="T82" s="404">
        <f>'Математика-9 2022 расклад '!M82</f>
        <v>55.061075584016962</v>
      </c>
      <c r="U82" s="448">
        <f>'Математика-9 2023 расклад'!M82</f>
        <v>67.846693973083674</v>
      </c>
      <c r="V82" s="400">
        <f>'Математика-9 2018 расклад'!N83</f>
        <v>62.984900000000003</v>
      </c>
      <c r="W82" s="401">
        <f>'Математика-9 2019 расклад'!N83</f>
        <v>54.962800000000009</v>
      </c>
      <c r="X82" s="401">
        <f>'Математика-9 2020 расклад'!N83</f>
        <v>188.97920000000002</v>
      </c>
      <c r="Y82" s="401">
        <f>'Математика-9 2021 расклад'!N83</f>
        <v>202.99969999999999</v>
      </c>
      <c r="Z82" s="402">
        <f>'Математика-9 2022 расклад '!N82</f>
        <v>102</v>
      </c>
      <c r="AA82" s="433">
        <f>'Математика-9 2023 расклад'!N82</f>
        <v>111</v>
      </c>
      <c r="AB82" s="405">
        <f>'Математика-9 2018 расклад'!O83</f>
        <v>2.6617857142857142</v>
      </c>
      <c r="AC82" s="403">
        <f>'Математика-9 2019 расклад'!O83</f>
        <v>2.0286206896551722</v>
      </c>
      <c r="AD82" s="403">
        <f>'Математика-9 2020 расклад'!O83</f>
        <v>21.222499999999997</v>
      </c>
      <c r="AE82" s="406">
        <f>'Математика-9 2021 расклад'!O83</f>
        <v>7.8454838709677404</v>
      </c>
      <c r="AF82" s="454">
        <f>'Математика-9 2022 расклад '!O82</f>
        <v>3.5633953963351122</v>
      </c>
      <c r="AG82" s="407">
        <f>'Математика-9 2023 расклад'!O82</f>
        <v>3.2475131655939147</v>
      </c>
    </row>
    <row r="83" spans="1:33" s="1" customFormat="1" ht="15" customHeight="1" x14ac:dyDescent="0.25">
      <c r="A83" s="60">
        <v>1</v>
      </c>
      <c r="B83" s="53">
        <v>60010</v>
      </c>
      <c r="C83" s="331" t="s">
        <v>68</v>
      </c>
      <c r="D83" s="327">
        <f>'Математика-9 2018 расклад'!K84</f>
        <v>72</v>
      </c>
      <c r="E83" s="328">
        <f>'Математика-9 2019 расклад'!K84</f>
        <v>82</v>
      </c>
      <c r="F83" s="328">
        <f>'Математика-9 2020 расклад'!K84</f>
        <v>68</v>
      </c>
      <c r="G83" s="328">
        <f>'Математика-9 2021 расклад'!K84</f>
        <v>78</v>
      </c>
      <c r="H83" s="374">
        <f>'Математика-9 2022 расклад '!K83</f>
        <v>68</v>
      </c>
      <c r="I83" s="436">
        <f>'Математика-9 2023 расклад'!K83</f>
        <v>70</v>
      </c>
      <c r="J83" s="327">
        <f>'Математика-9 2018 расклад'!L84</f>
        <v>50.997600000000006</v>
      </c>
      <c r="K83" s="328">
        <f>'Математика-9 2019 расклад'!L84</f>
        <v>63.992799999999995</v>
      </c>
      <c r="L83" s="328">
        <f>'Математика-9 2020 расклад'!L84</f>
        <v>13.001599999999998</v>
      </c>
      <c r="M83" s="328">
        <f>'Математика-9 2021 расклад'!L84</f>
        <v>49.99799999999999</v>
      </c>
      <c r="N83" s="374">
        <f>'Математика-9 2022 расклад '!L83</f>
        <v>34</v>
      </c>
      <c r="O83" s="443">
        <f>'Математика-9 2023 расклад'!L83</f>
        <v>34</v>
      </c>
      <c r="P83" s="382">
        <f>'Математика-9 2018 расклад'!M84</f>
        <v>70.83</v>
      </c>
      <c r="Q83" s="329">
        <f>'Математика-9 2019 расклад'!M84</f>
        <v>78.039999999999992</v>
      </c>
      <c r="R83" s="329">
        <f>'Математика-9 2020 расклад'!M84</f>
        <v>19.119999999999997</v>
      </c>
      <c r="S83" s="329">
        <f>'Математика-9 2021 расклад'!M84</f>
        <v>64.099999999999994</v>
      </c>
      <c r="T83" s="378">
        <f>'Математика-9 2022 расклад '!M83</f>
        <v>50</v>
      </c>
      <c r="U83" s="451">
        <f>'Математика-9 2023 расклад'!M83</f>
        <v>48.571428571428569</v>
      </c>
      <c r="V83" s="327">
        <f>'Математика-9 2018 расклад'!N84</f>
        <v>1.0007999999999999</v>
      </c>
      <c r="W83" s="328">
        <f>'Математика-9 2019 расклад'!N84</f>
        <v>2.0007999999999999</v>
      </c>
      <c r="X83" s="328">
        <f>'Математика-9 2020 расклад'!N84</f>
        <v>3.9983999999999997</v>
      </c>
      <c r="Y83" s="328">
        <f>'Математика-9 2021 расклад'!N84</f>
        <v>4.0014000000000003</v>
      </c>
      <c r="Z83" s="374">
        <f>'Математика-9 2022 расклад '!N83</f>
        <v>2</v>
      </c>
      <c r="AA83" s="436">
        <f>'Математика-9 2023 расклад'!N83</f>
        <v>5</v>
      </c>
      <c r="AB83" s="382">
        <f>'Математика-9 2018 расклад'!O84</f>
        <v>1.39</v>
      </c>
      <c r="AC83" s="329">
        <f>'Математика-9 2019 расклад'!O84</f>
        <v>2.44</v>
      </c>
      <c r="AD83" s="329">
        <f>'Математика-9 2020 расклад'!O84</f>
        <v>5.88</v>
      </c>
      <c r="AE83" s="330">
        <f>'Математика-9 2021 расклад'!O84</f>
        <v>5.13</v>
      </c>
      <c r="AF83" s="455">
        <f>'Математика-9 2022 расклад '!O83</f>
        <v>2.9411764705882355</v>
      </c>
      <c r="AG83" s="396">
        <f>'Математика-9 2023 расклад'!O83</f>
        <v>7.1428571428571432</v>
      </c>
    </row>
    <row r="84" spans="1:33" s="1" customFormat="1" ht="15" customHeight="1" x14ac:dyDescent="0.25">
      <c r="A84" s="23">
        <v>2</v>
      </c>
      <c r="B84" s="48">
        <v>60020</v>
      </c>
      <c r="C84" s="331" t="s">
        <v>69</v>
      </c>
      <c r="D84" s="332">
        <f>'Математика-9 2018 расклад'!K85</f>
        <v>43</v>
      </c>
      <c r="E84" s="333">
        <f>'Математика-9 2019 расклад'!K85</f>
        <v>38</v>
      </c>
      <c r="F84" s="333" t="s">
        <v>139</v>
      </c>
      <c r="G84" s="333">
        <f>'Математика-9 2021 расклад'!K85</f>
        <v>40</v>
      </c>
      <c r="H84" s="372">
        <f>'Математика-9 2022 расклад '!K84</f>
        <v>42</v>
      </c>
      <c r="I84" s="434">
        <f>'Математика-9 2023 расклад'!K84</f>
        <v>44</v>
      </c>
      <c r="J84" s="332">
        <f>'Математика-9 2018 расклад'!L85</f>
        <v>28.999200000000002</v>
      </c>
      <c r="K84" s="333">
        <f>'Математика-9 2019 расклад'!L85</f>
        <v>22.997600000000002</v>
      </c>
      <c r="L84" s="333" t="s">
        <v>139</v>
      </c>
      <c r="M84" s="333">
        <f>'Математика-9 2021 расклад'!L85</f>
        <v>6</v>
      </c>
      <c r="N84" s="372">
        <f>'Математика-9 2022 расклад '!L84</f>
        <v>20</v>
      </c>
      <c r="O84" s="441">
        <f>'Математика-9 2023 расклад'!L84</f>
        <v>21</v>
      </c>
      <c r="P84" s="380">
        <f>'Математика-9 2018 расклад'!M85</f>
        <v>67.44</v>
      </c>
      <c r="Q84" s="334">
        <f>'Математика-9 2019 расклад'!M85</f>
        <v>60.52</v>
      </c>
      <c r="R84" s="334" t="s">
        <v>139</v>
      </c>
      <c r="S84" s="334">
        <f>'Математика-9 2021 расклад'!M85</f>
        <v>15</v>
      </c>
      <c r="T84" s="376">
        <f>'Математика-9 2022 расклад '!M84</f>
        <v>47.61904761904762</v>
      </c>
      <c r="U84" s="449">
        <f>'Математика-9 2023 расклад'!M84</f>
        <v>47.727272727272727</v>
      </c>
      <c r="V84" s="332">
        <f>'Математика-9 2018 расклад'!N85</f>
        <v>1.0019</v>
      </c>
      <c r="W84" s="333">
        <f>'Математика-9 2019 расклад'!N85</f>
        <v>0</v>
      </c>
      <c r="X84" s="334" t="s">
        <v>139</v>
      </c>
      <c r="Y84" s="333">
        <f>'Математика-9 2021 расклад'!N85</f>
        <v>8</v>
      </c>
      <c r="Z84" s="372">
        <f>'Математика-9 2022 расклад '!N84</f>
        <v>1</v>
      </c>
      <c r="AA84" s="434">
        <f>'Математика-9 2023 расклад'!N84</f>
        <v>1</v>
      </c>
      <c r="AB84" s="380">
        <f>'Математика-9 2018 расклад'!O85</f>
        <v>2.33</v>
      </c>
      <c r="AC84" s="334">
        <f>'Математика-9 2019 расклад'!O85</f>
        <v>0</v>
      </c>
      <c r="AD84" s="334" t="s">
        <v>139</v>
      </c>
      <c r="AE84" s="335">
        <f>'Математика-9 2021 расклад'!O85</f>
        <v>20</v>
      </c>
      <c r="AF84" s="456">
        <f>'Математика-9 2022 расклад '!O84</f>
        <v>2.3809523809523809</v>
      </c>
      <c r="AG84" s="397">
        <f>'Математика-9 2023 расклад'!O84</f>
        <v>2.2727272727272729</v>
      </c>
    </row>
    <row r="85" spans="1:33" s="1" customFormat="1" ht="15" customHeight="1" x14ac:dyDescent="0.25">
      <c r="A85" s="23">
        <v>3</v>
      </c>
      <c r="B85" s="48">
        <v>60050</v>
      </c>
      <c r="C85" s="331" t="s">
        <v>70</v>
      </c>
      <c r="D85" s="332">
        <f>'Математика-9 2018 расклад'!K86</f>
        <v>99</v>
      </c>
      <c r="E85" s="333">
        <f>'Математика-9 2019 расклад'!K86</f>
        <v>103</v>
      </c>
      <c r="F85" s="333" t="s">
        <v>139</v>
      </c>
      <c r="G85" s="333">
        <f>'Математика-9 2021 расклад'!K86</f>
        <v>105</v>
      </c>
      <c r="H85" s="372">
        <f>'Математика-9 2022 расклад '!K85</f>
        <v>102</v>
      </c>
      <c r="I85" s="434">
        <f>'Математика-9 2023 расклад'!K85</f>
        <v>100</v>
      </c>
      <c r="J85" s="332">
        <f>'Математика-9 2018 расклад'!L86</f>
        <v>73.002600000000015</v>
      </c>
      <c r="K85" s="333">
        <f>'Математика-9 2019 расклад'!L86</f>
        <v>83.996499999999997</v>
      </c>
      <c r="L85" s="333" t="s">
        <v>139</v>
      </c>
      <c r="M85" s="333">
        <f>'Математика-9 2021 расклад'!L86</f>
        <v>33.999000000000002</v>
      </c>
      <c r="N85" s="372">
        <f>'Математика-9 2022 расклад '!L85</f>
        <v>59</v>
      </c>
      <c r="O85" s="441">
        <f>'Математика-9 2023 расклад'!L85</f>
        <v>60</v>
      </c>
      <c r="P85" s="380">
        <f>'Математика-9 2018 расклад'!M86</f>
        <v>73.740000000000009</v>
      </c>
      <c r="Q85" s="334">
        <f>'Математика-9 2019 расклад'!M86</f>
        <v>81.55</v>
      </c>
      <c r="R85" s="334" t="s">
        <v>139</v>
      </c>
      <c r="S85" s="334">
        <f>'Математика-9 2021 расклад'!M86</f>
        <v>32.380000000000003</v>
      </c>
      <c r="T85" s="376">
        <f>'Математика-9 2022 расклад '!M85</f>
        <v>57.843137254901961</v>
      </c>
      <c r="U85" s="449">
        <f>'Математика-9 2023 расклад'!M85</f>
        <v>60</v>
      </c>
      <c r="V85" s="332">
        <f>'Математика-9 2018 расклад'!N86</f>
        <v>5.9993999999999996</v>
      </c>
      <c r="W85" s="333">
        <f>'Математика-9 2019 расклад'!N86</f>
        <v>2.9973000000000001</v>
      </c>
      <c r="X85" s="334" t="s">
        <v>139</v>
      </c>
      <c r="Y85" s="333">
        <f>'Математика-9 2021 расклад'!N86</f>
        <v>9.9959999999999987</v>
      </c>
      <c r="Z85" s="372">
        <f>'Математика-9 2022 расклад '!N85</f>
        <v>5.0000000000000009</v>
      </c>
      <c r="AA85" s="434">
        <f>'Математика-9 2023 расклад'!N85</f>
        <v>5</v>
      </c>
      <c r="AB85" s="380">
        <f>'Математика-9 2018 расклад'!O86</f>
        <v>6.06</v>
      </c>
      <c r="AC85" s="334">
        <f>'Математика-9 2019 расклад'!O86</f>
        <v>2.91</v>
      </c>
      <c r="AD85" s="334" t="s">
        <v>139</v>
      </c>
      <c r="AE85" s="335">
        <f>'Математика-9 2021 расклад'!O86</f>
        <v>9.52</v>
      </c>
      <c r="AF85" s="456">
        <f>'Математика-9 2022 расклад '!O85</f>
        <v>4.9019607843137258</v>
      </c>
      <c r="AG85" s="397">
        <f>'Математика-9 2023 расклад'!O85</f>
        <v>5</v>
      </c>
    </row>
    <row r="86" spans="1:33" s="1" customFormat="1" ht="15" customHeight="1" x14ac:dyDescent="0.25">
      <c r="A86" s="23">
        <v>4</v>
      </c>
      <c r="B86" s="48">
        <v>60070</v>
      </c>
      <c r="C86" s="331" t="s">
        <v>71</v>
      </c>
      <c r="D86" s="332">
        <f>'Математика-9 2018 расклад'!K87</f>
        <v>104</v>
      </c>
      <c r="E86" s="333">
        <f>'Математика-9 2019 расклад'!K87</f>
        <v>112</v>
      </c>
      <c r="F86" s="333" t="s">
        <v>139</v>
      </c>
      <c r="G86" s="333">
        <f>'Математика-9 2021 расклад'!K87</f>
        <v>96</v>
      </c>
      <c r="H86" s="372">
        <f>'Математика-9 2022 расклад '!K86</f>
        <v>98</v>
      </c>
      <c r="I86" s="434">
        <f>'Математика-9 2023 расклад'!K86</f>
        <v>114</v>
      </c>
      <c r="J86" s="332">
        <f>'Математика-9 2018 расклад'!L87</f>
        <v>86.996000000000009</v>
      </c>
      <c r="K86" s="333">
        <f>'Математика-9 2019 расклад'!L87</f>
        <v>98</v>
      </c>
      <c r="L86" s="333" t="s">
        <v>139</v>
      </c>
      <c r="M86" s="333">
        <f>'Математика-9 2021 расклад'!L87</f>
        <v>43.9968</v>
      </c>
      <c r="N86" s="372">
        <f>'Математика-9 2022 расклад '!L86</f>
        <v>53</v>
      </c>
      <c r="O86" s="441">
        <f>'Математика-9 2023 расклад'!L86</f>
        <v>89</v>
      </c>
      <c r="P86" s="380">
        <f>'Математика-9 2018 расклад'!M87</f>
        <v>83.65</v>
      </c>
      <c r="Q86" s="334">
        <f>'Математика-9 2019 расклад'!M87</f>
        <v>87.5</v>
      </c>
      <c r="R86" s="334" t="s">
        <v>139</v>
      </c>
      <c r="S86" s="334">
        <f>'Математика-9 2021 расклад'!M87</f>
        <v>45.83</v>
      </c>
      <c r="T86" s="376">
        <f>'Математика-9 2022 расклад '!M86</f>
        <v>54.081632653061227</v>
      </c>
      <c r="U86" s="449">
        <f>'Математика-9 2023 расклад'!M86</f>
        <v>78.070175438596493</v>
      </c>
      <c r="V86" s="332">
        <f>'Математика-9 2018 расклад'!N87</f>
        <v>1.9968000000000001</v>
      </c>
      <c r="W86" s="333">
        <f>'Математика-9 2019 расклад'!N87</f>
        <v>0.99680000000000002</v>
      </c>
      <c r="X86" s="334" t="s">
        <v>139</v>
      </c>
      <c r="Y86" s="333">
        <f>'Математика-9 2021 расклад'!N87</f>
        <v>5.0015999999999998</v>
      </c>
      <c r="Z86" s="372">
        <f>'Математика-9 2022 расклад '!N86</f>
        <v>2</v>
      </c>
      <c r="AA86" s="434">
        <f>'Математика-9 2023 расклад'!N86</f>
        <v>3</v>
      </c>
      <c r="AB86" s="380">
        <f>'Математика-9 2018 расклад'!O87</f>
        <v>1.92</v>
      </c>
      <c r="AC86" s="334">
        <f>'Математика-9 2019 расклад'!O87</f>
        <v>0.89</v>
      </c>
      <c r="AD86" s="334" t="s">
        <v>139</v>
      </c>
      <c r="AE86" s="335">
        <f>'Математика-9 2021 расклад'!O87</f>
        <v>5.21</v>
      </c>
      <c r="AF86" s="456">
        <f>'Математика-9 2022 расклад '!O86</f>
        <v>2.0408163265306123</v>
      </c>
      <c r="AG86" s="397">
        <f>'Математика-9 2023 расклад'!O86</f>
        <v>2.6315789473684212</v>
      </c>
    </row>
    <row r="87" spans="1:33" s="1" customFormat="1" ht="15" customHeight="1" x14ac:dyDescent="0.25">
      <c r="A87" s="23">
        <v>5</v>
      </c>
      <c r="B87" s="48">
        <v>60180</v>
      </c>
      <c r="C87" s="331" t="s">
        <v>72</v>
      </c>
      <c r="D87" s="332">
        <f>'Математика-9 2018 расклад'!K88</f>
        <v>113</v>
      </c>
      <c r="E87" s="333">
        <f>'Математика-9 2019 расклад'!K88</f>
        <v>135</v>
      </c>
      <c r="F87" s="333" t="s">
        <v>139</v>
      </c>
      <c r="G87" s="333">
        <f>'Математика-9 2021 расклад'!K88</f>
        <v>107</v>
      </c>
      <c r="H87" s="372">
        <f>'Математика-9 2022 расклад '!K87</f>
        <v>89</v>
      </c>
      <c r="I87" s="434">
        <f>'Математика-9 2023 расклад'!K87</f>
        <v>120</v>
      </c>
      <c r="J87" s="332">
        <f>'Математика-9 2018 расклад'!L88</f>
        <v>88.998799999999989</v>
      </c>
      <c r="K87" s="333">
        <f>'Математика-9 2019 расклад'!L88</f>
        <v>121.99950000000001</v>
      </c>
      <c r="L87" s="333" t="s">
        <v>139</v>
      </c>
      <c r="M87" s="333">
        <f>'Математика-9 2021 расклад'!L88</f>
        <v>54.998000000000005</v>
      </c>
      <c r="N87" s="372">
        <f>'Математика-9 2022 расклад '!L87</f>
        <v>56</v>
      </c>
      <c r="O87" s="441">
        <f>'Математика-9 2023 расклад'!L87</f>
        <v>72</v>
      </c>
      <c r="P87" s="380">
        <f>'Математика-9 2018 расклад'!M88</f>
        <v>78.759999999999991</v>
      </c>
      <c r="Q87" s="334">
        <f>'Математика-9 2019 расклад'!M88</f>
        <v>90.37</v>
      </c>
      <c r="R87" s="334" t="s">
        <v>139</v>
      </c>
      <c r="S87" s="334">
        <f>'Математика-9 2021 расклад'!M88</f>
        <v>51.4</v>
      </c>
      <c r="T87" s="376">
        <f>'Математика-9 2022 расклад '!M87</f>
        <v>62.921348314606739</v>
      </c>
      <c r="U87" s="449">
        <f>'Математика-9 2023 расклад'!M87</f>
        <v>60</v>
      </c>
      <c r="V87" s="332">
        <f>'Математика-9 2018 расклад'!N88</f>
        <v>2.9944999999999999</v>
      </c>
      <c r="W87" s="333">
        <f>'Математика-9 2019 расклад'!N88</f>
        <v>0</v>
      </c>
      <c r="X87" s="334" t="s">
        <v>139</v>
      </c>
      <c r="Y87" s="333">
        <f>'Математика-9 2021 расклад'!N88</f>
        <v>6.9977999999999998</v>
      </c>
      <c r="Z87" s="372">
        <f>'Математика-9 2022 расклад '!N87</f>
        <v>0</v>
      </c>
      <c r="AA87" s="434">
        <f>'Математика-9 2023 расклад'!N87</f>
        <v>5</v>
      </c>
      <c r="AB87" s="380">
        <f>'Математика-9 2018 расклад'!O88</f>
        <v>2.65</v>
      </c>
      <c r="AC87" s="334">
        <f>'Математика-9 2019 расклад'!O88</f>
        <v>0</v>
      </c>
      <c r="AD87" s="334" t="s">
        <v>139</v>
      </c>
      <c r="AE87" s="335">
        <f>'Математика-9 2021 расклад'!O88</f>
        <v>6.54</v>
      </c>
      <c r="AF87" s="456">
        <f>'Математика-9 2022 расклад '!O87</f>
        <v>0</v>
      </c>
      <c r="AG87" s="397">
        <f>'Математика-9 2023 расклад'!O87</f>
        <v>4.166666666666667</v>
      </c>
    </row>
    <row r="88" spans="1:33" s="1" customFormat="1" ht="15" customHeight="1" x14ac:dyDescent="0.25">
      <c r="A88" s="23">
        <v>6</v>
      </c>
      <c r="B88" s="48">
        <v>60240</v>
      </c>
      <c r="C88" s="331" t="s">
        <v>73</v>
      </c>
      <c r="D88" s="332">
        <f>'Математика-9 2018 расклад'!K89</f>
        <v>144</v>
      </c>
      <c r="E88" s="333">
        <f>'Математика-9 2019 расклад'!K89</f>
        <v>135</v>
      </c>
      <c r="F88" s="333" t="s">
        <v>139</v>
      </c>
      <c r="G88" s="333">
        <f>'Математика-9 2021 расклад'!K89</f>
        <v>142</v>
      </c>
      <c r="H88" s="372">
        <f>'Математика-9 2022 расклад '!K88</f>
        <v>142</v>
      </c>
      <c r="I88" s="434">
        <f>'Математика-9 2023 расклад'!K88</f>
        <v>159</v>
      </c>
      <c r="J88" s="332">
        <f>'Математика-9 2018 расклад'!L89</f>
        <v>119.0016</v>
      </c>
      <c r="K88" s="333">
        <f>'Математика-9 2019 расклад'!L89</f>
        <v>112.995</v>
      </c>
      <c r="L88" s="333" t="s">
        <v>139</v>
      </c>
      <c r="M88" s="333">
        <f>'Математика-9 2021 расклад'!L89</f>
        <v>61.003199999999985</v>
      </c>
      <c r="N88" s="372">
        <f>'Математика-9 2022 расклад '!L88</f>
        <v>60.000000000000007</v>
      </c>
      <c r="O88" s="441">
        <f>'Математика-9 2023 расклад'!L88</f>
        <v>101</v>
      </c>
      <c r="P88" s="380">
        <f>'Математика-9 2018 расклад'!M89</f>
        <v>82.64</v>
      </c>
      <c r="Q88" s="334">
        <f>'Математика-9 2019 расклад'!M89</f>
        <v>83.7</v>
      </c>
      <c r="R88" s="334" t="s">
        <v>139</v>
      </c>
      <c r="S88" s="334">
        <f>'Математика-9 2021 расклад'!M89</f>
        <v>42.959999999999994</v>
      </c>
      <c r="T88" s="376">
        <f>'Математика-9 2022 расклад '!M88</f>
        <v>42.253521126760567</v>
      </c>
      <c r="U88" s="449">
        <f>'Математика-9 2023 расклад'!M88</f>
        <v>63.522012578616355</v>
      </c>
      <c r="V88" s="332">
        <f>'Математика-9 2018 расклад'!N89</f>
        <v>4.0031999999999996</v>
      </c>
      <c r="W88" s="333">
        <f>'Математика-9 2019 расклад'!N89</f>
        <v>0.99900000000000011</v>
      </c>
      <c r="X88" s="334" t="s">
        <v>139</v>
      </c>
      <c r="Y88" s="333">
        <f>'Математика-9 2021 расклад'!N89</f>
        <v>9.0028000000000006</v>
      </c>
      <c r="Z88" s="372">
        <f>'Математика-9 2022 расклад '!N88</f>
        <v>3</v>
      </c>
      <c r="AA88" s="434">
        <f>'Математика-9 2023 расклад'!N88</f>
        <v>8</v>
      </c>
      <c r="AB88" s="380">
        <f>'Математика-9 2018 расклад'!O89</f>
        <v>2.78</v>
      </c>
      <c r="AC88" s="334">
        <f>'Математика-9 2019 расклад'!O89</f>
        <v>0.74</v>
      </c>
      <c r="AD88" s="334" t="s">
        <v>139</v>
      </c>
      <c r="AE88" s="335">
        <f>'Математика-9 2021 расклад'!O89</f>
        <v>6.34</v>
      </c>
      <c r="AF88" s="456">
        <f>'Математика-9 2022 расклад '!O88</f>
        <v>2.112676056338028</v>
      </c>
      <c r="AG88" s="397">
        <f>'Математика-9 2023 расклад'!O88</f>
        <v>5.0314465408805029</v>
      </c>
    </row>
    <row r="89" spans="1:33" s="1" customFormat="1" ht="15" customHeight="1" x14ac:dyDescent="0.25">
      <c r="A89" s="23">
        <v>7</v>
      </c>
      <c r="B89" s="48">
        <v>60560</v>
      </c>
      <c r="C89" s="331" t="s">
        <v>74</v>
      </c>
      <c r="D89" s="332">
        <f>'Математика-9 2018 расклад'!K90</f>
        <v>45</v>
      </c>
      <c r="E89" s="333">
        <f>'Математика-9 2019 расклад'!K90</f>
        <v>44</v>
      </c>
      <c r="F89" s="333">
        <f>'Математика-9 2020 расклад'!K90</f>
        <v>34</v>
      </c>
      <c r="G89" s="333">
        <f>'Математика-9 2021 расклад'!K90</f>
        <v>42</v>
      </c>
      <c r="H89" s="372">
        <f>'Математика-9 2022 расклад '!K89</f>
        <v>26</v>
      </c>
      <c r="I89" s="434">
        <f>'Математика-9 2023 расклад'!K89</f>
        <v>50</v>
      </c>
      <c r="J89" s="332">
        <f>'Математика-9 2018 расклад'!L90</f>
        <v>27</v>
      </c>
      <c r="K89" s="333">
        <f>'Математика-9 2019 расклад'!L90</f>
        <v>32.001199999999997</v>
      </c>
      <c r="L89" s="333">
        <f>'Математика-9 2020 расклад'!L90</f>
        <v>10.999000000000001</v>
      </c>
      <c r="M89" s="333">
        <f>'Математика-9 2021 расклад'!L90</f>
        <v>21</v>
      </c>
      <c r="N89" s="372">
        <f>'Математика-9 2022 расклад '!L89</f>
        <v>14</v>
      </c>
      <c r="O89" s="441">
        <f>'Математика-9 2023 расклад'!L89</f>
        <v>30</v>
      </c>
      <c r="P89" s="380">
        <f>'Математика-9 2018 расклад'!M90</f>
        <v>60</v>
      </c>
      <c r="Q89" s="334">
        <f>'Математика-9 2019 расклад'!M90</f>
        <v>72.72999999999999</v>
      </c>
      <c r="R89" s="334">
        <f>'Математика-9 2020 расклад'!M90</f>
        <v>32.35</v>
      </c>
      <c r="S89" s="334">
        <f>'Математика-9 2021 расклад'!M90</f>
        <v>50</v>
      </c>
      <c r="T89" s="376">
        <f>'Математика-9 2022 расклад '!M89</f>
        <v>53.846153846153847</v>
      </c>
      <c r="U89" s="449">
        <f>'Математика-9 2023 расклад'!M89</f>
        <v>60</v>
      </c>
      <c r="V89" s="332">
        <f>'Математика-9 2018 расклад'!N90</f>
        <v>0.99900000000000011</v>
      </c>
      <c r="W89" s="333">
        <f>'Математика-9 2019 расклад'!N90</f>
        <v>0</v>
      </c>
      <c r="X89" s="333">
        <f>'Математика-9 2020 расклад'!N90</f>
        <v>5.0014000000000003</v>
      </c>
      <c r="Y89" s="333">
        <f>'Математика-9 2021 расклад'!N90</f>
        <v>3.9983999999999997</v>
      </c>
      <c r="Z89" s="372">
        <f>'Математика-9 2022 расклад '!N89</f>
        <v>1</v>
      </c>
      <c r="AA89" s="434">
        <f>'Математика-9 2023 расклад'!N89</f>
        <v>0</v>
      </c>
      <c r="AB89" s="380">
        <f>'Математика-9 2018 расклад'!O90</f>
        <v>2.2200000000000002</v>
      </c>
      <c r="AC89" s="334">
        <f>'Математика-9 2019 расклад'!O90</f>
        <v>0</v>
      </c>
      <c r="AD89" s="334">
        <f>'Математика-9 2020 расклад'!O90</f>
        <v>14.71</v>
      </c>
      <c r="AE89" s="335">
        <f>'Математика-9 2021 расклад'!O90</f>
        <v>9.52</v>
      </c>
      <c r="AF89" s="456">
        <f>'Математика-9 2022 расклад '!O89</f>
        <v>3.8461538461538463</v>
      </c>
      <c r="AG89" s="397">
        <f>'Математика-9 2023 расклад'!O89</f>
        <v>0</v>
      </c>
    </row>
    <row r="90" spans="1:33" s="1" customFormat="1" ht="15" customHeight="1" x14ac:dyDescent="0.25">
      <c r="A90" s="23">
        <v>8</v>
      </c>
      <c r="B90" s="48">
        <v>60660</v>
      </c>
      <c r="C90" s="331" t="s">
        <v>75</v>
      </c>
      <c r="D90" s="332">
        <f>'Математика-9 2018 расклад'!K91</f>
        <v>23</v>
      </c>
      <c r="E90" s="333">
        <f>'Математика-9 2019 расклад'!K91</f>
        <v>20</v>
      </c>
      <c r="F90" s="333">
        <f>'Математика-9 2020 расклад'!K91</f>
        <v>25</v>
      </c>
      <c r="G90" s="333">
        <f>'Математика-9 2021 расклад'!K91</f>
        <v>26</v>
      </c>
      <c r="H90" s="372">
        <f>'Математика-9 2022 расклад '!K90</f>
        <v>69</v>
      </c>
      <c r="I90" s="434">
        <f>'Математика-9 2023 расклад'!K90</f>
        <v>51</v>
      </c>
      <c r="J90" s="332">
        <f>'Математика-9 2018 расклад'!L91</f>
        <v>17.999799999999997</v>
      </c>
      <c r="K90" s="333">
        <f>'Математика-9 2019 расклад'!L91</f>
        <v>11</v>
      </c>
      <c r="L90" s="333">
        <f>'Математика-9 2020 расклад'!L91</f>
        <v>4.5</v>
      </c>
      <c r="M90" s="333">
        <f>'Математика-9 2021 расклад'!L91</f>
        <v>9.9996000000000009</v>
      </c>
      <c r="N90" s="372">
        <f>'Математика-9 2022 расклад '!L90</f>
        <v>37</v>
      </c>
      <c r="O90" s="441">
        <f>'Математика-9 2023 расклад'!L90</f>
        <v>30</v>
      </c>
      <c r="P90" s="380">
        <f>'Математика-9 2018 расклад'!M91</f>
        <v>78.259999999999991</v>
      </c>
      <c r="Q90" s="334">
        <f>'Математика-9 2019 расклад'!M91</f>
        <v>55</v>
      </c>
      <c r="R90" s="334">
        <f>'Математика-9 2020 расклад'!M91</f>
        <v>18</v>
      </c>
      <c r="S90" s="334">
        <f>'Математика-9 2021 расклад'!M91</f>
        <v>38.46</v>
      </c>
      <c r="T90" s="376">
        <f>'Математика-9 2022 расклад '!M90</f>
        <v>53.623188405797102</v>
      </c>
      <c r="U90" s="449">
        <f>'Математика-9 2023 расклад'!M90</f>
        <v>58.823529411764703</v>
      </c>
      <c r="V90" s="332">
        <f>'Математика-9 2018 расклад'!N91</f>
        <v>0</v>
      </c>
      <c r="W90" s="333">
        <f>'Математика-9 2019 расклад'!N91</f>
        <v>0</v>
      </c>
      <c r="X90" s="333">
        <f>'Математика-9 2020 расклад'!N91</f>
        <v>9</v>
      </c>
      <c r="Y90" s="333">
        <f>'Математика-9 2021 расклад'!N91</f>
        <v>0</v>
      </c>
      <c r="Z90" s="372">
        <f>'Математика-9 2022 расклад '!N90</f>
        <v>2</v>
      </c>
      <c r="AA90" s="434">
        <f>'Математика-9 2023 расклад'!N90</f>
        <v>2</v>
      </c>
      <c r="AB90" s="380">
        <f>'Математика-9 2018 расклад'!O91</f>
        <v>0</v>
      </c>
      <c r="AC90" s="334">
        <f>'Математика-9 2019 расклад'!O91</f>
        <v>0</v>
      </c>
      <c r="AD90" s="334">
        <f>'Математика-9 2020 расклад'!O91</f>
        <v>36</v>
      </c>
      <c r="AE90" s="335">
        <f>'Математика-9 2021 расклад'!O91</f>
        <v>0</v>
      </c>
      <c r="AF90" s="456">
        <f>'Математика-9 2022 расклад '!O90</f>
        <v>2.8985507246376812</v>
      </c>
      <c r="AG90" s="397">
        <f>'Математика-9 2023 расклад'!O90</f>
        <v>3.9215686274509802</v>
      </c>
    </row>
    <row r="91" spans="1:33" s="1" customFormat="1" ht="15" customHeight="1" x14ac:dyDescent="0.25">
      <c r="A91" s="23">
        <v>9</v>
      </c>
      <c r="B91" s="55">
        <v>60001</v>
      </c>
      <c r="C91" s="343" t="s">
        <v>67</v>
      </c>
      <c r="D91" s="332">
        <f>'Математика-9 2018 расклад'!K92</f>
        <v>50</v>
      </c>
      <c r="E91" s="333">
        <f>'Математика-9 2019 расклад'!K92</f>
        <v>68</v>
      </c>
      <c r="F91" s="333">
        <f>'Математика-9 2020 расклад'!K92</f>
        <v>37</v>
      </c>
      <c r="G91" s="333">
        <f>'Математика-9 2021 расклад'!K92</f>
        <v>75</v>
      </c>
      <c r="H91" s="372">
        <f>'Математика-9 2022 расклад '!K91</f>
        <v>80</v>
      </c>
      <c r="I91" s="434">
        <f>'Математика-9 2023 расклад'!K91</f>
        <v>78</v>
      </c>
      <c r="J91" s="332">
        <f>'Математика-9 2018 расклад'!L92</f>
        <v>37</v>
      </c>
      <c r="K91" s="333">
        <f>'Математика-9 2019 расклад'!L92</f>
        <v>48.001199999999997</v>
      </c>
      <c r="L91" s="333">
        <f>'Математика-9 2020 расклад'!L92</f>
        <v>7.9994000000000005</v>
      </c>
      <c r="M91" s="333">
        <f>'Математика-9 2021 расклад'!L92</f>
        <v>38.002499999999998</v>
      </c>
      <c r="N91" s="372">
        <f>'Математика-9 2022 расклад '!L91</f>
        <v>18</v>
      </c>
      <c r="O91" s="441">
        <f>'Математика-9 2023 расклад'!L91</f>
        <v>56</v>
      </c>
      <c r="P91" s="380">
        <f>'Математика-9 2018 расклад'!M92</f>
        <v>74</v>
      </c>
      <c r="Q91" s="334">
        <f>'Математика-9 2019 расклад'!M92</f>
        <v>70.59</v>
      </c>
      <c r="R91" s="334">
        <f>'Математика-9 2020 расклад'!M92</f>
        <v>21.62</v>
      </c>
      <c r="S91" s="334">
        <f>'Математика-9 2021 расклад'!M92</f>
        <v>50.67</v>
      </c>
      <c r="T91" s="376">
        <f>'Математика-9 2022 расклад '!M91</f>
        <v>22.5</v>
      </c>
      <c r="U91" s="449">
        <f>'Математика-9 2023 расклад'!M91</f>
        <v>71.794871794871796</v>
      </c>
      <c r="V91" s="332">
        <f>'Математика-9 2018 расклад'!N92</f>
        <v>2</v>
      </c>
      <c r="W91" s="333">
        <f>'Математика-9 2019 расклад'!N92</f>
        <v>3.9983999999999997</v>
      </c>
      <c r="X91" s="333">
        <f>'Математика-9 2020 расклад'!N92</f>
        <v>3.9997000000000003</v>
      </c>
      <c r="Y91" s="333">
        <f>'Математика-9 2021 расклад'!N92</f>
        <v>9</v>
      </c>
      <c r="Z91" s="372">
        <f>'Математика-9 2022 расклад '!N91</f>
        <v>23</v>
      </c>
      <c r="AA91" s="434">
        <f>'Математика-9 2023 расклад'!N91</f>
        <v>0</v>
      </c>
      <c r="AB91" s="380">
        <f>'Математика-9 2018 расклад'!O92</f>
        <v>4</v>
      </c>
      <c r="AC91" s="334">
        <f>'Математика-9 2019 расклад'!O92</f>
        <v>5.88</v>
      </c>
      <c r="AD91" s="334">
        <f>'Математика-9 2020 расклад'!O92</f>
        <v>10.81</v>
      </c>
      <c r="AE91" s="335">
        <f>'Математика-9 2021 расклад'!O92</f>
        <v>12</v>
      </c>
      <c r="AF91" s="456">
        <f>'Математика-9 2022 расклад '!O91</f>
        <v>28.75</v>
      </c>
      <c r="AG91" s="397">
        <f>'Математика-9 2023 расклад'!O91</f>
        <v>0</v>
      </c>
    </row>
    <row r="92" spans="1:33" s="1" customFormat="1" ht="15" customHeight="1" x14ac:dyDescent="0.25">
      <c r="A92" s="23">
        <v>10</v>
      </c>
      <c r="B92" s="48">
        <v>60850</v>
      </c>
      <c r="C92" s="331" t="s">
        <v>77</v>
      </c>
      <c r="D92" s="332">
        <f>'Математика-9 2018 расклад'!K94</f>
        <v>90</v>
      </c>
      <c r="E92" s="333">
        <f>'Математика-9 2019 расклад'!K94</f>
        <v>102</v>
      </c>
      <c r="F92" s="333">
        <f>'Математика-9 2020 расклад'!K94</f>
        <v>69</v>
      </c>
      <c r="G92" s="333">
        <f>'Математика-9 2021 расклад'!K94</f>
        <v>79</v>
      </c>
      <c r="H92" s="372">
        <f>'Математика-9 2022 расклад '!K92</f>
        <v>81</v>
      </c>
      <c r="I92" s="434">
        <f>'Математика-9 2023 расклад'!K92</f>
        <v>101</v>
      </c>
      <c r="J92" s="332">
        <f>'Математика-9 2018 расклад'!L94</f>
        <v>65.997</v>
      </c>
      <c r="K92" s="333">
        <f>'Математика-9 2019 расклад'!L94</f>
        <v>70.992000000000004</v>
      </c>
      <c r="L92" s="333">
        <f>'Математика-9 2020 расклад'!L94</f>
        <v>3.0014999999999996</v>
      </c>
      <c r="M92" s="333">
        <f>'Математика-9 2021 расклад'!L94</f>
        <v>22.9969</v>
      </c>
      <c r="N92" s="372">
        <f>'Математика-9 2022 расклад '!L92</f>
        <v>42</v>
      </c>
      <c r="O92" s="441">
        <f>'Математика-9 2023 расклад'!L92</f>
        <v>49</v>
      </c>
      <c r="P92" s="380">
        <f>'Математика-9 2018 расклад'!M94</f>
        <v>73.33</v>
      </c>
      <c r="Q92" s="334">
        <f>'Математика-9 2019 расклад'!M94</f>
        <v>69.599999999999994</v>
      </c>
      <c r="R92" s="334">
        <f>'Математика-9 2020 расклад'!M94</f>
        <v>4.3499999999999996</v>
      </c>
      <c r="S92" s="334">
        <f>'Математика-9 2021 расклад'!M94</f>
        <v>29.11</v>
      </c>
      <c r="T92" s="376">
        <f>'Математика-9 2022 расклад '!M92</f>
        <v>51.851851851851855</v>
      </c>
      <c r="U92" s="449">
        <f>'Математика-9 2023 расклад'!M92</f>
        <v>48.514851485148512</v>
      </c>
      <c r="V92" s="332">
        <f>'Математика-9 2018 расклад'!N94</f>
        <v>0.99900000000000011</v>
      </c>
      <c r="W92" s="333">
        <f>'Математика-9 2019 расклад'!N94</f>
        <v>0.99959999999999993</v>
      </c>
      <c r="X92" s="333">
        <f>'Математика-9 2020 расклад'!N94</f>
        <v>34.9968</v>
      </c>
      <c r="Y92" s="333">
        <f>'Математика-9 2021 расклад'!N94</f>
        <v>3.9973999999999994</v>
      </c>
      <c r="Z92" s="372">
        <f>'Математика-9 2022 расклад '!N92</f>
        <v>0</v>
      </c>
      <c r="AA92" s="434">
        <f>'Математика-9 2023 расклад'!N92</f>
        <v>4</v>
      </c>
      <c r="AB92" s="380">
        <f>'Математика-9 2018 расклад'!O94</f>
        <v>1.1100000000000001</v>
      </c>
      <c r="AC92" s="334">
        <f>'Математика-9 2019 расклад'!O94</f>
        <v>0.98</v>
      </c>
      <c r="AD92" s="334">
        <f>'Математика-9 2020 расклад'!O94</f>
        <v>50.72</v>
      </c>
      <c r="AE92" s="335">
        <f>'Математика-9 2021 расклад'!O94</f>
        <v>5.0599999999999996</v>
      </c>
      <c r="AF92" s="456">
        <f>'Математика-9 2022 расклад '!O92</f>
        <v>0</v>
      </c>
      <c r="AG92" s="397">
        <f>'Математика-9 2023 расклад'!O92</f>
        <v>3.9603960396039604</v>
      </c>
    </row>
    <row r="93" spans="1:33" s="1" customFormat="1" ht="15" customHeight="1" x14ac:dyDescent="0.25">
      <c r="A93" s="23">
        <v>11</v>
      </c>
      <c r="B93" s="48">
        <v>60910</v>
      </c>
      <c r="C93" s="331" t="s">
        <v>78</v>
      </c>
      <c r="D93" s="332">
        <f>'Математика-9 2018 расклад'!K95</f>
        <v>80</v>
      </c>
      <c r="E93" s="333">
        <f>'Математика-9 2019 расклад'!K95</f>
        <v>77</v>
      </c>
      <c r="F93" s="333" t="s">
        <v>139</v>
      </c>
      <c r="G93" s="333">
        <f>'Математика-9 2021 расклад'!K95</f>
        <v>74</v>
      </c>
      <c r="H93" s="372">
        <f>'Математика-9 2022 расклад '!K93</f>
        <v>79</v>
      </c>
      <c r="I93" s="434">
        <f>'Математика-9 2023 расклад'!K93</f>
        <v>77</v>
      </c>
      <c r="J93" s="332">
        <f>'Математика-9 2018 расклад'!L95</f>
        <v>60</v>
      </c>
      <c r="K93" s="333">
        <f>'Математика-9 2019 расклад'!L95</f>
        <v>57.996400000000001</v>
      </c>
      <c r="L93" s="333" t="s">
        <v>139</v>
      </c>
      <c r="M93" s="333">
        <f>'Математика-9 2021 расклад'!L95</f>
        <v>25.996200000000002</v>
      </c>
      <c r="N93" s="372">
        <f>'Математика-9 2022 расклад '!L93</f>
        <v>45</v>
      </c>
      <c r="O93" s="441">
        <f>'Математика-9 2023 расклад'!L93</f>
        <v>37</v>
      </c>
      <c r="P93" s="380">
        <f>'Математика-9 2018 расклад'!M95</f>
        <v>75</v>
      </c>
      <c r="Q93" s="334">
        <f>'Математика-9 2019 расклад'!M95</f>
        <v>75.320000000000007</v>
      </c>
      <c r="R93" s="334" t="s">
        <v>139</v>
      </c>
      <c r="S93" s="334">
        <f>'Математика-9 2021 расклад'!M95</f>
        <v>35.130000000000003</v>
      </c>
      <c r="T93" s="376">
        <f>'Математика-9 2022 расклад '!M93</f>
        <v>56.962025316455694</v>
      </c>
      <c r="U93" s="449">
        <f>'Математика-9 2023 расклад'!M93</f>
        <v>48.051948051948052</v>
      </c>
      <c r="V93" s="332">
        <f>'Математика-9 2018 расклад'!N95</f>
        <v>0</v>
      </c>
      <c r="W93" s="333">
        <f>'Математика-9 2019 расклад'!N95</f>
        <v>1.0010000000000001</v>
      </c>
      <c r="X93" s="333" t="s">
        <v>139</v>
      </c>
      <c r="Y93" s="333">
        <f>'Математика-9 2021 расклад'!N95</f>
        <v>7.0004000000000008</v>
      </c>
      <c r="Z93" s="372">
        <f>'Математика-9 2022 расклад '!N93</f>
        <v>1</v>
      </c>
      <c r="AA93" s="434">
        <f>'Математика-9 2023 расклад'!N93</f>
        <v>4</v>
      </c>
      <c r="AB93" s="380">
        <f>'Математика-9 2018 расклад'!O95</f>
        <v>0</v>
      </c>
      <c r="AC93" s="334">
        <f>'Математика-9 2019 расклад'!O95</f>
        <v>1.3</v>
      </c>
      <c r="AD93" s="334" t="s">
        <v>139</v>
      </c>
      <c r="AE93" s="335">
        <f>'Математика-9 2021 расклад'!O95</f>
        <v>9.4600000000000009</v>
      </c>
      <c r="AF93" s="456">
        <f>'Математика-9 2022 расклад '!O93</f>
        <v>1.2658227848101267</v>
      </c>
      <c r="AG93" s="397">
        <f>'Математика-9 2023 расклад'!O93</f>
        <v>5.1948051948051948</v>
      </c>
    </row>
    <row r="94" spans="1:33" s="1" customFormat="1" ht="15" customHeight="1" x14ac:dyDescent="0.25">
      <c r="A94" s="23">
        <v>12</v>
      </c>
      <c r="B94" s="48">
        <v>60980</v>
      </c>
      <c r="C94" s="331" t="s">
        <v>79</v>
      </c>
      <c r="D94" s="332">
        <f>'Математика-9 2018 расклад'!K96</f>
        <v>72</v>
      </c>
      <c r="E94" s="333">
        <f>'Математика-9 2019 расклад'!K96</f>
        <v>69</v>
      </c>
      <c r="F94" s="333">
        <f>'Математика-9 2020 расклад'!K96</f>
        <v>68</v>
      </c>
      <c r="G94" s="333">
        <f>'Математика-9 2021 расклад'!K96</f>
        <v>75</v>
      </c>
      <c r="H94" s="372">
        <f>'Математика-9 2022 расклад '!K94</f>
        <v>72</v>
      </c>
      <c r="I94" s="434">
        <f>'Математика-9 2023 расклад'!K94</f>
        <v>57</v>
      </c>
      <c r="J94" s="332">
        <f>'Математика-9 2018 расклад'!L96</f>
        <v>48.002399999999994</v>
      </c>
      <c r="K94" s="333">
        <f>'Математика-9 2019 расклад'!L96</f>
        <v>40.999800000000008</v>
      </c>
      <c r="L94" s="333">
        <f>'Математика-9 2020 расклад'!L96</f>
        <v>15.000800000000002</v>
      </c>
      <c r="M94" s="333">
        <f>'Математика-9 2021 расклад'!L96</f>
        <v>48</v>
      </c>
      <c r="N94" s="372">
        <f>'Математика-9 2022 расклад '!L94</f>
        <v>32</v>
      </c>
      <c r="O94" s="441">
        <f>'Математика-9 2023 расклад'!L94</f>
        <v>38</v>
      </c>
      <c r="P94" s="380">
        <f>'Математика-9 2018 расклад'!M96</f>
        <v>66.67</v>
      </c>
      <c r="Q94" s="334">
        <f>'Математика-9 2019 расклад'!M96</f>
        <v>59.42</v>
      </c>
      <c r="R94" s="334">
        <f>'Математика-9 2020 расклад'!M96</f>
        <v>22.060000000000002</v>
      </c>
      <c r="S94" s="334">
        <f>'Математика-9 2021 расклад'!M96</f>
        <v>64</v>
      </c>
      <c r="T94" s="376">
        <f>'Математика-9 2022 расклад '!M94</f>
        <v>44.444444444444443</v>
      </c>
      <c r="U94" s="449">
        <f>'Математика-9 2023 расклад'!M94</f>
        <v>66.666666666666671</v>
      </c>
      <c r="V94" s="332">
        <f>'Математика-9 2018 расклад'!N96</f>
        <v>0</v>
      </c>
      <c r="W94" s="333">
        <f>'Математика-9 2019 расклад'!N96</f>
        <v>1.0004999999999999</v>
      </c>
      <c r="X94" s="333">
        <f>'Математика-9 2020 расклад'!N96</f>
        <v>7.9967999999999995</v>
      </c>
      <c r="Y94" s="333">
        <f>'Математика-9 2021 расклад'!N96</f>
        <v>3.9975000000000001</v>
      </c>
      <c r="Z94" s="372">
        <f>'Математика-9 2022 расклад '!N94</f>
        <v>1</v>
      </c>
      <c r="AA94" s="434">
        <f>'Математика-9 2023 расклад'!N94</f>
        <v>0</v>
      </c>
      <c r="AB94" s="380">
        <f>'Математика-9 2018 расклад'!O96</f>
        <v>0</v>
      </c>
      <c r="AC94" s="334">
        <f>'Математика-9 2019 расклад'!O96</f>
        <v>1.45</v>
      </c>
      <c r="AD94" s="334">
        <f>'Математика-9 2020 расклад'!O96</f>
        <v>11.76</v>
      </c>
      <c r="AE94" s="335">
        <f>'Математика-9 2021 расклад'!O96</f>
        <v>5.33</v>
      </c>
      <c r="AF94" s="456">
        <f>'Математика-9 2022 расклад '!O94</f>
        <v>1.3888888888888888</v>
      </c>
      <c r="AG94" s="397">
        <f>'Математика-9 2023 расклад'!O94</f>
        <v>0</v>
      </c>
    </row>
    <row r="95" spans="1:33" s="1" customFormat="1" ht="15" customHeight="1" x14ac:dyDescent="0.25">
      <c r="A95" s="23">
        <v>13</v>
      </c>
      <c r="B95" s="48">
        <v>61080</v>
      </c>
      <c r="C95" s="331" t="s">
        <v>80</v>
      </c>
      <c r="D95" s="332">
        <f>'Математика-9 2018 расклад'!K97</f>
        <v>100</v>
      </c>
      <c r="E95" s="333">
        <f>'Математика-9 2019 расклад'!K97</f>
        <v>105</v>
      </c>
      <c r="F95" s="333">
        <f>'Математика-9 2020 расклад'!K97</f>
        <v>121</v>
      </c>
      <c r="G95" s="333">
        <f>'Математика-9 2021 расклад'!K97</f>
        <v>135</v>
      </c>
      <c r="H95" s="372">
        <f>'Математика-9 2022 расклад '!K95</f>
        <v>148</v>
      </c>
      <c r="I95" s="434">
        <f>'Математика-9 2023 расклад'!K95</f>
        <v>155</v>
      </c>
      <c r="J95" s="332">
        <f>'Математика-9 2018 расклад'!L97</f>
        <v>77</v>
      </c>
      <c r="K95" s="333">
        <f>'Математика-9 2019 расклад'!L97</f>
        <v>79.999499999999998</v>
      </c>
      <c r="L95" s="333">
        <f>'Математика-9 2020 расклад'!L97</f>
        <v>11.991100000000001</v>
      </c>
      <c r="M95" s="333">
        <f>'Математика-9 2021 расклад'!L97</f>
        <v>55.99799999999999</v>
      </c>
      <c r="N95" s="372">
        <f>'Математика-9 2022 расклад '!L95</f>
        <v>83</v>
      </c>
      <c r="O95" s="441">
        <f>'Математика-9 2023 расклад'!L95</f>
        <v>119</v>
      </c>
      <c r="P95" s="380">
        <f>'Математика-9 2018 расклад'!M97</f>
        <v>77</v>
      </c>
      <c r="Q95" s="334">
        <f>'Математика-9 2019 расклад'!M97</f>
        <v>76.19</v>
      </c>
      <c r="R95" s="334">
        <f>'Математика-9 2020 расклад'!M97</f>
        <v>9.91</v>
      </c>
      <c r="S95" s="334">
        <f>'Математика-9 2021 расклад'!M97</f>
        <v>41.48</v>
      </c>
      <c r="T95" s="376">
        <f>'Математика-9 2022 расклад '!M95</f>
        <v>56.081081081081081</v>
      </c>
      <c r="U95" s="449">
        <f>'Математика-9 2023 расклад'!M95</f>
        <v>76.774193548387103</v>
      </c>
      <c r="V95" s="332">
        <f>'Математика-9 2018 расклад'!N97</f>
        <v>6</v>
      </c>
      <c r="W95" s="333">
        <f>'Математика-9 2019 расклад'!N97</f>
        <v>0.99750000000000005</v>
      </c>
      <c r="X95" s="333">
        <f>'Математика-9 2020 расклад'!N97</f>
        <v>43.995599999999996</v>
      </c>
      <c r="Y95" s="333">
        <f>'Математика-9 2021 расклад'!N97</f>
        <v>13.000500000000002</v>
      </c>
      <c r="Z95" s="372">
        <f>'Математика-9 2022 расклад '!N95</f>
        <v>3</v>
      </c>
      <c r="AA95" s="434">
        <f>'Математика-9 2023 расклад'!N95</f>
        <v>2</v>
      </c>
      <c r="AB95" s="380">
        <f>'Математика-9 2018 расклад'!O97</f>
        <v>6</v>
      </c>
      <c r="AC95" s="334">
        <f>'Математика-9 2019 расклад'!O97</f>
        <v>0.95</v>
      </c>
      <c r="AD95" s="334">
        <f>'Математика-9 2020 расклад'!O97</f>
        <v>36.36</v>
      </c>
      <c r="AE95" s="335">
        <f>'Математика-9 2021 расклад'!O97</f>
        <v>9.6300000000000008</v>
      </c>
      <c r="AF95" s="456">
        <f>'Математика-9 2022 расклад '!O95</f>
        <v>2.0270270270270272</v>
      </c>
      <c r="AG95" s="397">
        <f>'Математика-9 2023 расклад'!O95</f>
        <v>1.2903225806451613</v>
      </c>
    </row>
    <row r="96" spans="1:33" s="1" customFormat="1" ht="15" customHeight="1" x14ac:dyDescent="0.25">
      <c r="A96" s="23">
        <v>14</v>
      </c>
      <c r="B96" s="48">
        <v>61150</v>
      </c>
      <c r="C96" s="331" t="s">
        <v>81</v>
      </c>
      <c r="D96" s="332">
        <f>'Математика-9 2018 расклад'!K98</f>
        <v>81</v>
      </c>
      <c r="E96" s="333">
        <f>'Математика-9 2019 расклад'!K98</f>
        <v>88</v>
      </c>
      <c r="F96" s="333" t="s">
        <v>139</v>
      </c>
      <c r="G96" s="333">
        <f>'Математика-9 2021 расклад'!K98</f>
        <v>102</v>
      </c>
      <c r="H96" s="372">
        <f>'Математика-9 2022 расклад '!K96</f>
        <v>69</v>
      </c>
      <c r="I96" s="434">
        <f>'Математика-9 2023 расклад'!K96</f>
        <v>80</v>
      </c>
      <c r="J96" s="332">
        <f>'Математика-9 2018 расклад'!L98</f>
        <v>56.999700000000004</v>
      </c>
      <c r="K96" s="333">
        <f>'Математика-9 2019 расклад'!L98</f>
        <v>60.00719999999999</v>
      </c>
      <c r="L96" s="333" t="s">
        <v>139</v>
      </c>
      <c r="M96" s="333">
        <f>'Математика-9 2021 расклад'!L98</f>
        <v>36.995399999999997</v>
      </c>
      <c r="N96" s="372">
        <f>'Математика-9 2022 расклад '!L96</f>
        <v>32</v>
      </c>
      <c r="O96" s="441">
        <f>'Математика-9 2023 расклад'!L96</f>
        <v>53</v>
      </c>
      <c r="P96" s="380">
        <f>'Математика-9 2018 расклад'!M98</f>
        <v>70.37</v>
      </c>
      <c r="Q96" s="334">
        <f>'Математика-9 2019 расклад'!M98</f>
        <v>68.19</v>
      </c>
      <c r="R96" s="334" t="s">
        <v>139</v>
      </c>
      <c r="S96" s="334">
        <f>'Математика-9 2021 расклад'!M98</f>
        <v>36.269999999999996</v>
      </c>
      <c r="T96" s="376">
        <f>'Математика-9 2022 расклад '!M96</f>
        <v>46.376811594202898</v>
      </c>
      <c r="U96" s="449">
        <f>'Математика-9 2023 расклад'!M96</f>
        <v>66.25</v>
      </c>
      <c r="V96" s="332">
        <f>'Математика-9 2018 расклад'!N98</f>
        <v>0</v>
      </c>
      <c r="W96" s="333">
        <f>'Математика-9 2019 расклад'!N98</f>
        <v>0</v>
      </c>
      <c r="X96" s="333" t="s">
        <v>139</v>
      </c>
      <c r="Y96" s="333">
        <f>'Математика-9 2021 расклад'!N98</f>
        <v>8.9963999999999995</v>
      </c>
      <c r="Z96" s="372">
        <f>'Математика-9 2022 расклад '!N96</f>
        <v>0</v>
      </c>
      <c r="AA96" s="434">
        <f>'Математика-9 2023 расклад'!N96</f>
        <v>3</v>
      </c>
      <c r="AB96" s="380">
        <f>'Математика-9 2018 расклад'!O98</f>
        <v>0</v>
      </c>
      <c r="AC96" s="334">
        <f>'Математика-9 2019 расклад'!O98</f>
        <v>0</v>
      </c>
      <c r="AD96" s="334" t="s">
        <v>139</v>
      </c>
      <c r="AE96" s="335">
        <f>'Математика-9 2021 расклад'!O98</f>
        <v>8.82</v>
      </c>
      <c r="AF96" s="456">
        <f>'Математика-9 2022 расклад '!O96</f>
        <v>0</v>
      </c>
      <c r="AG96" s="397">
        <f>'Математика-9 2023 расклад'!O96</f>
        <v>3.75</v>
      </c>
    </row>
    <row r="97" spans="1:33" s="1" customFormat="1" ht="15" customHeight="1" x14ac:dyDescent="0.25">
      <c r="A97" s="23">
        <v>15</v>
      </c>
      <c r="B97" s="48">
        <v>61210</v>
      </c>
      <c r="C97" s="331" t="s">
        <v>82</v>
      </c>
      <c r="D97" s="332">
        <f>'Математика-9 2018 расклад'!K99</f>
        <v>51</v>
      </c>
      <c r="E97" s="333">
        <f>'Математика-9 2019 расклад'!K99</f>
        <v>51</v>
      </c>
      <c r="F97" s="333" t="s">
        <v>139</v>
      </c>
      <c r="G97" s="333">
        <f>'Математика-9 2021 расклад'!K99</f>
        <v>57</v>
      </c>
      <c r="H97" s="372">
        <f>'Математика-9 2022 расклад '!K97</f>
        <v>55</v>
      </c>
      <c r="I97" s="434">
        <f>'Математика-9 2023 расклад'!K97</f>
        <v>76</v>
      </c>
      <c r="J97" s="332">
        <f>'Математика-9 2018 расклад'!L99</f>
        <v>36.000899999999994</v>
      </c>
      <c r="K97" s="333">
        <f>'Математика-9 2019 расклад'!L99</f>
        <v>40.998900000000006</v>
      </c>
      <c r="L97" s="333" t="s">
        <v>139</v>
      </c>
      <c r="M97" s="333">
        <f>'Математика-9 2021 расклад'!L99</f>
        <v>19.9956</v>
      </c>
      <c r="N97" s="372">
        <f>'Математика-9 2022 расклад '!L97</f>
        <v>28</v>
      </c>
      <c r="O97" s="441">
        <f>'Математика-9 2023 расклад'!L97</f>
        <v>40</v>
      </c>
      <c r="P97" s="380">
        <f>'Математика-9 2018 расклад'!M99</f>
        <v>70.589999999999989</v>
      </c>
      <c r="Q97" s="334">
        <f>'Математика-9 2019 расклад'!M99</f>
        <v>80.39</v>
      </c>
      <c r="R97" s="334" t="s">
        <v>139</v>
      </c>
      <c r="S97" s="334">
        <f>'Математика-9 2021 расклад'!M99</f>
        <v>35.08</v>
      </c>
      <c r="T97" s="376">
        <f>'Математика-9 2022 расклад '!M97</f>
        <v>50.909090909090907</v>
      </c>
      <c r="U97" s="449">
        <f>'Математика-9 2023 расклад'!M97</f>
        <v>52.631578947368418</v>
      </c>
      <c r="V97" s="332">
        <f>'Математика-9 2018 расклад'!N99</f>
        <v>1.9991999999999999</v>
      </c>
      <c r="W97" s="333">
        <f>'Математика-9 2019 расклад'!N99</f>
        <v>0.99959999999999993</v>
      </c>
      <c r="X97" s="333" t="s">
        <v>139</v>
      </c>
      <c r="Y97" s="333">
        <f>'Математика-9 2021 расклад'!N99</f>
        <v>9.0002999999999993</v>
      </c>
      <c r="Z97" s="372">
        <f>'Математика-9 2022 расклад '!N97</f>
        <v>6</v>
      </c>
      <c r="AA97" s="434">
        <f>'Математика-9 2023 расклад'!N97</f>
        <v>5</v>
      </c>
      <c r="AB97" s="380">
        <f>'Математика-9 2018 расклад'!O99</f>
        <v>3.92</v>
      </c>
      <c r="AC97" s="334">
        <f>'Математика-9 2019 расклад'!O99</f>
        <v>1.96</v>
      </c>
      <c r="AD97" s="334" t="s">
        <v>139</v>
      </c>
      <c r="AE97" s="335">
        <f>'Математика-9 2021 расклад'!O99</f>
        <v>15.79</v>
      </c>
      <c r="AF97" s="456">
        <f>'Математика-9 2022 расклад '!O97</f>
        <v>10.909090909090908</v>
      </c>
      <c r="AG97" s="397">
        <f>'Математика-9 2023 расклад'!O97</f>
        <v>6.5789473684210522</v>
      </c>
    </row>
    <row r="98" spans="1:33" s="1" customFormat="1" ht="15" customHeight="1" x14ac:dyDescent="0.25">
      <c r="A98" s="23">
        <v>16</v>
      </c>
      <c r="B98" s="48">
        <v>61290</v>
      </c>
      <c r="C98" s="331" t="s">
        <v>83</v>
      </c>
      <c r="D98" s="332">
        <f>'Математика-9 2018 расклад'!K100</f>
        <v>72</v>
      </c>
      <c r="E98" s="333">
        <f>'Математика-9 2019 расклад'!K100</f>
        <v>72</v>
      </c>
      <c r="F98" s="333" t="s">
        <v>139</v>
      </c>
      <c r="G98" s="333">
        <f>'Математика-9 2021 расклад'!K100</f>
        <v>67</v>
      </c>
      <c r="H98" s="372">
        <f>'Математика-9 2022 расклад '!K98</f>
        <v>70</v>
      </c>
      <c r="I98" s="434">
        <f>'Математика-9 2023 расклад'!K98</f>
        <v>71</v>
      </c>
      <c r="J98" s="332">
        <f>'Математика-9 2018 расклад'!L100</f>
        <v>52.005600000000001</v>
      </c>
      <c r="K98" s="333">
        <f>'Математика-9 2019 расклад'!L100</f>
        <v>54</v>
      </c>
      <c r="L98" s="333" t="s">
        <v>139</v>
      </c>
      <c r="M98" s="333">
        <f>'Математика-9 2021 расклад'!L100</f>
        <v>19.999499999999998</v>
      </c>
      <c r="N98" s="372">
        <f>'Математика-9 2022 расклад '!L98</f>
        <v>30</v>
      </c>
      <c r="O98" s="441">
        <f>'Математика-9 2023 расклад'!L98</f>
        <v>45</v>
      </c>
      <c r="P98" s="380">
        <f>'Математика-9 2018 расклад'!M100</f>
        <v>72.23</v>
      </c>
      <c r="Q98" s="334">
        <f>'Математика-9 2019 расклад'!M100</f>
        <v>75</v>
      </c>
      <c r="R98" s="334" t="s">
        <v>139</v>
      </c>
      <c r="S98" s="334">
        <f>'Математика-9 2021 расклад'!M100</f>
        <v>29.849999999999998</v>
      </c>
      <c r="T98" s="376">
        <f>'Математика-9 2022 расклад '!M98</f>
        <v>42.857142857142854</v>
      </c>
      <c r="U98" s="449">
        <f>'Математика-9 2023 расклад'!M98</f>
        <v>63.380281690140848</v>
      </c>
      <c r="V98" s="332">
        <f>'Математика-9 2018 расклад'!N100</f>
        <v>4.9968000000000004</v>
      </c>
      <c r="W98" s="333">
        <f>'Математика-9 2019 расклад'!N100</f>
        <v>3.0024000000000002</v>
      </c>
      <c r="X98" s="333" t="s">
        <v>139</v>
      </c>
      <c r="Y98" s="333">
        <f>'Математика-9 2021 расклад'!N100</f>
        <v>8.9980999999999991</v>
      </c>
      <c r="Z98" s="372">
        <f>'Математика-9 2022 расклад '!N98</f>
        <v>4</v>
      </c>
      <c r="AA98" s="434">
        <f>'Математика-9 2023 расклад'!N98</f>
        <v>7</v>
      </c>
      <c r="AB98" s="380">
        <f>'Математика-9 2018 расклад'!O100</f>
        <v>6.94</v>
      </c>
      <c r="AC98" s="334">
        <f>'Математика-9 2019 расклад'!O100</f>
        <v>4.17</v>
      </c>
      <c r="AD98" s="334" t="s">
        <v>139</v>
      </c>
      <c r="AE98" s="335">
        <f>'Математика-9 2021 расклад'!O100</f>
        <v>13.43</v>
      </c>
      <c r="AF98" s="456">
        <f>'Математика-9 2022 расклад '!O98</f>
        <v>5.7142857142857144</v>
      </c>
      <c r="AG98" s="397">
        <f>'Математика-9 2023 расклад'!O98</f>
        <v>9.8591549295774641</v>
      </c>
    </row>
    <row r="99" spans="1:33" s="1" customFormat="1" ht="15" customHeight="1" x14ac:dyDescent="0.25">
      <c r="A99" s="23">
        <v>17</v>
      </c>
      <c r="B99" s="48">
        <v>61340</v>
      </c>
      <c r="C99" s="331" t="s">
        <v>84</v>
      </c>
      <c r="D99" s="332">
        <f>'Математика-9 2018 расклад'!K101</f>
        <v>100</v>
      </c>
      <c r="E99" s="333">
        <f>'Математика-9 2019 расклад'!K101</f>
        <v>106</v>
      </c>
      <c r="F99" s="333" t="s">
        <v>139</v>
      </c>
      <c r="G99" s="333">
        <f>'Математика-9 2021 расклад'!K101</f>
        <v>81</v>
      </c>
      <c r="H99" s="372">
        <f>'Математика-9 2022 расклад '!K99</f>
        <v>115</v>
      </c>
      <c r="I99" s="434">
        <f>'Математика-9 2023 расклад'!K99</f>
        <v>118</v>
      </c>
      <c r="J99" s="332">
        <f>'Математика-9 2018 расклад'!L101</f>
        <v>71</v>
      </c>
      <c r="K99" s="333">
        <f>'Математика-9 2019 расклад'!L101</f>
        <v>57.992600000000003</v>
      </c>
      <c r="L99" s="333" t="s">
        <v>139</v>
      </c>
      <c r="M99" s="333">
        <f>'Математика-9 2021 расклад'!L101</f>
        <v>21.999600000000001</v>
      </c>
      <c r="N99" s="372">
        <f>'Математика-9 2022 расклад '!L99</f>
        <v>55</v>
      </c>
      <c r="O99" s="441">
        <f>'Математика-9 2023 расклад'!L99</f>
        <v>69</v>
      </c>
      <c r="P99" s="380">
        <f>'Математика-9 2018 расклад'!M101</f>
        <v>71</v>
      </c>
      <c r="Q99" s="334">
        <f>'Математика-9 2019 расклад'!M101</f>
        <v>54.71</v>
      </c>
      <c r="R99" s="334" t="s">
        <v>139</v>
      </c>
      <c r="S99" s="334">
        <f>'Математика-9 2021 расклад'!M101</f>
        <v>27.16</v>
      </c>
      <c r="T99" s="376">
        <f>'Математика-9 2022 расклад '!M99</f>
        <v>47.826086956521742</v>
      </c>
      <c r="U99" s="449">
        <f>'Математика-9 2023 расклад'!M99</f>
        <v>58.474576271186443</v>
      </c>
      <c r="V99" s="332">
        <f>'Математика-9 2018 расклад'!N101</f>
        <v>4</v>
      </c>
      <c r="W99" s="333">
        <f>'Математика-9 2019 расклад'!N101</f>
        <v>8.0030000000000001</v>
      </c>
      <c r="X99" s="333" t="s">
        <v>139</v>
      </c>
      <c r="Y99" s="333">
        <f>'Математика-9 2021 расклад'!N101</f>
        <v>6.9984000000000002</v>
      </c>
      <c r="Z99" s="372">
        <f>'Математика-9 2022 расклад '!N99</f>
        <v>12</v>
      </c>
      <c r="AA99" s="434">
        <f>'Математика-9 2023 расклад'!N99</f>
        <v>12</v>
      </c>
      <c r="AB99" s="380">
        <f>'Математика-9 2018 расклад'!O101</f>
        <v>4</v>
      </c>
      <c r="AC99" s="334">
        <f>'Математика-9 2019 расклад'!O101</f>
        <v>7.55</v>
      </c>
      <c r="AD99" s="334" t="s">
        <v>139</v>
      </c>
      <c r="AE99" s="335">
        <f>'Математика-9 2021 расклад'!O101</f>
        <v>8.64</v>
      </c>
      <c r="AF99" s="456">
        <f>'Математика-9 2022 расклад '!O99</f>
        <v>10.434782608695652</v>
      </c>
      <c r="AG99" s="397">
        <f>'Математика-9 2023 расклад'!O99</f>
        <v>10.169491525423728</v>
      </c>
    </row>
    <row r="100" spans="1:33" s="1" customFormat="1" ht="15" customHeight="1" x14ac:dyDescent="0.25">
      <c r="A100" s="23">
        <v>18</v>
      </c>
      <c r="B100" s="48">
        <v>61390</v>
      </c>
      <c r="C100" s="331" t="s">
        <v>85</v>
      </c>
      <c r="D100" s="332">
        <f>'Математика-9 2018 расклад'!K102</f>
        <v>85</v>
      </c>
      <c r="E100" s="333">
        <f>'Математика-9 2019 расклад'!K102</f>
        <v>102</v>
      </c>
      <c r="F100" s="333">
        <f>'Математика-9 2020 расклад'!K102</f>
        <v>57</v>
      </c>
      <c r="G100" s="333">
        <f>'Математика-9 2021 расклад'!K102</f>
        <v>66</v>
      </c>
      <c r="H100" s="372">
        <f>'Математика-9 2022 расклад '!K100</f>
        <v>79</v>
      </c>
      <c r="I100" s="434">
        <f>'Математика-9 2023 расклад'!K100</f>
        <v>77</v>
      </c>
      <c r="J100" s="332">
        <f>'Математика-9 2018 расклад'!L102</f>
        <v>61.998999999999995</v>
      </c>
      <c r="K100" s="333">
        <f>'Математика-9 2019 расклад'!L102</f>
        <v>62.995199999999997</v>
      </c>
      <c r="L100" s="333">
        <f>'Математика-9 2020 расклад'!L102</f>
        <v>9.0002999999999993</v>
      </c>
      <c r="M100" s="333">
        <f>'Математика-9 2021 расклад'!L102</f>
        <v>21.997799999999998</v>
      </c>
      <c r="N100" s="372">
        <f>'Математика-9 2022 расклад '!L100</f>
        <v>33</v>
      </c>
      <c r="O100" s="441">
        <f>'Математика-9 2023 расклад'!L100</f>
        <v>47</v>
      </c>
      <c r="P100" s="380">
        <f>'Математика-9 2018 расклад'!M102</f>
        <v>72.94</v>
      </c>
      <c r="Q100" s="334">
        <f>'Математика-9 2019 расклад'!M102</f>
        <v>61.76</v>
      </c>
      <c r="R100" s="334">
        <f>'Математика-9 2020 расклад'!M102</f>
        <v>15.79</v>
      </c>
      <c r="S100" s="334">
        <f>'Математика-9 2021 расклад'!M102</f>
        <v>33.33</v>
      </c>
      <c r="T100" s="376">
        <f>'Математика-9 2022 расклад '!M100</f>
        <v>41.77215189873418</v>
      </c>
      <c r="U100" s="449">
        <f>'Математика-9 2023 расклад'!M100</f>
        <v>61.038961038961041</v>
      </c>
      <c r="V100" s="332">
        <f>'Математика-9 2018 расклад'!N102</f>
        <v>1.9975000000000001</v>
      </c>
      <c r="W100" s="333">
        <f>'Математика-9 2019 расклад'!N102</f>
        <v>6.9972000000000003</v>
      </c>
      <c r="X100" s="333">
        <f>'Математика-9 2020 расклад'!N102</f>
        <v>9.9977999999999998</v>
      </c>
      <c r="Y100" s="333">
        <f>'Математика-9 2021 расклад'!N102</f>
        <v>9.0023999999999997</v>
      </c>
      <c r="Z100" s="372">
        <f>'Математика-9 2022 расклад '!N100</f>
        <v>3</v>
      </c>
      <c r="AA100" s="434">
        <f>'Математика-9 2023 расклад'!N100</f>
        <v>6</v>
      </c>
      <c r="AB100" s="380">
        <f>'Математика-9 2018 расклад'!O102</f>
        <v>2.35</v>
      </c>
      <c r="AC100" s="334">
        <f>'Математика-9 2019 расклад'!O102</f>
        <v>6.86</v>
      </c>
      <c r="AD100" s="334">
        <f>'Математика-9 2020 расклад'!O102</f>
        <v>17.54</v>
      </c>
      <c r="AE100" s="335">
        <f>'Математика-9 2021 расклад'!O102</f>
        <v>13.64</v>
      </c>
      <c r="AF100" s="456">
        <f>'Математика-9 2022 расклад '!O100</f>
        <v>3.7974683544303796</v>
      </c>
      <c r="AG100" s="397">
        <f>'Математика-9 2023 расклад'!O100</f>
        <v>7.7922077922077921</v>
      </c>
    </row>
    <row r="101" spans="1:33" s="1" customFormat="1" ht="15" customHeight="1" x14ac:dyDescent="0.25">
      <c r="A101" s="60">
        <v>19</v>
      </c>
      <c r="B101" s="48">
        <v>61410</v>
      </c>
      <c r="C101" s="331" t="s">
        <v>86</v>
      </c>
      <c r="D101" s="332">
        <f>'Математика-9 2018 расклад'!K103</f>
        <v>97</v>
      </c>
      <c r="E101" s="333">
        <f>'Математика-9 2019 расклад'!K103</f>
        <v>78</v>
      </c>
      <c r="F101" s="333" t="s">
        <v>139</v>
      </c>
      <c r="G101" s="333">
        <f>'Математика-9 2021 расклад'!K103</f>
        <v>90</v>
      </c>
      <c r="H101" s="372">
        <f>'Математика-9 2022 расклад '!K101</f>
        <v>64</v>
      </c>
      <c r="I101" s="434">
        <f>'Математика-9 2023 расклад'!K101</f>
        <v>82</v>
      </c>
      <c r="J101" s="332">
        <f>'Математика-9 2018 расклад'!L103</f>
        <v>66.997899999999987</v>
      </c>
      <c r="K101" s="333">
        <f>'Математика-9 2019 расклад'!L103</f>
        <v>58.999199999999995</v>
      </c>
      <c r="L101" s="333" t="s">
        <v>139</v>
      </c>
      <c r="M101" s="333">
        <f>'Математика-9 2021 расклад'!L103</f>
        <v>31.994999999999994</v>
      </c>
      <c r="N101" s="372">
        <f>'Математика-9 2022 расклад '!L101</f>
        <v>40</v>
      </c>
      <c r="O101" s="441">
        <f>'Математика-9 2023 расклад'!L101</f>
        <v>51</v>
      </c>
      <c r="P101" s="380">
        <f>'Математика-9 2018 расклад'!M103</f>
        <v>69.069999999999993</v>
      </c>
      <c r="Q101" s="334">
        <f>'Математика-9 2019 расклад'!M103</f>
        <v>75.639999999999986</v>
      </c>
      <c r="R101" s="334" t="s">
        <v>139</v>
      </c>
      <c r="S101" s="334">
        <f>'Математика-9 2021 расклад'!M103</f>
        <v>35.549999999999997</v>
      </c>
      <c r="T101" s="376">
        <f>'Математика-9 2022 расклад '!M101</f>
        <v>62.5</v>
      </c>
      <c r="U101" s="449">
        <f>'Математика-9 2023 расклад'!M101</f>
        <v>62.195121951219512</v>
      </c>
      <c r="V101" s="332">
        <f>'Математика-9 2018 расклад'!N103</f>
        <v>2.9972999999999996</v>
      </c>
      <c r="W101" s="333">
        <f>'Математика-9 2019 расклад'!N103</f>
        <v>0</v>
      </c>
      <c r="X101" s="333" t="s">
        <v>139</v>
      </c>
      <c r="Y101" s="333">
        <f>'Математика-9 2021 расклад'!N103</f>
        <v>0.99900000000000011</v>
      </c>
      <c r="Z101" s="372">
        <f>'Математика-9 2022 расклад '!N101</f>
        <v>0</v>
      </c>
      <c r="AA101" s="434">
        <f>'Математика-9 2023 расклад'!N101</f>
        <v>2</v>
      </c>
      <c r="AB101" s="380">
        <f>'Математика-9 2018 расклад'!O103</f>
        <v>3.09</v>
      </c>
      <c r="AC101" s="334">
        <f>'Математика-9 2019 расклад'!O103</f>
        <v>0</v>
      </c>
      <c r="AD101" s="334" t="s">
        <v>139</v>
      </c>
      <c r="AE101" s="335">
        <f>'Математика-9 2021 расклад'!O103</f>
        <v>1.1100000000000001</v>
      </c>
      <c r="AF101" s="456">
        <f>'Математика-9 2022 расклад '!O101</f>
        <v>0</v>
      </c>
      <c r="AG101" s="397">
        <f>'Математика-9 2023 расклад'!O101</f>
        <v>2.4390243902439024</v>
      </c>
    </row>
    <row r="102" spans="1:33" s="1" customFormat="1" ht="15" customHeight="1" x14ac:dyDescent="0.25">
      <c r="A102" s="16">
        <v>20</v>
      </c>
      <c r="B102" s="48">
        <v>61430</v>
      </c>
      <c r="C102" s="331" t="s">
        <v>114</v>
      </c>
      <c r="D102" s="332">
        <f>'Математика-9 2018 расклад'!K104</f>
        <v>222</v>
      </c>
      <c r="E102" s="333">
        <f>'Математика-9 2019 расклад'!K104</f>
        <v>206</v>
      </c>
      <c r="F102" s="333">
        <f>'Математика-9 2020 расклад'!K104</f>
        <v>163</v>
      </c>
      <c r="G102" s="333">
        <f>'Математика-9 2021 расклад'!K104</f>
        <v>179</v>
      </c>
      <c r="H102" s="372">
        <f>'Математика-9 2022 расклад '!K102</f>
        <v>213</v>
      </c>
      <c r="I102" s="434">
        <f>'Математика-9 2023 расклад'!K102</f>
        <v>191</v>
      </c>
      <c r="J102" s="332">
        <f>'Математика-9 2018 расклад'!L104</f>
        <v>188.98860000000002</v>
      </c>
      <c r="K102" s="333">
        <f>'Математика-9 2019 расклад'!L104</f>
        <v>172.99880000000002</v>
      </c>
      <c r="L102" s="333">
        <f>'Математика-9 2020 расклад'!L104</f>
        <v>57.995400000000011</v>
      </c>
      <c r="M102" s="333">
        <f>'Математика-9 2021 расклад'!L104</f>
        <v>95.997700000000009</v>
      </c>
      <c r="N102" s="372">
        <f>'Математика-9 2022 расклад '!L102</f>
        <v>129</v>
      </c>
      <c r="O102" s="441">
        <f>'Математика-9 2023 расклад'!L102</f>
        <v>133</v>
      </c>
      <c r="P102" s="380">
        <f>'Математика-9 2018 расклад'!M104</f>
        <v>85.13</v>
      </c>
      <c r="Q102" s="334">
        <f>'Математика-9 2019 расклад'!M104</f>
        <v>83.98</v>
      </c>
      <c r="R102" s="334">
        <f>'Математика-9 2020 расклад'!M104</f>
        <v>35.580000000000005</v>
      </c>
      <c r="S102" s="334">
        <f>'Математика-9 2021 расклад'!M104</f>
        <v>53.63</v>
      </c>
      <c r="T102" s="376">
        <f>'Математика-9 2022 расклад '!M102</f>
        <v>60.563380281690144</v>
      </c>
      <c r="U102" s="449">
        <f>'Математика-9 2023 расклад'!M102</f>
        <v>69.633507853403145</v>
      </c>
      <c r="V102" s="332">
        <f>'Математика-9 2018 расклад'!N104</f>
        <v>2.9970000000000003</v>
      </c>
      <c r="W102" s="333">
        <f>'Математика-9 2019 расклад'!N104</f>
        <v>5.9946000000000002</v>
      </c>
      <c r="X102" s="333">
        <f>'Математика-9 2020 расклад'!N104</f>
        <v>14.001700000000001</v>
      </c>
      <c r="Y102" s="333">
        <f>'Математика-9 2021 расклад'!N104</f>
        <v>3.9917000000000002</v>
      </c>
      <c r="Z102" s="372">
        <f>'Математика-9 2022 расклад '!N102</f>
        <v>4</v>
      </c>
      <c r="AA102" s="434">
        <f>'Математика-9 2023 расклад'!N102</f>
        <v>3</v>
      </c>
      <c r="AB102" s="380">
        <f>'Математика-9 2018 расклад'!O104</f>
        <v>1.35</v>
      </c>
      <c r="AC102" s="334">
        <f>'Математика-9 2019 расклад'!O104</f>
        <v>2.91</v>
      </c>
      <c r="AD102" s="334">
        <f>'Математика-9 2020 расклад'!O104</f>
        <v>8.59</v>
      </c>
      <c r="AE102" s="335">
        <f>'Математика-9 2021 расклад'!O104</f>
        <v>2.23</v>
      </c>
      <c r="AF102" s="456">
        <f>'Математика-9 2022 расклад '!O102</f>
        <v>1.8779342723004695</v>
      </c>
      <c r="AG102" s="397">
        <f>'Математика-9 2023 расклад'!O102</f>
        <v>1.5706806282722514</v>
      </c>
    </row>
    <row r="103" spans="1:33" s="1" customFormat="1" ht="15" customHeight="1" x14ac:dyDescent="0.25">
      <c r="A103" s="11">
        <v>21</v>
      </c>
      <c r="B103" s="48">
        <v>61440</v>
      </c>
      <c r="C103" s="331" t="s">
        <v>87</v>
      </c>
      <c r="D103" s="332">
        <f>'Математика-9 2018 расклад'!K105</f>
        <v>143</v>
      </c>
      <c r="E103" s="333">
        <f>'Математика-9 2019 расклад'!K105</f>
        <v>168</v>
      </c>
      <c r="F103" s="333" t="s">
        <v>139</v>
      </c>
      <c r="G103" s="333">
        <f>'Математика-9 2021 расклад'!K105</f>
        <v>156</v>
      </c>
      <c r="H103" s="372">
        <f>'Математика-9 2022 расклад '!K103</f>
        <v>180</v>
      </c>
      <c r="I103" s="434">
        <f>'Математика-9 2023 расклад'!K103</f>
        <v>200</v>
      </c>
      <c r="J103" s="332">
        <f>'Математика-9 2018 расклад'!L105</f>
        <v>111.99759999999998</v>
      </c>
      <c r="K103" s="333">
        <f>'Математика-9 2019 расклад'!L105</f>
        <v>143.00159999999997</v>
      </c>
      <c r="L103" s="333" t="s">
        <v>139</v>
      </c>
      <c r="M103" s="333">
        <f>'Математика-9 2021 расклад'!L105</f>
        <v>81.010800000000003</v>
      </c>
      <c r="N103" s="372">
        <f>'Математика-9 2022 расклад '!L103</f>
        <v>103.00000000000001</v>
      </c>
      <c r="O103" s="441">
        <f>'Математика-9 2023 расклад'!L103</f>
        <v>129</v>
      </c>
      <c r="P103" s="380">
        <f>'Математика-9 2018 расклад'!M105</f>
        <v>78.319999999999993</v>
      </c>
      <c r="Q103" s="334">
        <f>'Математика-9 2019 расклад'!M105</f>
        <v>85.11999999999999</v>
      </c>
      <c r="R103" s="334" t="s">
        <v>139</v>
      </c>
      <c r="S103" s="334">
        <f>'Математика-9 2021 расклад'!M105</f>
        <v>51.93</v>
      </c>
      <c r="T103" s="376">
        <f>'Математика-9 2022 расклад '!M103</f>
        <v>57.222222222222229</v>
      </c>
      <c r="U103" s="449">
        <f>'Математика-9 2023 расклад'!M103</f>
        <v>64.5</v>
      </c>
      <c r="V103" s="332">
        <f>'Математика-9 2018 расклад'!N105</f>
        <v>1.0009999999999999</v>
      </c>
      <c r="W103" s="333">
        <f>'Математика-9 2019 расклад'!N105</f>
        <v>2.9904000000000002</v>
      </c>
      <c r="X103" s="333" t="s">
        <v>139</v>
      </c>
      <c r="Y103" s="333">
        <f>'Математика-9 2021 расклад'!N105</f>
        <v>6.0060000000000002</v>
      </c>
      <c r="Z103" s="372">
        <f>'Математика-9 2022 расклад '!N103</f>
        <v>0</v>
      </c>
      <c r="AA103" s="434">
        <f>'Математика-9 2023 расклад'!N103</f>
        <v>1</v>
      </c>
      <c r="AB103" s="380">
        <f>'Математика-9 2018 расклад'!O105</f>
        <v>0.7</v>
      </c>
      <c r="AC103" s="334">
        <f>'Математика-9 2019 расклад'!O105</f>
        <v>1.78</v>
      </c>
      <c r="AD103" s="334" t="s">
        <v>139</v>
      </c>
      <c r="AE103" s="335">
        <f>'Математика-9 2021 расклад'!O105</f>
        <v>3.85</v>
      </c>
      <c r="AF103" s="456">
        <f>'Математика-9 2022 расклад '!O103</f>
        <v>0</v>
      </c>
      <c r="AG103" s="397">
        <f>'Математика-9 2023 расклад'!O103</f>
        <v>0.5</v>
      </c>
    </row>
    <row r="104" spans="1:33" s="1" customFormat="1" ht="15" customHeight="1" x14ac:dyDescent="0.25">
      <c r="A104" s="11">
        <v>22</v>
      </c>
      <c r="B104" s="48">
        <v>61450</v>
      </c>
      <c r="C104" s="331" t="s">
        <v>115</v>
      </c>
      <c r="D104" s="332">
        <f>'Математика-9 2018 расклад'!K106</f>
        <v>108</v>
      </c>
      <c r="E104" s="333">
        <f>'Математика-9 2019 расклад'!K106</f>
        <v>120</v>
      </c>
      <c r="F104" s="333" t="s">
        <v>139</v>
      </c>
      <c r="G104" s="333">
        <f>'Математика-9 2021 расклад'!K106</f>
        <v>138</v>
      </c>
      <c r="H104" s="372">
        <f>'Математика-9 2022 расклад '!K104</f>
        <v>135</v>
      </c>
      <c r="I104" s="434">
        <f>'Математика-9 2023 расклад'!K104</f>
        <v>137</v>
      </c>
      <c r="J104" s="332">
        <f>'Математика-9 2018 расклад'!L106</f>
        <v>87.004799999999989</v>
      </c>
      <c r="K104" s="333">
        <f>'Математика-9 2019 расклад'!L106</f>
        <v>98.003999999999991</v>
      </c>
      <c r="L104" s="333" t="s">
        <v>139</v>
      </c>
      <c r="M104" s="333">
        <f>'Математика-9 2021 расклад'!L106</f>
        <v>77.997600000000006</v>
      </c>
      <c r="N104" s="372">
        <f>'Математика-9 2022 расклад '!L104</f>
        <v>101</v>
      </c>
      <c r="O104" s="441">
        <f>'Математика-9 2023 расклад'!L104</f>
        <v>94</v>
      </c>
      <c r="P104" s="380">
        <f>'Математика-9 2018 расклад'!M106</f>
        <v>80.56</v>
      </c>
      <c r="Q104" s="334">
        <f>'Математика-9 2019 расклад'!M106</f>
        <v>81.67</v>
      </c>
      <c r="R104" s="334" t="s">
        <v>139</v>
      </c>
      <c r="S104" s="334">
        <f>'Математика-9 2021 расклад'!M106</f>
        <v>56.52</v>
      </c>
      <c r="T104" s="376">
        <f>'Математика-9 2022 расклад '!M104</f>
        <v>74.81481481481481</v>
      </c>
      <c r="U104" s="449">
        <f>'Математика-9 2023 расклад'!M104</f>
        <v>68.613138686131393</v>
      </c>
      <c r="V104" s="332">
        <f>'Математика-9 2018 расклад'!N106</f>
        <v>1.0044000000000002</v>
      </c>
      <c r="W104" s="333">
        <f>'Математика-9 2019 расклад'!N106</f>
        <v>3</v>
      </c>
      <c r="X104" s="333" t="s">
        <v>139</v>
      </c>
      <c r="Y104" s="333">
        <f>'Математика-9 2021 расклад'!N106</f>
        <v>10.005000000000001</v>
      </c>
      <c r="Z104" s="372">
        <f>'Математика-9 2022 расклад '!N104</f>
        <v>0</v>
      </c>
      <c r="AA104" s="434">
        <f>'Математика-9 2023 расклад'!N104</f>
        <v>7</v>
      </c>
      <c r="AB104" s="380">
        <f>'Математика-9 2018 расклад'!O106</f>
        <v>0.93</v>
      </c>
      <c r="AC104" s="334">
        <f>'Математика-9 2019 расклад'!O106</f>
        <v>2.5</v>
      </c>
      <c r="AD104" s="334" t="s">
        <v>139</v>
      </c>
      <c r="AE104" s="335">
        <f>'Математика-9 2021 расклад'!O106</f>
        <v>7.25</v>
      </c>
      <c r="AF104" s="456">
        <f>'Математика-9 2022 расклад '!O104</f>
        <v>0</v>
      </c>
      <c r="AG104" s="397">
        <f>'Математика-9 2023 расклад'!O104</f>
        <v>5.1094890510948909</v>
      </c>
    </row>
    <row r="105" spans="1:33" s="1" customFormat="1" ht="15" customHeight="1" x14ac:dyDescent="0.25">
      <c r="A105" s="11">
        <v>23</v>
      </c>
      <c r="B105" s="48">
        <v>61470</v>
      </c>
      <c r="C105" s="331" t="s">
        <v>88</v>
      </c>
      <c r="D105" s="332">
        <f>'Математика-9 2018 расклад'!K107</f>
        <v>75</v>
      </c>
      <c r="E105" s="333">
        <f>'Математика-9 2019 расклад'!K107</f>
        <v>79</v>
      </c>
      <c r="F105" s="333" t="s">
        <v>139</v>
      </c>
      <c r="G105" s="333">
        <f>'Математика-9 2021 расклад'!K107</f>
        <v>118</v>
      </c>
      <c r="H105" s="372">
        <f>'Математика-9 2022 расклад '!K105</f>
        <v>101</v>
      </c>
      <c r="I105" s="434">
        <f>'Математика-9 2023 расклад'!K105</f>
        <v>98</v>
      </c>
      <c r="J105" s="332">
        <f>'Математика-9 2018 расклад'!L107</f>
        <v>66</v>
      </c>
      <c r="K105" s="333">
        <f>'Математика-9 2019 расклад'!L107</f>
        <v>61.999200000000002</v>
      </c>
      <c r="L105" s="333" t="s">
        <v>139</v>
      </c>
      <c r="M105" s="333">
        <f>'Математика-9 2021 расклад'!L107</f>
        <v>46.008200000000009</v>
      </c>
      <c r="N105" s="372">
        <f>'Математика-9 2022 расклад '!L105</f>
        <v>48</v>
      </c>
      <c r="O105" s="441">
        <f>'Математика-9 2023 расклад'!L105</f>
        <v>56</v>
      </c>
      <c r="P105" s="380">
        <f>'Математика-9 2018 расклад'!M107</f>
        <v>88</v>
      </c>
      <c r="Q105" s="334">
        <f>'Математика-9 2019 расклад'!M107</f>
        <v>78.48</v>
      </c>
      <c r="R105" s="334" t="s">
        <v>139</v>
      </c>
      <c r="S105" s="334">
        <f>'Математика-9 2021 расклад'!M107</f>
        <v>38.99</v>
      </c>
      <c r="T105" s="376">
        <f>'Математика-9 2022 расклад '!M105</f>
        <v>47.524752475247524</v>
      </c>
      <c r="U105" s="449">
        <f>'Математика-9 2023 расклад'!M105</f>
        <v>57.142857142857146</v>
      </c>
      <c r="V105" s="332">
        <f>'Математика-9 2018 расклад'!N107</f>
        <v>2.0024999999999999</v>
      </c>
      <c r="W105" s="333">
        <f>'Математика-9 2019 расклад'!N107</f>
        <v>0</v>
      </c>
      <c r="X105" s="333" t="s">
        <v>139</v>
      </c>
      <c r="Y105" s="333">
        <f>'Математика-9 2021 расклад'!N107</f>
        <v>4.0002000000000004</v>
      </c>
      <c r="Z105" s="372">
        <f>'Математика-9 2022 расклад '!N105</f>
        <v>5</v>
      </c>
      <c r="AA105" s="434">
        <f>'Математика-9 2023 расклад'!N105</f>
        <v>7</v>
      </c>
      <c r="AB105" s="380">
        <f>'Математика-9 2018 расклад'!O107</f>
        <v>2.67</v>
      </c>
      <c r="AC105" s="334">
        <f>'Математика-9 2019 расклад'!O107</f>
        <v>0</v>
      </c>
      <c r="AD105" s="334" t="s">
        <v>139</v>
      </c>
      <c r="AE105" s="335">
        <f>'Математика-9 2021 расклад'!O107</f>
        <v>3.39</v>
      </c>
      <c r="AF105" s="456">
        <f>'Математика-9 2022 расклад '!O105</f>
        <v>4.9504950495049505</v>
      </c>
      <c r="AG105" s="397">
        <f>'Математика-9 2023 расклад'!O105</f>
        <v>7.1428571428571432</v>
      </c>
    </row>
    <row r="106" spans="1:33" s="1" customFormat="1" ht="15" customHeight="1" x14ac:dyDescent="0.25">
      <c r="A106" s="11">
        <v>24</v>
      </c>
      <c r="B106" s="48">
        <v>61490</v>
      </c>
      <c r="C106" s="331" t="s">
        <v>116</v>
      </c>
      <c r="D106" s="332">
        <f>'Математика-9 2018 расклад'!K108</f>
        <v>177</v>
      </c>
      <c r="E106" s="333">
        <f>'Математика-9 2019 расклад'!K108</f>
        <v>204</v>
      </c>
      <c r="F106" s="333">
        <f>'Математика-9 2020 расклад'!K108</f>
        <v>14</v>
      </c>
      <c r="G106" s="333">
        <f>'Математика-9 2021 расклад'!K108</f>
        <v>191</v>
      </c>
      <c r="H106" s="372">
        <f>'Математика-9 2022 расклад '!K106</f>
        <v>235</v>
      </c>
      <c r="I106" s="434">
        <f>'Математика-9 2023 расклад'!K106</f>
        <v>213</v>
      </c>
      <c r="J106" s="332">
        <f>'Математика-9 2018 расклад'!L108</f>
        <v>170.99970000000002</v>
      </c>
      <c r="K106" s="333">
        <f>'Математика-9 2019 расклад'!L108</f>
        <v>177.01079999999999</v>
      </c>
      <c r="L106" s="333">
        <f>'Математика-9 2020 расклад'!L108</f>
        <v>0.99959999999999993</v>
      </c>
      <c r="M106" s="333">
        <f>'Математика-9 2021 расклад'!L108</f>
        <v>133.01239999999999</v>
      </c>
      <c r="N106" s="372">
        <f>'Математика-9 2022 расклад '!L106</f>
        <v>148</v>
      </c>
      <c r="O106" s="441">
        <f>'Математика-9 2023 расклад'!L106</f>
        <v>169</v>
      </c>
      <c r="P106" s="380">
        <f>'Математика-9 2018 расклад'!M108</f>
        <v>96.61</v>
      </c>
      <c r="Q106" s="334">
        <f>'Математика-9 2019 расклад'!M108</f>
        <v>86.77</v>
      </c>
      <c r="R106" s="334">
        <f>'Математика-9 2020 расклад'!M108</f>
        <v>7.14</v>
      </c>
      <c r="S106" s="334">
        <f>'Математика-9 2021 расклад'!M108</f>
        <v>69.64</v>
      </c>
      <c r="T106" s="376">
        <f>'Математика-9 2022 расклад '!M106</f>
        <v>62.978723404255319</v>
      </c>
      <c r="U106" s="449">
        <f>'Математика-9 2023 расклад'!M106</f>
        <v>79.342723004694832</v>
      </c>
      <c r="V106" s="332">
        <f>'Математика-9 2018 расклад'!N108</f>
        <v>0</v>
      </c>
      <c r="W106" s="333">
        <f>'Математика-9 2019 расклад'!N108</f>
        <v>1.9991999999999999</v>
      </c>
      <c r="X106" s="333">
        <f>'Математика-9 2020 расклад'!N108</f>
        <v>0.99959999999999993</v>
      </c>
      <c r="Y106" s="333">
        <f>'Математика-9 2021 расклад'!N108</f>
        <v>5.0042</v>
      </c>
      <c r="Z106" s="372">
        <f>'Математика-9 2022 расклад '!N106</f>
        <v>5</v>
      </c>
      <c r="AA106" s="434">
        <f>'Математика-9 2023 расклад'!N106</f>
        <v>4</v>
      </c>
      <c r="AB106" s="380">
        <f>'Математика-9 2018 расклад'!O108</f>
        <v>0</v>
      </c>
      <c r="AC106" s="334">
        <f>'Математика-9 2019 расклад'!O108</f>
        <v>0.98</v>
      </c>
      <c r="AD106" s="334">
        <f>'Математика-9 2020 расклад'!O108</f>
        <v>7.14</v>
      </c>
      <c r="AE106" s="335">
        <f>'Математика-9 2021 расклад'!O108</f>
        <v>2.62</v>
      </c>
      <c r="AF106" s="456">
        <f>'Математика-9 2022 расклад '!O106</f>
        <v>2.1276595744680851</v>
      </c>
      <c r="AG106" s="397">
        <f>'Математика-9 2023 расклад'!O106</f>
        <v>1.8779342723004695</v>
      </c>
    </row>
    <row r="107" spans="1:33" s="1" customFormat="1" ht="15" customHeight="1" x14ac:dyDescent="0.25">
      <c r="A107" s="11">
        <v>25</v>
      </c>
      <c r="B107" s="48">
        <v>61500</v>
      </c>
      <c r="C107" s="331" t="s">
        <v>117</v>
      </c>
      <c r="D107" s="332">
        <f>'Математика-9 2018 расклад'!K109</f>
        <v>201</v>
      </c>
      <c r="E107" s="333">
        <f>'Математика-9 2019 расклад'!K109</f>
        <v>236</v>
      </c>
      <c r="F107" s="333">
        <f>'Математика-9 2020 расклад'!K109</f>
        <v>183</v>
      </c>
      <c r="G107" s="333">
        <f>'Математика-9 2021 расклад'!K109</f>
        <v>234</v>
      </c>
      <c r="H107" s="372">
        <f>'Математика-9 2022 расклад '!K107</f>
        <v>233</v>
      </c>
      <c r="I107" s="434">
        <f>'Математика-9 2023 расклад'!K107</f>
        <v>213</v>
      </c>
      <c r="J107" s="332">
        <f>'Математика-9 2018 расклад'!L109</f>
        <v>158.0061</v>
      </c>
      <c r="K107" s="333">
        <f>'Математика-9 2019 расклад'!L109</f>
        <v>213.9812</v>
      </c>
      <c r="L107" s="333">
        <f>'Математика-9 2020 расклад'!L109</f>
        <v>96.99</v>
      </c>
      <c r="M107" s="333">
        <f>'Математика-9 2021 расклад'!L109</f>
        <v>116.01719999999999</v>
      </c>
      <c r="N107" s="372">
        <f>'Математика-9 2022 расклад '!L107</f>
        <v>162.00000000000003</v>
      </c>
      <c r="O107" s="441">
        <f>'Математика-9 2023 расклад'!L107</f>
        <v>165</v>
      </c>
      <c r="P107" s="380">
        <f>'Математика-9 2018 расклад'!M109</f>
        <v>78.61</v>
      </c>
      <c r="Q107" s="370">
        <f>'Математика-9 2019 расклад'!M109</f>
        <v>90.67</v>
      </c>
      <c r="R107" s="334">
        <f>'Математика-9 2020 расклад'!M109</f>
        <v>53</v>
      </c>
      <c r="S107" s="334">
        <f>'Математика-9 2021 расклад'!M109</f>
        <v>49.58</v>
      </c>
      <c r="T107" s="376">
        <f>'Математика-9 2022 расклад '!M107</f>
        <v>69.527896995708161</v>
      </c>
      <c r="U107" s="449">
        <f>'Математика-9 2023 расклад'!M107</f>
        <v>77.464788732394368</v>
      </c>
      <c r="V107" s="332">
        <f>'Математика-9 2018 расклад'!N109</f>
        <v>2.9948999999999999</v>
      </c>
      <c r="W107" s="333">
        <f>'Математика-9 2019 расклад'!N109</f>
        <v>0.99119999999999986</v>
      </c>
      <c r="X107" s="333">
        <f>'Математика-9 2020 расклад'!N109</f>
        <v>1.9947000000000004</v>
      </c>
      <c r="Y107" s="333">
        <f>'Математика-9 2021 расклад'!N109</f>
        <v>8.0028000000000006</v>
      </c>
      <c r="Z107" s="372">
        <f>'Математика-9 2022 расклад '!N107</f>
        <v>4.9999999999999991</v>
      </c>
      <c r="AA107" s="434">
        <f>'Математика-9 2023 расклад'!N107</f>
        <v>5</v>
      </c>
      <c r="AB107" s="380">
        <f>'Математика-9 2018 расклад'!O109</f>
        <v>1.49</v>
      </c>
      <c r="AC107" s="334">
        <f>'Математика-9 2019 расклад'!O109</f>
        <v>0.42</v>
      </c>
      <c r="AD107" s="334">
        <f>'Математика-9 2020 расклад'!O109</f>
        <v>1.0900000000000001</v>
      </c>
      <c r="AE107" s="335">
        <f>'Математика-9 2021 расклад'!O109</f>
        <v>3.42</v>
      </c>
      <c r="AF107" s="456">
        <f>'Математика-9 2022 расклад '!O107</f>
        <v>2.1459227467811157</v>
      </c>
      <c r="AG107" s="397">
        <f>'Математика-9 2023 расклад'!O107</f>
        <v>2.347417840375587</v>
      </c>
    </row>
    <row r="108" spans="1:33" s="1" customFormat="1" ht="15" customHeight="1" x14ac:dyDescent="0.25">
      <c r="A108" s="11">
        <v>26</v>
      </c>
      <c r="B108" s="48">
        <v>61510</v>
      </c>
      <c r="C108" s="331" t="s">
        <v>89</v>
      </c>
      <c r="D108" s="332">
        <f>'Математика-9 2018 расклад'!K110</f>
        <v>175</v>
      </c>
      <c r="E108" s="333">
        <f>'Математика-9 2019 расклад'!K110</f>
        <v>161</v>
      </c>
      <c r="F108" s="333">
        <f>'Математика-9 2020 расклад'!K110</f>
        <v>90</v>
      </c>
      <c r="G108" s="333">
        <f>'Математика-9 2021 расклад'!K110</f>
        <v>106</v>
      </c>
      <c r="H108" s="372">
        <f>'Математика-9 2022 расклад '!K108</f>
        <v>181</v>
      </c>
      <c r="I108" s="434">
        <f>'Математика-9 2023 расклад'!K108</f>
        <v>143</v>
      </c>
      <c r="J108" s="332">
        <f>'Математика-9 2018 расклад'!L110</f>
        <v>158.00750000000002</v>
      </c>
      <c r="K108" s="333">
        <f>'Математика-9 2019 расклад'!L110</f>
        <v>147.99120000000002</v>
      </c>
      <c r="L108" s="333">
        <f>'Математика-9 2020 расклад'!L110</f>
        <v>20.997</v>
      </c>
      <c r="M108" s="333">
        <f>'Математика-9 2021 расклад'!L110</f>
        <v>79.998199999999997</v>
      </c>
      <c r="N108" s="372">
        <f>'Математика-9 2022 расклад '!L108</f>
        <v>115</v>
      </c>
      <c r="O108" s="441">
        <f>'Математика-9 2023 расклад'!L108</f>
        <v>116</v>
      </c>
      <c r="P108" s="380">
        <f>'Математика-9 2018 расклад'!M110</f>
        <v>90.29</v>
      </c>
      <c r="Q108" s="334">
        <f>'Математика-9 2019 расклад'!M110</f>
        <v>91.92</v>
      </c>
      <c r="R108" s="334">
        <f>'Математика-9 2020 расклад'!M110</f>
        <v>23.33</v>
      </c>
      <c r="S108" s="334">
        <f>'Математика-9 2021 расклад'!M110</f>
        <v>75.47</v>
      </c>
      <c r="T108" s="376">
        <f>'Математика-9 2022 расклад '!M108</f>
        <v>63.535911602209943</v>
      </c>
      <c r="U108" s="449">
        <f>'Математика-9 2023 расклад'!M108</f>
        <v>81.11888111888112</v>
      </c>
      <c r="V108" s="332">
        <f>'Математика-9 2018 расклад'!N110</f>
        <v>0</v>
      </c>
      <c r="W108" s="333">
        <f>'Математика-9 2019 расклад'!N110</f>
        <v>0</v>
      </c>
      <c r="X108" s="333">
        <f>'Математика-9 2020 расклад'!N110</f>
        <v>12.995999999999999</v>
      </c>
      <c r="Y108" s="333">
        <f>'Математика-9 2021 расклад'!N110</f>
        <v>0.99639999999999995</v>
      </c>
      <c r="Z108" s="372">
        <f>'Математика-9 2022 расклад '!N108</f>
        <v>4</v>
      </c>
      <c r="AA108" s="434">
        <f>'Математика-9 2023 расклад'!N108</f>
        <v>0</v>
      </c>
      <c r="AB108" s="380">
        <f>'Математика-9 2018 расклад'!O110</f>
        <v>0</v>
      </c>
      <c r="AC108" s="334">
        <f>'Математика-9 2019 расклад'!O110</f>
        <v>0</v>
      </c>
      <c r="AD108" s="334">
        <f>'Математика-9 2020 расклад'!O110</f>
        <v>14.44</v>
      </c>
      <c r="AE108" s="335">
        <f>'Математика-9 2021 расклад'!O110</f>
        <v>0.94</v>
      </c>
      <c r="AF108" s="456">
        <f>'Математика-9 2022 расклад '!O108</f>
        <v>2.2099447513812156</v>
      </c>
      <c r="AG108" s="397">
        <f>'Математика-9 2023 расклад'!O108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336" t="s">
        <v>118</v>
      </c>
      <c r="D109" s="332">
        <f>'Математика-9 2018 расклад'!K111</f>
        <v>130</v>
      </c>
      <c r="E109" s="333">
        <f>'Математика-9 2019 расклад'!K111</f>
        <v>127</v>
      </c>
      <c r="F109" s="333">
        <f>'Математика-9 2020 расклад'!K111</f>
        <v>24</v>
      </c>
      <c r="G109" s="333">
        <f>'Математика-9 2021 расклад'!K111</f>
        <v>131</v>
      </c>
      <c r="H109" s="372">
        <f>'Математика-9 2022 расклад '!K109</f>
        <v>191</v>
      </c>
      <c r="I109" s="434">
        <f>'Математика-9 2023 расклад'!K109</f>
        <v>181</v>
      </c>
      <c r="J109" s="332">
        <f>'Математика-9 2018 расклад'!L111</f>
        <v>110.006</v>
      </c>
      <c r="K109" s="333">
        <f>'Математика-9 2019 расклад'!L111</f>
        <v>109.00409999999999</v>
      </c>
      <c r="L109" s="333">
        <f>'Математика-9 2020 расклад'!L111</f>
        <v>16.000799999999998</v>
      </c>
      <c r="M109" s="333">
        <f>'Математика-9 2021 расклад'!L111</f>
        <v>80.997299999999996</v>
      </c>
      <c r="N109" s="372">
        <f>'Математика-9 2022 расклад '!L109</f>
        <v>142.00000000000003</v>
      </c>
      <c r="O109" s="441">
        <f>'Математика-9 2023 расклад'!L109</f>
        <v>160</v>
      </c>
      <c r="P109" s="380">
        <f>'Математика-9 2018 расклад'!M111</f>
        <v>84.62</v>
      </c>
      <c r="Q109" s="334">
        <f>'Математика-9 2019 расклад'!M111</f>
        <v>85.83</v>
      </c>
      <c r="R109" s="334">
        <f>'Математика-9 2020 расклад'!M111</f>
        <v>66.67</v>
      </c>
      <c r="S109" s="334">
        <f>'Математика-9 2021 расклад'!M111</f>
        <v>61.83</v>
      </c>
      <c r="T109" s="376">
        <f>'Математика-9 2022 расклад '!M109</f>
        <v>74.345549738219901</v>
      </c>
      <c r="U109" s="449">
        <f>'Математика-9 2023 расклад'!M109</f>
        <v>88.39779005524862</v>
      </c>
      <c r="V109" s="332">
        <f>'Математика-9 2018 расклад'!N111</f>
        <v>2.0020000000000002</v>
      </c>
      <c r="W109" s="333">
        <f>'Математика-9 2019 расклад'!N111</f>
        <v>0</v>
      </c>
      <c r="X109" s="333">
        <f>'Математика-9 2020 расклад'!N111</f>
        <v>0</v>
      </c>
      <c r="Y109" s="333">
        <f>'Математика-9 2021 расклад'!N111</f>
        <v>8.0041000000000011</v>
      </c>
      <c r="Z109" s="372">
        <f>'Математика-9 2022 расклад '!N109</f>
        <v>1</v>
      </c>
      <c r="AA109" s="434">
        <f>'Математика-9 2023 расклад'!N109</f>
        <v>0</v>
      </c>
      <c r="AB109" s="380">
        <f>'Математика-9 2018 расклад'!O111</f>
        <v>1.54</v>
      </c>
      <c r="AC109" s="334">
        <f>'Математика-9 2019 расклад'!O111</f>
        <v>0</v>
      </c>
      <c r="AD109" s="334">
        <f>'Математика-9 2020 расклад'!O111</f>
        <v>0</v>
      </c>
      <c r="AE109" s="335">
        <f>'Математика-9 2021 расклад'!O111</f>
        <v>6.11</v>
      </c>
      <c r="AF109" s="456">
        <f>'Математика-9 2022 расклад '!O109</f>
        <v>0.52356020942408377</v>
      </c>
      <c r="AG109" s="397">
        <f>'Математика-9 2023 расклад'!O109</f>
        <v>0</v>
      </c>
    </row>
    <row r="110" spans="1:33" s="1" customFormat="1" ht="15" customHeight="1" x14ac:dyDescent="0.25">
      <c r="A110" s="11">
        <v>28</v>
      </c>
      <c r="B110" s="50">
        <v>61540</v>
      </c>
      <c r="C110" s="336" t="s">
        <v>119</v>
      </c>
      <c r="D110" s="332" t="s">
        <v>139</v>
      </c>
      <c r="E110" s="333">
        <f>'Математика-9 2019 расклад'!K112</f>
        <v>57</v>
      </c>
      <c r="F110" s="333" t="s">
        <v>139</v>
      </c>
      <c r="G110" s="333">
        <f>'Математика-9 2021 расклад'!K112</f>
        <v>158</v>
      </c>
      <c r="H110" s="372">
        <f>'Математика-9 2022 расклад '!K110</f>
        <v>81</v>
      </c>
      <c r="I110" s="434">
        <f>'Математика-9 2023 расклад'!K110</f>
        <v>111</v>
      </c>
      <c r="J110" s="332" t="s">
        <v>139</v>
      </c>
      <c r="K110" s="333">
        <f>'Математика-9 2019 расклад'!L112</f>
        <v>49.002899999999997</v>
      </c>
      <c r="L110" s="333" t="s">
        <v>139</v>
      </c>
      <c r="M110" s="333">
        <f>'Математика-9 2021 расклад'!L112</f>
        <v>78.004600000000011</v>
      </c>
      <c r="N110" s="372">
        <f>'Математика-9 2022 расклад '!L110</f>
        <v>64</v>
      </c>
      <c r="O110" s="441">
        <f>'Математика-9 2023 расклад'!L110</f>
        <v>96</v>
      </c>
      <c r="P110" s="380" t="s">
        <v>139</v>
      </c>
      <c r="Q110" s="334">
        <f>'Математика-9 2019 расклад'!M112</f>
        <v>85.97</v>
      </c>
      <c r="R110" s="334" t="s">
        <v>139</v>
      </c>
      <c r="S110" s="334">
        <f>'Математика-9 2021 расклад'!M112</f>
        <v>49.370000000000005</v>
      </c>
      <c r="T110" s="376">
        <f>'Математика-9 2022 расклад '!M110</f>
        <v>79.012345679012341</v>
      </c>
      <c r="U110" s="449">
        <f>'Математика-9 2023 расклад'!M110</f>
        <v>86.486486486486484</v>
      </c>
      <c r="V110" s="332" t="s">
        <v>139</v>
      </c>
      <c r="W110" s="333">
        <f>'Математика-9 2019 расклад'!N112</f>
        <v>0.99750000000000005</v>
      </c>
      <c r="X110" s="333" t="s">
        <v>139</v>
      </c>
      <c r="Y110" s="333">
        <f>'Математика-9 2021 расклад'!N112</f>
        <v>6.9993999999999996</v>
      </c>
      <c r="Z110" s="372">
        <f>'Математика-9 2022 расклад '!N110</f>
        <v>1</v>
      </c>
      <c r="AA110" s="434">
        <f>'Математика-9 2023 расклад'!N110</f>
        <v>1</v>
      </c>
      <c r="AB110" s="380" t="s">
        <v>139</v>
      </c>
      <c r="AC110" s="334">
        <f>'Математика-9 2019 расклад'!O112</f>
        <v>1.75</v>
      </c>
      <c r="AD110" s="334" t="s">
        <v>139</v>
      </c>
      <c r="AE110" s="335">
        <f>'Математика-9 2021 расклад'!O112</f>
        <v>4.43</v>
      </c>
      <c r="AF110" s="456">
        <f>'Математика-9 2022 расклад '!O110</f>
        <v>1.2345679012345678</v>
      </c>
      <c r="AG110" s="397">
        <f>'Математика-9 2023 расклад'!O110</f>
        <v>0.90090090090090091</v>
      </c>
    </row>
    <row r="111" spans="1:33" s="1" customFormat="1" ht="15" customHeight="1" x14ac:dyDescent="0.25">
      <c r="A111" s="15">
        <v>29</v>
      </c>
      <c r="B111" s="50">
        <v>61560</v>
      </c>
      <c r="C111" s="336" t="s">
        <v>121</v>
      </c>
      <c r="D111" s="332" t="s">
        <v>139</v>
      </c>
      <c r="E111" s="333" t="s">
        <v>139</v>
      </c>
      <c r="F111" s="333">
        <f>'Математика-9 2020 расклад'!K113</f>
        <v>73</v>
      </c>
      <c r="G111" s="333">
        <f>'Математика-9 2021 расклад'!K113</f>
        <v>86</v>
      </c>
      <c r="H111" s="372">
        <f>'Математика-9 2022 расклад '!K111</f>
        <v>149</v>
      </c>
      <c r="I111" s="434">
        <f>'Математика-9 2023 расклад'!K111</f>
        <v>168</v>
      </c>
      <c r="J111" s="332" t="s">
        <v>139</v>
      </c>
      <c r="K111" s="333" t="s">
        <v>139</v>
      </c>
      <c r="L111" s="333">
        <f>'Математика-9 2020 расклад'!L113</f>
        <v>19.001899999999999</v>
      </c>
      <c r="M111" s="333">
        <f>'Математика-9 2021 расклад'!L113</f>
        <v>25.0002</v>
      </c>
      <c r="N111" s="372">
        <f>'Математика-9 2022 расклад '!L111</f>
        <v>65</v>
      </c>
      <c r="O111" s="441">
        <f>'Математика-9 2023 расклад'!L111</f>
        <v>109</v>
      </c>
      <c r="P111" s="332" t="s">
        <v>139</v>
      </c>
      <c r="Q111" s="333" t="s">
        <v>139</v>
      </c>
      <c r="R111" s="334">
        <f>'Математика-9 2020 расклад'!M113</f>
        <v>26.03</v>
      </c>
      <c r="S111" s="334">
        <f>'Математика-9 2021 расклад'!M113</f>
        <v>29.07</v>
      </c>
      <c r="T111" s="376">
        <f>'Математика-9 2022 расклад '!M111</f>
        <v>43.624161073825505</v>
      </c>
      <c r="U111" s="449">
        <f>'Математика-9 2023 расклад'!M111</f>
        <v>64.88095238095238</v>
      </c>
      <c r="V111" s="332" t="s">
        <v>139</v>
      </c>
      <c r="W111" s="333" t="s">
        <v>139</v>
      </c>
      <c r="X111" s="333">
        <f>'Математика-9 2020 расклад'!N113</f>
        <v>1.0001</v>
      </c>
      <c r="Y111" s="333">
        <f>'Математика-9 2021 расклад'!N113</f>
        <v>10.999399999999998</v>
      </c>
      <c r="Z111" s="372">
        <f>'Математика-9 2022 расклад '!N111</f>
        <v>7</v>
      </c>
      <c r="AA111" s="434">
        <f>'Математика-9 2023 расклад'!N111</f>
        <v>7</v>
      </c>
      <c r="AB111" s="332" t="s">
        <v>139</v>
      </c>
      <c r="AC111" s="333" t="s">
        <v>139</v>
      </c>
      <c r="AD111" s="334">
        <f>'Математика-9 2020 расклад'!O113</f>
        <v>1.37</v>
      </c>
      <c r="AE111" s="335">
        <f>'Математика-9 2021 расклад'!O113</f>
        <v>12.79</v>
      </c>
      <c r="AF111" s="456">
        <f>'Математика-9 2022 расклад '!O111</f>
        <v>4.6979865771812079</v>
      </c>
      <c r="AG111" s="397">
        <f>'Математика-9 2023 расклад'!O111</f>
        <v>4.166666666666667</v>
      </c>
    </row>
    <row r="112" spans="1:33" s="1" customFormat="1" ht="15" customHeight="1" thickBot="1" x14ac:dyDescent="0.3">
      <c r="A112" s="15">
        <v>30</v>
      </c>
      <c r="B112" s="50">
        <v>61570</v>
      </c>
      <c r="C112" s="336" t="s">
        <v>123</v>
      </c>
      <c r="D112" s="332" t="s">
        <v>139</v>
      </c>
      <c r="E112" s="333" t="s">
        <v>139</v>
      </c>
      <c r="F112" s="339">
        <f>'Математика-9 2020 расклад'!K114</f>
        <v>27</v>
      </c>
      <c r="G112" s="339">
        <f>'Математика-9 2021 расклад'!K114</f>
        <v>31</v>
      </c>
      <c r="H112" s="373">
        <f>'Математика-9 2022 расклад '!K112</f>
        <v>58</v>
      </c>
      <c r="I112" s="435">
        <f>'Математика-9 2023 расклад'!K112</f>
        <v>83</v>
      </c>
      <c r="J112" s="338" t="s">
        <v>139</v>
      </c>
      <c r="K112" s="339" t="s">
        <v>139</v>
      </c>
      <c r="L112" s="339">
        <f>'Математика-9 2020 расклад'!L114</f>
        <v>0</v>
      </c>
      <c r="M112" s="339">
        <f>'Математика-9 2021 расклад'!L114</f>
        <v>12.0001</v>
      </c>
      <c r="N112" s="373">
        <f>'Математика-9 2022 расклад '!L112</f>
        <v>42.000000000000007</v>
      </c>
      <c r="O112" s="442">
        <f>'Математика-9 2023 расклад'!L112</f>
        <v>51</v>
      </c>
      <c r="P112" s="332" t="s">
        <v>139</v>
      </c>
      <c r="Q112" s="333" t="s">
        <v>139</v>
      </c>
      <c r="R112" s="340">
        <f>'Математика-9 2020 расклад'!M114</f>
        <v>0</v>
      </c>
      <c r="S112" s="340">
        <f>'Математика-9 2021 расклад'!M114</f>
        <v>38.71</v>
      </c>
      <c r="T112" s="377">
        <f>'Математика-9 2022 расклад '!M112</f>
        <v>72.413793103448285</v>
      </c>
      <c r="U112" s="450">
        <f>'Математика-9 2023 расклад'!M112</f>
        <v>61.445783132530117</v>
      </c>
      <c r="V112" s="332" t="s">
        <v>139</v>
      </c>
      <c r="W112" s="333" t="s">
        <v>139</v>
      </c>
      <c r="X112" s="339">
        <f>'Математика-9 2020 расклад'!N114</f>
        <v>16.0002</v>
      </c>
      <c r="Y112" s="339">
        <f>'Математика-9 2021 расклад'!N114</f>
        <v>1.0012999999999999</v>
      </c>
      <c r="Z112" s="373">
        <f>'Математика-9 2022 расклад '!N112</f>
        <v>1</v>
      </c>
      <c r="AA112" s="435">
        <f>'Математика-9 2023 расклад'!N112</f>
        <v>2</v>
      </c>
      <c r="AB112" s="338" t="s">
        <v>139</v>
      </c>
      <c r="AC112" s="339" t="s">
        <v>139</v>
      </c>
      <c r="AD112" s="340">
        <f>'Математика-9 2020 расклад'!O114</f>
        <v>59.26</v>
      </c>
      <c r="AE112" s="341">
        <f>'Математика-9 2021 расклад'!O114</f>
        <v>3.23</v>
      </c>
      <c r="AF112" s="457">
        <f>'Математика-9 2022 расклад '!O112</f>
        <v>1.7241379310344827</v>
      </c>
      <c r="AG112" s="398">
        <f>'Математика-9 2023 расклад'!O112</f>
        <v>2.4096385542168677</v>
      </c>
    </row>
    <row r="113" spans="1:33" s="1" customFormat="1" ht="15" customHeight="1" thickBot="1" x14ac:dyDescent="0.3">
      <c r="A113" s="40"/>
      <c r="B113" s="56"/>
      <c r="C113" s="342" t="s">
        <v>107</v>
      </c>
      <c r="D113" s="400">
        <f>'Математика-9 2018 расклад'!K115</f>
        <v>697</v>
      </c>
      <c r="E113" s="401">
        <f>'Математика-9 2019 расклад'!K115</f>
        <v>716</v>
      </c>
      <c r="F113" s="401">
        <f>'Математика-9 2020 расклад'!K115</f>
        <v>219</v>
      </c>
      <c r="G113" s="401">
        <f>'Математика-9 2021 расклад'!K115</f>
        <v>793</v>
      </c>
      <c r="H113" s="402">
        <f>'Математика-9 2022 расклад '!K113</f>
        <v>762</v>
      </c>
      <c r="I113" s="433">
        <f>'Математика-9 2023 расклад'!K113</f>
        <v>756</v>
      </c>
      <c r="J113" s="400">
        <f>'Математика-9 2018 расклад'!L115</f>
        <v>543.99090000000001</v>
      </c>
      <c r="K113" s="401">
        <f>'Математика-9 2019 расклад'!L115</f>
        <v>559.99630000000002</v>
      </c>
      <c r="L113" s="401">
        <f>'Математика-9 2020 расклад'!L115</f>
        <v>67.00439999999999</v>
      </c>
      <c r="M113" s="401">
        <f>'Математика-9 2021 расклад'!L115</f>
        <v>435.98610000000002</v>
      </c>
      <c r="N113" s="402">
        <f>'Математика-9 2022 расклад '!L113</f>
        <v>516</v>
      </c>
      <c r="O113" s="440">
        <f>'Математика-9 2023 расклад'!L113</f>
        <v>533</v>
      </c>
      <c r="P113" s="405">
        <f>'Математика-9 2018 расклад'!M115</f>
        <v>76.047777777777782</v>
      </c>
      <c r="Q113" s="403">
        <f>'Математика-9 2019 расклад'!M115</f>
        <v>75.096249999999998</v>
      </c>
      <c r="R113" s="403">
        <f>'Математика-9 2020 расклад'!M115</f>
        <v>28.071999999999999</v>
      </c>
      <c r="S113" s="403">
        <f>'Математика-9 2021 расклад'!M115</f>
        <v>54.141111111111115</v>
      </c>
      <c r="T113" s="404">
        <f>'Математика-9 2022 расклад '!M113</f>
        <v>66.251270712464759</v>
      </c>
      <c r="U113" s="448">
        <f>'Математика-9 2023 расклад'!M113</f>
        <v>70.502645502645507</v>
      </c>
      <c r="V113" s="400">
        <f>'Математика-9 2018 расклад'!N115</f>
        <v>17.010400000000001</v>
      </c>
      <c r="W113" s="401">
        <f>'Математика-9 2019 расклад'!N115</f>
        <v>20</v>
      </c>
      <c r="X113" s="401">
        <f>'Математика-9 2020 расклад'!N115</f>
        <v>19.004099999999998</v>
      </c>
      <c r="Y113" s="401">
        <f>'Математика-9 2021 расклад'!N115</f>
        <v>35.9998</v>
      </c>
      <c r="Z113" s="402">
        <f>'Математика-9 2022 расклад '!N113</f>
        <v>19</v>
      </c>
      <c r="AA113" s="433">
        <f>'Математика-9 2023 расклад'!N113</f>
        <v>30</v>
      </c>
      <c r="AB113" s="405">
        <f>'Математика-9 2018 расклад'!O115</f>
        <v>2.8844444444444446</v>
      </c>
      <c r="AC113" s="403">
        <f>'Математика-9 2019 расклад'!O115</f>
        <v>2.9212500000000001</v>
      </c>
      <c r="AD113" s="403">
        <f>'Математика-9 2020 расклад'!O115</f>
        <v>10.132000000000001</v>
      </c>
      <c r="AE113" s="406">
        <f>'Математика-9 2021 расклад'!O115</f>
        <v>5.3033333333333337</v>
      </c>
      <c r="AF113" s="454">
        <f>'Математика-9 2022 расклад '!O113</f>
        <v>2.3947257951169196</v>
      </c>
      <c r="AG113" s="407">
        <f>'Математика-9 2023 расклад'!O113</f>
        <v>3.9682539682539684</v>
      </c>
    </row>
    <row r="114" spans="1:33" s="1" customFormat="1" ht="15" customHeight="1" x14ac:dyDescent="0.25">
      <c r="A114" s="10">
        <v>1</v>
      </c>
      <c r="B114" s="49">
        <v>70020</v>
      </c>
      <c r="C114" s="326" t="s">
        <v>90</v>
      </c>
      <c r="D114" s="327">
        <f>'Математика-9 2018 расклад'!K116</f>
        <v>92</v>
      </c>
      <c r="E114" s="328">
        <f>'Математика-9 2019 расклад'!K116</f>
        <v>88</v>
      </c>
      <c r="F114" s="328" t="s">
        <v>139</v>
      </c>
      <c r="G114" s="328">
        <f>'Математика-9 2021 расклад'!K116</f>
        <v>84</v>
      </c>
      <c r="H114" s="374">
        <f>'Математика-9 2022 расклад '!K114</f>
        <v>102</v>
      </c>
      <c r="I114" s="436">
        <f>'Математика-9 2023 расклад'!K114</f>
        <v>68</v>
      </c>
      <c r="J114" s="327">
        <f>'Математика-9 2018 расклад'!L116</f>
        <v>84.998799999999989</v>
      </c>
      <c r="K114" s="328">
        <f>'Математика-9 2019 расклад'!L116</f>
        <v>86.996800000000007</v>
      </c>
      <c r="L114" s="328" t="s">
        <v>139</v>
      </c>
      <c r="M114" s="328">
        <f>'Математика-9 2021 расклад'!L116</f>
        <v>61.000799999999991</v>
      </c>
      <c r="N114" s="374">
        <f>'Математика-9 2022 расклад '!L114</f>
        <v>88</v>
      </c>
      <c r="O114" s="443">
        <f>'Математика-9 2023 расклад'!L114</f>
        <v>65</v>
      </c>
      <c r="P114" s="446">
        <f>'Математика-9 2018 расклад'!M116</f>
        <v>92.39</v>
      </c>
      <c r="Q114" s="329">
        <f>'Математика-9 2019 расклад'!M116</f>
        <v>98.86</v>
      </c>
      <c r="R114" s="329" t="s">
        <v>139</v>
      </c>
      <c r="S114" s="329">
        <f>'Математика-9 2021 расклад'!M116</f>
        <v>72.61999999999999</v>
      </c>
      <c r="T114" s="378">
        <f>'Математика-9 2022 расклад '!M114</f>
        <v>86.274509803921561</v>
      </c>
      <c r="U114" s="451">
        <f>'Математика-9 2023 расклад'!M114</f>
        <v>95.588235294117652</v>
      </c>
      <c r="V114" s="327">
        <f>'Математика-9 2018 расклад'!N116</f>
        <v>1.0027999999999999</v>
      </c>
      <c r="W114" s="328">
        <f>'Математика-9 2019 расклад'!N116</f>
        <v>0</v>
      </c>
      <c r="X114" s="328" t="s">
        <v>139</v>
      </c>
      <c r="Y114" s="328">
        <f>'Математика-9 2021 расклад'!N116</f>
        <v>0</v>
      </c>
      <c r="Z114" s="374">
        <f>'Математика-9 2022 расклад '!N114</f>
        <v>1</v>
      </c>
      <c r="AA114" s="436">
        <f>'Математика-9 2023 расклад'!N114</f>
        <v>0</v>
      </c>
      <c r="AB114" s="382">
        <f>'Математика-9 2018 расклад'!O116</f>
        <v>1.0900000000000001</v>
      </c>
      <c r="AC114" s="329">
        <f>'Математика-9 2019 расклад'!O116</f>
        <v>0</v>
      </c>
      <c r="AD114" s="329" t="s">
        <v>139</v>
      </c>
      <c r="AE114" s="330">
        <f>'Математика-9 2021 расклад'!O116</f>
        <v>0</v>
      </c>
      <c r="AF114" s="455">
        <f>'Математика-9 2022 расклад '!O114</f>
        <v>0.98039215686274506</v>
      </c>
      <c r="AG114" s="396">
        <f>'Математика-9 2023 расклад'!O114</f>
        <v>0</v>
      </c>
    </row>
    <row r="115" spans="1:33" s="1" customFormat="1" ht="15" customHeight="1" x14ac:dyDescent="0.25">
      <c r="A115" s="16">
        <v>2</v>
      </c>
      <c r="B115" s="48">
        <v>70110</v>
      </c>
      <c r="C115" s="331" t="s">
        <v>93</v>
      </c>
      <c r="D115" s="332">
        <f>'Математика-9 2018 расклад'!K117</f>
        <v>77</v>
      </c>
      <c r="E115" s="333">
        <f>'Математика-9 2019 расклад'!K117</f>
        <v>97</v>
      </c>
      <c r="F115" s="333" t="s">
        <v>139</v>
      </c>
      <c r="G115" s="333">
        <f>'Математика-9 2021 расклад'!K117</f>
        <v>103</v>
      </c>
      <c r="H115" s="372">
        <f>'Математика-9 2022 расклад '!K115</f>
        <v>73</v>
      </c>
      <c r="I115" s="434">
        <f>'Математика-9 2023 расклад'!K115</f>
        <v>82</v>
      </c>
      <c r="J115" s="332">
        <f>'Математика-9 2018 расклад'!L117</f>
        <v>64.002400000000009</v>
      </c>
      <c r="K115" s="333">
        <f>'Математика-9 2019 расклад'!L117</f>
        <v>84.00200000000001</v>
      </c>
      <c r="L115" s="333" t="s">
        <v>139</v>
      </c>
      <c r="M115" s="333">
        <f>'Математика-9 2021 расклад'!L117</f>
        <v>60.996600000000001</v>
      </c>
      <c r="N115" s="372">
        <f>'Математика-9 2022 расклад '!L115</f>
        <v>51.999999999999993</v>
      </c>
      <c r="O115" s="441">
        <f>'Математика-9 2023 расклад'!L115</f>
        <v>65</v>
      </c>
      <c r="P115" s="380">
        <f>'Математика-9 2018 расклад'!M117</f>
        <v>83.12</v>
      </c>
      <c r="Q115" s="334">
        <f>'Математика-9 2019 расклад'!M117</f>
        <v>86.600000000000009</v>
      </c>
      <c r="R115" s="334" t="s">
        <v>139</v>
      </c>
      <c r="S115" s="334">
        <f>'Математика-9 2021 расклад'!M117</f>
        <v>59.22</v>
      </c>
      <c r="T115" s="376">
        <f>'Математика-9 2022 расклад '!M115</f>
        <v>71.232876712328761</v>
      </c>
      <c r="U115" s="449">
        <f>'Математика-9 2023 расклад'!M115</f>
        <v>79.268292682926827</v>
      </c>
      <c r="V115" s="332">
        <f>'Математика-9 2018 расклад'!N117</f>
        <v>0</v>
      </c>
      <c r="W115" s="333">
        <f>'Математика-9 2019 расклад'!N117</f>
        <v>0.99909999999999999</v>
      </c>
      <c r="X115" s="333" t="s">
        <v>139</v>
      </c>
      <c r="Y115" s="333">
        <f>'Математика-9 2021 расклад'!N117</f>
        <v>0.99909999999999999</v>
      </c>
      <c r="Z115" s="372">
        <f>'Математика-9 2022 расклад '!N115</f>
        <v>0</v>
      </c>
      <c r="AA115" s="434">
        <f>'Математика-9 2023 расклад'!N115</f>
        <v>2</v>
      </c>
      <c r="AB115" s="380">
        <f>'Математика-9 2018 расклад'!O117</f>
        <v>0</v>
      </c>
      <c r="AC115" s="334">
        <f>'Математика-9 2019 расклад'!O117</f>
        <v>1.03</v>
      </c>
      <c r="AD115" s="334" t="s">
        <v>139</v>
      </c>
      <c r="AE115" s="335">
        <f>'Математика-9 2021 расклад'!O117</f>
        <v>0.97</v>
      </c>
      <c r="AF115" s="456">
        <f>'Математика-9 2022 расклад '!O115</f>
        <v>0</v>
      </c>
      <c r="AG115" s="397">
        <f>'Математика-9 2023 расклад'!O115</f>
        <v>2.4390243902439024</v>
      </c>
    </row>
    <row r="116" spans="1:33" s="1" customFormat="1" ht="15" customHeight="1" x14ac:dyDescent="0.25">
      <c r="A116" s="11">
        <v>3</v>
      </c>
      <c r="B116" s="48">
        <v>70021</v>
      </c>
      <c r="C116" s="331" t="s">
        <v>91</v>
      </c>
      <c r="D116" s="332">
        <f>'Математика-9 2018 расклад'!K118</f>
        <v>98</v>
      </c>
      <c r="E116" s="333">
        <f>'Математика-9 2019 расклад'!K118</f>
        <v>92</v>
      </c>
      <c r="F116" s="333">
        <f>'Математика-9 2020 расклад'!K118</f>
        <v>71</v>
      </c>
      <c r="G116" s="333">
        <f>'Математика-9 2021 расклад'!K118</f>
        <v>76</v>
      </c>
      <c r="H116" s="372">
        <f>'Математика-9 2022 расклад '!K116</f>
        <v>101</v>
      </c>
      <c r="I116" s="434">
        <f>'Математика-9 2023 расклад'!K116</f>
        <v>71</v>
      </c>
      <c r="J116" s="332">
        <f>'Математика-9 2018 расклад'!L118</f>
        <v>62.994400000000006</v>
      </c>
      <c r="K116" s="333">
        <f>'Математика-9 2019 расклад'!L118</f>
        <v>81.006000000000014</v>
      </c>
      <c r="L116" s="333">
        <f>'Математика-9 2020 расклад'!L118</f>
        <v>31.999699999999997</v>
      </c>
      <c r="M116" s="333">
        <f>'Математика-9 2021 расклад'!L118</f>
        <v>46.998400000000004</v>
      </c>
      <c r="N116" s="372">
        <f>'Математика-9 2022 расклад '!L116</f>
        <v>81</v>
      </c>
      <c r="O116" s="441">
        <f>'Математика-9 2023 расклад'!L116</f>
        <v>60</v>
      </c>
      <c r="P116" s="380">
        <f>'Математика-9 2018 расклад'!M118</f>
        <v>64.28</v>
      </c>
      <c r="Q116" s="334">
        <f>'Математика-9 2019 расклад'!M118</f>
        <v>88.050000000000011</v>
      </c>
      <c r="R116" s="334">
        <f>'Математика-9 2020 расклад'!M118</f>
        <v>45.07</v>
      </c>
      <c r="S116" s="334">
        <f>'Математика-9 2021 расклад'!M118</f>
        <v>61.84</v>
      </c>
      <c r="T116" s="376">
        <f>'Математика-9 2022 расклад '!M116</f>
        <v>80.198019801980195</v>
      </c>
      <c r="U116" s="449">
        <f>'Математика-9 2023 расклад'!M116</f>
        <v>84.507042253521121</v>
      </c>
      <c r="V116" s="332">
        <f>'Математика-9 2018 расклад'!N118</f>
        <v>0</v>
      </c>
      <c r="W116" s="333">
        <f>'Математика-9 2019 расклад'!N118</f>
        <v>0</v>
      </c>
      <c r="X116" s="333">
        <f>'Математика-9 2020 расклад'!N118</f>
        <v>8.0016999999999996</v>
      </c>
      <c r="Y116" s="333">
        <f>'Математика-9 2021 расклад'!N118</f>
        <v>0</v>
      </c>
      <c r="Z116" s="372">
        <f>'Математика-9 2022 расклад '!N116</f>
        <v>0</v>
      </c>
      <c r="AA116" s="434">
        <f>'Математика-9 2023 расклад'!N116</f>
        <v>1</v>
      </c>
      <c r="AB116" s="380">
        <f>'Математика-9 2018 расклад'!O118</f>
        <v>0</v>
      </c>
      <c r="AC116" s="334">
        <f>'Математика-9 2019 расклад'!O118</f>
        <v>0</v>
      </c>
      <c r="AD116" s="334">
        <f>'Математика-9 2020 расклад'!O118</f>
        <v>11.27</v>
      </c>
      <c r="AE116" s="335">
        <f>'Математика-9 2021 расклад'!O118</f>
        <v>0</v>
      </c>
      <c r="AF116" s="456">
        <f>'Математика-9 2022 расклад '!O116</f>
        <v>0</v>
      </c>
      <c r="AG116" s="397">
        <f>'Математика-9 2023 расклад'!O116</f>
        <v>1.408450704225352</v>
      </c>
    </row>
    <row r="117" spans="1:33" s="1" customFormat="1" ht="15" customHeight="1" x14ac:dyDescent="0.25">
      <c r="A117" s="11">
        <v>4</v>
      </c>
      <c r="B117" s="48">
        <v>70040</v>
      </c>
      <c r="C117" s="331" t="s">
        <v>92</v>
      </c>
      <c r="D117" s="332">
        <f>'Математика-9 2018 расклад'!K119</f>
        <v>46</v>
      </c>
      <c r="E117" s="333">
        <f>'Математика-9 2019 расклад'!K119</f>
        <v>47</v>
      </c>
      <c r="F117" s="333" t="s">
        <v>139</v>
      </c>
      <c r="G117" s="333">
        <f>'Математика-9 2021 расклад'!K119</f>
        <v>50</v>
      </c>
      <c r="H117" s="372">
        <f>'Математика-9 2022 расклад '!K117</f>
        <v>43</v>
      </c>
      <c r="I117" s="434">
        <f>'Математика-9 2023 расклад'!K117</f>
        <v>27</v>
      </c>
      <c r="J117" s="332">
        <f>'Математика-9 2018 расклад'!L119</f>
        <v>30.999400000000001</v>
      </c>
      <c r="K117" s="333">
        <f>'Математика-9 2019 расклад'!L119</f>
        <v>33.003399999999999</v>
      </c>
      <c r="L117" s="333" t="s">
        <v>139</v>
      </c>
      <c r="M117" s="333">
        <f>'Математика-9 2021 расклад'!L119</f>
        <v>26</v>
      </c>
      <c r="N117" s="372">
        <f>'Математика-9 2022 расклад '!L117</f>
        <v>19</v>
      </c>
      <c r="O117" s="441">
        <f>'Математика-9 2023 расклад'!L117</f>
        <v>17</v>
      </c>
      <c r="P117" s="380">
        <f>'Математика-9 2018 расклад'!M119</f>
        <v>67.39</v>
      </c>
      <c r="Q117" s="334">
        <f>'Математика-9 2019 расклад'!M119</f>
        <v>70.22</v>
      </c>
      <c r="R117" s="334" t="s">
        <v>139</v>
      </c>
      <c r="S117" s="334">
        <f>'Математика-9 2021 расклад'!M119</f>
        <v>52</v>
      </c>
      <c r="T117" s="376">
        <f>'Математика-9 2022 расклад '!M117</f>
        <v>44.186046511627907</v>
      </c>
      <c r="U117" s="449">
        <f>'Математика-9 2023 расклад'!M117</f>
        <v>62.962962962962962</v>
      </c>
      <c r="V117" s="332">
        <f>'Математика-9 2018 расклад'!N119</f>
        <v>0</v>
      </c>
      <c r="W117" s="333">
        <f>'Математика-9 2019 расклад'!N119</f>
        <v>1.9975000000000001</v>
      </c>
      <c r="X117" s="333" t="s">
        <v>139</v>
      </c>
      <c r="Y117" s="333">
        <f>'Математика-9 2021 расклад'!N119</f>
        <v>4</v>
      </c>
      <c r="Z117" s="372">
        <f>'Математика-9 2022 расклад '!N117</f>
        <v>3</v>
      </c>
      <c r="AA117" s="434">
        <f>'Математика-9 2023 расклад'!N117</f>
        <v>1</v>
      </c>
      <c r="AB117" s="380">
        <f>'Математика-9 2018 расклад'!O119</f>
        <v>0</v>
      </c>
      <c r="AC117" s="334">
        <f>'Математика-9 2019 расклад'!O119</f>
        <v>4.25</v>
      </c>
      <c r="AD117" s="334" t="s">
        <v>139</v>
      </c>
      <c r="AE117" s="335">
        <f>'Математика-9 2021 расклад'!O119</f>
        <v>8</v>
      </c>
      <c r="AF117" s="456">
        <f>'Математика-9 2022 расклад '!O117</f>
        <v>6.9767441860465116</v>
      </c>
      <c r="AG117" s="397">
        <f>'Математика-9 2023 расклад'!O117</f>
        <v>3.7037037037037037</v>
      </c>
    </row>
    <row r="118" spans="1:33" s="1" customFormat="1" ht="15" customHeight="1" x14ac:dyDescent="0.25">
      <c r="A118" s="11">
        <v>5</v>
      </c>
      <c r="B118" s="48">
        <v>70100</v>
      </c>
      <c r="C118" s="331" t="s">
        <v>108</v>
      </c>
      <c r="D118" s="332">
        <f>'Математика-9 2018 расклад'!K120</f>
        <v>107</v>
      </c>
      <c r="E118" s="333">
        <f>'Математика-9 2019 расклад'!K120</f>
        <v>80</v>
      </c>
      <c r="F118" s="333" t="s">
        <v>139</v>
      </c>
      <c r="G118" s="333">
        <f>'Математика-9 2021 расклад'!K120</f>
        <v>104</v>
      </c>
      <c r="H118" s="372">
        <f>'Математика-9 2022 расклад '!K118</f>
        <v>81</v>
      </c>
      <c r="I118" s="434">
        <f>'Математика-9 2023 расклад'!K118</f>
        <v>104</v>
      </c>
      <c r="J118" s="332">
        <f>'Математика-9 2018 расклад'!L120</f>
        <v>102.9982</v>
      </c>
      <c r="K118" s="333">
        <f>'Математика-9 2019 расклад'!L120</f>
        <v>68</v>
      </c>
      <c r="L118" s="333" t="s">
        <v>139</v>
      </c>
      <c r="M118" s="333">
        <f>'Математика-9 2021 расклад'!L120</f>
        <v>61.994399999999999</v>
      </c>
      <c r="N118" s="372">
        <f>'Математика-9 2022 расклад '!L118</f>
        <v>74</v>
      </c>
      <c r="O118" s="441">
        <f>'Математика-9 2023 расклад'!L118</f>
        <v>72</v>
      </c>
      <c r="P118" s="380">
        <f>'Математика-9 2018 расклад'!M120</f>
        <v>96.259999999999991</v>
      </c>
      <c r="Q118" s="334">
        <f>'Математика-9 2019 расклад'!M120</f>
        <v>85</v>
      </c>
      <c r="R118" s="334" t="s">
        <v>139</v>
      </c>
      <c r="S118" s="334">
        <f>'Математика-9 2021 расклад'!M120</f>
        <v>59.61</v>
      </c>
      <c r="T118" s="376">
        <f>'Математика-9 2022 расклад '!M118</f>
        <v>91.358024691358025</v>
      </c>
      <c r="U118" s="449">
        <f>'Математика-9 2023 расклад'!M118</f>
        <v>69.230769230769226</v>
      </c>
      <c r="V118" s="332">
        <f>'Математика-9 2018 расклад'!N120</f>
        <v>0</v>
      </c>
      <c r="W118" s="333">
        <f>'Математика-9 2019 расклад'!N120</f>
        <v>0</v>
      </c>
      <c r="X118" s="333" t="s">
        <v>139</v>
      </c>
      <c r="Y118" s="333">
        <f>'Математика-9 2021 расклад'!N120</f>
        <v>0.99840000000000007</v>
      </c>
      <c r="Z118" s="372">
        <f>'Математика-9 2022 расклад '!N118</f>
        <v>0</v>
      </c>
      <c r="AA118" s="434">
        <f>'Математика-9 2023 расклад'!N118</f>
        <v>0</v>
      </c>
      <c r="AB118" s="380">
        <f>'Математика-9 2018 расклад'!O120</f>
        <v>0</v>
      </c>
      <c r="AC118" s="334">
        <f>'Математика-9 2019 расклад'!O120</f>
        <v>0</v>
      </c>
      <c r="AD118" s="334" t="s">
        <v>139</v>
      </c>
      <c r="AE118" s="335">
        <f>'Математика-9 2021 расклад'!O120</f>
        <v>0.96</v>
      </c>
      <c r="AF118" s="456">
        <f>'Математика-9 2022 расклад '!O118</f>
        <v>0</v>
      </c>
      <c r="AG118" s="397">
        <f>'Математика-9 2023 расклад'!O118</f>
        <v>0</v>
      </c>
    </row>
    <row r="119" spans="1:33" s="1" customFormat="1" ht="15" customHeight="1" x14ac:dyDescent="0.25">
      <c r="A119" s="11">
        <v>6</v>
      </c>
      <c r="B119" s="48">
        <v>70270</v>
      </c>
      <c r="C119" s="331" t="s">
        <v>94</v>
      </c>
      <c r="D119" s="332">
        <f>'Математика-9 2018 расклад'!K121</f>
        <v>78</v>
      </c>
      <c r="E119" s="333">
        <f>'Математика-9 2019 расклад'!K121</f>
        <v>59</v>
      </c>
      <c r="F119" s="333">
        <f>'Математика-9 2020 расклад'!K121</f>
        <v>42</v>
      </c>
      <c r="G119" s="333">
        <f>'Математика-9 2021 расклад'!K121</f>
        <v>51</v>
      </c>
      <c r="H119" s="372">
        <f>'Математика-9 2022 расклад '!K119</f>
        <v>46</v>
      </c>
      <c r="I119" s="434">
        <f>'Математика-9 2023 расклад'!K119</f>
        <v>53</v>
      </c>
      <c r="J119" s="332">
        <f>'Математика-9 2018 расклад'!L121</f>
        <v>58.999200000000002</v>
      </c>
      <c r="K119" s="333">
        <f>'Математика-9 2019 расклад'!L121</f>
        <v>43.996299999999991</v>
      </c>
      <c r="L119" s="333">
        <f>'Математика-9 2020 расклад'!L121</f>
        <v>9.0005999999999986</v>
      </c>
      <c r="M119" s="333">
        <f>'Математика-9 2021 расклад'!L121</f>
        <v>31.997400000000003</v>
      </c>
      <c r="N119" s="372">
        <f>'Математика-9 2022 расклад '!L119</f>
        <v>30.999999999999996</v>
      </c>
      <c r="O119" s="441">
        <f>'Математика-9 2023 расклад'!L119</f>
        <v>32</v>
      </c>
      <c r="P119" s="380">
        <f>'Математика-9 2018 расклад'!M121</f>
        <v>75.64</v>
      </c>
      <c r="Q119" s="334">
        <f>'Математика-9 2019 расклад'!M121</f>
        <v>74.569999999999993</v>
      </c>
      <c r="R119" s="334">
        <f>'Математика-9 2020 расклад'!M121</f>
        <v>21.43</v>
      </c>
      <c r="S119" s="334">
        <f>'Математика-9 2021 расклад'!M121</f>
        <v>62.74</v>
      </c>
      <c r="T119" s="376">
        <f>'Математика-9 2022 расклад '!M119</f>
        <v>67.391304347826079</v>
      </c>
      <c r="U119" s="449">
        <f>'Математика-9 2023 расклад'!M119</f>
        <v>60.377358490566039</v>
      </c>
      <c r="V119" s="332">
        <f>'Математика-9 2018 расклад'!N121</f>
        <v>3.0030000000000001</v>
      </c>
      <c r="W119" s="333">
        <f>'Математика-9 2019 расклад'!N121</f>
        <v>2.9972000000000003</v>
      </c>
      <c r="X119" s="333">
        <f>'Математика-9 2020 расклад'!N121</f>
        <v>0.99959999999999993</v>
      </c>
      <c r="Y119" s="333">
        <f>'Математика-9 2021 расклад'!N121</f>
        <v>7.0023</v>
      </c>
      <c r="Z119" s="372">
        <f>'Математика-9 2022 расклад '!N119</f>
        <v>2</v>
      </c>
      <c r="AA119" s="434">
        <f>'Математика-9 2023 расклад'!N119</f>
        <v>5</v>
      </c>
      <c r="AB119" s="380">
        <f>'Математика-9 2018 расклад'!O121</f>
        <v>3.85</v>
      </c>
      <c r="AC119" s="334">
        <f>'Математика-9 2019 расклад'!O121</f>
        <v>5.08</v>
      </c>
      <c r="AD119" s="334">
        <f>'Математика-9 2020 расклад'!O121</f>
        <v>2.38</v>
      </c>
      <c r="AE119" s="335">
        <f>'Математика-9 2021 расклад'!O121</f>
        <v>13.73</v>
      </c>
      <c r="AF119" s="456">
        <f>'Математика-9 2022 расклад '!O119</f>
        <v>4.3478260869565215</v>
      </c>
      <c r="AG119" s="397">
        <f>'Математика-9 2023 расклад'!O119</f>
        <v>9.433962264150944</v>
      </c>
    </row>
    <row r="120" spans="1:33" s="1" customFormat="1" ht="15" customHeight="1" x14ac:dyDescent="0.25">
      <c r="A120" s="11">
        <v>7</v>
      </c>
      <c r="B120" s="48">
        <v>70510</v>
      </c>
      <c r="C120" s="331" t="s">
        <v>95</v>
      </c>
      <c r="D120" s="332">
        <f>'Математика-9 2018 расклад'!K122</f>
        <v>48</v>
      </c>
      <c r="E120" s="333">
        <f>'Математика-9 2019 расклад'!K122</f>
        <v>38</v>
      </c>
      <c r="F120" s="333">
        <f>'Математика-9 2020 расклад'!K122</f>
        <v>17</v>
      </c>
      <c r="G120" s="333">
        <f>'Математика-9 2021 расклад'!K122</f>
        <v>39</v>
      </c>
      <c r="H120" s="372">
        <f>'Математика-9 2022 расклад '!K120</f>
        <v>41</v>
      </c>
      <c r="I120" s="434">
        <f>'Математика-9 2023 расклад'!K120</f>
        <v>30</v>
      </c>
      <c r="J120" s="332">
        <f>'Математика-9 2018 расклад'!L122</f>
        <v>27.9984</v>
      </c>
      <c r="K120" s="333">
        <f>'Математика-9 2019 расклад'!L122</f>
        <v>9.9977999999999998</v>
      </c>
      <c r="L120" s="333">
        <f>'Математика-9 2020 расклад'!L122</f>
        <v>5.9992999999999999</v>
      </c>
      <c r="M120" s="333">
        <f>'Математика-9 2021 расклад'!L122</f>
        <v>12.000299999999999</v>
      </c>
      <c r="N120" s="372">
        <f>'Математика-9 2022 расклад '!L120</f>
        <v>19</v>
      </c>
      <c r="O120" s="441">
        <f>'Математика-9 2023 расклад'!L120</f>
        <v>16</v>
      </c>
      <c r="P120" s="380">
        <f>'Математика-9 2018 расклад'!M122</f>
        <v>58.33</v>
      </c>
      <c r="Q120" s="334">
        <f>'Математика-9 2019 расклад'!M122</f>
        <v>26.31</v>
      </c>
      <c r="R120" s="334">
        <f>'Математика-9 2020 расклад'!M122</f>
        <v>35.29</v>
      </c>
      <c r="S120" s="334">
        <f>'Математика-9 2021 расклад'!M122</f>
        <v>30.77</v>
      </c>
      <c r="T120" s="376">
        <f>'Математика-9 2022 расклад '!M120</f>
        <v>46.341463414634148</v>
      </c>
      <c r="U120" s="449">
        <f>'Математика-9 2023 расклад'!M120</f>
        <v>53.333333333333336</v>
      </c>
      <c r="V120" s="332">
        <f>'Математика-9 2018 расклад'!N122</f>
        <v>5.0015999999999998</v>
      </c>
      <c r="W120" s="333">
        <f>'Математика-9 2019 расклад'!N122</f>
        <v>2.9981999999999998</v>
      </c>
      <c r="X120" s="333">
        <f>'Математика-9 2020 расклад'!N122</f>
        <v>0.99959999999999993</v>
      </c>
      <c r="Y120" s="333">
        <f>'Математика-9 2021 расклад'!N122</f>
        <v>4.0014000000000003</v>
      </c>
      <c r="Z120" s="372">
        <f>'Математика-9 2022 расклад '!N120</f>
        <v>1</v>
      </c>
      <c r="AA120" s="434">
        <f>'Математика-9 2023 расклад'!N120</f>
        <v>5</v>
      </c>
      <c r="AB120" s="380">
        <f>'Математика-9 2018 расклад'!O122</f>
        <v>10.42</v>
      </c>
      <c r="AC120" s="334">
        <f>'Математика-9 2019 расклад'!O122</f>
        <v>7.89</v>
      </c>
      <c r="AD120" s="334">
        <f>'Математика-9 2020 расклад'!O122</f>
        <v>5.88</v>
      </c>
      <c r="AE120" s="335">
        <f>'Математика-9 2021 расклад'!O122</f>
        <v>10.26</v>
      </c>
      <c r="AF120" s="456">
        <f>'Математика-9 2022 расклад '!O120</f>
        <v>2.4390243902439024</v>
      </c>
      <c r="AG120" s="397">
        <f>'Математика-9 2023 расклад'!O120</f>
        <v>16.666666666666668</v>
      </c>
    </row>
    <row r="121" spans="1:33" s="1" customFormat="1" ht="15" customHeight="1" x14ac:dyDescent="0.25">
      <c r="A121" s="15">
        <v>8</v>
      </c>
      <c r="B121" s="50">
        <v>10880</v>
      </c>
      <c r="C121" s="336" t="s">
        <v>120</v>
      </c>
      <c r="D121" s="332">
        <f>'Математика-9 2018 расклад'!K123</f>
        <v>151</v>
      </c>
      <c r="E121" s="333">
        <f>'Математика-9 2019 расклад'!K123</f>
        <v>215</v>
      </c>
      <c r="F121" s="333">
        <f>'Математика-9 2020 расклад'!K123</f>
        <v>25</v>
      </c>
      <c r="G121" s="333">
        <f>'Математика-9 2021 расклад'!K123</f>
        <v>206</v>
      </c>
      <c r="H121" s="372">
        <f>'Математика-9 2022 расклад '!K121</f>
        <v>219</v>
      </c>
      <c r="I121" s="434">
        <f>'Математика-9 2023 расклад'!K121</f>
        <v>205</v>
      </c>
      <c r="J121" s="332">
        <f>'Математика-9 2018 расклад'!L123</f>
        <v>111.0001</v>
      </c>
      <c r="K121" s="333">
        <f>'Математика-9 2019 расклад'!L123</f>
        <v>152.994</v>
      </c>
      <c r="L121" s="333">
        <f>'Математика-9 2020 расклад'!L123</f>
        <v>3</v>
      </c>
      <c r="M121" s="333">
        <f>'Математика-9 2021 расклад'!L123</f>
        <v>104.9982</v>
      </c>
      <c r="N121" s="372">
        <f>'Математика-9 2022 расклад '!L121</f>
        <v>122</v>
      </c>
      <c r="O121" s="441">
        <f>'Математика-9 2023 расклад'!L121</f>
        <v>128</v>
      </c>
      <c r="P121" s="380">
        <f>'Математика-9 2018 расклад'!M123</f>
        <v>73.510000000000005</v>
      </c>
      <c r="Q121" s="334">
        <f>'Математика-9 2019 расклад'!M123</f>
        <v>71.16</v>
      </c>
      <c r="R121" s="334">
        <f>'Математика-9 2020 расклад'!M123</f>
        <v>12</v>
      </c>
      <c r="S121" s="334">
        <f>'Математика-9 2021 расклад'!M123</f>
        <v>50.97</v>
      </c>
      <c r="T121" s="376">
        <f>'Математика-9 2022 расклад '!M121</f>
        <v>55.707762557077622</v>
      </c>
      <c r="U121" s="449">
        <f>'Математика-9 2023 расклад'!M121</f>
        <v>62.439024390243901</v>
      </c>
      <c r="V121" s="332">
        <f>'Математика-9 2018 расклад'!N123</f>
        <v>8.0030000000000001</v>
      </c>
      <c r="W121" s="333">
        <f>'Математика-9 2019 расклад'!N123</f>
        <v>11.007999999999999</v>
      </c>
      <c r="X121" s="333">
        <f>'Математика-9 2020 расклад'!N123</f>
        <v>7</v>
      </c>
      <c r="Y121" s="333">
        <f>'Математика-9 2021 расклад'!N123</f>
        <v>12.9986</v>
      </c>
      <c r="Z121" s="372">
        <f>'Математика-9 2022 расклад '!N121</f>
        <v>11</v>
      </c>
      <c r="AA121" s="434">
        <f>'Математика-9 2023 расклад'!N121</f>
        <v>14</v>
      </c>
      <c r="AB121" s="380">
        <f>'Математика-9 2018 расклад'!O123</f>
        <v>5.3</v>
      </c>
      <c r="AC121" s="334">
        <f>'Математика-9 2019 расклад'!O123</f>
        <v>5.12</v>
      </c>
      <c r="AD121" s="334">
        <f>'Математика-9 2020 расклад'!O123</f>
        <v>28</v>
      </c>
      <c r="AE121" s="335">
        <f>'Математика-9 2021 расклад'!O123</f>
        <v>6.31</v>
      </c>
      <c r="AF121" s="456">
        <f>'Математика-9 2022 расклад '!O121</f>
        <v>5.0228310502283104</v>
      </c>
      <c r="AG121" s="397">
        <f>'Математика-9 2023 расклад'!O121</f>
        <v>6.8292682926829267</v>
      </c>
    </row>
    <row r="122" spans="1:33" s="1" customFormat="1" ht="15" customHeight="1" thickBot="1" x14ac:dyDescent="0.3">
      <c r="A122" s="12">
        <v>9</v>
      </c>
      <c r="B122" s="52">
        <v>10890</v>
      </c>
      <c r="C122" s="337" t="s">
        <v>122</v>
      </c>
      <c r="D122" s="344" t="s">
        <v>139</v>
      </c>
      <c r="E122" s="345" t="s">
        <v>139</v>
      </c>
      <c r="F122" s="345">
        <f>'Математика-9 2020 расклад'!K124</f>
        <v>64</v>
      </c>
      <c r="G122" s="345">
        <f>'Математика-9 2021 расклад'!K124</f>
        <v>80</v>
      </c>
      <c r="H122" s="375">
        <f>'Математика-9 2022 расклад '!K122</f>
        <v>56</v>
      </c>
      <c r="I122" s="437">
        <f>'Математика-9 2023 расклад'!K122</f>
        <v>116</v>
      </c>
      <c r="J122" s="344" t="s">
        <v>139</v>
      </c>
      <c r="K122" s="345" t="s">
        <v>139</v>
      </c>
      <c r="L122" s="345">
        <f>'Математика-9 2020 расклад'!L124</f>
        <v>17.004799999999999</v>
      </c>
      <c r="M122" s="345">
        <f>'Математика-9 2021 расклад'!L124</f>
        <v>30</v>
      </c>
      <c r="N122" s="375">
        <f>'Математика-9 2022 расклад '!L122</f>
        <v>30</v>
      </c>
      <c r="O122" s="444">
        <f>'Математика-9 2023 расклад'!L122</f>
        <v>78</v>
      </c>
      <c r="P122" s="383" t="s">
        <v>139</v>
      </c>
      <c r="Q122" s="346" t="s">
        <v>139</v>
      </c>
      <c r="R122" s="346">
        <f>'Математика-9 2020 расклад'!M124</f>
        <v>26.57</v>
      </c>
      <c r="S122" s="346">
        <f>'Математика-9 2021 расклад'!M124</f>
        <v>37.5</v>
      </c>
      <c r="T122" s="379">
        <f>'Математика-9 2022 расклад '!M122</f>
        <v>53.571428571428569</v>
      </c>
      <c r="U122" s="452">
        <f>'Математика-9 2023 расклад'!M122</f>
        <v>67.241379310344826</v>
      </c>
      <c r="V122" s="344" t="s">
        <v>139</v>
      </c>
      <c r="W122" s="345" t="s">
        <v>139</v>
      </c>
      <c r="X122" s="345">
        <f>'Математика-9 2020 расклад'!N124</f>
        <v>2.0032000000000001</v>
      </c>
      <c r="Y122" s="345">
        <f>'Математика-9 2021 расклад'!N124</f>
        <v>6</v>
      </c>
      <c r="Z122" s="375">
        <f>'Математика-9 2022 расклад '!N122</f>
        <v>1</v>
      </c>
      <c r="AA122" s="437">
        <f>'Математика-9 2023 расклад'!N122</f>
        <v>2</v>
      </c>
      <c r="AB122" s="383" t="s">
        <v>139</v>
      </c>
      <c r="AC122" s="346" t="s">
        <v>139</v>
      </c>
      <c r="AD122" s="346">
        <f>'Математика-9 2020 расклад'!O124</f>
        <v>3.13</v>
      </c>
      <c r="AE122" s="347">
        <f>'Математика-9 2021 расклад'!O124</f>
        <v>7.5</v>
      </c>
      <c r="AF122" s="458">
        <f>'Математика-9 2022 расклад '!O122</f>
        <v>1.7857142857142858</v>
      </c>
      <c r="AG122" s="399">
        <f>'Математика-9 2023 расклад'!O122</f>
        <v>1.7241379310344827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B2:C2"/>
    <mergeCell ref="B6:C6"/>
    <mergeCell ref="A4:A5"/>
    <mergeCell ref="B4:B5"/>
    <mergeCell ref="C4:C5"/>
    <mergeCell ref="D4:I4"/>
    <mergeCell ref="J4:O4"/>
    <mergeCell ref="P4:U4"/>
    <mergeCell ref="V4:AA4"/>
    <mergeCell ref="AB4:AG4"/>
  </mergeCells>
  <conditionalFormatting sqref="R7:U122">
    <cfRule type="containsBlanks" dxfId="47" priority="1">
      <formula>LEN(TRIM(R7))=0</formula>
    </cfRule>
    <cfRule type="cellIs" dxfId="46" priority="2" operator="between">
      <formula>0</formula>
      <formula>50</formula>
    </cfRule>
    <cfRule type="cellIs" dxfId="45" priority="29" operator="between">
      <formula>90</formula>
      <formula>100</formula>
    </cfRule>
  </conditionalFormatting>
  <conditionalFormatting sqref="Q108:Q122 Q7:Q106">
    <cfRule type="containsBlanks" dxfId="44" priority="16">
      <formula>LEN(TRIM(Q7))=0</formula>
    </cfRule>
    <cfRule type="cellIs" dxfId="43" priority="30" operator="between">
      <formula>90</formula>
      <formula>100</formula>
    </cfRule>
    <cfRule type="cellIs" dxfId="42" priority="31" operator="between">
      <formula>$Q$6</formula>
      <formula>90</formula>
    </cfRule>
    <cfRule type="cellIs" dxfId="41" priority="32" operator="between">
      <formula>50</formula>
      <formula>$Q$6</formula>
    </cfRule>
    <cfRule type="cellIs" dxfId="40" priority="33" operator="lessThan">
      <formula>50</formula>
    </cfRule>
  </conditionalFormatting>
  <conditionalFormatting sqref="P115:P122 P7:P19 P21:P113">
    <cfRule type="containsBlanks" dxfId="39" priority="15">
      <formula>LEN(TRIM(P7))=0</formula>
    </cfRule>
    <cfRule type="cellIs" dxfId="38" priority="34" operator="between">
      <formula>90</formula>
      <formula>100</formula>
    </cfRule>
    <cfRule type="cellIs" dxfId="37" priority="35" operator="between">
      <formula>$P$6</formula>
      <formula>90</formula>
    </cfRule>
    <cfRule type="cellIs" dxfId="36" priority="36" operator="between">
      <formula>50</formula>
      <formula>$P$6</formula>
    </cfRule>
    <cfRule type="cellIs" dxfId="35" priority="37" operator="lessThan">
      <formula>50</formula>
    </cfRule>
  </conditionalFormatting>
  <conditionalFormatting sqref="R7:S122">
    <cfRule type="cellIs" dxfId="34" priority="28" operator="between">
      <formula>50</formula>
      <formula>90</formula>
    </cfRule>
    <cfRule type="cellIs" dxfId="33" priority="27" operator="between">
      <formula>50</formula>
      <formula>51</formula>
    </cfRule>
  </conditionalFormatting>
  <conditionalFormatting sqref="U7:U122">
    <cfRule type="cellIs" dxfId="32" priority="26" operator="between">
      <formula>90</formula>
      <formula>$U$6</formula>
    </cfRule>
    <cfRule type="cellIs" dxfId="31" priority="17" operator="between">
      <formula>$U$6</formula>
      <formula>50</formula>
    </cfRule>
  </conditionalFormatting>
  <conditionalFormatting sqref="T7:T122">
    <cfRule type="cellIs" dxfId="30" priority="4" operator="between">
      <formula>90</formula>
      <formula>$T$6</formula>
    </cfRule>
    <cfRule type="cellIs" dxfId="29" priority="3" operator="between">
      <formula>$T$6</formula>
      <formula>50</formula>
    </cfRule>
  </conditionalFormatting>
  <conditionalFormatting sqref="V7:AG122">
    <cfRule type="cellIs" dxfId="28" priority="14" operator="equal">
      <formula>0</formula>
    </cfRule>
    <cfRule type="cellIs" dxfId="27" priority="12" operator="between">
      <formula>0.1</formula>
      <formula>9.99</formula>
    </cfRule>
    <cfRule type="cellIs" dxfId="26" priority="11" operator="greaterThanOrEqual">
      <formula>9.99</formula>
    </cfRule>
    <cfRule type="cellIs" dxfId="25" priority="10" operator="equal">
      <formula>"-"</formula>
    </cfRule>
    <cfRule type="cellIs" dxfId="24" priority="9" operator="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4"/>
      <c r="L1" s="354" t="s">
        <v>133</v>
      </c>
    </row>
    <row r="2" spans="1:16" ht="18" customHeight="1" x14ac:dyDescent="0.25">
      <c r="A2" s="4"/>
      <c r="B2" s="4"/>
      <c r="C2" s="426" t="s">
        <v>130</v>
      </c>
      <c r="D2" s="426"/>
      <c r="E2" s="67"/>
      <c r="F2" s="67"/>
      <c r="G2" s="67"/>
      <c r="H2" s="67"/>
      <c r="I2" s="26">
        <v>2018</v>
      </c>
      <c r="J2" s="4"/>
      <c r="K2" s="27"/>
      <c r="L2" s="354" t="s">
        <v>135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87"/>
      <c r="L3" s="354" t="s">
        <v>134</v>
      </c>
    </row>
    <row r="4" spans="1:16" ht="18" customHeight="1" thickBot="1" x14ac:dyDescent="0.3">
      <c r="A4" s="419" t="s">
        <v>0</v>
      </c>
      <c r="B4" s="421" t="s">
        <v>1</v>
      </c>
      <c r="C4" s="421" t="s">
        <v>2</v>
      </c>
      <c r="D4" s="427" t="s">
        <v>3</v>
      </c>
      <c r="E4" s="429" t="s">
        <v>132</v>
      </c>
      <c r="F4" s="430"/>
      <c r="G4" s="430"/>
      <c r="H4" s="431"/>
      <c r="I4" s="423" t="s">
        <v>99</v>
      </c>
      <c r="J4" s="4"/>
      <c r="K4" s="18"/>
      <c r="L4" s="354" t="s">
        <v>136</v>
      </c>
    </row>
    <row r="5" spans="1:16" ht="30" customHeight="1" thickBot="1" x14ac:dyDescent="0.3">
      <c r="A5" s="420"/>
      <c r="B5" s="422"/>
      <c r="C5" s="422"/>
      <c r="D5" s="428"/>
      <c r="E5" s="3">
        <v>2</v>
      </c>
      <c r="F5" s="3">
        <v>3</v>
      </c>
      <c r="G5" s="3">
        <v>4</v>
      </c>
      <c r="H5" s="3">
        <v>5</v>
      </c>
      <c r="I5" s="424"/>
      <c r="J5" s="4"/>
      <c r="K5" s="88" t="s">
        <v>125</v>
      </c>
      <c r="L5" s="89" t="s">
        <v>126</v>
      </c>
      <c r="M5" s="89" t="s">
        <v>131</v>
      </c>
      <c r="N5" s="89" t="s">
        <v>128</v>
      </c>
      <c r="O5" s="90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8609</v>
      </c>
      <c r="E6" s="154">
        <v>1.8682407407407409</v>
      </c>
      <c r="F6" s="154">
        <v>23.360370370370379</v>
      </c>
      <c r="G6" s="154">
        <v>60.952037037037044</v>
      </c>
      <c r="H6" s="154">
        <v>13.818333333333335</v>
      </c>
      <c r="I6" s="115">
        <v>3.91</v>
      </c>
      <c r="J6" s="21"/>
      <c r="K6" s="388">
        <f>D6</f>
        <v>8609</v>
      </c>
      <c r="L6" s="389">
        <f>L7+L8+L17+L30+L48+L68+L83+L115</f>
        <v>6688.0454999999993</v>
      </c>
      <c r="M6" s="348">
        <f t="shared" ref="M6:M69" si="0">G6+H6</f>
        <v>74.770370370370387</v>
      </c>
      <c r="N6" s="389">
        <f>N7+N8+N17+N30+N48+N68+N83+N115</f>
        <v>143.0034</v>
      </c>
      <c r="O6" s="395">
        <f t="shared" ref="O6:O69" si="1">E6</f>
        <v>1.8682407407407409</v>
      </c>
      <c r="P6" s="59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295">
        <v>57</v>
      </c>
      <c r="E7" s="323"/>
      <c r="F7" s="259">
        <v>14.03</v>
      </c>
      <c r="G7" s="259">
        <v>54.39</v>
      </c>
      <c r="H7" s="323">
        <v>31.58</v>
      </c>
      <c r="I7" s="152">
        <f>(E7*2+F7*3+G7*4+H7*5)/100</f>
        <v>4.1754999999999995</v>
      </c>
      <c r="J7" s="65"/>
      <c r="K7" s="91">
        <f t="shared" ref="K7:K67" si="2">D7</f>
        <v>57</v>
      </c>
      <c r="L7" s="92">
        <f t="shared" ref="L7" si="3">M7*K7/100</f>
        <v>49.002899999999997</v>
      </c>
      <c r="M7" s="93">
        <f t="shared" si="0"/>
        <v>85.97</v>
      </c>
      <c r="N7" s="92">
        <f t="shared" ref="N7" si="4">O7*K7/100</f>
        <v>0</v>
      </c>
      <c r="O7" s="94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685</v>
      </c>
      <c r="E8" s="82">
        <v>0.2175</v>
      </c>
      <c r="F8" s="82">
        <v>18.83625</v>
      </c>
      <c r="G8" s="82">
        <v>62.128749999999997</v>
      </c>
      <c r="H8" s="82">
        <v>18.815000000000001</v>
      </c>
      <c r="I8" s="41">
        <f>AVERAGE(I9:I16)</f>
        <v>3.9953375000000002</v>
      </c>
      <c r="J8" s="21"/>
      <c r="K8" s="400">
        <f t="shared" si="2"/>
        <v>685</v>
      </c>
      <c r="L8" s="401">
        <f>SUM(L9:L16)</f>
        <v>554.99999999999989</v>
      </c>
      <c r="M8" s="408">
        <f t="shared" si="0"/>
        <v>80.943749999999994</v>
      </c>
      <c r="N8" s="401">
        <f>SUM(N9:N16)</f>
        <v>2</v>
      </c>
      <c r="O8" s="407">
        <f t="shared" si="1"/>
        <v>0.2175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96">
        <v>99</v>
      </c>
      <c r="E9" s="146">
        <v>1.01</v>
      </c>
      <c r="F9" s="146">
        <v>30.3</v>
      </c>
      <c r="G9" s="146">
        <v>59.6</v>
      </c>
      <c r="H9" s="146">
        <v>9.09</v>
      </c>
      <c r="I9" s="43">
        <f t="shared" ref="I9:I69" si="5">(E9*2+F9*3+G9*4+H9*5)/100</f>
        <v>3.7676999999999996</v>
      </c>
      <c r="J9" s="21"/>
      <c r="K9" s="99">
        <f t="shared" si="2"/>
        <v>99</v>
      </c>
      <c r="L9" s="100">
        <f t="shared" ref="L9:L69" si="6">M9*K9/100</f>
        <v>68.003099999999989</v>
      </c>
      <c r="M9" s="101">
        <f t="shared" si="0"/>
        <v>68.69</v>
      </c>
      <c r="N9" s="100">
        <f t="shared" ref="N9:N69" si="7">O9*K9/100</f>
        <v>0.9998999999999999</v>
      </c>
      <c r="O9" s="102">
        <f t="shared" si="1"/>
        <v>1.01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96">
        <v>137</v>
      </c>
      <c r="E10" s="146">
        <v>0.73</v>
      </c>
      <c r="F10" s="146">
        <v>17.52</v>
      </c>
      <c r="G10" s="146">
        <v>54.74</v>
      </c>
      <c r="H10" s="146">
        <v>27.01</v>
      </c>
      <c r="I10" s="43">
        <f t="shared" si="5"/>
        <v>4.0803000000000003</v>
      </c>
      <c r="J10" s="21"/>
      <c r="K10" s="99">
        <f t="shared" si="2"/>
        <v>137</v>
      </c>
      <c r="L10" s="100">
        <f t="shared" si="6"/>
        <v>111.9975</v>
      </c>
      <c r="M10" s="101">
        <f t="shared" si="0"/>
        <v>81.75</v>
      </c>
      <c r="N10" s="100">
        <f t="shared" si="7"/>
        <v>1.0001</v>
      </c>
      <c r="O10" s="102">
        <f t="shared" si="1"/>
        <v>0.73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97">
        <v>130</v>
      </c>
      <c r="E11" s="232"/>
      <c r="F11" s="232">
        <v>10</v>
      </c>
      <c r="G11" s="232">
        <v>51.54</v>
      </c>
      <c r="H11" s="321">
        <v>38.46</v>
      </c>
      <c r="I11" s="46">
        <f t="shared" si="5"/>
        <v>4.2846000000000002</v>
      </c>
      <c r="J11" s="21"/>
      <c r="K11" s="99">
        <f t="shared" si="2"/>
        <v>130</v>
      </c>
      <c r="L11" s="100">
        <f t="shared" si="6"/>
        <v>117</v>
      </c>
      <c r="M11" s="101">
        <f t="shared" si="0"/>
        <v>90</v>
      </c>
      <c r="N11" s="100">
        <f t="shared" si="7"/>
        <v>0</v>
      </c>
      <c r="O11" s="102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96">
        <v>49</v>
      </c>
      <c r="E12" s="232"/>
      <c r="F12" s="232">
        <v>6.12</v>
      </c>
      <c r="G12" s="232">
        <v>63.27</v>
      </c>
      <c r="H12" s="320">
        <v>30.61</v>
      </c>
      <c r="I12" s="43">
        <f t="shared" si="5"/>
        <v>4.2449000000000003</v>
      </c>
      <c r="J12" s="21"/>
      <c r="K12" s="99">
        <f t="shared" si="2"/>
        <v>49</v>
      </c>
      <c r="L12" s="100">
        <f t="shared" si="6"/>
        <v>46.001199999999997</v>
      </c>
      <c r="M12" s="101">
        <f t="shared" si="0"/>
        <v>93.88</v>
      </c>
      <c r="N12" s="100">
        <f t="shared" si="7"/>
        <v>0</v>
      </c>
      <c r="O12" s="102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96">
        <v>30</v>
      </c>
      <c r="E13" s="232"/>
      <c r="F13" s="232">
        <v>23.33</v>
      </c>
      <c r="G13" s="232">
        <v>63.33</v>
      </c>
      <c r="H13" s="232">
        <v>13.33</v>
      </c>
      <c r="I13" s="43">
        <f t="shared" si="5"/>
        <v>3.8996000000000004</v>
      </c>
      <c r="J13" s="21"/>
      <c r="K13" s="99">
        <f t="shared" si="2"/>
        <v>30</v>
      </c>
      <c r="L13" s="100">
        <f t="shared" si="6"/>
        <v>22.997999999999998</v>
      </c>
      <c r="M13" s="101">
        <f t="shared" si="0"/>
        <v>76.66</v>
      </c>
      <c r="N13" s="100">
        <f t="shared" si="7"/>
        <v>0</v>
      </c>
      <c r="O13" s="102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96">
        <v>99</v>
      </c>
      <c r="E14" s="146"/>
      <c r="F14" s="146">
        <v>22.22</v>
      </c>
      <c r="G14" s="146">
        <v>65.66</v>
      </c>
      <c r="H14" s="146">
        <v>12.12</v>
      </c>
      <c r="I14" s="43">
        <f t="shared" si="5"/>
        <v>3.8989999999999996</v>
      </c>
      <c r="J14" s="21"/>
      <c r="K14" s="99">
        <f t="shared" si="2"/>
        <v>99</v>
      </c>
      <c r="L14" s="100">
        <f t="shared" si="6"/>
        <v>77.002200000000002</v>
      </c>
      <c r="M14" s="101">
        <f t="shared" si="0"/>
        <v>77.78</v>
      </c>
      <c r="N14" s="100">
        <f t="shared" si="7"/>
        <v>0</v>
      </c>
      <c r="O14" s="102">
        <f t="shared" si="1"/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96">
        <v>70</v>
      </c>
      <c r="E15" s="232"/>
      <c r="F15" s="232">
        <v>25.71</v>
      </c>
      <c r="G15" s="232">
        <v>61.43</v>
      </c>
      <c r="H15" s="320">
        <v>12.86</v>
      </c>
      <c r="I15" s="43">
        <f t="shared" si="5"/>
        <v>3.8715000000000002</v>
      </c>
      <c r="J15" s="21"/>
      <c r="K15" s="99">
        <f t="shared" si="2"/>
        <v>70</v>
      </c>
      <c r="L15" s="100">
        <f t="shared" si="6"/>
        <v>52.002999999999993</v>
      </c>
      <c r="M15" s="101">
        <f t="shared" si="0"/>
        <v>74.289999999999992</v>
      </c>
      <c r="N15" s="100">
        <f t="shared" si="7"/>
        <v>0</v>
      </c>
      <c r="O15" s="102">
        <f t="shared" si="1"/>
        <v>0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97">
        <v>71</v>
      </c>
      <c r="E16" s="232"/>
      <c r="F16" s="232">
        <v>15.49</v>
      </c>
      <c r="G16" s="232">
        <v>77.459999999999994</v>
      </c>
      <c r="H16" s="232">
        <v>7.04</v>
      </c>
      <c r="I16" s="45">
        <f t="shared" si="5"/>
        <v>3.9150999999999994</v>
      </c>
      <c r="J16" s="21"/>
      <c r="K16" s="103">
        <f t="shared" si="2"/>
        <v>71</v>
      </c>
      <c r="L16" s="104">
        <f t="shared" si="6"/>
        <v>59.994999999999997</v>
      </c>
      <c r="M16" s="105">
        <f t="shared" si="0"/>
        <v>84.5</v>
      </c>
      <c r="N16" s="104">
        <f t="shared" si="7"/>
        <v>0</v>
      </c>
      <c r="O16" s="106">
        <f t="shared" si="1"/>
        <v>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931</v>
      </c>
      <c r="E17" s="38">
        <v>3.3783333333333325</v>
      </c>
      <c r="F17" s="38">
        <v>23.008333333333336</v>
      </c>
      <c r="G17" s="38">
        <v>62.433333333333337</v>
      </c>
      <c r="H17" s="38">
        <v>11.179166666666667</v>
      </c>
      <c r="I17" s="39">
        <f>AVERAGE(I18:I29)</f>
        <v>3.8141083333333334</v>
      </c>
      <c r="J17" s="21"/>
      <c r="K17" s="400">
        <f t="shared" si="2"/>
        <v>931</v>
      </c>
      <c r="L17" s="401">
        <f>SUM(L18:L29)</f>
        <v>719.01570000000004</v>
      </c>
      <c r="M17" s="408">
        <f t="shared" si="0"/>
        <v>73.612500000000011</v>
      </c>
      <c r="N17" s="401">
        <f>SUM(N18:N29)</f>
        <v>28.000299999999999</v>
      </c>
      <c r="O17" s="407">
        <f t="shared" si="1"/>
        <v>3.3783333333333325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00">
        <v>99</v>
      </c>
      <c r="E18" s="146"/>
      <c r="F18" s="146">
        <v>9.09</v>
      </c>
      <c r="G18" s="146">
        <v>80.81</v>
      </c>
      <c r="H18" s="146">
        <v>10.1</v>
      </c>
      <c r="I18" s="42">
        <f t="shared" ref="I18:I20" si="8">(E18*2+F18*3+G18*4+H18*5)/100</f>
        <v>4.0100999999999996</v>
      </c>
      <c r="J18" s="21"/>
      <c r="K18" s="95">
        <f t="shared" si="2"/>
        <v>99</v>
      </c>
      <c r="L18" s="96">
        <f t="shared" ref="L18:L20" si="9">M18*K18/100</f>
        <v>90.000900000000001</v>
      </c>
      <c r="M18" s="97">
        <f t="shared" si="0"/>
        <v>90.91</v>
      </c>
      <c r="N18" s="96">
        <f t="shared" ref="N18:N20" si="10">O18*K18/100</f>
        <v>0</v>
      </c>
      <c r="O18" s="98">
        <f t="shared" si="1"/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98">
        <v>50</v>
      </c>
      <c r="E19" s="146"/>
      <c r="F19" s="146">
        <v>12</v>
      </c>
      <c r="G19" s="146">
        <v>72</v>
      </c>
      <c r="H19" s="146">
        <v>16</v>
      </c>
      <c r="I19" s="43">
        <f t="shared" si="8"/>
        <v>4.04</v>
      </c>
      <c r="J19" s="21"/>
      <c r="K19" s="99">
        <f t="shared" si="2"/>
        <v>50</v>
      </c>
      <c r="L19" s="100">
        <f t="shared" si="9"/>
        <v>44</v>
      </c>
      <c r="M19" s="101">
        <f t="shared" si="0"/>
        <v>88</v>
      </c>
      <c r="N19" s="100">
        <f t="shared" si="10"/>
        <v>0</v>
      </c>
      <c r="O19" s="102">
        <f t="shared" si="1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98">
        <v>98</v>
      </c>
      <c r="E20" s="146"/>
      <c r="F20" s="146">
        <v>10.199999999999999</v>
      </c>
      <c r="G20" s="146">
        <v>67.349999999999994</v>
      </c>
      <c r="H20" s="146">
        <v>22.45</v>
      </c>
      <c r="I20" s="43">
        <f t="shared" si="8"/>
        <v>4.1224999999999996</v>
      </c>
      <c r="J20" s="21"/>
      <c r="K20" s="99">
        <f t="shared" si="2"/>
        <v>98</v>
      </c>
      <c r="L20" s="100">
        <f t="shared" si="9"/>
        <v>88.003999999999991</v>
      </c>
      <c r="M20" s="101">
        <f t="shared" si="0"/>
        <v>89.8</v>
      </c>
      <c r="N20" s="100">
        <f t="shared" si="10"/>
        <v>0</v>
      </c>
      <c r="O20" s="102">
        <f t="shared" si="1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98">
        <v>148</v>
      </c>
      <c r="E21" s="232">
        <v>0.68</v>
      </c>
      <c r="F21" s="232">
        <v>6.75</v>
      </c>
      <c r="G21" s="232">
        <v>66.89</v>
      </c>
      <c r="H21" s="232">
        <v>25.68</v>
      </c>
      <c r="I21" s="43">
        <f t="shared" si="5"/>
        <v>4.1757000000000009</v>
      </c>
      <c r="J21" s="21"/>
      <c r="K21" s="99">
        <f t="shared" si="2"/>
        <v>148</v>
      </c>
      <c r="L21" s="100">
        <f t="shared" si="6"/>
        <v>137.00359999999998</v>
      </c>
      <c r="M21" s="367">
        <f t="shared" si="0"/>
        <v>92.57</v>
      </c>
      <c r="N21" s="100">
        <f t="shared" si="7"/>
        <v>1.0064</v>
      </c>
      <c r="O21" s="102">
        <f t="shared" si="1"/>
        <v>0.68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98">
        <v>119</v>
      </c>
      <c r="E22" s="232">
        <v>2.52</v>
      </c>
      <c r="F22" s="232">
        <v>21.85</v>
      </c>
      <c r="G22" s="232">
        <v>43.7</v>
      </c>
      <c r="H22" s="232">
        <v>31.93</v>
      </c>
      <c r="I22" s="43">
        <f t="shared" si="5"/>
        <v>4.0504000000000007</v>
      </c>
      <c r="J22" s="21"/>
      <c r="K22" s="99">
        <f t="shared" si="2"/>
        <v>119</v>
      </c>
      <c r="L22" s="100">
        <f t="shared" si="6"/>
        <v>89.99969999999999</v>
      </c>
      <c r="M22" s="101">
        <f t="shared" si="0"/>
        <v>75.63</v>
      </c>
      <c r="N22" s="100">
        <f t="shared" si="7"/>
        <v>2.9988000000000001</v>
      </c>
      <c r="O22" s="102">
        <f t="shared" si="1"/>
        <v>2.52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98">
        <v>53</v>
      </c>
      <c r="E23" s="230">
        <v>9.43</v>
      </c>
      <c r="F23" s="230">
        <v>28.3</v>
      </c>
      <c r="G23" s="230">
        <v>54.72</v>
      </c>
      <c r="H23" s="168">
        <v>7.55</v>
      </c>
      <c r="I23" s="43">
        <f t="shared" si="5"/>
        <v>3.6038999999999999</v>
      </c>
      <c r="J23" s="21"/>
      <c r="K23" s="99">
        <f t="shared" si="2"/>
        <v>53</v>
      </c>
      <c r="L23" s="100">
        <f t="shared" si="6"/>
        <v>33.003099999999996</v>
      </c>
      <c r="M23" s="101">
        <f t="shared" si="0"/>
        <v>62.269999999999996</v>
      </c>
      <c r="N23" s="100">
        <f t="shared" si="7"/>
        <v>4.9978999999999996</v>
      </c>
      <c r="O23" s="102">
        <f t="shared" si="1"/>
        <v>9.43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98">
        <v>97</v>
      </c>
      <c r="E24" s="146">
        <v>8.25</v>
      </c>
      <c r="F24" s="146">
        <v>27.83</v>
      </c>
      <c r="G24" s="146">
        <v>57.73</v>
      </c>
      <c r="H24" s="146">
        <v>6.19</v>
      </c>
      <c r="I24" s="43">
        <f t="shared" si="5"/>
        <v>3.6185999999999994</v>
      </c>
      <c r="J24" s="21"/>
      <c r="K24" s="99">
        <f t="shared" si="2"/>
        <v>97</v>
      </c>
      <c r="L24" s="100">
        <f t="shared" si="6"/>
        <v>62.002399999999994</v>
      </c>
      <c r="M24" s="101">
        <f t="shared" si="0"/>
        <v>63.919999999999995</v>
      </c>
      <c r="N24" s="100">
        <f t="shared" si="7"/>
        <v>8.0024999999999995</v>
      </c>
      <c r="O24" s="102">
        <f t="shared" si="1"/>
        <v>8.25</v>
      </c>
    </row>
    <row r="25" spans="1:16" s="1" customFormat="1" ht="15" customHeight="1" x14ac:dyDescent="0.25">
      <c r="A25" s="290">
        <v>8</v>
      </c>
      <c r="B25" s="48">
        <v>20550</v>
      </c>
      <c r="C25" s="19" t="s">
        <v>17</v>
      </c>
      <c r="D25" s="298">
        <v>21</v>
      </c>
      <c r="E25" s="232"/>
      <c r="F25" s="232">
        <v>42.86</v>
      </c>
      <c r="G25" s="232">
        <v>52.38</v>
      </c>
      <c r="H25" s="146">
        <v>4.76</v>
      </c>
      <c r="I25" s="43">
        <f t="shared" si="5"/>
        <v>3.6190000000000002</v>
      </c>
      <c r="J25" s="21"/>
      <c r="K25" s="99">
        <f t="shared" si="2"/>
        <v>21</v>
      </c>
      <c r="L25" s="100">
        <f t="shared" si="6"/>
        <v>11.999400000000001</v>
      </c>
      <c r="M25" s="101">
        <f t="shared" si="0"/>
        <v>57.14</v>
      </c>
      <c r="N25" s="113">
        <f t="shared" si="7"/>
        <v>0</v>
      </c>
      <c r="O25" s="102">
        <f t="shared" si="1"/>
        <v>0</v>
      </c>
    </row>
    <row r="26" spans="1:16" s="1" customFormat="1" ht="15" customHeight="1" x14ac:dyDescent="0.25">
      <c r="A26" s="315">
        <v>9</v>
      </c>
      <c r="B26" s="48">
        <v>20630</v>
      </c>
      <c r="C26" s="19" t="s">
        <v>18</v>
      </c>
      <c r="D26" s="298">
        <v>49</v>
      </c>
      <c r="E26" s="232">
        <v>12.24</v>
      </c>
      <c r="F26" s="232">
        <v>32.65</v>
      </c>
      <c r="G26" s="232">
        <v>51.02</v>
      </c>
      <c r="H26" s="146">
        <v>4.08</v>
      </c>
      <c r="I26" s="43">
        <f t="shared" si="5"/>
        <v>3.4690999999999996</v>
      </c>
      <c r="J26" s="21"/>
      <c r="K26" s="99">
        <f t="shared" si="2"/>
        <v>49</v>
      </c>
      <c r="L26" s="100">
        <f t="shared" si="6"/>
        <v>26.999000000000002</v>
      </c>
      <c r="M26" s="101">
        <f t="shared" si="0"/>
        <v>55.1</v>
      </c>
      <c r="N26" s="113">
        <f t="shared" si="7"/>
        <v>5.9976000000000003</v>
      </c>
      <c r="O26" s="102">
        <f t="shared" si="1"/>
        <v>12.24</v>
      </c>
    </row>
    <row r="27" spans="1:16" s="1" customFormat="1" ht="15" customHeight="1" x14ac:dyDescent="0.25">
      <c r="A27" s="315">
        <v>10</v>
      </c>
      <c r="B27" s="48">
        <v>20810</v>
      </c>
      <c r="C27" s="19" t="s">
        <v>19</v>
      </c>
      <c r="D27" s="298">
        <v>73</v>
      </c>
      <c r="E27" s="146">
        <v>1.37</v>
      </c>
      <c r="F27" s="146">
        <v>34.25</v>
      </c>
      <c r="G27" s="146">
        <v>64.38</v>
      </c>
      <c r="H27" s="146"/>
      <c r="I27" s="43">
        <f t="shared" si="5"/>
        <v>3.6301000000000001</v>
      </c>
      <c r="J27" s="21"/>
      <c r="K27" s="99">
        <f t="shared" si="2"/>
        <v>73</v>
      </c>
      <c r="L27" s="100">
        <f t="shared" si="6"/>
        <v>46.997399999999999</v>
      </c>
      <c r="M27" s="101">
        <f t="shared" si="0"/>
        <v>64.38</v>
      </c>
      <c r="N27" s="113">
        <f t="shared" si="7"/>
        <v>1.0001</v>
      </c>
      <c r="O27" s="102">
        <f t="shared" si="1"/>
        <v>1.37</v>
      </c>
    </row>
    <row r="28" spans="1:16" s="1" customFormat="1" ht="15" customHeight="1" x14ac:dyDescent="0.25">
      <c r="A28" s="315">
        <v>11</v>
      </c>
      <c r="B28" s="48">
        <v>20900</v>
      </c>
      <c r="C28" s="19" t="s">
        <v>20</v>
      </c>
      <c r="D28" s="298">
        <v>50</v>
      </c>
      <c r="E28" s="146">
        <v>2</v>
      </c>
      <c r="F28" s="146">
        <v>26</v>
      </c>
      <c r="G28" s="146">
        <v>72</v>
      </c>
      <c r="H28" s="146"/>
      <c r="I28" s="43">
        <f t="shared" si="5"/>
        <v>3.7</v>
      </c>
      <c r="J28" s="21"/>
      <c r="K28" s="99">
        <f t="shared" si="2"/>
        <v>50</v>
      </c>
      <c r="L28" s="100">
        <f t="shared" si="6"/>
        <v>36</v>
      </c>
      <c r="M28" s="101">
        <f t="shared" si="0"/>
        <v>72</v>
      </c>
      <c r="N28" s="113">
        <f t="shared" si="7"/>
        <v>1</v>
      </c>
      <c r="O28" s="102">
        <f t="shared" si="1"/>
        <v>2</v>
      </c>
    </row>
    <row r="29" spans="1:16" s="1" customFormat="1" ht="15" customHeight="1" thickBot="1" x14ac:dyDescent="0.3">
      <c r="A29" s="315">
        <v>12</v>
      </c>
      <c r="B29" s="52">
        <v>21350</v>
      </c>
      <c r="C29" s="20" t="s">
        <v>22</v>
      </c>
      <c r="D29" s="299">
        <v>74</v>
      </c>
      <c r="E29" s="126">
        <v>4.05</v>
      </c>
      <c r="F29" s="126">
        <v>24.32</v>
      </c>
      <c r="G29" s="126">
        <v>66.22</v>
      </c>
      <c r="H29" s="127">
        <v>5.41</v>
      </c>
      <c r="I29" s="45">
        <f t="shared" si="5"/>
        <v>3.7299000000000002</v>
      </c>
      <c r="J29" s="21"/>
      <c r="K29" s="103">
        <f t="shared" si="2"/>
        <v>74</v>
      </c>
      <c r="L29" s="104">
        <f t="shared" si="6"/>
        <v>53.0062</v>
      </c>
      <c r="M29" s="105">
        <f t="shared" si="0"/>
        <v>71.63</v>
      </c>
      <c r="N29" s="151">
        <f t="shared" si="7"/>
        <v>2.9969999999999999</v>
      </c>
      <c r="O29" s="106">
        <f t="shared" si="1"/>
        <v>4.05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1210</v>
      </c>
      <c r="E30" s="38">
        <v>1.6735294117647062</v>
      </c>
      <c r="F30" s="38">
        <v>31.72176470588235</v>
      </c>
      <c r="G30" s="38">
        <v>56.522352941176472</v>
      </c>
      <c r="H30" s="38">
        <v>10.08235294117647</v>
      </c>
      <c r="I30" s="39">
        <f>AVERAGE(I31:I47)</f>
        <v>3.7501352941176465</v>
      </c>
      <c r="J30" s="21"/>
      <c r="K30" s="400">
        <f t="shared" si="2"/>
        <v>1210</v>
      </c>
      <c r="L30" s="401">
        <f>SUM(L31:L47)</f>
        <v>862.0363000000001</v>
      </c>
      <c r="M30" s="408">
        <f t="shared" si="0"/>
        <v>66.604705882352945</v>
      </c>
      <c r="N30" s="401">
        <f>SUM(N31:N47)</f>
        <v>14.995300000000002</v>
      </c>
      <c r="O30" s="407">
        <f t="shared" si="1"/>
        <v>1.6735294117647062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01">
        <v>102</v>
      </c>
      <c r="E31" s="232"/>
      <c r="F31" s="232">
        <v>15.68</v>
      </c>
      <c r="G31" s="232">
        <v>70.59</v>
      </c>
      <c r="H31" s="232">
        <v>13.73</v>
      </c>
      <c r="I31" s="42">
        <f t="shared" si="5"/>
        <v>3.9805000000000006</v>
      </c>
      <c r="J31" s="7"/>
      <c r="K31" s="95">
        <f t="shared" si="2"/>
        <v>102</v>
      </c>
      <c r="L31" s="96">
        <f t="shared" si="6"/>
        <v>86.006400000000014</v>
      </c>
      <c r="M31" s="97">
        <f t="shared" si="0"/>
        <v>84.320000000000007</v>
      </c>
      <c r="N31" s="96">
        <f t="shared" si="7"/>
        <v>0</v>
      </c>
      <c r="O31" s="98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02">
        <v>114</v>
      </c>
      <c r="E32" s="146"/>
      <c r="F32" s="146">
        <v>20.170000000000002</v>
      </c>
      <c r="G32" s="146">
        <v>65.790000000000006</v>
      </c>
      <c r="H32" s="146">
        <v>14.04</v>
      </c>
      <c r="I32" s="43">
        <f t="shared" si="5"/>
        <v>3.9386999999999999</v>
      </c>
      <c r="J32" s="7"/>
      <c r="K32" s="99">
        <f t="shared" si="2"/>
        <v>114</v>
      </c>
      <c r="L32" s="100">
        <f t="shared" si="6"/>
        <v>91.006200000000007</v>
      </c>
      <c r="M32" s="101">
        <f t="shared" si="0"/>
        <v>79.830000000000013</v>
      </c>
      <c r="N32" s="100">
        <f t="shared" si="7"/>
        <v>0</v>
      </c>
      <c r="O32" s="102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02">
        <v>107</v>
      </c>
      <c r="E33" s="232">
        <v>1.87</v>
      </c>
      <c r="F33" s="232">
        <v>27.1</v>
      </c>
      <c r="G33" s="232">
        <v>63.55</v>
      </c>
      <c r="H33" s="232">
        <v>7.48</v>
      </c>
      <c r="I33" s="46">
        <f t="shared" si="5"/>
        <v>3.7664</v>
      </c>
      <c r="J33" s="7"/>
      <c r="K33" s="99">
        <f t="shared" si="2"/>
        <v>107</v>
      </c>
      <c r="L33" s="100">
        <f t="shared" si="6"/>
        <v>76.002099999999999</v>
      </c>
      <c r="M33" s="101">
        <f t="shared" si="0"/>
        <v>71.03</v>
      </c>
      <c r="N33" s="100">
        <f t="shared" si="7"/>
        <v>2.0009000000000001</v>
      </c>
      <c r="O33" s="102">
        <f t="shared" si="1"/>
        <v>1.87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01">
        <v>73</v>
      </c>
      <c r="E34" s="232"/>
      <c r="F34" s="232">
        <v>15.07</v>
      </c>
      <c r="G34" s="232">
        <v>63.01</v>
      </c>
      <c r="H34" s="322">
        <v>21.92</v>
      </c>
      <c r="I34" s="43">
        <f t="shared" si="5"/>
        <v>4.0685000000000002</v>
      </c>
      <c r="J34" s="7"/>
      <c r="K34" s="99">
        <f t="shared" si="2"/>
        <v>73</v>
      </c>
      <c r="L34" s="100">
        <f t="shared" si="6"/>
        <v>61.998900000000006</v>
      </c>
      <c r="M34" s="101">
        <f t="shared" si="0"/>
        <v>84.93</v>
      </c>
      <c r="N34" s="100">
        <f t="shared" si="7"/>
        <v>0</v>
      </c>
      <c r="O34" s="102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02">
        <v>123</v>
      </c>
      <c r="E35" s="232">
        <v>0.81</v>
      </c>
      <c r="F35" s="232">
        <v>22.76</v>
      </c>
      <c r="G35" s="232">
        <v>60.98</v>
      </c>
      <c r="H35" s="320">
        <v>15.45</v>
      </c>
      <c r="I35" s="43">
        <f t="shared" si="5"/>
        <v>3.9106999999999998</v>
      </c>
      <c r="J35" s="7"/>
      <c r="K35" s="99">
        <f t="shared" si="2"/>
        <v>123</v>
      </c>
      <c r="L35" s="100">
        <f t="shared" si="6"/>
        <v>94.008899999999997</v>
      </c>
      <c r="M35" s="101">
        <f t="shared" si="0"/>
        <v>76.429999999999993</v>
      </c>
      <c r="N35" s="100">
        <f t="shared" si="7"/>
        <v>0.99630000000000007</v>
      </c>
      <c r="O35" s="102">
        <f t="shared" si="1"/>
        <v>0.81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02">
        <v>29</v>
      </c>
      <c r="E36" s="146"/>
      <c r="F36" s="146">
        <v>48.27</v>
      </c>
      <c r="G36" s="146">
        <v>48.28</v>
      </c>
      <c r="H36" s="146">
        <v>3.45</v>
      </c>
      <c r="I36" s="43">
        <f t="shared" si="5"/>
        <v>3.5518000000000001</v>
      </c>
      <c r="J36" s="7"/>
      <c r="K36" s="99">
        <f t="shared" si="2"/>
        <v>29</v>
      </c>
      <c r="L36" s="100">
        <f t="shared" si="6"/>
        <v>15.001700000000001</v>
      </c>
      <c r="M36" s="101">
        <f t="shared" si="0"/>
        <v>51.730000000000004</v>
      </c>
      <c r="N36" s="100">
        <f t="shared" si="7"/>
        <v>0</v>
      </c>
      <c r="O36" s="102">
        <f t="shared" si="1"/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02">
        <v>70</v>
      </c>
      <c r="E37" s="232"/>
      <c r="F37" s="232">
        <v>34.28</v>
      </c>
      <c r="G37" s="232">
        <v>64.290000000000006</v>
      </c>
      <c r="H37" s="146">
        <v>1.43</v>
      </c>
      <c r="I37" s="43">
        <f t="shared" si="5"/>
        <v>3.6715</v>
      </c>
      <c r="J37" s="7"/>
      <c r="K37" s="99">
        <f t="shared" si="2"/>
        <v>70</v>
      </c>
      <c r="L37" s="100">
        <f t="shared" si="6"/>
        <v>46.004000000000005</v>
      </c>
      <c r="M37" s="101">
        <f t="shared" si="0"/>
        <v>65.720000000000013</v>
      </c>
      <c r="N37" s="113">
        <f t="shared" si="7"/>
        <v>0</v>
      </c>
      <c r="O37" s="102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02">
        <v>26</v>
      </c>
      <c r="E38" s="146"/>
      <c r="F38" s="146">
        <v>23.07</v>
      </c>
      <c r="G38" s="146">
        <v>42.31</v>
      </c>
      <c r="H38" s="146">
        <v>34.619999999999997</v>
      </c>
      <c r="I38" s="43">
        <f t="shared" si="5"/>
        <v>4.1154999999999999</v>
      </c>
      <c r="J38" s="7"/>
      <c r="K38" s="99">
        <f t="shared" si="2"/>
        <v>26</v>
      </c>
      <c r="L38" s="100">
        <f t="shared" si="6"/>
        <v>20.001800000000003</v>
      </c>
      <c r="M38" s="101">
        <f t="shared" si="0"/>
        <v>76.930000000000007</v>
      </c>
      <c r="N38" s="113">
        <f t="shared" si="7"/>
        <v>0</v>
      </c>
      <c r="O38" s="102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02">
        <v>57</v>
      </c>
      <c r="E39" s="146"/>
      <c r="F39" s="146">
        <v>35.090000000000003</v>
      </c>
      <c r="G39" s="146">
        <v>59.65</v>
      </c>
      <c r="H39" s="146">
        <v>5.26</v>
      </c>
      <c r="I39" s="43">
        <f t="shared" si="5"/>
        <v>3.7017000000000002</v>
      </c>
      <c r="J39" s="7"/>
      <c r="K39" s="99">
        <f t="shared" si="2"/>
        <v>57</v>
      </c>
      <c r="L39" s="100">
        <f t="shared" si="6"/>
        <v>36.998699999999999</v>
      </c>
      <c r="M39" s="101">
        <f t="shared" si="0"/>
        <v>64.91</v>
      </c>
      <c r="N39" s="113">
        <f t="shared" si="7"/>
        <v>0</v>
      </c>
      <c r="O39" s="102">
        <f t="shared" si="1"/>
        <v>0</v>
      </c>
    </row>
    <row r="40" spans="1:15" s="1" customFormat="1" ht="15" customHeight="1" x14ac:dyDescent="0.25">
      <c r="A40" s="315">
        <v>10</v>
      </c>
      <c r="B40" s="48">
        <v>30500</v>
      </c>
      <c r="C40" s="19" t="s">
        <v>30</v>
      </c>
      <c r="D40" s="302">
        <v>31</v>
      </c>
      <c r="E40" s="146">
        <v>6.45</v>
      </c>
      <c r="F40" s="146">
        <v>38.71</v>
      </c>
      <c r="G40" s="146">
        <v>51.61</v>
      </c>
      <c r="H40" s="146">
        <v>3.23</v>
      </c>
      <c r="I40" s="43">
        <f t="shared" si="5"/>
        <v>3.5162</v>
      </c>
      <c r="J40" s="7"/>
      <c r="K40" s="99">
        <f t="shared" si="2"/>
        <v>31</v>
      </c>
      <c r="L40" s="100">
        <f t="shared" si="6"/>
        <v>17.000399999999999</v>
      </c>
      <c r="M40" s="101">
        <f t="shared" si="0"/>
        <v>54.839999999999996</v>
      </c>
      <c r="N40" s="113">
        <f t="shared" si="7"/>
        <v>1.9995000000000003</v>
      </c>
      <c r="O40" s="102">
        <f t="shared" si="1"/>
        <v>6.45</v>
      </c>
    </row>
    <row r="41" spans="1:15" s="1" customFormat="1" ht="15" customHeight="1" x14ac:dyDescent="0.25">
      <c r="A41" s="315">
        <v>11</v>
      </c>
      <c r="B41" s="48">
        <v>30530</v>
      </c>
      <c r="C41" s="19" t="s">
        <v>31</v>
      </c>
      <c r="D41" s="302">
        <v>68</v>
      </c>
      <c r="E41" s="232">
        <v>1.47</v>
      </c>
      <c r="F41" s="232">
        <v>51.47</v>
      </c>
      <c r="G41" s="232">
        <v>47.06</v>
      </c>
      <c r="H41" s="232"/>
      <c r="I41" s="43">
        <f t="shared" si="5"/>
        <v>3.4559000000000002</v>
      </c>
      <c r="J41" s="7"/>
      <c r="K41" s="99">
        <f t="shared" si="2"/>
        <v>68</v>
      </c>
      <c r="L41" s="100">
        <f t="shared" si="6"/>
        <v>32.000799999999998</v>
      </c>
      <c r="M41" s="101">
        <f t="shared" si="0"/>
        <v>47.06</v>
      </c>
      <c r="N41" s="113">
        <f t="shared" si="7"/>
        <v>0.99959999999999993</v>
      </c>
      <c r="O41" s="102">
        <f t="shared" si="1"/>
        <v>1.47</v>
      </c>
    </row>
    <row r="42" spans="1:15" s="1" customFormat="1" ht="15" customHeight="1" x14ac:dyDescent="0.25">
      <c r="A42" s="315">
        <v>12</v>
      </c>
      <c r="B42" s="48">
        <v>30640</v>
      </c>
      <c r="C42" s="19" t="s">
        <v>32</v>
      </c>
      <c r="D42" s="302">
        <v>76</v>
      </c>
      <c r="E42" s="146"/>
      <c r="F42" s="146">
        <v>6.58</v>
      </c>
      <c r="G42" s="146">
        <v>68.42</v>
      </c>
      <c r="H42" s="146">
        <v>25</v>
      </c>
      <c r="I42" s="43">
        <f t="shared" si="5"/>
        <v>4.1842000000000006</v>
      </c>
      <c r="J42" s="7"/>
      <c r="K42" s="99">
        <f t="shared" si="2"/>
        <v>76</v>
      </c>
      <c r="L42" s="100">
        <f t="shared" si="6"/>
        <v>70.999200000000002</v>
      </c>
      <c r="M42" s="101">
        <f t="shared" si="0"/>
        <v>93.42</v>
      </c>
      <c r="N42" s="100">
        <f t="shared" si="7"/>
        <v>0</v>
      </c>
      <c r="O42" s="102">
        <f t="shared" si="1"/>
        <v>0</v>
      </c>
    </row>
    <row r="43" spans="1:15" s="1" customFormat="1" ht="15" customHeight="1" x14ac:dyDescent="0.25">
      <c r="A43" s="315">
        <v>13</v>
      </c>
      <c r="B43" s="48">
        <v>30650</v>
      </c>
      <c r="C43" s="19" t="s">
        <v>33</v>
      </c>
      <c r="D43" s="302">
        <v>44</v>
      </c>
      <c r="E43" s="232">
        <v>13.64</v>
      </c>
      <c r="F43" s="232">
        <v>54.54</v>
      </c>
      <c r="G43" s="232">
        <v>29.55</v>
      </c>
      <c r="H43" s="232">
        <v>2.27</v>
      </c>
      <c r="I43" s="43">
        <f t="shared" si="5"/>
        <v>3.2045000000000003</v>
      </c>
      <c r="J43" s="7"/>
      <c r="K43" s="99">
        <f t="shared" si="2"/>
        <v>44</v>
      </c>
      <c r="L43" s="100">
        <f t="shared" si="6"/>
        <v>14.0008</v>
      </c>
      <c r="M43" s="101">
        <f t="shared" si="0"/>
        <v>31.82</v>
      </c>
      <c r="N43" s="100">
        <f t="shared" si="7"/>
        <v>6.0016000000000007</v>
      </c>
      <c r="O43" s="102">
        <f t="shared" si="1"/>
        <v>13.64</v>
      </c>
    </row>
    <row r="44" spans="1:15" s="1" customFormat="1" ht="15" customHeight="1" x14ac:dyDescent="0.25">
      <c r="A44" s="315">
        <v>14</v>
      </c>
      <c r="B44" s="48">
        <v>30790</v>
      </c>
      <c r="C44" s="19" t="s">
        <v>34</v>
      </c>
      <c r="D44" s="302">
        <v>23</v>
      </c>
      <c r="E44" s="146"/>
      <c r="F44" s="146">
        <v>60.87</v>
      </c>
      <c r="G44" s="146">
        <v>39.130000000000003</v>
      </c>
      <c r="H44" s="146"/>
      <c r="I44" s="43">
        <f t="shared" si="5"/>
        <v>3.3912999999999998</v>
      </c>
      <c r="J44" s="7"/>
      <c r="K44" s="99">
        <f t="shared" si="2"/>
        <v>23</v>
      </c>
      <c r="L44" s="100">
        <f t="shared" si="6"/>
        <v>8.9999000000000002</v>
      </c>
      <c r="M44" s="101">
        <f t="shared" si="0"/>
        <v>39.130000000000003</v>
      </c>
      <c r="N44" s="113">
        <f t="shared" si="7"/>
        <v>0</v>
      </c>
      <c r="O44" s="102">
        <f t="shared" si="1"/>
        <v>0</v>
      </c>
    </row>
    <row r="45" spans="1:15" s="1" customFormat="1" ht="15" customHeight="1" x14ac:dyDescent="0.25">
      <c r="A45" s="315">
        <v>15</v>
      </c>
      <c r="B45" s="48">
        <v>30890</v>
      </c>
      <c r="C45" s="19" t="s">
        <v>35</v>
      </c>
      <c r="D45" s="302">
        <v>46</v>
      </c>
      <c r="E45" s="146">
        <v>2.17</v>
      </c>
      <c r="F45" s="146">
        <v>36.96</v>
      </c>
      <c r="G45" s="146">
        <v>56.52</v>
      </c>
      <c r="H45" s="146">
        <v>4.3499999999999996</v>
      </c>
      <c r="I45" s="43">
        <f t="shared" si="5"/>
        <v>3.6305000000000001</v>
      </c>
      <c r="J45" s="7"/>
      <c r="K45" s="99">
        <f t="shared" si="2"/>
        <v>46</v>
      </c>
      <c r="L45" s="100">
        <f t="shared" si="6"/>
        <v>28.000200000000003</v>
      </c>
      <c r="M45" s="101">
        <f t="shared" si="0"/>
        <v>60.870000000000005</v>
      </c>
      <c r="N45" s="100">
        <f t="shared" si="7"/>
        <v>0.99819999999999998</v>
      </c>
      <c r="O45" s="102">
        <f t="shared" si="1"/>
        <v>2.17</v>
      </c>
    </row>
    <row r="46" spans="1:15" s="1" customFormat="1" ht="15" customHeight="1" x14ac:dyDescent="0.25">
      <c r="A46" s="315">
        <v>16</v>
      </c>
      <c r="B46" s="48">
        <v>30940</v>
      </c>
      <c r="C46" s="19" t="s">
        <v>36</v>
      </c>
      <c r="D46" s="302">
        <v>123</v>
      </c>
      <c r="E46" s="230"/>
      <c r="F46" s="230">
        <v>29.27</v>
      </c>
      <c r="G46" s="230">
        <v>65.849999999999994</v>
      </c>
      <c r="H46" s="146">
        <v>4.88</v>
      </c>
      <c r="I46" s="43">
        <f t="shared" si="5"/>
        <v>3.7560999999999996</v>
      </c>
      <c r="J46" s="7"/>
      <c r="K46" s="99">
        <f t="shared" si="2"/>
        <v>123</v>
      </c>
      <c r="L46" s="100">
        <f t="shared" si="6"/>
        <v>86.997899999999987</v>
      </c>
      <c r="M46" s="101">
        <f t="shared" si="0"/>
        <v>70.72999999999999</v>
      </c>
      <c r="N46" s="100">
        <f t="shared" si="7"/>
        <v>0</v>
      </c>
      <c r="O46" s="102">
        <f t="shared" si="1"/>
        <v>0</v>
      </c>
    </row>
    <row r="47" spans="1:15" s="1" customFormat="1" ht="15" customHeight="1" thickBot="1" x14ac:dyDescent="0.3">
      <c r="A47" s="316">
        <v>17</v>
      </c>
      <c r="B47" s="52">
        <v>31480</v>
      </c>
      <c r="C47" s="20" t="s">
        <v>38</v>
      </c>
      <c r="D47" s="303">
        <v>98</v>
      </c>
      <c r="E47" s="126">
        <v>2.04</v>
      </c>
      <c r="F47" s="126">
        <v>19.38</v>
      </c>
      <c r="G47" s="126">
        <v>64.290000000000006</v>
      </c>
      <c r="H47" s="127">
        <v>14.29</v>
      </c>
      <c r="I47" s="45">
        <f t="shared" si="5"/>
        <v>3.9082999999999997</v>
      </c>
      <c r="J47" s="7"/>
      <c r="K47" s="103">
        <f t="shared" si="2"/>
        <v>98</v>
      </c>
      <c r="L47" s="104">
        <f t="shared" si="6"/>
        <v>77.008400000000009</v>
      </c>
      <c r="M47" s="105">
        <f t="shared" si="0"/>
        <v>78.580000000000013</v>
      </c>
      <c r="N47" s="104">
        <f t="shared" si="7"/>
        <v>1.9992000000000001</v>
      </c>
      <c r="O47" s="106">
        <f t="shared" si="1"/>
        <v>2.04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1276</v>
      </c>
      <c r="E48" s="83">
        <v>0.78105263157894722</v>
      </c>
      <c r="F48" s="83">
        <v>18.098947368421051</v>
      </c>
      <c r="G48" s="83">
        <v>62.427368421052627</v>
      </c>
      <c r="H48" s="83">
        <v>18.690526315789477</v>
      </c>
      <c r="I48" s="41">
        <f>AVERAGE(I49:I67)</f>
        <v>3.9902105263157899</v>
      </c>
      <c r="J48" s="21"/>
      <c r="K48" s="400">
        <f t="shared" si="2"/>
        <v>1276</v>
      </c>
      <c r="L48" s="401">
        <f>SUM(L49:L67)</f>
        <v>1071.9792</v>
      </c>
      <c r="M48" s="408">
        <f t="shared" si="0"/>
        <v>81.117894736842103</v>
      </c>
      <c r="N48" s="401">
        <f>SUM(N49:N67)</f>
        <v>8.0061</v>
      </c>
      <c r="O48" s="407">
        <f t="shared" si="1"/>
        <v>0.78105263157894722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304">
        <v>171</v>
      </c>
      <c r="E49" s="232"/>
      <c r="F49" s="232">
        <v>7.6</v>
      </c>
      <c r="G49" s="232">
        <v>60.23</v>
      </c>
      <c r="H49" s="232">
        <v>32.159999999999997</v>
      </c>
      <c r="I49" s="42">
        <f t="shared" si="5"/>
        <v>4.2451999999999996</v>
      </c>
      <c r="J49" s="21"/>
      <c r="K49" s="95">
        <f t="shared" si="2"/>
        <v>171</v>
      </c>
      <c r="L49" s="96">
        <f t="shared" si="6"/>
        <v>157.98689999999996</v>
      </c>
      <c r="M49" s="97">
        <f t="shared" si="0"/>
        <v>92.389999999999986</v>
      </c>
      <c r="N49" s="96">
        <f t="shared" si="7"/>
        <v>0</v>
      </c>
      <c r="O49" s="98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05">
        <v>56</v>
      </c>
      <c r="E50" s="146"/>
      <c r="F50" s="146">
        <v>5.36</v>
      </c>
      <c r="G50" s="146">
        <v>66.069999999999993</v>
      </c>
      <c r="H50" s="146">
        <v>28.57</v>
      </c>
      <c r="I50" s="43">
        <f t="shared" si="5"/>
        <v>4.2320999999999991</v>
      </c>
      <c r="J50" s="21"/>
      <c r="K50" s="99">
        <f t="shared" si="2"/>
        <v>56</v>
      </c>
      <c r="L50" s="100">
        <f t="shared" si="6"/>
        <v>52.99839999999999</v>
      </c>
      <c r="M50" s="101">
        <f t="shared" si="0"/>
        <v>94.639999999999986</v>
      </c>
      <c r="N50" s="100">
        <f t="shared" si="7"/>
        <v>0</v>
      </c>
      <c r="O50" s="102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05">
        <v>153</v>
      </c>
      <c r="E51" s="146"/>
      <c r="F51" s="146">
        <v>7.84</v>
      </c>
      <c r="G51" s="146">
        <v>52.94</v>
      </c>
      <c r="H51" s="146">
        <v>39.22</v>
      </c>
      <c r="I51" s="43">
        <f t="shared" si="5"/>
        <v>4.3137999999999996</v>
      </c>
      <c r="J51" s="21"/>
      <c r="K51" s="99">
        <f t="shared" si="2"/>
        <v>153</v>
      </c>
      <c r="L51" s="100">
        <f t="shared" si="6"/>
        <v>141.00479999999999</v>
      </c>
      <c r="M51" s="101">
        <f t="shared" si="0"/>
        <v>92.16</v>
      </c>
      <c r="N51" s="100">
        <f t="shared" si="7"/>
        <v>0</v>
      </c>
      <c r="O51" s="102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05">
        <v>162</v>
      </c>
      <c r="E52" s="146">
        <v>0.62</v>
      </c>
      <c r="F52" s="146">
        <v>20.37</v>
      </c>
      <c r="G52" s="146">
        <v>66.05</v>
      </c>
      <c r="H52" s="146">
        <v>12.96</v>
      </c>
      <c r="I52" s="43">
        <f t="shared" si="5"/>
        <v>3.9135000000000004</v>
      </c>
      <c r="J52" s="21"/>
      <c r="K52" s="99">
        <f t="shared" si="2"/>
        <v>162</v>
      </c>
      <c r="L52" s="100">
        <f t="shared" si="6"/>
        <v>127.99619999999999</v>
      </c>
      <c r="M52" s="101">
        <f t="shared" si="0"/>
        <v>79.009999999999991</v>
      </c>
      <c r="N52" s="100">
        <f t="shared" si="7"/>
        <v>1.0044</v>
      </c>
      <c r="O52" s="102">
        <f t="shared" si="1"/>
        <v>0.62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05">
        <v>103</v>
      </c>
      <c r="E53" s="232"/>
      <c r="F53" s="232">
        <v>1.94</v>
      </c>
      <c r="G53" s="232">
        <v>75.73</v>
      </c>
      <c r="H53" s="232">
        <v>22.33</v>
      </c>
      <c r="I53" s="43">
        <f t="shared" si="5"/>
        <v>4.2039</v>
      </c>
      <c r="J53" s="21"/>
      <c r="K53" s="99">
        <f t="shared" si="2"/>
        <v>103</v>
      </c>
      <c r="L53" s="100">
        <f t="shared" si="6"/>
        <v>101.0018</v>
      </c>
      <c r="M53" s="101">
        <f t="shared" si="0"/>
        <v>98.06</v>
      </c>
      <c r="N53" s="100">
        <f t="shared" si="7"/>
        <v>0</v>
      </c>
      <c r="O53" s="102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05">
        <v>76</v>
      </c>
      <c r="E54" s="232"/>
      <c r="F54" s="232">
        <v>18.420000000000002</v>
      </c>
      <c r="G54" s="232">
        <v>60.53</v>
      </c>
      <c r="H54" s="232">
        <v>21.05</v>
      </c>
      <c r="I54" s="43">
        <f t="shared" si="5"/>
        <v>4.0263</v>
      </c>
      <c r="J54" s="21"/>
      <c r="K54" s="99">
        <f t="shared" si="2"/>
        <v>76</v>
      </c>
      <c r="L54" s="100">
        <f t="shared" si="6"/>
        <v>62.000799999999998</v>
      </c>
      <c r="M54" s="101">
        <f t="shared" si="0"/>
        <v>81.58</v>
      </c>
      <c r="N54" s="100">
        <f t="shared" si="7"/>
        <v>0</v>
      </c>
      <c r="O54" s="102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05">
        <v>25</v>
      </c>
      <c r="E55" s="146"/>
      <c r="F55" s="146">
        <v>0</v>
      </c>
      <c r="G55" s="146">
        <v>36</v>
      </c>
      <c r="H55" s="146">
        <v>64</v>
      </c>
      <c r="I55" s="43">
        <f t="shared" si="5"/>
        <v>4.6399999999999997</v>
      </c>
      <c r="J55" s="21"/>
      <c r="K55" s="99">
        <f t="shared" si="2"/>
        <v>25</v>
      </c>
      <c r="L55" s="100">
        <f t="shared" si="6"/>
        <v>25</v>
      </c>
      <c r="M55" s="101">
        <f t="shared" si="0"/>
        <v>100</v>
      </c>
      <c r="N55" s="113">
        <f t="shared" si="7"/>
        <v>0</v>
      </c>
      <c r="O55" s="102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05">
        <v>48</v>
      </c>
      <c r="E56" s="146"/>
      <c r="F56" s="146">
        <v>27.08</v>
      </c>
      <c r="G56" s="146">
        <v>50</v>
      </c>
      <c r="H56" s="146">
        <v>22.92</v>
      </c>
      <c r="I56" s="43">
        <f t="shared" si="5"/>
        <v>3.9584000000000001</v>
      </c>
      <c r="J56" s="21"/>
      <c r="K56" s="99">
        <f t="shared" si="2"/>
        <v>48</v>
      </c>
      <c r="L56" s="100">
        <f t="shared" si="6"/>
        <v>35.001599999999996</v>
      </c>
      <c r="M56" s="101">
        <f t="shared" si="0"/>
        <v>72.92</v>
      </c>
      <c r="N56" s="100">
        <f t="shared" si="7"/>
        <v>0</v>
      </c>
      <c r="O56" s="102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05">
        <v>59</v>
      </c>
      <c r="E57" s="232">
        <v>3.39</v>
      </c>
      <c r="F57" s="232">
        <v>35.590000000000003</v>
      </c>
      <c r="G57" s="232">
        <v>59.32</v>
      </c>
      <c r="H57" s="146">
        <v>1.69</v>
      </c>
      <c r="I57" s="43">
        <f t="shared" si="5"/>
        <v>3.5928000000000004</v>
      </c>
      <c r="J57" s="21"/>
      <c r="K57" s="99">
        <f t="shared" si="2"/>
        <v>59</v>
      </c>
      <c r="L57" s="100">
        <f t="shared" si="6"/>
        <v>35.995899999999999</v>
      </c>
      <c r="M57" s="101">
        <f t="shared" si="0"/>
        <v>61.01</v>
      </c>
      <c r="N57" s="113">
        <f t="shared" si="7"/>
        <v>2.0001000000000002</v>
      </c>
      <c r="O57" s="102">
        <f t="shared" si="1"/>
        <v>3.39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05">
        <v>17</v>
      </c>
      <c r="E58" s="232"/>
      <c r="F58" s="232">
        <v>35.29</v>
      </c>
      <c r="G58" s="232">
        <v>58.82</v>
      </c>
      <c r="H58" s="146">
        <v>5.88</v>
      </c>
      <c r="I58" s="43">
        <f t="shared" si="5"/>
        <v>3.7054999999999993</v>
      </c>
      <c r="J58" s="21"/>
      <c r="K58" s="99">
        <f t="shared" si="2"/>
        <v>17</v>
      </c>
      <c r="L58" s="100">
        <f t="shared" si="6"/>
        <v>10.999000000000001</v>
      </c>
      <c r="M58" s="101">
        <f t="shared" si="0"/>
        <v>64.7</v>
      </c>
      <c r="N58" s="100">
        <f t="shared" si="7"/>
        <v>0</v>
      </c>
      <c r="O58" s="102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05">
        <v>27</v>
      </c>
      <c r="E59" s="146">
        <v>3.7</v>
      </c>
      <c r="F59" s="146">
        <v>29.63</v>
      </c>
      <c r="G59" s="146">
        <v>66.67</v>
      </c>
      <c r="H59" s="146"/>
      <c r="I59" s="43">
        <f t="shared" si="5"/>
        <v>3.6297000000000001</v>
      </c>
      <c r="J59" s="21"/>
      <c r="K59" s="99">
        <f t="shared" si="2"/>
        <v>27</v>
      </c>
      <c r="L59" s="100">
        <f t="shared" si="6"/>
        <v>18.000900000000001</v>
      </c>
      <c r="M59" s="101">
        <f t="shared" si="0"/>
        <v>66.67</v>
      </c>
      <c r="N59" s="100">
        <f t="shared" si="7"/>
        <v>0.99900000000000011</v>
      </c>
      <c r="O59" s="102">
        <f t="shared" si="1"/>
        <v>3.7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05">
        <v>16</v>
      </c>
      <c r="E60" s="146"/>
      <c r="F60" s="146">
        <v>25</v>
      </c>
      <c r="G60" s="146">
        <v>68.75</v>
      </c>
      <c r="H60" s="146">
        <v>6.25</v>
      </c>
      <c r="I60" s="43">
        <f t="shared" si="5"/>
        <v>3.8125</v>
      </c>
      <c r="J60" s="21"/>
      <c r="K60" s="99">
        <f t="shared" si="2"/>
        <v>16</v>
      </c>
      <c r="L60" s="100">
        <f t="shared" si="6"/>
        <v>12</v>
      </c>
      <c r="M60" s="101">
        <f t="shared" si="0"/>
        <v>75</v>
      </c>
      <c r="N60" s="100">
        <f t="shared" si="7"/>
        <v>0</v>
      </c>
      <c r="O60" s="102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05">
        <v>73</v>
      </c>
      <c r="E61" s="146"/>
      <c r="F61" s="146">
        <v>9.59</v>
      </c>
      <c r="G61" s="146">
        <v>73.97</v>
      </c>
      <c r="H61" s="146">
        <v>16.440000000000001</v>
      </c>
      <c r="I61" s="43">
        <f t="shared" si="5"/>
        <v>4.0684999999999993</v>
      </c>
      <c r="J61" s="21"/>
      <c r="K61" s="99">
        <f t="shared" si="2"/>
        <v>73</v>
      </c>
      <c r="L61" s="100">
        <f t="shared" si="6"/>
        <v>65.999299999999991</v>
      </c>
      <c r="M61" s="101">
        <f t="shared" si="0"/>
        <v>90.41</v>
      </c>
      <c r="N61" s="100">
        <f t="shared" si="7"/>
        <v>0</v>
      </c>
      <c r="O61" s="102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05">
        <v>7</v>
      </c>
      <c r="E62" s="232"/>
      <c r="F62" s="232">
        <v>14.28</v>
      </c>
      <c r="G62" s="146">
        <v>71.430000000000007</v>
      </c>
      <c r="H62" s="146">
        <v>14.29</v>
      </c>
      <c r="I62" s="43">
        <f t="shared" si="5"/>
        <v>4.0000999999999998</v>
      </c>
      <c r="J62" s="21"/>
      <c r="K62" s="99">
        <f t="shared" si="2"/>
        <v>7</v>
      </c>
      <c r="L62" s="100">
        <f t="shared" si="6"/>
        <v>6.0004</v>
      </c>
      <c r="M62" s="101">
        <f t="shared" si="0"/>
        <v>85.72</v>
      </c>
      <c r="N62" s="113">
        <f t="shared" si="7"/>
        <v>0</v>
      </c>
      <c r="O62" s="102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05">
        <v>44</v>
      </c>
      <c r="E63" s="146"/>
      <c r="F63" s="146">
        <v>27.27</v>
      </c>
      <c r="G63" s="146">
        <v>52.27</v>
      </c>
      <c r="H63" s="146">
        <v>20.45</v>
      </c>
      <c r="I63" s="43">
        <f t="shared" si="5"/>
        <v>3.9314</v>
      </c>
      <c r="J63" s="21"/>
      <c r="K63" s="99">
        <f t="shared" si="2"/>
        <v>44</v>
      </c>
      <c r="L63" s="100">
        <f t="shared" si="6"/>
        <v>31.996799999999997</v>
      </c>
      <c r="M63" s="101">
        <f t="shared" si="0"/>
        <v>72.72</v>
      </c>
      <c r="N63" s="113">
        <f t="shared" si="7"/>
        <v>0</v>
      </c>
      <c r="O63" s="102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05">
        <v>46</v>
      </c>
      <c r="E64" s="232">
        <v>4.3499999999999996</v>
      </c>
      <c r="F64" s="232">
        <v>23.91</v>
      </c>
      <c r="G64" s="320">
        <v>63.04</v>
      </c>
      <c r="H64" s="320">
        <v>8.6999999999999993</v>
      </c>
      <c r="I64" s="43">
        <f t="shared" si="5"/>
        <v>3.7609000000000004</v>
      </c>
      <c r="J64" s="21"/>
      <c r="K64" s="99">
        <f t="shared" si="2"/>
        <v>46</v>
      </c>
      <c r="L64" s="100">
        <f t="shared" si="6"/>
        <v>33.000399999999999</v>
      </c>
      <c r="M64" s="101">
        <f t="shared" si="0"/>
        <v>71.739999999999995</v>
      </c>
      <c r="N64" s="113">
        <f t="shared" si="7"/>
        <v>2.0009999999999999</v>
      </c>
      <c r="O64" s="102">
        <f t="shared" si="1"/>
        <v>4.3499999999999996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05">
        <v>72</v>
      </c>
      <c r="E65" s="232">
        <v>2.78</v>
      </c>
      <c r="F65" s="232">
        <v>33.33</v>
      </c>
      <c r="G65" s="232">
        <v>59.72</v>
      </c>
      <c r="H65" s="320">
        <v>4.17</v>
      </c>
      <c r="I65" s="43">
        <f t="shared" si="5"/>
        <v>3.6528000000000005</v>
      </c>
      <c r="J65" s="21"/>
      <c r="K65" s="99">
        <f t="shared" si="2"/>
        <v>72</v>
      </c>
      <c r="L65" s="100">
        <f t="shared" si="6"/>
        <v>46.000799999999998</v>
      </c>
      <c r="M65" s="101">
        <f t="shared" si="0"/>
        <v>63.89</v>
      </c>
      <c r="N65" s="113">
        <f t="shared" si="7"/>
        <v>2.0015999999999998</v>
      </c>
      <c r="O65" s="102">
        <f t="shared" si="1"/>
        <v>2.78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05">
        <v>96</v>
      </c>
      <c r="E66" s="232"/>
      <c r="F66" s="232">
        <v>9.3800000000000008</v>
      </c>
      <c r="G66" s="232">
        <v>64.58</v>
      </c>
      <c r="H66" s="232">
        <v>26.04</v>
      </c>
      <c r="I66" s="46">
        <f t="shared" si="5"/>
        <v>4.1665999999999999</v>
      </c>
      <c r="J66" s="21"/>
      <c r="K66" s="99">
        <f t="shared" si="2"/>
        <v>96</v>
      </c>
      <c r="L66" s="100">
        <f t="shared" si="6"/>
        <v>86.995200000000011</v>
      </c>
      <c r="M66" s="101">
        <f t="shared" si="0"/>
        <v>90.62</v>
      </c>
      <c r="N66" s="113">
        <f t="shared" si="7"/>
        <v>0</v>
      </c>
      <c r="O66" s="102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05">
        <v>25</v>
      </c>
      <c r="E67" s="232"/>
      <c r="F67" s="232">
        <v>12</v>
      </c>
      <c r="G67" s="232">
        <v>80</v>
      </c>
      <c r="H67" s="232">
        <v>8</v>
      </c>
      <c r="I67" s="43">
        <f t="shared" si="5"/>
        <v>3.96</v>
      </c>
      <c r="J67" s="21"/>
      <c r="K67" s="103">
        <f t="shared" si="2"/>
        <v>25</v>
      </c>
      <c r="L67" s="104">
        <f t="shared" si="6"/>
        <v>22</v>
      </c>
      <c r="M67" s="105">
        <f t="shared" si="0"/>
        <v>88</v>
      </c>
      <c r="N67" s="151">
        <f t="shared" si="7"/>
        <v>0</v>
      </c>
      <c r="O67" s="106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948</v>
      </c>
      <c r="E68" s="38">
        <v>1.1221428571428573</v>
      </c>
      <c r="F68" s="38">
        <v>29.163571428571434</v>
      </c>
      <c r="G68" s="38">
        <v>59.033571428571427</v>
      </c>
      <c r="H68" s="38">
        <v>10.680714285714286</v>
      </c>
      <c r="I68" s="39">
        <f>AVERAGE(I69:I82)</f>
        <v>3.7945999999999995</v>
      </c>
      <c r="J68" s="21"/>
      <c r="K68" s="400">
        <f t="shared" ref="K68:K123" si="11">D68</f>
        <v>948</v>
      </c>
      <c r="L68" s="401">
        <f>SUM(L69:L82)</f>
        <v>681.01049999999998</v>
      </c>
      <c r="M68" s="408">
        <f t="shared" si="0"/>
        <v>69.714285714285708</v>
      </c>
      <c r="N68" s="401">
        <f>SUM(N69:N82)</f>
        <v>10.006400000000001</v>
      </c>
      <c r="O68" s="407">
        <f t="shared" si="1"/>
        <v>1.1221428571428573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06">
        <v>98</v>
      </c>
      <c r="E69" s="232"/>
      <c r="F69" s="232">
        <v>12.24</v>
      </c>
      <c r="G69" s="232">
        <v>72.45</v>
      </c>
      <c r="H69" s="232">
        <v>15.31</v>
      </c>
      <c r="I69" s="43">
        <f t="shared" si="5"/>
        <v>4.0306999999999995</v>
      </c>
      <c r="J69" s="21"/>
      <c r="K69" s="95">
        <f t="shared" si="11"/>
        <v>98</v>
      </c>
      <c r="L69" s="96">
        <f t="shared" si="6"/>
        <v>86.004800000000017</v>
      </c>
      <c r="M69" s="97">
        <f t="shared" si="0"/>
        <v>87.76</v>
      </c>
      <c r="N69" s="96">
        <f t="shared" si="7"/>
        <v>0</v>
      </c>
      <c r="O69" s="98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06">
        <v>99</v>
      </c>
      <c r="E70" s="232"/>
      <c r="F70" s="232">
        <v>9.09</v>
      </c>
      <c r="G70" s="232">
        <v>72.73</v>
      </c>
      <c r="H70" s="320">
        <v>18.18</v>
      </c>
      <c r="I70" s="43">
        <f t="shared" ref="I70:I123" si="12">(E70*2+F70*3+G70*4+H70*5)/100</f>
        <v>4.0909000000000004</v>
      </c>
      <c r="J70" s="21"/>
      <c r="K70" s="99">
        <f t="shared" si="11"/>
        <v>99</v>
      </c>
      <c r="L70" s="100">
        <f t="shared" ref="L70:L123" si="13">M70*K70/100</f>
        <v>90.000900000000001</v>
      </c>
      <c r="M70" s="101">
        <f t="shared" ref="M70:M123" si="14">G70+H70</f>
        <v>90.91</v>
      </c>
      <c r="N70" s="100">
        <f t="shared" ref="N70:N81" si="15">O70*K70/100</f>
        <v>0</v>
      </c>
      <c r="O70" s="102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06">
        <v>73</v>
      </c>
      <c r="E71" s="146"/>
      <c r="F71" s="146">
        <v>15.07</v>
      </c>
      <c r="G71" s="146">
        <v>61.64</v>
      </c>
      <c r="H71" s="146">
        <v>23.29</v>
      </c>
      <c r="I71" s="43">
        <f t="shared" si="12"/>
        <v>4.0821999999999994</v>
      </c>
      <c r="J71" s="21"/>
      <c r="K71" s="99">
        <f t="shared" si="11"/>
        <v>73</v>
      </c>
      <c r="L71" s="100">
        <f t="shared" si="13"/>
        <v>61.998900000000006</v>
      </c>
      <c r="M71" s="101">
        <f t="shared" si="14"/>
        <v>84.93</v>
      </c>
      <c r="N71" s="100">
        <f t="shared" si="15"/>
        <v>0</v>
      </c>
      <c r="O71" s="102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06">
        <v>43</v>
      </c>
      <c r="E72" s="146"/>
      <c r="F72" s="146">
        <v>44.18</v>
      </c>
      <c r="G72" s="146">
        <v>44.19</v>
      </c>
      <c r="H72" s="146">
        <v>11.63</v>
      </c>
      <c r="I72" s="43">
        <f t="shared" si="12"/>
        <v>3.6744999999999992</v>
      </c>
      <c r="J72" s="21"/>
      <c r="K72" s="99">
        <f t="shared" si="11"/>
        <v>43</v>
      </c>
      <c r="L72" s="100">
        <f t="shared" si="13"/>
        <v>24.002600000000001</v>
      </c>
      <c r="M72" s="101">
        <f t="shared" si="14"/>
        <v>55.82</v>
      </c>
      <c r="N72" s="113">
        <f t="shared" si="15"/>
        <v>0</v>
      </c>
      <c r="O72" s="102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06">
        <v>68</v>
      </c>
      <c r="E73" s="232"/>
      <c r="F73" s="232">
        <v>16.18</v>
      </c>
      <c r="G73" s="232">
        <v>76.47</v>
      </c>
      <c r="H73" s="146">
        <v>7.35</v>
      </c>
      <c r="I73" s="43">
        <f t="shared" si="12"/>
        <v>3.9117000000000002</v>
      </c>
      <c r="J73" s="21"/>
      <c r="K73" s="99">
        <f t="shared" si="11"/>
        <v>68</v>
      </c>
      <c r="L73" s="100">
        <f t="shared" si="13"/>
        <v>56.997599999999991</v>
      </c>
      <c r="M73" s="101">
        <f t="shared" si="14"/>
        <v>83.82</v>
      </c>
      <c r="N73" s="100">
        <f t="shared" si="15"/>
        <v>0</v>
      </c>
      <c r="O73" s="102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06">
        <v>70</v>
      </c>
      <c r="E74" s="146">
        <v>4.29</v>
      </c>
      <c r="F74" s="146">
        <v>54.28</v>
      </c>
      <c r="G74" s="146">
        <v>34.29</v>
      </c>
      <c r="H74" s="146">
        <v>7.14</v>
      </c>
      <c r="I74" s="43">
        <f t="shared" si="12"/>
        <v>3.4428000000000001</v>
      </c>
      <c r="J74" s="21"/>
      <c r="K74" s="99">
        <f t="shared" si="11"/>
        <v>70</v>
      </c>
      <c r="L74" s="100">
        <f t="shared" si="13"/>
        <v>29.000999999999998</v>
      </c>
      <c r="M74" s="101">
        <f t="shared" si="14"/>
        <v>41.43</v>
      </c>
      <c r="N74" s="100">
        <f t="shared" si="15"/>
        <v>3.0030000000000001</v>
      </c>
      <c r="O74" s="102">
        <f t="shared" si="16"/>
        <v>4.29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06">
        <v>46</v>
      </c>
      <c r="E75" s="146"/>
      <c r="F75" s="146">
        <v>19.57</v>
      </c>
      <c r="G75" s="146">
        <v>78.260000000000005</v>
      </c>
      <c r="H75" s="146">
        <v>2.17</v>
      </c>
      <c r="I75" s="43">
        <f t="shared" si="12"/>
        <v>3.8260000000000001</v>
      </c>
      <c r="J75" s="21"/>
      <c r="K75" s="99">
        <f t="shared" si="11"/>
        <v>46</v>
      </c>
      <c r="L75" s="100">
        <f t="shared" si="13"/>
        <v>36.997800000000005</v>
      </c>
      <c r="M75" s="101">
        <f t="shared" si="14"/>
        <v>80.430000000000007</v>
      </c>
      <c r="N75" s="100">
        <f t="shared" si="15"/>
        <v>0</v>
      </c>
      <c r="O75" s="102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06">
        <v>68</v>
      </c>
      <c r="E76" s="230"/>
      <c r="F76" s="230">
        <v>51.47</v>
      </c>
      <c r="G76" s="230">
        <v>44.12</v>
      </c>
      <c r="H76" s="320">
        <v>4.41</v>
      </c>
      <c r="I76" s="43">
        <f t="shared" si="12"/>
        <v>3.5293999999999999</v>
      </c>
      <c r="J76" s="21"/>
      <c r="K76" s="99">
        <f t="shared" si="11"/>
        <v>68</v>
      </c>
      <c r="L76" s="100">
        <f t="shared" si="13"/>
        <v>33.000399999999999</v>
      </c>
      <c r="M76" s="101">
        <f t="shared" si="14"/>
        <v>48.53</v>
      </c>
      <c r="N76" s="100">
        <f t="shared" si="15"/>
        <v>0</v>
      </c>
      <c r="O76" s="102">
        <f t="shared" si="16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06">
        <v>49</v>
      </c>
      <c r="E77" s="230">
        <v>2.04</v>
      </c>
      <c r="F77" s="230">
        <v>38.78</v>
      </c>
      <c r="G77" s="230">
        <v>48.98</v>
      </c>
      <c r="H77" s="230">
        <v>10.199999999999999</v>
      </c>
      <c r="I77" s="43">
        <f t="shared" si="12"/>
        <v>3.6733999999999996</v>
      </c>
      <c r="J77" s="21"/>
      <c r="K77" s="99">
        <f t="shared" si="11"/>
        <v>49</v>
      </c>
      <c r="L77" s="100">
        <f t="shared" si="13"/>
        <v>28.998199999999997</v>
      </c>
      <c r="M77" s="101">
        <f t="shared" si="14"/>
        <v>59.179999999999993</v>
      </c>
      <c r="N77" s="100">
        <f t="shared" si="15"/>
        <v>0.99960000000000004</v>
      </c>
      <c r="O77" s="102">
        <f t="shared" si="16"/>
        <v>2.04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06">
        <v>102</v>
      </c>
      <c r="E78" s="230"/>
      <c r="F78" s="230">
        <v>16.66</v>
      </c>
      <c r="G78" s="230">
        <v>62.75</v>
      </c>
      <c r="H78" s="320">
        <v>20.59</v>
      </c>
      <c r="I78" s="43">
        <f t="shared" si="12"/>
        <v>4.0392999999999999</v>
      </c>
      <c r="J78" s="21"/>
      <c r="K78" s="99">
        <f t="shared" si="11"/>
        <v>102</v>
      </c>
      <c r="L78" s="100">
        <f t="shared" si="13"/>
        <v>85.006799999999998</v>
      </c>
      <c r="M78" s="101">
        <f t="shared" si="14"/>
        <v>83.34</v>
      </c>
      <c r="N78" s="113">
        <f t="shared" si="15"/>
        <v>0</v>
      </c>
      <c r="O78" s="102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06">
        <v>70</v>
      </c>
      <c r="E79" s="146">
        <v>4.29</v>
      </c>
      <c r="F79" s="146">
        <v>42.85</v>
      </c>
      <c r="G79" s="146">
        <v>50</v>
      </c>
      <c r="H79" s="146">
        <v>2.86</v>
      </c>
      <c r="I79" s="43">
        <f t="shared" si="12"/>
        <v>3.5143</v>
      </c>
      <c r="J79" s="21"/>
      <c r="K79" s="99">
        <f t="shared" si="11"/>
        <v>70</v>
      </c>
      <c r="L79" s="100">
        <f t="shared" si="13"/>
        <v>37.001999999999995</v>
      </c>
      <c r="M79" s="101">
        <f t="shared" si="14"/>
        <v>52.86</v>
      </c>
      <c r="N79" s="113">
        <f t="shared" si="15"/>
        <v>3.0030000000000001</v>
      </c>
      <c r="O79" s="102">
        <f t="shared" si="16"/>
        <v>4.29</v>
      </c>
    </row>
    <row r="80" spans="1:15" s="1" customFormat="1" ht="15" customHeight="1" x14ac:dyDescent="0.25">
      <c r="A80" s="290">
        <v>12</v>
      </c>
      <c r="B80" s="293">
        <v>50930</v>
      </c>
      <c r="C80" s="292" t="s">
        <v>65</v>
      </c>
      <c r="D80" s="306">
        <v>67</v>
      </c>
      <c r="E80" s="146">
        <v>2.99</v>
      </c>
      <c r="F80" s="146">
        <v>26.86</v>
      </c>
      <c r="G80" s="146">
        <v>62.69</v>
      </c>
      <c r="H80" s="146">
        <v>7.46</v>
      </c>
      <c r="I80" s="43">
        <f t="shared" ref="I80" si="17">(E80*2+F80*3+G80*4+H80*5)/100</f>
        <v>3.7462</v>
      </c>
      <c r="J80" s="21"/>
      <c r="K80" s="99">
        <f t="shared" si="11"/>
        <v>67</v>
      </c>
      <c r="L80" s="100">
        <f t="shared" si="13"/>
        <v>47.000499999999995</v>
      </c>
      <c r="M80" s="101">
        <f t="shared" si="14"/>
        <v>70.149999999999991</v>
      </c>
      <c r="N80" s="113">
        <f t="shared" si="15"/>
        <v>2.0033000000000003</v>
      </c>
      <c r="O80" s="102">
        <f t="shared" si="16"/>
        <v>2.99</v>
      </c>
    </row>
    <row r="81" spans="1:15" s="1" customFormat="1" ht="15" customHeight="1" x14ac:dyDescent="0.25">
      <c r="A81" s="290">
        <v>13</v>
      </c>
      <c r="B81" s="293">
        <v>51370</v>
      </c>
      <c r="C81" s="292" t="s">
        <v>66</v>
      </c>
      <c r="D81" s="306">
        <v>95</v>
      </c>
      <c r="E81" s="146">
        <v>1.05</v>
      </c>
      <c r="F81" s="146">
        <v>30.53</v>
      </c>
      <c r="G81" s="146">
        <v>58.95</v>
      </c>
      <c r="H81" s="146">
        <v>9.4700000000000006</v>
      </c>
      <c r="I81" s="46">
        <v>3.7684000000000002</v>
      </c>
      <c r="J81" s="21"/>
      <c r="K81" s="99">
        <f t="shared" si="11"/>
        <v>95</v>
      </c>
      <c r="L81" s="100">
        <f t="shared" si="13"/>
        <v>64.999000000000009</v>
      </c>
      <c r="M81" s="101">
        <f t="shared" si="14"/>
        <v>68.42</v>
      </c>
      <c r="N81" s="100">
        <f t="shared" si="15"/>
        <v>0.99750000000000005</v>
      </c>
      <c r="O81" s="102">
        <f t="shared" si="16"/>
        <v>1.05</v>
      </c>
    </row>
    <row r="82" spans="1:15" s="1" customFormat="1" ht="15" customHeight="1" thickBot="1" x14ac:dyDescent="0.3">
      <c r="A82" s="291">
        <v>14</v>
      </c>
      <c r="B82" s="50">
        <v>51580</v>
      </c>
      <c r="C82" s="22" t="s">
        <v>124</v>
      </c>
      <c r="D82" s="307"/>
      <c r="E82" s="133"/>
      <c r="F82" s="133"/>
      <c r="G82" s="133"/>
      <c r="H82" s="134"/>
      <c r="I82" s="46"/>
      <c r="J82" s="21"/>
      <c r="K82" s="103"/>
      <c r="L82" s="104"/>
      <c r="M82" s="105"/>
      <c r="N82" s="104"/>
      <c r="O82" s="106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2805</v>
      </c>
      <c r="E83" s="38">
        <v>2.6617857142857142</v>
      </c>
      <c r="F83" s="38">
        <v>21.466428571428569</v>
      </c>
      <c r="G83" s="38">
        <v>62.956071428571441</v>
      </c>
      <c r="H83" s="38">
        <v>12.914642857142855</v>
      </c>
      <c r="I83" s="39">
        <f>AVERAGE(I84:I114)</f>
        <v>3.8612035714285713</v>
      </c>
      <c r="J83" s="21"/>
      <c r="K83" s="400">
        <f t="shared" si="11"/>
        <v>2805</v>
      </c>
      <c r="L83" s="401">
        <f>SUM(L84:L114)</f>
        <v>2206.0099999999998</v>
      </c>
      <c r="M83" s="408">
        <f t="shared" si="14"/>
        <v>75.8707142857143</v>
      </c>
      <c r="N83" s="401">
        <f>SUM(N84:N114)</f>
        <v>62.984900000000003</v>
      </c>
      <c r="O83" s="407">
        <f t="shared" si="16"/>
        <v>2.6617857142857142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08">
        <v>72</v>
      </c>
      <c r="E84" s="232">
        <v>1.39</v>
      </c>
      <c r="F84" s="232">
        <v>27.78</v>
      </c>
      <c r="G84" s="232">
        <v>62.5</v>
      </c>
      <c r="H84" s="232">
        <v>8.33</v>
      </c>
      <c r="I84" s="43">
        <f t="shared" si="12"/>
        <v>3.7776999999999998</v>
      </c>
      <c r="J84" s="21"/>
      <c r="K84" s="95">
        <f t="shared" si="11"/>
        <v>72</v>
      </c>
      <c r="L84" s="96">
        <f t="shared" si="13"/>
        <v>50.997600000000006</v>
      </c>
      <c r="M84" s="97">
        <f t="shared" si="14"/>
        <v>70.83</v>
      </c>
      <c r="N84" s="96">
        <f t="shared" ref="N84:N111" si="18">O84*K84/100</f>
        <v>1.0007999999999999</v>
      </c>
      <c r="O84" s="98">
        <f t="shared" si="16"/>
        <v>1.39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08">
        <v>43</v>
      </c>
      <c r="E85" s="146">
        <v>2.33</v>
      </c>
      <c r="F85" s="146">
        <v>30.23</v>
      </c>
      <c r="G85" s="146">
        <v>67.44</v>
      </c>
      <c r="H85" s="146"/>
      <c r="I85" s="43">
        <f t="shared" si="12"/>
        <v>3.6511</v>
      </c>
      <c r="J85" s="21"/>
      <c r="K85" s="99">
        <f t="shared" si="11"/>
        <v>43</v>
      </c>
      <c r="L85" s="100">
        <f t="shared" si="13"/>
        <v>28.999200000000002</v>
      </c>
      <c r="M85" s="101">
        <f t="shared" si="14"/>
        <v>67.44</v>
      </c>
      <c r="N85" s="113">
        <f t="shared" si="18"/>
        <v>1.0019</v>
      </c>
      <c r="O85" s="102">
        <f t="shared" si="16"/>
        <v>2.33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08">
        <v>99</v>
      </c>
      <c r="E86" s="146">
        <v>6.06</v>
      </c>
      <c r="F86" s="146">
        <v>20.2</v>
      </c>
      <c r="G86" s="146">
        <v>64.650000000000006</v>
      </c>
      <c r="H86" s="146">
        <v>9.09</v>
      </c>
      <c r="I86" s="43">
        <f t="shared" si="12"/>
        <v>3.7677000000000005</v>
      </c>
      <c r="J86" s="21"/>
      <c r="K86" s="99">
        <f t="shared" si="11"/>
        <v>99</v>
      </c>
      <c r="L86" s="100">
        <f t="shared" si="13"/>
        <v>73.002600000000015</v>
      </c>
      <c r="M86" s="101">
        <f t="shared" si="14"/>
        <v>73.740000000000009</v>
      </c>
      <c r="N86" s="100">
        <f t="shared" si="18"/>
        <v>5.9993999999999996</v>
      </c>
      <c r="O86" s="102">
        <f t="shared" si="16"/>
        <v>6.06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08">
        <v>104</v>
      </c>
      <c r="E87" s="146">
        <v>1.92</v>
      </c>
      <c r="F87" s="146">
        <v>14.42</v>
      </c>
      <c r="G87" s="146">
        <v>55.77</v>
      </c>
      <c r="H87" s="146">
        <v>27.88</v>
      </c>
      <c r="I87" s="43">
        <f t="shared" si="12"/>
        <v>4.0958000000000006</v>
      </c>
      <c r="J87" s="21"/>
      <c r="K87" s="99">
        <f t="shared" si="11"/>
        <v>104</v>
      </c>
      <c r="L87" s="100">
        <f t="shared" si="13"/>
        <v>86.996000000000009</v>
      </c>
      <c r="M87" s="101">
        <f t="shared" si="14"/>
        <v>83.65</v>
      </c>
      <c r="N87" s="100">
        <f t="shared" si="18"/>
        <v>1.9968000000000001</v>
      </c>
      <c r="O87" s="102">
        <f t="shared" si="16"/>
        <v>1.92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08">
        <v>113</v>
      </c>
      <c r="E88" s="146">
        <v>2.65</v>
      </c>
      <c r="F88" s="146">
        <v>18.579999999999998</v>
      </c>
      <c r="G88" s="146">
        <v>64.599999999999994</v>
      </c>
      <c r="H88" s="146">
        <v>14.16</v>
      </c>
      <c r="I88" s="43">
        <f t="shared" si="12"/>
        <v>3.9023999999999996</v>
      </c>
      <c r="J88" s="21"/>
      <c r="K88" s="99">
        <f t="shared" si="11"/>
        <v>113</v>
      </c>
      <c r="L88" s="100">
        <f t="shared" si="13"/>
        <v>88.998799999999989</v>
      </c>
      <c r="M88" s="101">
        <f t="shared" si="14"/>
        <v>78.759999999999991</v>
      </c>
      <c r="N88" s="100">
        <f t="shared" si="18"/>
        <v>2.9944999999999999</v>
      </c>
      <c r="O88" s="102">
        <f t="shared" si="16"/>
        <v>2.65</v>
      </c>
    </row>
    <row r="89" spans="1:15" s="1" customFormat="1" ht="15" customHeight="1" x14ac:dyDescent="0.25">
      <c r="A89" s="290">
        <v>6</v>
      </c>
      <c r="B89" s="293">
        <v>60240</v>
      </c>
      <c r="C89" s="292" t="s">
        <v>73</v>
      </c>
      <c r="D89" s="308">
        <v>144</v>
      </c>
      <c r="E89" s="146">
        <v>2.78</v>
      </c>
      <c r="F89" s="146">
        <v>14.58</v>
      </c>
      <c r="G89" s="146">
        <v>66.67</v>
      </c>
      <c r="H89" s="146">
        <v>15.97</v>
      </c>
      <c r="I89" s="43">
        <f t="shared" ref="I89:I111" si="19">(E89*2+F89*3+G89*4+H89*5)/100</f>
        <v>3.9583000000000004</v>
      </c>
      <c r="J89" s="21"/>
      <c r="K89" s="99">
        <f t="shared" si="11"/>
        <v>144</v>
      </c>
      <c r="L89" s="100">
        <f t="shared" si="13"/>
        <v>119.0016</v>
      </c>
      <c r="M89" s="101">
        <f t="shared" si="14"/>
        <v>82.64</v>
      </c>
      <c r="N89" s="100">
        <f t="shared" si="18"/>
        <v>4.0031999999999996</v>
      </c>
      <c r="O89" s="102">
        <f t="shared" si="16"/>
        <v>2.78</v>
      </c>
    </row>
    <row r="90" spans="1:15" s="1" customFormat="1" ht="15" customHeight="1" x14ac:dyDescent="0.25">
      <c r="A90" s="290">
        <v>7</v>
      </c>
      <c r="B90" s="48">
        <v>60560</v>
      </c>
      <c r="C90" s="19" t="s">
        <v>74</v>
      </c>
      <c r="D90" s="308">
        <v>45</v>
      </c>
      <c r="E90" s="146">
        <v>2.2200000000000002</v>
      </c>
      <c r="F90" s="146">
        <v>37.78</v>
      </c>
      <c r="G90" s="146">
        <v>48.89</v>
      </c>
      <c r="H90" s="146">
        <v>11.11</v>
      </c>
      <c r="I90" s="43">
        <f t="shared" si="19"/>
        <v>3.6889000000000003</v>
      </c>
      <c r="J90" s="21"/>
      <c r="K90" s="99">
        <f t="shared" si="11"/>
        <v>45</v>
      </c>
      <c r="L90" s="100">
        <f t="shared" si="13"/>
        <v>27</v>
      </c>
      <c r="M90" s="101">
        <f t="shared" si="14"/>
        <v>60</v>
      </c>
      <c r="N90" s="113">
        <f t="shared" si="18"/>
        <v>0.99900000000000011</v>
      </c>
      <c r="O90" s="102">
        <f t="shared" si="16"/>
        <v>2.2200000000000002</v>
      </c>
    </row>
    <row r="91" spans="1:15" s="1" customFormat="1" ht="15" customHeight="1" x14ac:dyDescent="0.25">
      <c r="A91" s="290">
        <v>8</v>
      </c>
      <c r="B91" s="48">
        <v>60660</v>
      </c>
      <c r="C91" s="19" t="s">
        <v>75</v>
      </c>
      <c r="D91" s="308">
        <v>23</v>
      </c>
      <c r="E91" s="230"/>
      <c r="F91" s="230">
        <v>21.74</v>
      </c>
      <c r="G91" s="230">
        <v>73.91</v>
      </c>
      <c r="H91" s="230">
        <v>4.3499999999999996</v>
      </c>
      <c r="I91" s="43">
        <f t="shared" si="19"/>
        <v>3.8261000000000003</v>
      </c>
      <c r="J91" s="21"/>
      <c r="K91" s="99">
        <f t="shared" si="11"/>
        <v>23</v>
      </c>
      <c r="L91" s="100">
        <f t="shared" si="13"/>
        <v>17.999799999999997</v>
      </c>
      <c r="M91" s="101">
        <f t="shared" si="14"/>
        <v>78.259999999999991</v>
      </c>
      <c r="N91" s="100">
        <f t="shared" si="18"/>
        <v>0</v>
      </c>
      <c r="O91" s="102">
        <f t="shared" si="16"/>
        <v>0</v>
      </c>
    </row>
    <row r="92" spans="1:15" s="1" customFormat="1" ht="15" customHeight="1" x14ac:dyDescent="0.25">
      <c r="A92" s="290">
        <v>9</v>
      </c>
      <c r="B92" s="48">
        <v>60001</v>
      </c>
      <c r="C92" s="19" t="s">
        <v>67</v>
      </c>
      <c r="D92" s="308">
        <v>50</v>
      </c>
      <c r="E92" s="230">
        <v>4</v>
      </c>
      <c r="F92" s="230">
        <v>22</v>
      </c>
      <c r="G92" s="230">
        <v>72</v>
      </c>
      <c r="H92" s="320">
        <v>2</v>
      </c>
      <c r="I92" s="43">
        <f t="shared" si="19"/>
        <v>3.72</v>
      </c>
      <c r="J92" s="21"/>
      <c r="K92" s="99">
        <f t="shared" si="11"/>
        <v>50</v>
      </c>
      <c r="L92" s="100">
        <f t="shared" si="13"/>
        <v>37</v>
      </c>
      <c r="M92" s="101">
        <f t="shared" si="14"/>
        <v>74</v>
      </c>
      <c r="N92" s="113">
        <f t="shared" si="18"/>
        <v>2</v>
      </c>
      <c r="O92" s="102">
        <f t="shared" si="16"/>
        <v>4</v>
      </c>
    </row>
    <row r="93" spans="1:15" s="1" customFormat="1" ht="15" customHeight="1" x14ac:dyDescent="0.25">
      <c r="A93" s="290">
        <v>10</v>
      </c>
      <c r="B93" s="55">
        <v>60701</v>
      </c>
      <c r="C93" s="14" t="s">
        <v>76</v>
      </c>
      <c r="D93" s="308">
        <v>53</v>
      </c>
      <c r="E93" s="230">
        <v>15.09</v>
      </c>
      <c r="F93" s="230">
        <v>30.19</v>
      </c>
      <c r="G93" s="230">
        <v>43.4</v>
      </c>
      <c r="H93" s="320">
        <v>11.32</v>
      </c>
      <c r="I93" s="43">
        <f t="shared" si="19"/>
        <v>3.5095000000000005</v>
      </c>
      <c r="J93" s="21"/>
      <c r="K93" s="99">
        <f t="shared" si="11"/>
        <v>53</v>
      </c>
      <c r="L93" s="100">
        <f t="shared" si="13"/>
        <v>29.0016</v>
      </c>
      <c r="M93" s="101">
        <f t="shared" si="14"/>
        <v>54.72</v>
      </c>
      <c r="N93" s="113">
        <f t="shared" si="18"/>
        <v>7.9977</v>
      </c>
      <c r="O93" s="102">
        <f t="shared" si="16"/>
        <v>15.09</v>
      </c>
    </row>
    <row r="94" spans="1:15" s="1" customFormat="1" ht="15" customHeight="1" x14ac:dyDescent="0.25">
      <c r="A94" s="290">
        <v>11</v>
      </c>
      <c r="B94" s="48">
        <v>60850</v>
      </c>
      <c r="C94" s="19" t="s">
        <v>77</v>
      </c>
      <c r="D94" s="308">
        <v>90</v>
      </c>
      <c r="E94" s="230">
        <v>1.1100000000000001</v>
      </c>
      <c r="F94" s="230">
        <v>25.56</v>
      </c>
      <c r="G94" s="230">
        <v>53.33</v>
      </c>
      <c r="H94" s="320">
        <v>20</v>
      </c>
      <c r="I94" s="44">
        <f t="shared" si="19"/>
        <v>3.9221999999999997</v>
      </c>
      <c r="J94" s="21"/>
      <c r="K94" s="99">
        <f t="shared" si="11"/>
        <v>90</v>
      </c>
      <c r="L94" s="100">
        <f t="shared" si="13"/>
        <v>65.997</v>
      </c>
      <c r="M94" s="101">
        <f t="shared" si="14"/>
        <v>73.33</v>
      </c>
      <c r="N94" s="100">
        <f t="shared" si="18"/>
        <v>0.99900000000000011</v>
      </c>
      <c r="O94" s="102">
        <f t="shared" si="16"/>
        <v>1.1100000000000001</v>
      </c>
    </row>
    <row r="95" spans="1:15" s="1" customFormat="1" ht="15" customHeight="1" x14ac:dyDescent="0.25">
      <c r="A95" s="290">
        <v>12</v>
      </c>
      <c r="B95" s="48">
        <v>60910</v>
      </c>
      <c r="C95" s="19" t="s">
        <v>78</v>
      </c>
      <c r="D95" s="308">
        <v>80</v>
      </c>
      <c r="E95" s="230"/>
      <c r="F95" s="230">
        <v>25</v>
      </c>
      <c r="G95" s="230">
        <v>61.25</v>
      </c>
      <c r="H95" s="320">
        <v>13.75</v>
      </c>
      <c r="I95" s="43">
        <f t="shared" si="19"/>
        <v>3.8875000000000002</v>
      </c>
      <c r="J95" s="21"/>
      <c r="K95" s="99">
        <f t="shared" si="11"/>
        <v>80</v>
      </c>
      <c r="L95" s="100">
        <f t="shared" si="13"/>
        <v>60</v>
      </c>
      <c r="M95" s="101">
        <f t="shared" si="14"/>
        <v>75</v>
      </c>
      <c r="N95" s="100">
        <f t="shared" si="18"/>
        <v>0</v>
      </c>
      <c r="O95" s="102">
        <f t="shared" si="16"/>
        <v>0</v>
      </c>
    </row>
    <row r="96" spans="1:15" s="1" customFormat="1" ht="15" customHeight="1" x14ac:dyDescent="0.25">
      <c r="A96" s="290">
        <v>13</v>
      </c>
      <c r="B96" s="48">
        <v>60980</v>
      </c>
      <c r="C96" s="19" t="s">
        <v>79</v>
      </c>
      <c r="D96" s="308">
        <v>72</v>
      </c>
      <c r="E96" s="146"/>
      <c r="F96" s="146">
        <v>33.33</v>
      </c>
      <c r="G96" s="146">
        <v>55.56</v>
      </c>
      <c r="H96" s="146">
        <v>11.11</v>
      </c>
      <c r="I96" s="43">
        <f t="shared" si="19"/>
        <v>3.7778000000000005</v>
      </c>
      <c r="J96" s="21"/>
      <c r="K96" s="99">
        <f t="shared" si="11"/>
        <v>72</v>
      </c>
      <c r="L96" s="100">
        <f t="shared" si="13"/>
        <v>48.002399999999994</v>
      </c>
      <c r="M96" s="101">
        <f t="shared" si="14"/>
        <v>66.67</v>
      </c>
      <c r="N96" s="100">
        <f t="shared" si="18"/>
        <v>0</v>
      </c>
      <c r="O96" s="102">
        <f t="shared" si="16"/>
        <v>0</v>
      </c>
    </row>
    <row r="97" spans="1:15" s="1" customFormat="1" ht="15" customHeight="1" x14ac:dyDescent="0.25">
      <c r="A97" s="290">
        <v>14</v>
      </c>
      <c r="B97" s="48">
        <v>61080</v>
      </c>
      <c r="C97" s="19" t="s">
        <v>80</v>
      </c>
      <c r="D97" s="308">
        <v>100</v>
      </c>
      <c r="E97" s="230">
        <v>6</v>
      </c>
      <c r="F97" s="230">
        <v>17</v>
      </c>
      <c r="G97" s="230">
        <v>65</v>
      </c>
      <c r="H97" s="230">
        <v>12</v>
      </c>
      <c r="I97" s="43">
        <f t="shared" si="19"/>
        <v>3.83</v>
      </c>
      <c r="J97" s="21"/>
      <c r="K97" s="99">
        <f t="shared" si="11"/>
        <v>100</v>
      </c>
      <c r="L97" s="100">
        <f t="shared" si="13"/>
        <v>77</v>
      </c>
      <c r="M97" s="101">
        <f t="shared" si="14"/>
        <v>77</v>
      </c>
      <c r="N97" s="100">
        <f t="shared" si="18"/>
        <v>6</v>
      </c>
      <c r="O97" s="102">
        <f t="shared" si="16"/>
        <v>6</v>
      </c>
    </row>
    <row r="98" spans="1:15" s="1" customFormat="1" ht="15" customHeight="1" x14ac:dyDescent="0.25">
      <c r="A98" s="290">
        <v>15</v>
      </c>
      <c r="B98" s="48">
        <v>61150</v>
      </c>
      <c r="C98" s="19" t="s">
        <v>81</v>
      </c>
      <c r="D98" s="308">
        <v>81</v>
      </c>
      <c r="E98" s="232"/>
      <c r="F98" s="232">
        <v>29.63</v>
      </c>
      <c r="G98" s="232">
        <v>65.430000000000007</v>
      </c>
      <c r="H98" s="232">
        <v>4.9400000000000004</v>
      </c>
      <c r="I98" s="43">
        <f t="shared" si="19"/>
        <v>3.7530999999999999</v>
      </c>
      <c r="J98" s="21"/>
      <c r="K98" s="99">
        <f t="shared" si="11"/>
        <v>81</v>
      </c>
      <c r="L98" s="100">
        <f t="shared" si="13"/>
        <v>56.999700000000004</v>
      </c>
      <c r="M98" s="101">
        <f t="shared" si="14"/>
        <v>70.37</v>
      </c>
      <c r="N98" s="100">
        <f t="shared" si="18"/>
        <v>0</v>
      </c>
      <c r="O98" s="102">
        <f t="shared" si="16"/>
        <v>0</v>
      </c>
    </row>
    <row r="99" spans="1:15" s="1" customFormat="1" ht="15" customHeight="1" x14ac:dyDescent="0.25">
      <c r="A99" s="290">
        <v>16</v>
      </c>
      <c r="B99" s="48">
        <v>61210</v>
      </c>
      <c r="C99" s="19" t="s">
        <v>82</v>
      </c>
      <c r="D99" s="308">
        <v>51</v>
      </c>
      <c r="E99" s="146">
        <v>3.92</v>
      </c>
      <c r="F99" s="146">
        <v>25.49</v>
      </c>
      <c r="G99" s="146">
        <v>64.709999999999994</v>
      </c>
      <c r="H99" s="146">
        <v>5.88</v>
      </c>
      <c r="I99" s="43">
        <f t="shared" si="19"/>
        <v>3.7254999999999994</v>
      </c>
      <c r="J99" s="21"/>
      <c r="K99" s="99">
        <f t="shared" si="11"/>
        <v>51</v>
      </c>
      <c r="L99" s="100">
        <f t="shared" si="13"/>
        <v>36.000899999999994</v>
      </c>
      <c r="M99" s="101">
        <f t="shared" si="14"/>
        <v>70.589999999999989</v>
      </c>
      <c r="N99" s="100">
        <f t="shared" si="18"/>
        <v>1.9991999999999999</v>
      </c>
      <c r="O99" s="102">
        <f t="shared" si="16"/>
        <v>3.92</v>
      </c>
    </row>
    <row r="100" spans="1:15" s="1" customFormat="1" ht="15" customHeight="1" x14ac:dyDescent="0.25">
      <c r="A100" s="290">
        <v>17</v>
      </c>
      <c r="B100" s="48">
        <v>61290</v>
      </c>
      <c r="C100" s="19" t="s">
        <v>83</v>
      </c>
      <c r="D100" s="308">
        <v>72</v>
      </c>
      <c r="E100" s="146">
        <v>6.94</v>
      </c>
      <c r="F100" s="146">
        <v>20.83</v>
      </c>
      <c r="G100" s="146">
        <v>66.67</v>
      </c>
      <c r="H100" s="146">
        <v>5.56</v>
      </c>
      <c r="I100" s="43">
        <f t="shared" si="19"/>
        <v>3.7085000000000004</v>
      </c>
      <c r="J100" s="21"/>
      <c r="K100" s="99">
        <f t="shared" si="11"/>
        <v>72</v>
      </c>
      <c r="L100" s="100">
        <f t="shared" si="13"/>
        <v>52.005600000000001</v>
      </c>
      <c r="M100" s="101">
        <f t="shared" si="14"/>
        <v>72.23</v>
      </c>
      <c r="N100" s="100">
        <f t="shared" si="18"/>
        <v>4.9968000000000004</v>
      </c>
      <c r="O100" s="102">
        <f t="shared" si="16"/>
        <v>6.94</v>
      </c>
    </row>
    <row r="101" spans="1:15" s="1" customFormat="1" ht="15" customHeight="1" x14ac:dyDescent="0.25">
      <c r="A101" s="290">
        <v>18</v>
      </c>
      <c r="B101" s="48">
        <v>61340</v>
      </c>
      <c r="C101" s="19" t="s">
        <v>84</v>
      </c>
      <c r="D101" s="308">
        <v>100</v>
      </c>
      <c r="E101" s="146">
        <v>4</v>
      </c>
      <c r="F101" s="146">
        <v>25</v>
      </c>
      <c r="G101" s="146">
        <v>68</v>
      </c>
      <c r="H101" s="146">
        <v>3</v>
      </c>
      <c r="I101" s="43">
        <f t="shared" si="19"/>
        <v>3.7</v>
      </c>
      <c r="J101" s="21"/>
      <c r="K101" s="99">
        <f t="shared" si="11"/>
        <v>100</v>
      </c>
      <c r="L101" s="100">
        <f t="shared" si="13"/>
        <v>71</v>
      </c>
      <c r="M101" s="101">
        <f t="shared" si="14"/>
        <v>71</v>
      </c>
      <c r="N101" s="113">
        <f t="shared" si="18"/>
        <v>4</v>
      </c>
      <c r="O101" s="102">
        <f t="shared" si="16"/>
        <v>4</v>
      </c>
    </row>
    <row r="102" spans="1:15" s="1" customFormat="1" ht="15" customHeight="1" x14ac:dyDescent="0.25">
      <c r="A102" s="289">
        <v>19</v>
      </c>
      <c r="B102" s="48">
        <v>61390</v>
      </c>
      <c r="C102" s="19" t="s">
        <v>85</v>
      </c>
      <c r="D102" s="308">
        <v>85</v>
      </c>
      <c r="E102" s="146">
        <v>2.35</v>
      </c>
      <c r="F102" s="146">
        <v>24.71</v>
      </c>
      <c r="G102" s="146">
        <v>57.65</v>
      </c>
      <c r="H102" s="146">
        <v>15.29</v>
      </c>
      <c r="I102" s="43">
        <f t="shared" si="19"/>
        <v>3.8588</v>
      </c>
      <c r="J102" s="21"/>
      <c r="K102" s="99">
        <f t="shared" si="11"/>
        <v>85</v>
      </c>
      <c r="L102" s="100">
        <f t="shared" si="13"/>
        <v>61.998999999999995</v>
      </c>
      <c r="M102" s="101">
        <f t="shared" si="14"/>
        <v>72.94</v>
      </c>
      <c r="N102" s="113">
        <f t="shared" si="18"/>
        <v>1.9975000000000001</v>
      </c>
      <c r="O102" s="102">
        <f t="shared" si="16"/>
        <v>2.35</v>
      </c>
    </row>
    <row r="103" spans="1:15" s="1" customFormat="1" ht="15" customHeight="1" x14ac:dyDescent="0.25">
      <c r="A103" s="289">
        <v>20</v>
      </c>
      <c r="B103" s="48">
        <v>61410</v>
      </c>
      <c r="C103" s="19" t="s">
        <v>86</v>
      </c>
      <c r="D103" s="308">
        <v>97</v>
      </c>
      <c r="E103" s="232">
        <v>3.09</v>
      </c>
      <c r="F103" s="232">
        <v>27.84</v>
      </c>
      <c r="G103" s="232">
        <v>60.82</v>
      </c>
      <c r="H103" s="146">
        <v>8.25</v>
      </c>
      <c r="I103" s="43">
        <f t="shared" si="19"/>
        <v>3.7423000000000002</v>
      </c>
      <c r="J103" s="21"/>
      <c r="K103" s="99">
        <f t="shared" si="11"/>
        <v>97</v>
      </c>
      <c r="L103" s="100">
        <f t="shared" si="13"/>
        <v>66.997899999999987</v>
      </c>
      <c r="M103" s="101">
        <f t="shared" si="14"/>
        <v>69.069999999999993</v>
      </c>
      <c r="N103" s="100">
        <f t="shared" si="18"/>
        <v>2.9972999999999996</v>
      </c>
      <c r="O103" s="102">
        <f t="shared" si="16"/>
        <v>3.09</v>
      </c>
    </row>
    <row r="104" spans="1:15" s="1" customFormat="1" ht="15" customHeight="1" x14ac:dyDescent="0.25">
      <c r="A104" s="290">
        <v>21</v>
      </c>
      <c r="B104" s="48">
        <v>61430</v>
      </c>
      <c r="C104" s="19" t="s">
        <v>114</v>
      </c>
      <c r="D104" s="308">
        <v>222</v>
      </c>
      <c r="E104" s="146">
        <v>1.35</v>
      </c>
      <c r="F104" s="146">
        <v>13.51</v>
      </c>
      <c r="G104" s="146">
        <v>71.17</v>
      </c>
      <c r="H104" s="146">
        <v>13.96</v>
      </c>
      <c r="I104" s="43">
        <f t="shared" si="19"/>
        <v>3.9771000000000005</v>
      </c>
      <c r="J104" s="21"/>
      <c r="K104" s="99">
        <f t="shared" si="11"/>
        <v>222</v>
      </c>
      <c r="L104" s="100">
        <f t="shared" si="13"/>
        <v>188.98860000000002</v>
      </c>
      <c r="M104" s="101">
        <f t="shared" si="14"/>
        <v>85.13</v>
      </c>
      <c r="N104" s="100">
        <f t="shared" si="18"/>
        <v>2.9970000000000003</v>
      </c>
      <c r="O104" s="102">
        <f t="shared" si="16"/>
        <v>1.35</v>
      </c>
    </row>
    <row r="105" spans="1:15" s="1" customFormat="1" ht="15" customHeight="1" x14ac:dyDescent="0.25">
      <c r="A105" s="290">
        <v>22</v>
      </c>
      <c r="B105" s="48">
        <v>61440</v>
      </c>
      <c r="C105" s="19" t="s">
        <v>87</v>
      </c>
      <c r="D105" s="308">
        <v>143</v>
      </c>
      <c r="E105" s="232">
        <v>0.7</v>
      </c>
      <c r="F105" s="232">
        <v>20.98</v>
      </c>
      <c r="G105" s="232">
        <v>65.03</v>
      </c>
      <c r="H105" s="232">
        <v>13.29</v>
      </c>
      <c r="I105" s="43">
        <f t="shared" si="19"/>
        <v>3.9091000000000005</v>
      </c>
      <c r="J105" s="21"/>
      <c r="K105" s="99">
        <f t="shared" si="11"/>
        <v>143</v>
      </c>
      <c r="L105" s="100">
        <f t="shared" si="13"/>
        <v>111.99759999999998</v>
      </c>
      <c r="M105" s="101">
        <f t="shared" si="14"/>
        <v>78.319999999999993</v>
      </c>
      <c r="N105" s="100">
        <f t="shared" si="18"/>
        <v>1.0009999999999999</v>
      </c>
      <c r="O105" s="102">
        <f t="shared" si="16"/>
        <v>0.7</v>
      </c>
    </row>
    <row r="106" spans="1:15" s="1" customFormat="1" ht="15" customHeight="1" x14ac:dyDescent="0.25">
      <c r="A106" s="290">
        <v>23</v>
      </c>
      <c r="B106" s="48">
        <v>61450</v>
      </c>
      <c r="C106" s="19" t="s">
        <v>115</v>
      </c>
      <c r="D106" s="308">
        <v>108</v>
      </c>
      <c r="E106" s="146">
        <v>0.93</v>
      </c>
      <c r="F106" s="146">
        <v>18.510000000000002</v>
      </c>
      <c r="G106" s="146">
        <v>54.63</v>
      </c>
      <c r="H106" s="146">
        <v>25.93</v>
      </c>
      <c r="I106" s="43">
        <f t="shared" si="19"/>
        <v>4.055600000000001</v>
      </c>
      <c r="J106" s="21"/>
      <c r="K106" s="99">
        <f t="shared" si="11"/>
        <v>108</v>
      </c>
      <c r="L106" s="100">
        <f t="shared" si="13"/>
        <v>87.004799999999989</v>
      </c>
      <c r="M106" s="101">
        <f t="shared" si="14"/>
        <v>80.56</v>
      </c>
      <c r="N106" s="100">
        <f t="shared" si="18"/>
        <v>1.0044000000000002</v>
      </c>
      <c r="O106" s="102">
        <f t="shared" si="16"/>
        <v>0.93</v>
      </c>
    </row>
    <row r="107" spans="1:15" s="1" customFormat="1" ht="15" customHeight="1" x14ac:dyDescent="0.25">
      <c r="A107" s="290">
        <v>24</v>
      </c>
      <c r="B107" s="48">
        <v>61470</v>
      </c>
      <c r="C107" s="19" t="s">
        <v>88</v>
      </c>
      <c r="D107" s="308">
        <v>75</v>
      </c>
      <c r="E107" s="146">
        <v>2.67</v>
      </c>
      <c r="F107" s="146">
        <v>9.33</v>
      </c>
      <c r="G107" s="146">
        <v>74.67</v>
      </c>
      <c r="H107" s="146">
        <v>13.33</v>
      </c>
      <c r="I107" s="43">
        <f t="shared" si="19"/>
        <v>3.9865999999999997</v>
      </c>
      <c r="J107" s="21"/>
      <c r="K107" s="99">
        <f t="shared" si="11"/>
        <v>75</v>
      </c>
      <c r="L107" s="100">
        <f t="shared" si="13"/>
        <v>66</v>
      </c>
      <c r="M107" s="101">
        <f t="shared" si="14"/>
        <v>88</v>
      </c>
      <c r="N107" s="100">
        <f t="shared" si="18"/>
        <v>2.0024999999999999</v>
      </c>
      <c r="O107" s="102">
        <f t="shared" si="16"/>
        <v>2.67</v>
      </c>
    </row>
    <row r="108" spans="1:15" s="1" customFormat="1" ht="15" customHeight="1" x14ac:dyDescent="0.25">
      <c r="A108" s="290">
        <v>25</v>
      </c>
      <c r="B108" s="48">
        <v>61490</v>
      </c>
      <c r="C108" s="19" t="s">
        <v>116</v>
      </c>
      <c r="D108" s="308">
        <v>177</v>
      </c>
      <c r="E108" s="146"/>
      <c r="F108" s="146">
        <v>3.39</v>
      </c>
      <c r="G108" s="146">
        <v>76.27</v>
      </c>
      <c r="H108" s="146">
        <v>20.34</v>
      </c>
      <c r="I108" s="43">
        <f t="shared" si="19"/>
        <v>4.1695000000000002</v>
      </c>
      <c r="J108" s="21"/>
      <c r="K108" s="99">
        <f t="shared" si="11"/>
        <v>177</v>
      </c>
      <c r="L108" s="100">
        <f t="shared" si="13"/>
        <v>170.99970000000002</v>
      </c>
      <c r="M108" s="101">
        <f t="shared" si="14"/>
        <v>96.61</v>
      </c>
      <c r="N108" s="100">
        <f t="shared" si="18"/>
        <v>0</v>
      </c>
      <c r="O108" s="102">
        <f t="shared" si="16"/>
        <v>0</v>
      </c>
    </row>
    <row r="109" spans="1:15" s="1" customFormat="1" ht="15" customHeight="1" x14ac:dyDescent="0.25">
      <c r="A109" s="290">
        <v>26</v>
      </c>
      <c r="B109" s="48">
        <v>61500</v>
      </c>
      <c r="C109" s="19" t="s">
        <v>117</v>
      </c>
      <c r="D109" s="308">
        <v>201</v>
      </c>
      <c r="E109" s="232">
        <v>1.49</v>
      </c>
      <c r="F109" s="232">
        <v>19.899999999999999</v>
      </c>
      <c r="G109" s="232">
        <v>60.7</v>
      </c>
      <c r="H109" s="320">
        <v>17.91</v>
      </c>
      <c r="I109" s="43">
        <f t="shared" si="19"/>
        <v>3.9503000000000004</v>
      </c>
      <c r="J109" s="21"/>
      <c r="K109" s="99">
        <f t="shared" si="11"/>
        <v>201</v>
      </c>
      <c r="L109" s="100">
        <f t="shared" si="13"/>
        <v>158.0061</v>
      </c>
      <c r="M109" s="101">
        <f t="shared" si="14"/>
        <v>78.61</v>
      </c>
      <c r="N109" s="100">
        <f t="shared" si="18"/>
        <v>2.9948999999999999</v>
      </c>
      <c r="O109" s="102">
        <f t="shared" si="16"/>
        <v>1.49</v>
      </c>
    </row>
    <row r="110" spans="1:15" s="1" customFormat="1" ht="15" customHeight="1" x14ac:dyDescent="0.25">
      <c r="A110" s="290">
        <v>27</v>
      </c>
      <c r="B110" s="48">
        <v>61510</v>
      </c>
      <c r="C110" s="19" t="s">
        <v>89</v>
      </c>
      <c r="D110" s="308">
        <v>175</v>
      </c>
      <c r="E110" s="232"/>
      <c r="F110" s="232">
        <v>9.7100000000000009</v>
      </c>
      <c r="G110" s="232">
        <v>67.430000000000007</v>
      </c>
      <c r="H110" s="232">
        <v>22.86</v>
      </c>
      <c r="I110" s="43">
        <f t="shared" si="19"/>
        <v>4.1315</v>
      </c>
      <c r="J110" s="21"/>
      <c r="K110" s="99">
        <f t="shared" si="11"/>
        <v>175</v>
      </c>
      <c r="L110" s="100">
        <f t="shared" si="13"/>
        <v>158.00750000000002</v>
      </c>
      <c r="M110" s="101">
        <f t="shared" si="14"/>
        <v>90.29</v>
      </c>
      <c r="N110" s="100">
        <f t="shared" si="18"/>
        <v>0</v>
      </c>
      <c r="O110" s="102">
        <f t="shared" si="16"/>
        <v>0</v>
      </c>
    </row>
    <row r="111" spans="1:15" s="1" customFormat="1" ht="15" customHeight="1" x14ac:dyDescent="0.25">
      <c r="A111" s="290">
        <v>28</v>
      </c>
      <c r="B111" s="48">
        <v>61520</v>
      </c>
      <c r="C111" s="19" t="s">
        <v>118</v>
      </c>
      <c r="D111" s="308">
        <v>130</v>
      </c>
      <c r="E111" s="232">
        <v>1.54</v>
      </c>
      <c r="F111" s="232">
        <v>13.84</v>
      </c>
      <c r="G111" s="232">
        <v>54.62</v>
      </c>
      <c r="H111" s="320">
        <v>30</v>
      </c>
      <c r="I111" s="66">
        <f t="shared" si="19"/>
        <v>4.1307999999999998</v>
      </c>
      <c r="J111" s="21"/>
      <c r="K111" s="99">
        <f t="shared" si="11"/>
        <v>130</v>
      </c>
      <c r="L111" s="100">
        <f t="shared" si="13"/>
        <v>110.006</v>
      </c>
      <c r="M111" s="101">
        <f t="shared" si="14"/>
        <v>84.62</v>
      </c>
      <c r="N111" s="100">
        <f t="shared" si="18"/>
        <v>2.0020000000000002</v>
      </c>
      <c r="O111" s="102">
        <f t="shared" si="16"/>
        <v>1.54</v>
      </c>
    </row>
    <row r="112" spans="1:15" s="1" customFormat="1" ht="15" customHeight="1" x14ac:dyDescent="0.25">
      <c r="A112" s="361">
        <v>29</v>
      </c>
      <c r="B112" s="50">
        <v>61540</v>
      </c>
      <c r="C112" s="22" t="s">
        <v>119</v>
      </c>
      <c r="D112" s="309"/>
      <c r="E112" s="355"/>
      <c r="F112" s="355"/>
      <c r="G112" s="355"/>
      <c r="H112" s="321"/>
      <c r="I112" s="46"/>
      <c r="J112" s="21"/>
      <c r="K112" s="99"/>
      <c r="L112" s="100"/>
      <c r="M112" s="101"/>
      <c r="N112" s="100"/>
      <c r="O112" s="102"/>
    </row>
    <row r="113" spans="1:15" s="1" customFormat="1" ht="15" customHeight="1" x14ac:dyDescent="0.25">
      <c r="A113" s="314">
        <v>30</v>
      </c>
      <c r="B113" s="48">
        <v>61560</v>
      </c>
      <c r="C113" s="19" t="s">
        <v>121</v>
      </c>
      <c r="D113" s="362"/>
      <c r="E113" s="363"/>
      <c r="F113" s="363"/>
      <c r="G113" s="363"/>
      <c r="H113" s="364"/>
      <c r="I113" s="43"/>
      <c r="J113" s="21"/>
      <c r="K113" s="99"/>
      <c r="L113" s="100"/>
      <c r="M113" s="101"/>
      <c r="N113" s="100"/>
      <c r="O113" s="102"/>
    </row>
    <row r="114" spans="1:15" s="1" customFormat="1" ht="15" customHeight="1" thickBot="1" x14ac:dyDescent="0.3">
      <c r="A114" s="291">
        <v>31</v>
      </c>
      <c r="B114" s="54">
        <v>61570</v>
      </c>
      <c r="C114" s="356" t="s">
        <v>123</v>
      </c>
      <c r="D114" s="357"/>
      <c r="E114" s="358"/>
      <c r="F114" s="358"/>
      <c r="G114" s="358"/>
      <c r="H114" s="359"/>
      <c r="I114" s="360"/>
      <c r="J114" s="21"/>
      <c r="K114" s="99"/>
      <c r="L114" s="100"/>
      <c r="M114" s="101"/>
      <c r="N114" s="100"/>
      <c r="O114" s="102"/>
    </row>
    <row r="115" spans="1:15" s="1" customFormat="1" ht="15" customHeight="1" thickBot="1" x14ac:dyDescent="0.3">
      <c r="A115" s="35"/>
      <c r="B115" s="51"/>
      <c r="C115" s="37" t="s">
        <v>107</v>
      </c>
      <c r="D115" s="77">
        <f>SUM(D116:D124)</f>
        <v>697</v>
      </c>
      <c r="E115" s="38">
        <v>2.8844444444444446</v>
      </c>
      <c r="F115" s="38">
        <v>21.066666666666666</v>
      </c>
      <c r="G115" s="38">
        <v>60.662222222222226</v>
      </c>
      <c r="H115" s="38">
        <v>15.385555555555552</v>
      </c>
      <c r="I115" s="39">
        <f>AVERAGE(I116:I124)</f>
        <v>3.9009374999999999</v>
      </c>
      <c r="J115" s="21"/>
      <c r="K115" s="400">
        <f t="shared" si="11"/>
        <v>697</v>
      </c>
      <c r="L115" s="401">
        <f>SUM(L116:L124)</f>
        <v>543.99090000000001</v>
      </c>
      <c r="M115" s="408">
        <f t="shared" si="14"/>
        <v>76.047777777777782</v>
      </c>
      <c r="N115" s="401">
        <f>SUM(N116:N124)</f>
        <v>17.010400000000001</v>
      </c>
      <c r="O115" s="407">
        <f t="shared" si="16"/>
        <v>2.8844444444444446</v>
      </c>
    </row>
    <row r="116" spans="1:15" s="1" customFormat="1" ht="15" customHeight="1" x14ac:dyDescent="0.25">
      <c r="A116" s="315">
        <v>1</v>
      </c>
      <c r="B116" s="53">
        <v>70020</v>
      </c>
      <c r="C116" s="14" t="s">
        <v>90</v>
      </c>
      <c r="D116" s="317">
        <v>92</v>
      </c>
      <c r="E116" s="138">
        <v>1.0900000000000001</v>
      </c>
      <c r="F116" s="138">
        <v>6.52</v>
      </c>
      <c r="G116" s="138">
        <v>55.43</v>
      </c>
      <c r="H116" s="138">
        <v>36.96</v>
      </c>
      <c r="I116" s="44">
        <f t="shared" si="12"/>
        <v>4.2825999999999995</v>
      </c>
      <c r="J116" s="21"/>
      <c r="K116" s="95">
        <f t="shared" si="11"/>
        <v>92</v>
      </c>
      <c r="L116" s="96">
        <f t="shared" ref="L116:L118" si="20">M116*K116/100</f>
        <v>84.998799999999989</v>
      </c>
      <c r="M116" s="366">
        <f t="shared" si="14"/>
        <v>92.39</v>
      </c>
      <c r="N116" s="96">
        <f t="shared" ref="N116:N123" si="21">O116*K116/100</f>
        <v>1.0027999999999999</v>
      </c>
      <c r="O116" s="98">
        <f t="shared" si="16"/>
        <v>1.0900000000000001</v>
      </c>
    </row>
    <row r="117" spans="1:15" s="1" customFormat="1" ht="15" customHeight="1" x14ac:dyDescent="0.25">
      <c r="A117" s="315">
        <v>2</v>
      </c>
      <c r="B117" s="311">
        <v>70110</v>
      </c>
      <c r="C117" s="310" t="s">
        <v>93</v>
      </c>
      <c r="D117" s="318">
        <v>77</v>
      </c>
      <c r="E117" s="138"/>
      <c r="F117" s="138">
        <v>16.88</v>
      </c>
      <c r="G117" s="138">
        <v>71.430000000000007</v>
      </c>
      <c r="H117" s="138">
        <v>11.69</v>
      </c>
      <c r="I117" s="44">
        <f t="shared" si="12"/>
        <v>3.9481000000000002</v>
      </c>
      <c r="J117" s="21"/>
      <c r="K117" s="95">
        <f t="shared" ref="K117" si="22">D117</f>
        <v>77</v>
      </c>
      <c r="L117" s="96">
        <f t="shared" si="20"/>
        <v>64.002400000000009</v>
      </c>
      <c r="M117" s="97">
        <f t="shared" ref="M117" si="23">G117+H117</f>
        <v>83.12</v>
      </c>
      <c r="N117" s="96">
        <f t="shared" ref="N117" si="24">O117*K117/100</f>
        <v>0</v>
      </c>
      <c r="O117" s="98">
        <f t="shared" ref="O117" si="25">E117</f>
        <v>0</v>
      </c>
    </row>
    <row r="118" spans="1:15" s="1" customFormat="1" ht="15" customHeight="1" x14ac:dyDescent="0.25">
      <c r="A118" s="315">
        <v>3</v>
      </c>
      <c r="B118" s="48">
        <v>70021</v>
      </c>
      <c r="C118" s="19" t="s">
        <v>91</v>
      </c>
      <c r="D118" s="318">
        <v>98</v>
      </c>
      <c r="E118" s="146"/>
      <c r="F118" s="146">
        <v>35.71</v>
      </c>
      <c r="G118" s="146">
        <v>53.06</v>
      </c>
      <c r="H118" s="146">
        <v>11.22</v>
      </c>
      <c r="I118" s="43">
        <f t="shared" si="12"/>
        <v>3.7547000000000001</v>
      </c>
      <c r="J118" s="21"/>
      <c r="K118" s="99">
        <f t="shared" si="11"/>
        <v>98</v>
      </c>
      <c r="L118" s="100">
        <f t="shared" si="20"/>
        <v>62.994400000000006</v>
      </c>
      <c r="M118" s="101">
        <f t="shared" si="14"/>
        <v>64.28</v>
      </c>
      <c r="N118" s="100">
        <f t="shared" si="21"/>
        <v>0</v>
      </c>
      <c r="O118" s="102">
        <f t="shared" si="16"/>
        <v>0</v>
      </c>
    </row>
    <row r="119" spans="1:15" s="1" customFormat="1" ht="15" customHeight="1" x14ac:dyDescent="0.25">
      <c r="A119" s="315">
        <v>4</v>
      </c>
      <c r="B119" s="48">
        <v>70040</v>
      </c>
      <c r="C119" s="19" t="s">
        <v>92</v>
      </c>
      <c r="D119" s="318">
        <v>46</v>
      </c>
      <c r="E119" s="232"/>
      <c r="F119" s="232">
        <v>32.61</v>
      </c>
      <c r="G119" s="232">
        <v>63.04</v>
      </c>
      <c r="H119" s="232">
        <v>4.3499999999999996</v>
      </c>
      <c r="I119" s="43">
        <f t="shared" si="12"/>
        <v>3.7174</v>
      </c>
      <c r="J119" s="21"/>
      <c r="K119" s="99">
        <f t="shared" si="11"/>
        <v>46</v>
      </c>
      <c r="L119" s="100">
        <f t="shared" si="13"/>
        <v>30.999400000000001</v>
      </c>
      <c r="M119" s="101">
        <f t="shared" si="14"/>
        <v>67.39</v>
      </c>
      <c r="N119" s="100">
        <f t="shared" si="21"/>
        <v>0</v>
      </c>
      <c r="O119" s="102">
        <f t="shared" si="16"/>
        <v>0</v>
      </c>
    </row>
    <row r="120" spans="1:15" s="1" customFormat="1" ht="15" customHeight="1" x14ac:dyDescent="0.25">
      <c r="A120" s="315">
        <v>5</v>
      </c>
      <c r="B120" s="48">
        <v>70100</v>
      </c>
      <c r="C120" s="19" t="s">
        <v>108</v>
      </c>
      <c r="D120" s="318">
        <v>107</v>
      </c>
      <c r="E120" s="146"/>
      <c r="F120" s="146">
        <v>3.74</v>
      </c>
      <c r="G120" s="146">
        <v>57.94</v>
      </c>
      <c r="H120" s="146">
        <v>38.32</v>
      </c>
      <c r="I120" s="43">
        <f t="shared" si="12"/>
        <v>4.3457999999999997</v>
      </c>
      <c r="J120" s="21"/>
      <c r="K120" s="99">
        <f t="shared" si="11"/>
        <v>107</v>
      </c>
      <c r="L120" s="100">
        <f t="shared" si="13"/>
        <v>102.9982</v>
      </c>
      <c r="M120" s="101">
        <f t="shared" si="14"/>
        <v>96.259999999999991</v>
      </c>
      <c r="N120" s="100">
        <f t="shared" si="21"/>
        <v>0</v>
      </c>
      <c r="O120" s="102">
        <f t="shared" si="16"/>
        <v>0</v>
      </c>
    </row>
    <row r="121" spans="1:15" s="1" customFormat="1" ht="15" customHeight="1" x14ac:dyDescent="0.25">
      <c r="A121" s="315">
        <v>6</v>
      </c>
      <c r="B121" s="48">
        <v>70270</v>
      </c>
      <c r="C121" s="19" t="s">
        <v>94</v>
      </c>
      <c r="D121" s="318">
        <v>78</v>
      </c>
      <c r="E121" s="146">
        <v>3.85</v>
      </c>
      <c r="F121" s="146">
        <v>20.51</v>
      </c>
      <c r="G121" s="146">
        <v>57.69</v>
      </c>
      <c r="H121" s="146">
        <v>17.95</v>
      </c>
      <c r="I121" s="43">
        <f t="shared" si="12"/>
        <v>3.8974000000000002</v>
      </c>
      <c r="J121" s="21"/>
      <c r="K121" s="99">
        <f t="shared" si="11"/>
        <v>78</v>
      </c>
      <c r="L121" s="100">
        <f t="shared" si="13"/>
        <v>58.999200000000002</v>
      </c>
      <c r="M121" s="101">
        <f t="shared" si="14"/>
        <v>75.64</v>
      </c>
      <c r="N121" s="100">
        <f t="shared" si="21"/>
        <v>3.0030000000000001</v>
      </c>
      <c r="O121" s="102">
        <f t="shared" si="16"/>
        <v>3.85</v>
      </c>
    </row>
    <row r="122" spans="1:15" s="1" customFormat="1" ht="15" customHeight="1" x14ac:dyDescent="0.25">
      <c r="A122" s="315">
        <v>7</v>
      </c>
      <c r="B122" s="313">
        <v>70510</v>
      </c>
      <c r="C122" s="312" t="s">
        <v>95</v>
      </c>
      <c r="D122" s="318">
        <v>48</v>
      </c>
      <c r="E122" s="232">
        <v>10.42</v>
      </c>
      <c r="F122" s="232">
        <v>31.25</v>
      </c>
      <c r="G122" s="232">
        <v>56.25</v>
      </c>
      <c r="H122" s="320">
        <v>2.08</v>
      </c>
      <c r="I122" s="43">
        <f t="shared" si="12"/>
        <v>3.4999000000000002</v>
      </c>
      <c r="J122" s="21"/>
      <c r="K122" s="99">
        <f t="shared" si="11"/>
        <v>48</v>
      </c>
      <c r="L122" s="100">
        <f t="shared" si="13"/>
        <v>27.9984</v>
      </c>
      <c r="M122" s="101">
        <f t="shared" si="14"/>
        <v>58.33</v>
      </c>
      <c r="N122" s="100">
        <f t="shared" si="21"/>
        <v>5.0015999999999998</v>
      </c>
      <c r="O122" s="102">
        <f t="shared" si="16"/>
        <v>10.42</v>
      </c>
    </row>
    <row r="123" spans="1:15" s="1" customFormat="1" ht="15" customHeight="1" x14ac:dyDescent="0.25">
      <c r="A123" s="315">
        <v>8</v>
      </c>
      <c r="B123" s="48">
        <v>10880</v>
      </c>
      <c r="C123" s="19" t="s">
        <v>120</v>
      </c>
      <c r="D123" s="318">
        <v>151</v>
      </c>
      <c r="E123" s="232">
        <v>5.3</v>
      </c>
      <c r="F123" s="232">
        <v>21.19</v>
      </c>
      <c r="G123" s="232">
        <v>65.56</v>
      </c>
      <c r="H123" s="320">
        <v>7.95</v>
      </c>
      <c r="I123" s="43">
        <f t="shared" si="12"/>
        <v>3.7616000000000001</v>
      </c>
      <c r="J123" s="21"/>
      <c r="K123" s="99">
        <f t="shared" si="11"/>
        <v>151</v>
      </c>
      <c r="L123" s="100">
        <f t="shared" si="13"/>
        <v>111.0001</v>
      </c>
      <c r="M123" s="101">
        <f t="shared" si="14"/>
        <v>73.510000000000005</v>
      </c>
      <c r="N123" s="100">
        <f t="shared" si="21"/>
        <v>8.0030000000000001</v>
      </c>
      <c r="O123" s="107">
        <f t="shared" si="16"/>
        <v>5.3</v>
      </c>
    </row>
    <row r="124" spans="1:15" s="1" customFormat="1" ht="15" customHeight="1" thickBot="1" x14ac:dyDescent="0.3">
      <c r="A124" s="316">
        <v>9</v>
      </c>
      <c r="B124" s="52">
        <v>10890</v>
      </c>
      <c r="C124" s="20" t="s">
        <v>122</v>
      </c>
      <c r="D124" s="319"/>
      <c r="E124" s="228"/>
      <c r="F124" s="228"/>
      <c r="G124" s="228"/>
      <c r="H124" s="228"/>
      <c r="I124" s="45"/>
      <c r="J124" s="21"/>
      <c r="K124" s="108"/>
      <c r="L124" s="109"/>
      <c r="M124" s="110"/>
      <c r="N124" s="109"/>
      <c r="O124" s="111"/>
    </row>
    <row r="125" spans="1:15" ht="15" customHeight="1" x14ac:dyDescent="0.25">
      <c r="A125" s="6"/>
      <c r="B125" s="6"/>
      <c r="C125" s="6"/>
      <c r="D125" s="425" t="s">
        <v>98</v>
      </c>
      <c r="E125" s="425"/>
      <c r="F125" s="425"/>
      <c r="G125" s="425"/>
      <c r="H125" s="425"/>
      <c r="I125" s="57">
        <f>AVERAGE(I7,I9:I16,I18:I29,I31:I47,I49:I67,I69:I82,I84:I114,I116:I124)</f>
        <v>3.8691018867924543</v>
      </c>
      <c r="J125" s="4"/>
      <c r="M125" s="112"/>
      <c r="N125" s="112"/>
      <c r="O125" s="112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213" priority="641" stopIfTrue="1">
      <formula>LEN(TRIM(I6))=0</formula>
    </cfRule>
    <cfRule type="cellIs" dxfId="212" priority="642" stopIfTrue="1" operator="equal">
      <formula>$I$125</formula>
    </cfRule>
    <cfRule type="cellIs" dxfId="211" priority="643" stopIfTrue="1" operator="lessThan">
      <formula>3.4999</formula>
    </cfRule>
    <cfRule type="cellIs" dxfId="210" priority="644" stopIfTrue="1" operator="between">
      <formula>3.499</formula>
      <formula>3.504</formula>
    </cfRule>
    <cfRule type="cellIs" dxfId="209" priority="645" stopIfTrue="1" operator="between">
      <formula>$I$125</formula>
      <formula>3.5</formula>
    </cfRule>
    <cfRule type="cellIs" dxfId="208" priority="646" stopIfTrue="1" operator="between">
      <formula>4.5</formula>
      <formula>$I$125</formula>
    </cfRule>
    <cfRule type="cellIs" dxfId="207" priority="647" stopIfTrue="1" operator="greaterThanOrEqual">
      <formula>4.5</formula>
    </cfRule>
  </conditionalFormatting>
  <conditionalFormatting sqref="N7:O124">
    <cfRule type="containsBlanks" dxfId="206" priority="6">
      <formula>LEN(TRIM(N7))=0</formula>
    </cfRule>
    <cfRule type="cellIs" dxfId="205" priority="7" operator="equal">
      <formula>10</formula>
    </cfRule>
    <cfRule type="cellIs" dxfId="204" priority="9" operator="equal">
      <formula>0</formula>
    </cfRule>
    <cfRule type="cellIs" dxfId="203" priority="11" operator="between">
      <formula>0.1</formula>
      <formula>9.99</formula>
    </cfRule>
    <cfRule type="cellIs" dxfId="202" priority="12" operator="greaterThanOrEqual">
      <formula>9.99</formula>
    </cfRule>
  </conditionalFormatting>
  <conditionalFormatting sqref="M7:M20 M117:M124 M22:M115">
    <cfRule type="containsBlanks" dxfId="201" priority="629">
      <formula>LEN(TRIM(M7))=0</formula>
    </cfRule>
    <cfRule type="cellIs" dxfId="200" priority="631" operator="lessThan">
      <formula>50</formula>
    </cfRule>
    <cfRule type="cellIs" dxfId="199" priority="632" operator="between">
      <formula>$M$6</formula>
      <formula>50</formula>
    </cfRule>
    <cfRule type="cellIs" dxfId="198" priority="633" operator="between">
      <formula>90</formula>
      <formula>$M$6</formula>
    </cfRule>
    <cfRule type="cellIs" dxfId="197" priority="634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4"/>
      <c r="L1" s="353" t="s">
        <v>133</v>
      </c>
    </row>
    <row r="2" spans="1:16" ht="18" customHeight="1" x14ac:dyDescent="0.25">
      <c r="A2" s="4"/>
      <c r="B2" s="4"/>
      <c r="C2" s="426" t="s">
        <v>130</v>
      </c>
      <c r="D2" s="426"/>
      <c r="E2" s="67"/>
      <c r="F2" s="67"/>
      <c r="G2" s="67"/>
      <c r="H2" s="67"/>
      <c r="I2" s="26">
        <v>2019</v>
      </c>
      <c r="J2" s="4"/>
      <c r="K2" s="27"/>
      <c r="L2" s="353" t="s">
        <v>135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87"/>
      <c r="L3" s="353" t="s">
        <v>134</v>
      </c>
    </row>
    <row r="4" spans="1:16" ht="18" customHeight="1" thickBot="1" x14ac:dyDescent="0.3">
      <c r="A4" s="419" t="s">
        <v>0</v>
      </c>
      <c r="B4" s="421" t="s">
        <v>1</v>
      </c>
      <c r="C4" s="421" t="s">
        <v>2</v>
      </c>
      <c r="D4" s="427" t="s">
        <v>3</v>
      </c>
      <c r="E4" s="429" t="s">
        <v>132</v>
      </c>
      <c r="F4" s="430"/>
      <c r="G4" s="430"/>
      <c r="H4" s="431"/>
      <c r="I4" s="423" t="s">
        <v>99</v>
      </c>
      <c r="J4" s="4"/>
      <c r="K4" s="18"/>
      <c r="L4" s="353" t="s">
        <v>136</v>
      </c>
    </row>
    <row r="5" spans="1:16" ht="30" customHeight="1" thickBot="1" x14ac:dyDescent="0.3">
      <c r="A5" s="420"/>
      <c r="B5" s="422"/>
      <c r="C5" s="422"/>
      <c r="D5" s="428"/>
      <c r="E5" s="3">
        <v>2</v>
      </c>
      <c r="F5" s="3">
        <v>3</v>
      </c>
      <c r="G5" s="3">
        <v>4</v>
      </c>
      <c r="H5" s="3">
        <v>5</v>
      </c>
      <c r="I5" s="424"/>
      <c r="J5" s="4"/>
      <c r="K5" s="88" t="s">
        <v>125</v>
      </c>
      <c r="L5" s="89" t="s">
        <v>126</v>
      </c>
      <c r="M5" s="89" t="s">
        <v>131</v>
      </c>
      <c r="N5" s="89" t="s">
        <v>128</v>
      </c>
      <c r="O5" s="90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9274</v>
      </c>
      <c r="E6" s="154">
        <v>1.6346728971962614</v>
      </c>
      <c r="F6" s="154">
        <v>23.741781198460686</v>
      </c>
      <c r="G6" s="154">
        <v>60.644727872457388</v>
      </c>
      <c r="H6" s="154">
        <v>13.977509620670702</v>
      </c>
      <c r="I6" s="115">
        <v>3.91</v>
      </c>
      <c r="J6" s="21"/>
      <c r="K6" s="388">
        <f>D6</f>
        <v>9274</v>
      </c>
      <c r="L6" s="389">
        <f>L7+L8+L17+L30+L48+L68+L83+L115</f>
        <v>7170.9960000000001</v>
      </c>
      <c r="M6" s="348">
        <f t="shared" ref="M6:M69" si="0">G6+H6</f>
        <v>74.622237493128097</v>
      </c>
      <c r="N6" s="389">
        <f>N7+N8+N17+N30+N48+N68+N83+N115</f>
        <v>138.9434</v>
      </c>
      <c r="O6" s="395">
        <f t="shared" ref="O6:O69" si="1">E6</f>
        <v>1.6346728971962614</v>
      </c>
      <c r="P6" s="59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260">
        <v>85</v>
      </c>
      <c r="E7" s="269"/>
      <c r="F7" s="259">
        <v>16.470588235294116</v>
      </c>
      <c r="G7" s="259">
        <v>64.705882352941174</v>
      </c>
      <c r="H7" s="269">
        <v>18.823529411764707</v>
      </c>
      <c r="I7" s="152">
        <f>(E7*2+F7*3+G7*4+H7*5)/100</f>
        <v>4.0235294117647058</v>
      </c>
      <c r="J7" s="65"/>
      <c r="K7" s="91">
        <f t="shared" ref="K7" si="2">D7</f>
        <v>85</v>
      </c>
      <c r="L7" s="92">
        <f t="shared" ref="L7" si="3">M7*K7/100</f>
        <v>71</v>
      </c>
      <c r="M7" s="93">
        <f t="shared" ref="M7" si="4">G7+H7</f>
        <v>83.529411764705884</v>
      </c>
      <c r="N7" s="92">
        <f t="shared" ref="N7" si="5">O7*K7/100</f>
        <v>0</v>
      </c>
      <c r="O7" s="94">
        <f t="shared" ref="O7" si="6">E7</f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719</v>
      </c>
      <c r="E8" s="82">
        <v>1.04125</v>
      </c>
      <c r="F8" s="82">
        <v>19.64</v>
      </c>
      <c r="G8" s="82">
        <v>63.41375</v>
      </c>
      <c r="H8" s="82">
        <v>15.9025</v>
      </c>
      <c r="I8" s="41">
        <f>AVERAGE(I9:I16)</f>
        <v>3.9417</v>
      </c>
      <c r="J8" s="21"/>
      <c r="K8" s="400">
        <f t="shared" ref="K8:K70" si="7">D8</f>
        <v>719</v>
      </c>
      <c r="L8" s="401">
        <f>SUM(L9:L16)</f>
        <v>570.99149999999997</v>
      </c>
      <c r="M8" s="408">
        <f t="shared" si="0"/>
        <v>79.316249999999997</v>
      </c>
      <c r="N8" s="401">
        <f>SUM(N9:N16)</f>
        <v>7.9963999999999995</v>
      </c>
      <c r="O8" s="407">
        <f t="shared" si="1"/>
        <v>1.04125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61">
        <v>117</v>
      </c>
      <c r="E9" s="146">
        <v>2.56</v>
      </c>
      <c r="F9" s="146">
        <v>21.37</v>
      </c>
      <c r="G9" s="146">
        <v>52.99</v>
      </c>
      <c r="H9" s="146">
        <v>23.08</v>
      </c>
      <c r="I9" s="43">
        <f t="shared" ref="I9:I10" si="8">(E9*2+F9*3+G9*4+H9*5)/100</f>
        <v>3.9658999999999995</v>
      </c>
      <c r="J9" s="21"/>
      <c r="K9" s="99">
        <f t="shared" ref="K9:K10" si="9">D9</f>
        <v>117</v>
      </c>
      <c r="L9" s="100">
        <f t="shared" ref="L9:L10" si="10">M9*K9/100</f>
        <v>89.001899999999992</v>
      </c>
      <c r="M9" s="101">
        <f t="shared" ref="M9:M10" si="11">G9+H9</f>
        <v>76.069999999999993</v>
      </c>
      <c r="N9" s="100">
        <f t="shared" ref="N9:N10" si="12">O9*K9/100</f>
        <v>2.9951999999999996</v>
      </c>
      <c r="O9" s="102">
        <f t="shared" ref="O9:O10" si="13">E9</f>
        <v>2.56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61">
        <v>125</v>
      </c>
      <c r="E10" s="146">
        <v>1.6</v>
      </c>
      <c r="F10" s="146">
        <v>12.8</v>
      </c>
      <c r="G10" s="146">
        <v>66.400000000000006</v>
      </c>
      <c r="H10" s="146">
        <v>19.2</v>
      </c>
      <c r="I10" s="43">
        <f t="shared" si="8"/>
        <v>4.032</v>
      </c>
      <c r="J10" s="21"/>
      <c r="K10" s="99">
        <f t="shared" si="9"/>
        <v>125</v>
      </c>
      <c r="L10" s="100">
        <f t="shared" si="10"/>
        <v>107.00000000000001</v>
      </c>
      <c r="M10" s="101">
        <f t="shared" si="11"/>
        <v>85.600000000000009</v>
      </c>
      <c r="N10" s="100">
        <f t="shared" si="12"/>
        <v>2</v>
      </c>
      <c r="O10" s="102">
        <f t="shared" si="13"/>
        <v>1.6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62">
        <v>113</v>
      </c>
      <c r="E11" s="232"/>
      <c r="F11" s="232">
        <v>7.08</v>
      </c>
      <c r="G11" s="232">
        <v>53.98</v>
      </c>
      <c r="H11" s="271">
        <v>38.94</v>
      </c>
      <c r="I11" s="46">
        <f t="shared" ref="I11:I73" si="14">(E11*2+F11*3+G11*4+H11*5)/100</f>
        <v>4.3186</v>
      </c>
      <c r="J11" s="21"/>
      <c r="K11" s="99">
        <f t="shared" si="7"/>
        <v>113</v>
      </c>
      <c r="L11" s="100">
        <f t="shared" ref="L11:L73" si="15">M11*K11/100</f>
        <v>104.99959999999999</v>
      </c>
      <c r="M11" s="101">
        <f t="shared" si="0"/>
        <v>92.919999999999987</v>
      </c>
      <c r="N11" s="100">
        <f t="shared" ref="N11:N73" si="16">O11*K11/100</f>
        <v>0</v>
      </c>
      <c r="O11" s="102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61">
        <v>40</v>
      </c>
      <c r="E12" s="232"/>
      <c r="F12" s="232">
        <v>15</v>
      </c>
      <c r="G12" s="232">
        <v>62.5</v>
      </c>
      <c r="H12" s="270">
        <v>22.5</v>
      </c>
      <c r="I12" s="43">
        <f t="shared" si="14"/>
        <v>4.0750000000000002</v>
      </c>
      <c r="J12" s="21"/>
      <c r="K12" s="99">
        <f t="shared" si="7"/>
        <v>40</v>
      </c>
      <c r="L12" s="100">
        <f t="shared" si="15"/>
        <v>34</v>
      </c>
      <c r="M12" s="101">
        <f t="shared" si="0"/>
        <v>85</v>
      </c>
      <c r="N12" s="100">
        <f t="shared" si="16"/>
        <v>0</v>
      </c>
      <c r="O12" s="102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61">
        <v>79</v>
      </c>
      <c r="E13" s="232"/>
      <c r="F13" s="232">
        <v>20.25</v>
      </c>
      <c r="G13" s="232">
        <v>72.150000000000006</v>
      </c>
      <c r="H13" s="232">
        <v>7.59</v>
      </c>
      <c r="I13" s="43">
        <f t="shared" si="14"/>
        <v>3.8730000000000002</v>
      </c>
      <c r="J13" s="21"/>
      <c r="K13" s="99">
        <f t="shared" si="7"/>
        <v>79</v>
      </c>
      <c r="L13" s="100">
        <f t="shared" si="15"/>
        <v>62.994600000000013</v>
      </c>
      <c r="M13" s="101">
        <f t="shared" si="0"/>
        <v>79.740000000000009</v>
      </c>
      <c r="N13" s="100">
        <f t="shared" si="16"/>
        <v>0</v>
      </c>
      <c r="O13" s="102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61">
        <v>100</v>
      </c>
      <c r="E14" s="146"/>
      <c r="F14" s="146">
        <v>39</v>
      </c>
      <c r="G14" s="146">
        <v>59</v>
      </c>
      <c r="H14" s="146">
        <v>2</v>
      </c>
      <c r="I14" s="43">
        <f t="shared" si="14"/>
        <v>3.63</v>
      </c>
      <c r="J14" s="21"/>
      <c r="K14" s="99">
        <f t="shared" ref="K14" si="17">D14</f>
        <v>100</v>
      </c>
      <c r="L14" s="100">
        <f t="shared" ref="L14" si="18">M14*K14/100</f>
        <v>61</v>
      </c>
      <c r="M14" s="101">
        <f t="shared" ref="M14" si="19">G14+H14</f>
        <v>61</v>
      </c>
      <c r="N14" s="100">
        <f t="shared" ref="N14" si="20">O14*K14/100</f>
        <v>0</v>
      </c>
      <c r="O14" s="102">
        <f t="shared" ref="O14" si="21">E14</f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61">
        <v>71</v>
      </c>
      <c r="E15" s="232">
        <v>2.82</v>
      </c>
      <c r="F15" s="232">
        <v>26.76</v>
      </c>
      <c r="G15" s="232">
        <v>60.56</v>
      </c>
      <c r="H15" s="270">
        <v>9.86</v>
      </c>
      <c r="I15" s="43">
        <f t="shared" si="14"/>
        <v>3.7746000000000004</v>
      </c>
      <c r="J15" s="21"/>
      <c r="K15" s="99">
        <f t="shared" si="7"/>
        <v>71</v>
      </c>
      <c r="L15" s="100">
        <f t="shared" si="15"/>
        <v>49.998199999999997</v>
      </c>
      <c r="M15" s="101">
        <f t="shared" si="0"/>
        <v>70.42</v>
      </c>
      <c r="N15" s="100">
        <f t="shared" si="16"/>
        <v>2.0022000000000002</v>
      </c>
      <c r="O15" s="102">
        <f t="shared" si="1"/>
        <v>2.82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62">
        <v>74</v>
      </c>
      <c r="E16" s="232">
        <v>1.35</v>
      </c>
      <c r="F16" s="232">
        <v>14.86</v>
      </c>
      <c r="G16" s="232">
        <v>79.73</v>
      </c>
      <c r="H16" s="232">
        <v>4.05</v>
      </c>
      <c r="I16" s="45">
        <f t="shared" si="14"/>
        <v>3.8645000000000005</v>
      </c>
      <c r="J16" s="21"/>
      <c r="K16" s="103">
        <f t="shared" si="7"/>
        <v>74</v>
      </c>
      <c r="L16" s="104">
        <f t="shared" si="15"/>
        <v>61.997199999999999</v>
      </c>
      <c r="M16" s="105">
        <f t="shared" si="0"/>
        <v>83.78</v>
      </c>
      <c r="N16" s="104">
        <f t="shared" si="16"/>
        <v>0.99900000000000011</v>
      </c>
      <c r="O16" s="106">
        <f t="shared" si="1"/>
        <v>1.35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1040</v>
      </c>
      <c r="E17" s="38">
        <v>0.83416666666666661</v>
      </c>
      <c r="F17" s="38">
        <v>28.932500000000001</v>
      </c>
      <c r="G17" s="38">
        <v>59.815833333333323</v>
      </c>
      <c r="H17" s="38">
        <v>10.416666666666666</v>
      </c>
      <c r="I17" s="39">
        <f>AVERAGE(I18:I29)</f>
        <v>3.7981250000000002</v>
      </c>
      <c r="J17" s="21"/>
      <c r="K17" s="400">
        <f t="shared" si="7"/>
        <v>1040</v>
      </c>
      <c r="L17" s="401">
        <f>SUM(L18:L29)</f>
        <v>759.01679999999988</v>
      </c>
      <c r="M17" s="408">
        <f t="shared" si="0"/>
        <v>70.232499999999987</v>
      </c>
      <c r="N17" s="401">
        <f>SUM(N18:N29)</f>
        <v>6.9899000000000004</v>
      </c>
      <c r="O17" s="407">
        <f t="shared" si="1"/>
        <v>0.83416666666666661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265">
        <v>104</v>
      </c>
      <c r="E18" s="146"/>
      <c r="F18" s="146">
        <v>19.23</v>
      </c>
      <c r="G18" s="146">
        <v>62.5</v>
      </c>
      <c r="H18" s="146">
        <v>18.27</v>
      </c>
      <c r="I18" s="42">
        <f t="shared" ref="I18:I20" si="22">(E18*2+F18*3+G18*4+H18*5)/100</f>
        <v>3.9903999999999997</v>
      </c>
      <c r="J18" s="21"/>
      <c r="K18" s="95">
        <f t="shared" ref="K18:K20" si="23">D18</f>
        <v>104</v>
      </c>
      <c r="L18" s="96">
        <f t="shared" ref="L18:L20" si="24">M18*K18/100</f>
        <v>84.000799999999998</v>
      </c>
      <c r="M18" s="97">
        <f t="shared" ref="M18:M20" si="25">G18+H18</f>
        <v>80.77</v>
      </c>
      <c r="N18" s="96">
        <f t="shared" ref="N18:N20" si="26">O18*K18/100</f>
        <v>0</v>
      </c>
      <c r="O18" s="98">
        <f t="shared" ref="O18:O20" si="27">E18</f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63">
        <v>67</v>
      </c>
      <c r="E19" s="146"/>
      <c r="F19" s="146">
        <v>19.399999999999999</v>
      </c>
      <c r="G19" s="146">
        <v>65.67</v>
      </c>
      <c r="H19" s="146">
        <v>14.93</v>
      </c>
      <c r="I19" s="43">
        <f t="shared" si="22"/>
        <v>3.9552999999999998</v>
      </c>
      <c r="J19" s="21"/>
      <c r="K19" s="99">
        <f t="shared" si="23"/>
        <v>67</v>
      </c>
      <c r="L19" s="100">
        <f t="shared" si="24"/>
        <v>54.001999999999995</v>
      </c>
      <c r="M19" s="101">
        <f t="shared" si="25"/>
        <v>80.599999999999994</v>
      </c>
      <c r="N19" s="100">
        <f t="shared" si="26"/>
        <v>0</v>
      </c>
      <c r="O19" s="102">
        <f t="shared" si="27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63">
        <v>77</v>
      </c>
      <c r="E20" s="146"/>
      <c r="F20" s="146">
        <v>19.48</v>
      </c>
      <c r="G20" s="146">
        <v>59.74</v>
      </c>
      <c r="H20" s="146">
        <v>20.78</v>
      </c>
      <c r="I20" s="43">
        <f t="shared" si="22"/>
        <v>4.0129999999999999</v>
      </c>
      <c r="J20" s="21"/>
      <c r="K20" s="99">
        <f t="shared" si="23"/>
        <v>77</v>
      </c>
      <c r="L20" s="100">
        <f t="shared" si="24"/>
        <v>62.000400000000006</v>
      </c>
      <c r="M20" s="101">
        <f t="shared" si="25"/>
        <v>80.52000000000001</v>
      </c>
      <c r="N20" s="100">
        <f t="shared" si="26"/>
        <v>0</v>
      </c>
      <c r="O20" s="102">
        <f t="shared" si="27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63">
        <v>161</v>
      </c>
      <c r="E21" s="232"/>
      <c r="F21" s="232">
        <v>10.55</v>
      </c>
      <c r="G21" s="232">
        <v>69.569999999999993</v>
      </c>
      <c r="H21" s="232">
        <v>19.88</v>
      </c>
      <c r="I21" s="43">
        <f t="shared" si="14"/>
        <v>4.0932999999999993</v>
      </c>
      <c r="J21" s="21"/>
      <c r="K21" s="99">
        <f t="shared" si="7"/>
        <v>161</v>
      </c>
      <c r="L21" s="100">
        <f t="shared" si="15"/>
        <v>144.0145</v>
      </c>
      <c r="M21" s="101">
        <f t="shared" si="0"/>
        <v>89.449999999999989</v>
      </c>
      <c r="N21" s="100">
        <f t="shared" si="16"/>
        <v>0</v>
      </c>
      <c r="O21" s="102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63">
        <v>120</v>
      </c>
      <c r="E22" s="232"/>
      <c r="F22" s="232">
        <v>23.33</v>
      </c>
      <c r="G22" s="232">
        <v>57.5</v>
      </c>
      <c r="H22" s="232">
        <v>19.170000000000002</v>
      </c>
      <c r="I22" s="43">
        <f t="shared" si="14"/>
        <v>3.9584000000000001</v>
      </c>
      <c r="J22" s="21"/>
      <c r="K22" s="99">
        <f t="shared" si="7"/>
        <v>120</v>
      </c>
      <c r="L22" s="100">
        <f t="shared" si="15"/>
        <v>92.003999999999991</v>
      </c>
      <c r="M22" s="101">
        <f t="shared" si="0"/>
        <v>76.67</v>
      </c>
      <c r="N22" s="100">
        <f t="shared" si="16"/>
        <v>0</v>
      </c>
      <c r="O22" s="102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63">
        <v>71</v>
      </c>
      <c r="E23" s="229">
        <v>5.63</v>
      </c>
      <c r="F23" s="229">
        <v>35.21</v>
      </c>
      <c r="G23" s="229">
        <v>53.52</v>
      </c>
      <c r="H23" s="168">
        <v>5.63</v>
      </c>
      <c r="I23" s="43">
        <f t="shared" si="14"/>
        <v>3.5912000000000002</v>
      </c>
      <c r="J23" s="21"/>
      <c r="K23" s="99">
        <f t="shared" si="7"/>
        <v>71</v>
      </c>
      <c r="L23" s="100">
        <f t="shared" si="15"/>
        <v>41.996500000000005</v>
      </c>
      <c r="M23" s="101">
        <f t="shared" si="0"/>
        <v>59.150000000000006</v>
      </c>
      <c r="N23" s="100">
        <f t="shared" si="16"/>
        <v>3.9973000000000001</v>
      </c>
      <c r="O23" s="102">
        <f t="shared" si="1"/>
        <v>5.63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63">
        <v>122</v>
      </c>
      <c r="E24" s="146"/>
      <c r="F24" s="146">
        <v>27.87</v>
      </c>
      <c r="G24" s="146">
        <v>67.209999999999994</v>
      </c>
      <c r="H24" s="146">
        <v>4.92</v>
      </c>
      <c r="I24" s="43">
        <f t="shared" si="14"/>
        <v>3.7705000000000002</v>
      </c>
      <c r="J24" s="21"/>
      <c r="K24" s="99">
        <f t="shared" ref="K24" si="28">D24</f>
        <v>122</v>
      </c>
      <c r="L24" s="100">
        <f t="shared" ref="L24" si="29">M24*K24/100</f>
        <v>87.998599999999982</v>
      </c>
      <c r="M24" s="101">
        <f t="shared" ref="M24" si="30">G24+H24</f>
        <v>72.13</v>
      </c>
      <c r="N24" s="100">
        <f t="shared" ref="N24" si="31">O24*K24/100</f>
        <v>0</v>
      </c>
      <c r="O24" s="102">
        <f t="shared" ref="O24" si="32">E24</f>
        <v>0</v>
      </c>
    </row>
    <row r="25" spans="1:16" s="1" customFormat="1" ht="15" customHeight="1" x14ac:dyDescent="0.25">
      <c r="A25" s="315">
        <v>8</v>
      </c>
      <c r="B25" s="48">
        <v>20550</v>
      </c>
      <c r="C25" s="19" t="s">
        <v>17</v>
      </c>
      <c r="D25" s="263">
        <v>66</v>
      </c>
      <c r="E25" s="232"/>
      <c r="F25" s="232">
        <v>30.3</v>
      </c>
      <c r="G25" s="232">
        <v>62.12</v>
      </c>
      <c r="H25" s="146">
        <v>7.58</v>
      </c>
      <c r="I25" s="43">
        <f t="shared" si="14"/>
        <v>3.7727999999999997</v>
      </c>
      <c r="J25" s="21"/>
      <c r="K25" s="99">
        <f t="shared" si="7"/>
        <v>66</v>
      </c>
      <c r="L25" s="100">
        <f t="shared" si="15"/>
        <v>46.001999999999995</v>
      </c>
      <c r="M25" s="101">
        <f t="shared" si="0"/>
        <v>69.7</v>
      </c>
      <c r="N25" s="113">
        <f t="shared" si="16"/>
        <v>0</v>
      </c>
      <c r="O25" s="102">
        <f t="shared" si="1"/>
        <v>0</v>
      </c>
    </row>
    <row r="26" spans="1:16" s="1" customFormat="1" ht="15" customHeight="1" x14ac:dyDescent="0.25">
      <c r="A26" s="315">
        <v>9</v>
      </c>
      <c r="B26" s="48">
        <v>20630</v>
      </c>
      <c r="C26" s="19" t="s">
        <v>18</v>
      </c>
      <c r="D26" s="263">
        <v>58</v>
      </c>
      <c r="E26" s="232">
        <v>1.72</v>
      </c>
      <c r="F26" s="232">
        <v>27.59</v>
      </c>
      <c r="G26" s="232">
        <v>67.239999999999995</v>
      </c>
      <c r="H26" s="146">
        <v>3.45</v>
      </c>
      <c r="I26" s="43">
        <f t="shared" si="14"/>
        <v>3.7241999999999997</v>
      </c>
      <c r="J26" s="21"/>
      <c r="K26" s="99">
        <f t="shared" si="7"/>
        <v>58</v>
      </c>
      <c r="L26" s="100">
        <f t="shared" si="15"/>
        <v>41.000199999999992</v>
      </c>
      <c r="M26" s="101">
        <f t="shared" si="0"/>
        <v>70.69</v>
      </c>
      <c r="N26" s="113">
        <f t="shared" si="16"/>
        <v>0.99760000000000004</v>
      </c>
      <c r="O26" s="102">
        <f t="shared" si="1"/>
        <v>1.72</v>
      </c>
    </row>
    <row r="27" spans="1:16" s="1" customFormat="1" ht="15" customHeight="1" x14ac:dyDescent="0.25">
      <c r="A27" s="315">
        <v>10</v>
      </c>
      <c r="B27" s="48">
        <v>20810</v>
      </c>
      <c r="C27" s="19" t="s">
        <v>19</v>
      </c>
      <c r="D27" s="263">
        <v>75</v>
      </c>
      <c r="E27" s="146">
        <v>2.66</v>
      </c>
      <c r="F27" s="146">
        <v>46.67</v>
      </c>
      <c r="G27" s="146">
        <v>50.67</v>
      </c>
      <c r="H27" s="146"/>
      <c r="I27" s="43">
        <f t="shared" si="14"/>
        <v>3.4800999999999997</v>
      </c>
      <c r="J27" s="21"/>
      <c r="K27" s="99">
        <f t="shared" ref="K27:K29" si="33">D27</f>
        <v>75</v>
      </c>
      <c r="L27" s="100">
        <f t="shared" ref="L27:L29" si="34">M27*K27/100</f>
        <v>38.002499999999998</v>
      </c>
      <c r="M27" s="101">
        <f t="shared" ref="M27:M29" si="35">G27+H27</f>
        <v>50.67</v>
      </c>
      <c r="N27" s="113">
        <f t="shared" ref="N27:N29" si="36">O27*K27/100</f>
        <v>1.9950000000000001</v>
      </c>
      <c r="O27" s="102">
        <f t="shared" ref="O27:O29" si="37">E27</f>
        <v>2.66</v>
      </c>
    </row>
    <row r="28" spans="1:16" s="1" customFormat="1" ht="15" customHeight="1" x14ac:dyDescent="0.25">
      <c r="A28" s="315">
        <v>11</v>
      </c>
      <c r="B28" s="48">
        <v>20900</v>
      </c>
      <c r="C28" s="19" t="s">
        <v>20</v>
      </c>
      <c r="D28" s="263">
        <v>73</v>
      </c>
      <c r="E28" s="146"/>
      <c r="F28" s="146">
        <v>39.729999999999997</v>
      </c>
      <c r="G28" s="146">
        <v>52.05</v>
      </c>
      <c r="H28" s="146">
        <v>8.2200000000000006</v>
      </c>
      <c r="I28" s="43">
        <f t="shared" si="14"/>
        <v>3.6849000000000003</v>
      </c>
      <c r="J28" s="21"/>
      <c r="K28" s="99">
        <f t="shared" si="33"/>
        <v>73</v>
      </c>
      <c r="L28" s="100">
        <f t="shared" si="34"/>
        <v>43.997100000000003</v>
      </c>
      <c r="M28" s="101">
        <f t="shared" si="35"/>
        <v>60.269999999999996</v>
      </c>
      <c r="N28" s="113">
        <f t="shared" si="36"/>
        <v>0</v>
      </c>
      <c r="O28" s="102">
        <f t="shared" si="37"/>
        <v>0</v>
      </c>
    </row>
    <row r="29" spans="1:16" s="1" customFormat="1" ht="15" customHeight="1" thickBot="1" x14ac:dyDescent="0.3">
      <c r="A29" s="316">
        <v>12</v>
      </c>
      <c r="B29" s="52">
        <v>21350</v>
      </c>
      <c r="C29" s="20" t="s">
        <v>22</v>
      </c>
      <c r="D29" s="264">
        <v>46</v>
      </c>
      <c r="E29" s="126"/>
      <c r="F29" s="126">
        <v>47.83</v>
      </c>
      <c r="G29" s="126">
        <v>50</v>
      </c>
      <c r="H29" s="127">
        <v>2.17</v>
      </c>
      <c r="I29" s="45">
        <f t="shared" si="14"/>
        <v>3.5434000000000001</v>
      </c>
      <c r="J29" s="21"/>
      <c r="K29" s="103">
        <f t="shared" si="33"/>
        <v>46</v>
      </c>
      <c r="L29" s="104">
        <f t="shared" si="34"/>
        <v>23.998200000000001</v>
      </c>
      <c r="M29" s="105">
        <f t="shared" si="35"/>
        <v>52.17</v>
      </c>
      <c r="N29" s="151">
        <f t="shared" si="36"/>
        <v>0</v>
      </c>
      <c r="O29" s="106">
        <f t="shared" si="37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1312</v>
      </c>
      <c r="E30" s="38">
        <v>3.2141176470588233</v>
      </c>
      <c r="F30" s="38">
        <v>31.327647058823526</v>
      </c>
      <c r="G30" s="38">
        <v>56.342352941176465</v>
      </c>
      <c r="H30" s="38">
        <v>9.1152941176470605</v>
      </c>
      <c r="I30" s="39">
        <f>AVERAGE(I31:I47)</f>
        <v>3.7135705882352945</v>
      </c>
      <c r="J30" s="21"/>
      <c r="K30" s="400">
        <f t="shared" si="7"/>
        <v>1312</v>
      </c>
      <c r="L30" s="401">
        <f>SUM(L31:L47)</f>
        <v>903.01109999999983</v>
      </c>
      <c r="M30" s="408">
        <f t="shared" si="0"/>
        <v>65.457647058823525</v>
      </c>
      <c r="N30" s="401">
        <f>SUM(N31:N47)</f>
        <v>36.991899999999994</v>
      </c>
      <c r="O30" s="407">
        <f t="shared" si="1"/>
        <v>3.2141176470588233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66">
        <v>97</v>
      </c>
      <c r="E31" s="232">
        <v>1.03</v>
      </c>
      <c r="F31" s="232">
        <v>24.74</v>
      </c>
      <c r="G31" s="232">
        <v>58.76</v>
      </c>
      <c r="H31" s="232">
        <v>15.46</v>
      </c>
      <c r="I31" s="42">
        <f t="shared" si="14"/>
        <v>3.8862000000000001</v>
      </c>
      <c r="J31" s="7"/>
      <c r="K31" s="95">
        <f t="shared" si="7"/>
        <v>97</v>
      </c>
      <c r="L31" s="96">
        <f t="shared" si="15"/>
        <v>71.993400000000008</v>
      </c>
      <c r="M31" s="97">
        <f t="shared" si="0"/>
        <v>74.22</v>
      </c>
      <c r="N31" s="96">
        <f t="shared" si="16"/>
        <v>0.99909999999999999</v>
      </c>
      <c r="O31" s="98">
        <f t="shared" si="1"/>
        <v>1.03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67">
        <v>116</v>
      </c>
      <c r="E32" s="146"/>
      <c r="F32" s="146">
        <v>15.52</v>
      </c>
      <c r="G32" s="146">
        <v>75</v>
      </c>
      <c r="H32" s="146">
        <v>9.48</v>
      </c>
      <c r="I32" s="43">
        <f t="shared" si="14"/>
        <v>3.9396000000000004</v>
      </c>
      <c r="J32" s="7"/>
      <c r="K32" s="99">
        <f t="shared" ref="K32" si="38">D32</f>
        <v>116</v>
      </c>
      <c r="L32" s="100">
        <f t="shared" ref="L32" si="39">M32*K32/100</f>
        <v>97.996800000000007</v>
      </c>
      <c r="M32" s="101">
        <f t="shared" ref="M32" si="40">G32+H32</f>
        <v>84.48</v>
      </c>
      <c r="N32" s="100">
        <f t="shared" ref="N32" si="41">O32*K32/100</f>
        <v>0</v>
      </c>
      <c r="O32" s="102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67">
        <v>111</v>
      </c>
      <c r="E33" s="232">
        <v>0.9</v>
      </c>
      <c r="F33" s="232">
        <v>22.52</v>
      </c>
      <c r="G33" s="232">
        <v>66.67</v>
      </c>
      <c r="H33" s="232">
        <v>9.91</v>
      </c>
      <c r="I33" s="46">
        <f t="shared" si="14"/>
        <v>3.8559000000000001</v>
      </c>
      <c r="J33" s="7"/>
      <c r="K33" s="99">
        <f t="shared" si="7"/>
        <v>111</v>
      </c>
      <c r="L33" s="100">
        <f t="shared" si="15"/>
        <v>85.003799999999998</v>
      </c>
      <c r="M33" s="101">
        <f t="shared" si="0"/>
        <v>76.58</v>
      </c>
      <c r="N33" s="100">
        <f t="shared" si="16"/>
        <v>0.99900000000000011</v>
      </c>
      <c r="O33" s="102">
        <f t="shared" si="1"/>
        <v>0.9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66">
        <v>75</v>
      </c>
      <c r="E34" s="232"/>
      <c r="F34" s="232">
        <v>20</v>
      </c>
      <c r="G34" s="232">
        <v>52</v>
      </c>
      <c r="H34" s="273">
        <v>28</v>
      </c>
      <c r="I34" s="43">
        <f t="shared" si="14"/>
        <v>4.08</v>
      </c>
      <c r="J34" s="7"/>
      <c r="K34" s="99">
        <f t="shared" si="7"/>
        <v>75</v>
      </c>
      <c r="L34" s="100">
        <f t="shared" si="15"/>
        <v>60</v>
      </c>
      <c r="M34" s="101">
        <f t="shared" si="0"/>
        <v>80</v>
      </c>
      <c r="N34" s="100">
        <f t="shared" si="16"/>
        <v>0</v>
      </c>
      <c r="O34" s="102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67">
        <v>98</v>
      </c>
      <c r="E35" s="232">
        <v>1.02</v>
      </c>
      <c r="F35" s="232">
        <v>18.37</v>
      </c>
      <c r="G35" s="232">
        <v>61.22</v>
      </c>
      <c r="H35" s="272">
        <v>19.39</v>
      </c>
      <c r="I35" s="43">
        <f t="shared" si="14"/>
        <v>3.9897999999999998</v>
      </c>
      <c r="J35" s="7"/>
      <c r="K35" s="99">
        <f t="shared" si="7"/>
        <v>98</v>
      </c>
      <c r="L35" s="100">
        <f t="shared" si="15"/>
        <v>78.997799999999998</v>
      </c>
      <c r="M35" s="101">
        <f t="shared" si="0"/>
        <v>80.61</v>
      </c>
      <c r="N35" s="100">
        <f t="shared" si="16"/>
        <v>0.99960000000000004</v>
      </c>
      <c r="O35" s="102">
        <f t="shared" si="1"/>
        <v>1.02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67">
        <v>31</v>
      </c>
      <c r="E36" s="146">
        <v>3.22</v>
      </c>
      <c r="F36" s="146">
        <v>48.39</v>
      </c>
      <c r="G36" s="146">
        <v>45.16</v>
      </c>
      <c r="H36" s="146">
        <v>3.23</v>
      </c>
      <c r="I36" s="43">
        <f t="shared" si="14"/>
        <v>3.484</v>
      </c>
      <c r="J36" s="7"/>
      <c r="K36" s="99">
        <f t="shared" ref="K36" si="43">D36</f>
        <v>31</v>
      </c>
      <c r="L36" s="100">
        <f t="shared" ref="L36" si="44">M36*K36/100</f>
        <v>15.000899999999996</v>
      </c>
      <c r="M36" s="101">
        <f t="shared" ref="M36" si="45">G36+H36</f>
        <v>48.389999999999993</v>
      </c>
      <c r="N36" s="100">
        <f t="shared" ref="N36" si="46">O36*K36/100</f>
        <v>0.99820000000000009</v>
      </c>
      <c r="O36" s="102">
        <f t="shared" ref="O36" si="47">E36</f>
        <v>3.22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67">
        <v>62</v>
      </c>
      <c r="E37" s="232"/>
      <c r="F37" s="232">
        <v>56.45</v>
      </c>
      <c r="G37" s="232">
        <v>38.71</v>
      </c>
      <c r="H37" s="146">
        <v>4.84</v>
      </c>
      <c r="I37" s="43">
        <f t="shared" si="14"/>
        <v>3.4839000000000002</v>
      </c>
      <c r="J37" s="7"/>
      <c r="K37" s="99">
        <f t="shared" si="7"/>
        <v>62</v>
      </c>
      <c r="L37" s="100">
        <f t="shared" si="15"/>
        <v>27.000999999999998</v>
      </c>
      <c r="M37" s="101">
        <f t="shared" si="0"/>
        <v>43.55</v>
      </c>
      <c r="N37" s="113">
        <f t="shared" si="16"/>
        <v>0</v>
      </c>
      <c r="O37" s="102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67">
        <v>23</v>
      </c>
      <c r="E38" s="146">
        <v>4.3499999999999996</v>
      </c>
      <c r="F38" s="146">
        <v>47.82</v>
      </c>
      <c r="G38" s="146">
        <v>47.83</v>
      </c>
      <c r="H38" s="146"/>
      <c r="I38" s="43">
        <f t="shared" si="14"/>
        <v>3.4348000000000001</v>
      </c>
      <c r="J38" s="7"/>
      <c r="K38" s="99">
        <f t="shared" ref="K38:K40" si="48">D38</f>
        <v>23</v>
      </c>
      <c r="L38" s="100">
        <f t="shared" ref="L38:L40" si="49">M38*K38/100</f>
        <v>11.0009</v>
      </c>
      <c r="M38" s="101">
        <f t="shared" ref="M38:M40" si="50">G38+H38</f>
        <v>47.83</v>
      </c>
      <c r="N38" s="113">
        <f t="shared" ref="N38:N40" si="51">O38*K38/100</f>
        <v>1.0004999999999999</v>
      </c>
      <c r="O38" s="102">
        <f t="shared" ref="O38:O40" si="52">E38</f>
        <v>4.3499999999999996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67">
        <v>74</v>
      </c>
      <c r="E39" s="146">
        <v>5.4</v>
      </c>
      <c r="F39" s="146">
        <v>27.03</v>
      </c>
      <c r="G39" s="146">
        <v>55.41</v>
      </c>
      <c r="H39" s="146">
        <v>12.16</v>
      </c>
      <c r="I39" s="43">
        <f t="shared" si="14"/>
        <v>3.7432999999999996</v>
      </c>
      <c r="J39" s="7"/>
      <c r="K39" s="99">
        <f t="shared" si="48"/>
        <v>74</v>
      </c>
      <c r="L39" s="100">
        <f t="shared" si="49"/>
        <v>50.001799999999996</v>
      </c>
      <c r="M39" s="101">
        <f t="shared" si="50"/>
        <v>67.569999999999993</v>
      </c>
      <c r="N39" s="113">
        <f t="shared" si="51"/>
        <v>3.9960000000000004</v>
      </c>
      <c r="O39" s="102">
        <f t="shared" si="52"/>
        <v>5.4</v>
      </c>
    </row>
    <row r="40" spans="1:15" s="1" customFormat="1" ht="15" customHeight="1" x14ac:dyDescent="0.25">
      <c r="A40" s="315">
        <v>10</v>
      </c>
      <c r="B40" s="48">
        <v>30500</v>
      </c>
      <c r="C40" s="19" t="s">
        <v>30</v>
      </c>
      <c r="D40" s="267">
        <v>39</v>
      </c>
      <c r="E40" s="146">
        <v>5.13</v>
      </c>
      <c r="F40" s="146">
        <v>33.33</v>
      </c>
      <c r="G40" s="146">
        <v>56.41</v>
      </c>
      <c r="H40" s="146">
        <v>5.13</v>
      </c>
      <c r="I40" s="43">
        <f t="shared" si="14"/>
        <v>3.6153999999999997</v>
      </c>
      <c r="J40" s="7"/>
      <c r="K40" s="99">
        <f t="shared" si="48"/>
        <v>39</v>
      </c>
      <c r="L40" s="100">
        <f t="shared" si="49"/>
        <v>24.000599999999999</v>
      </c>
      <c r="M40" s="101">
        <f t="shared" si="50"/>
        <v>61.54</v>
      </c>
      <c r="N40" s="113">
        <f t="shared" si="51"/>
        <v>2.0007000000000001</v>
      </c>
      <c r="O40" s="102">
        <f t="shared" si="52"/>
        <v>5.13</v>
      </c>
    </row>
    <row r="41" spans="1:15" s="1" customFormat="1" ht="15" customHeight="1" x14ac:dyDescent="0.25">
      <c r="A41" s="315">
        <v>11</v>
      </c>
      <c r="B41" s="48">
        <v>30530</v>
      </c>
      <c r="C41" s="19" t="s">
        <v>31</v>
      </c>
      <c r="D41" s="267">
        <v>81</v>
      </c>
      <c r="E41" s="232">
        <v>3.7</v>
      </c>
      <c r="F41" s="232">
        <v>35.799999999999997</v>
      </c>
      <c r="G41" s="232">
        <v>55.56</v>
      </c>
      <c r="H41" s="232">
        <v>4.9400000000000004</v>
      </c>
      <c r="I41" s="43">
        <f t="shared" si="14"/>
        <v>3.6173999999999999</v>
      </c>
      <c r="J41" s="7"/>
      <c r="K41" s="99">
        <f t="shared" ref="K41" si="53">D41</f>
        <v>81</v>
      </c>
      <c r="L41" s="100">
        <f t="shared" ref="L41" si="54">M41*K41/100</f>
        <v>49.005000000000003</v>
      </c>
      <c r="M41" s="101">
        <f t="shared" ref="M41" si="55">G41+H41</f>
        <v>60.5</v>
      </c>
      <c r="N41" s="113">
        <f t="shared" ref="N41" si="56">O41*K41/100</f>
        <v>2.9969999999999999</v>
      </c>
      <c r="O41" s="102">
        <f t="shared" ref="O41" si="57">E41</f>
        <v>3.7</v>
      </c>
    </row>
    <row r="42" spans="1:15" s="1" customFormat="1" ht="15" customHeight="1" x14ac:dyDescent="0.25">
      <c r="A42" s="315">
        <v>12</v>
      </c>
      <c r="B42" s="48">
        <v>30640</v>
      </c>
      <c r="C42" s="19" t="s">
        <v>32</v>
      </c>
      <c r="D42" s="267">
        <v>97</v>
      </c>
      <c r="E42" s="146">
        <v>3.09</v>
      </c>
      <c r="F42" s="146">
        <v>18.559999999999999</v>
      </c>
      <c r="G42" s="146">
        <v>63.92</v>
      </c>
      <c r="H42" s="146">
        <v>14.43</v>
      </c>
      <c r="I42" s="43">
        <f t="shared" si="14"/>
        <v>3.8969000000000005</v>
      </c>
      <c r="J42" s="7"/>
      <c r="K42" s="99">
        <f t="shared" ref="K42" si="58">D42</f>
        <v>97</v>
      </c>
      <c r="L42" s="100">
        <f t="shared" ref="L42" si="59">M42*K42/100</f>
        <v>75.999499999999998</v>
      </c>
      <c r="M42" s="101">
        <f t="shared" ref="M42" si="60">G42+H42</f>
        <v>78.349999999999994</v>
      </c>
      <c r="N42" s="100">
        <f t="shared" ref="N42" si="61">O42*K42/100</f>
        <v>2.9972999999999996</v>
      </c>
      <c r="O42" s="102">
        <f t="shared" ref="O42" si="62">E42</f>
        <v>3.09</v>
      </c>
    </row>
    <row r="43" spans="1:15" s="1" customFormat="1" ht="15" customHeight="1" x14ac:dyDescent="0.25">
      <c r="A43" s="315">
        <v>13</v>
      </c>
      <c r="B43" s="48">
        <v>30650</v>
      </c>
      <c r="C43" s="19" t="s">
        <v>33</v>
      </c>
      <c r="D43" s="267">
        <v>73</v>
      </c>
      <c r="E43" s="232">
        <v>6.85</v>
      </c>
      <c r="F43" s="232">
        <v>42.46</v>
      </c>
      <c r="G43" s="232">
        <v>46.58</v>
      </c>
      <c r="H43" s="232">
        <v>4.1100000000000003</v>
      </c>
      <c r="I43" s="43">
        <f t="shared" si="14"/>
        <v>3.4794999999999998</v>
      </c>
      <c r="J43" s="7"/>
      <c r="K43" s="99">
        <f t="shared" si="7"/>
        <v>73</v>
      </c>
      <c r="L43" s="100">
        <f t="shared" si="15"/>
        <v>37.003700000000002</v>
      </c>
      <c r="M43" s="101">
        <f t="shared" si="0"/>
        <v>50.69</v>
      </c>
      <c r="N43" s="100">
        <f t="shared" si="16"/>
        <v>5.0004999999999997</v>
      </c>
      <c r="O43" s="102">
        <f t="shared" si="1"/>
        <v>6.85</v>
      </c>
    </row>
    <row r="44" spans="1:15" s="1" customFormat="1" ht="15" customHeight="1" x14ac:dyDescent="0.25">
      <c r="A44" s="315">
        <v>14</v>
      </c>
      <c r="B44" s="48">
        <v>30790</v>
      </c>
      <c r="C44" s="19" t="s">
        <v>34</v>
      </c>
      <c r="D44" s="267">
        <v>66</v>
      </c>
      <c r="E44" s="146">
        <v>4.55</v>
      </c>
      <c r="F44" s="146">
        <v>31.81</v>
      </c>
      <c r="G44" s="146">
        <v>57.58</v>
      </c>
      <c r="H44" s="146">
        <v>6.06</v>
      </c>
      <c r="I44" s="43">
        <f t="shared" si="14"/>
        <v>3.6515</v>
      </c>
      <c r="J44" s="7"/>
      <c r="K44" s="99">
        <f t="shared" ref="K44:K45" si="63">D44</f>
        <v>66</v>
      </c>
      <c r="L44" s="100">
        <f t="shared" ref="L44:L45" si="64">M44*K44/100</f>
        <v>42.002399999999994</v>
      </c>
      <c r="M44" s="101">
        <f t="shared" ref="M44:M45" si="65">G44+H44</f>
        <v>63.64</v>
      </c>
      <c r="N44" s="113">
        <f t="shared" ref="N44:N45" si="66">O44*K44/100</f>
        <v>3.0030000000000001</v>
      </c>
      <c r="O44" s="102">
        <f t="shared" ref="O44:O45" si="67">E44</f>
        <v>4.55</v>
      </c>
    </row>
    <row r="45" spans="1:15" s="1" customFormat="1" ht="15" customHeight="1" x14ac:dyDescent="0.25">
      <c r="A45" s="315">
        <v>15</v>
      </c>
      <c r="B45" s="48">
        <v>30890</v>
      </c>
      <c r="C45" s="19" t="s">
        <v>35</v>
      </c>
      <c r="D45" s="267">
        <v>67</v>
      </c>
      <c r="E45" s="146">
        <v>10.45</v>
      </c>
      <c r="F45" s="146">
        <v>34.33</v>
      </c>
      <c r="G45" s="146">
        <v>55.22</v>
      </c>
      <c r="H45" s="146"/>
      <c r="I45" s="43">
        <f t="shared" si="14"/>
        <v>3.4476999999999998</v>
      </c>
      <c r="J45" s="7"/>
      <c r="K45" s="99">
        <f t="shared" si="63"/>
        <v>67</v>
      </c>
      <c r="L45" s="100">
        <f t="shared" si="64"/>
        <v>36.997399999999999</v>
      </c>
      <c r="M45" s="101">
        <f t="shared" si="65"/>
        <v>55.22</v>
      </c>
      <c r="N45" s="100">
        <f t="shared" si="66"/>
        <v>7.0015000000000001</v>
      </c>
      <c r="O45" s="102">
        <f t="shared" si="67"/>
        <v>10.45</v>
      </c>
    </row>
    <row r="46" spans="1:15" s="1" customFormat="1" ht="15" customHeight="1" x14ac:dyDescent="0.25">
      <c r="A46" s="315">
        <v>16</v>
      </c>
      <c r="B46" s="48">
        <v>30940</v>
      </c>
      <c r="C46" s="19" t="s">
        <v>36</v>
      </c>
      <c r="D46" s="267">
        <v>101</v>
      </c>
      <c r="E46" s="229">
        <v>1.98</v>
      </c>
      <c r="F46" s="229">
        <v>21.78</v>
      </c>
      <c r="G46" s="229">
        <v>69.31</v>
      </c>
      <c r="H46" s="146">
        <v>6.93</v>
      </c>
      <c r="I46" s="43">
        <f t="shared" si="14"/>
        <v>3.8119000000000001</v>
      </c>
      <c r="J46" s="7"/>
      <c r="K46" s="99">
        <f t="shared" si="7"/>
        <v>101</v>
      </c>
      <c r="L46" s="100">
        <f t="shared" si="15"/>
        <v>77.002400000000009</v>
      </c>
      <c r="M46" s="101">
        <f t="shared" si="0"/>
        <v>76.240000000000009</v>
      </c>
      <c r="N46" s="100">
        <f t="shared" si="16"/>
        <v>1.9997999999999998</v>
      </c>
      <c r="O46" s="102">
        <f t="shared" si="1"/>
        <v>1.98</v>
      </c>
    </row>
    <row r="47" spans="1:15" s="1" customFormat="1" ht="15" customHeight="1" thickBot="1" x14ac:dyDescent="0.3">
      <c r="A47" s="316">
        <v>17</v>
      </c>
      <c r="B47" s="52">
        <v>31480</v>
      </c>
      <c r="C47" s="20" t="s">
        <v>38</v>
      </c>
      <c r="D47" s="268">
        <v>101</v>
      </c>
      <c r="E47" s="126">
        <v>2.97</v>
      </c>
      <c r="F47" s="126">
        <v>33.659999999999997</v>
      </c>
      <c r="G47" s="126">
        <v>52.48</v>
      </c>
      <c r="H47" s="127">
        <v>10.89</v>
      </c>
      <c r="I47" s="45">
        <f t="shared" si="14"/>
        <v>3.7128999999999994</v>
      </c>
      <c r="J47" s="7"/>
      <c r="K47" s="103">
        <f t="shared" ref="K47" si="68">D47</f>
        <v>101</v>
      </c>
      <c r="L47" s="104">
        <f t="shared" ref="L47" si="69">M47*K47/100</f>
        <v>64.003699999999995</v>
      </c>
      <c r="M47" s="105">
        <f t="shared" ref="M47" si="70">G47+H47</f>
        <v>63.37</v>
      </c>
      <c r="N47" s="104">
        <f t="shared" ref="N47" si="71">O47*K47/100</f>
        <v>2.9997000000000003</v>
      </c>
      <c r="O47" s="106">
        <f t="shared" ref="O47" si="72">E47</f>
        <v>2.97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1403</v>
      </c>
      <c r="E48" s="83">
        <v>0.52526315789473688</v>
      </c>
      <c r="F48" s="83">
        <v>18.468947368421052</v>
      </c>
      <c r="G48" s="83">
        <v>62.744210526315783</v>
      </c>
      <c r="H48" s="83">
        <v>18.261052631578949</v>
      </c>
      <c r="I48" s="41">
        <f>AVERAGE(I49:I67)</f>
        <v>3.9873947368421048</v>
      </c>
      <c r="J48" s="21"/>
      <c r="K48" s="400">
        <f t="shared" si="7"/>
        <v>1403</v>
      </c>
      <c r="L48" s="401">
        <f>SUM(L49:L67)</f>
        <v>1162.0161000000001</v>
      </c>
      <c r="M48" s="408">
        <f t="shared" si="0"/>
        <v>81.005263157894731</v>
      </c>
      <c r="N48" s="401">
        <f>SUM(N49:N67)</f>
        <v>6.0012000000000008</v>
      </c>
      <c r="O48" s="407">
        <f t="shared" si="1"/>
        <v>0.52526315789473688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31">
        <v>179</v>
      </c>
      <c r="E49" s="232">
        <v>0.56000000000000005</v>
      </c>
      <c r="F49" s="232">
        <v>11.73</v>
      </c>
      <c r="G49" s="232">
        <v>56.98</v>
      </c>
      <c r="H49" s="232">
        <v>30.73</v>
      </c>
      <c r="I49" s="42">
        <f t="shared" si="14"/>
        <v>4.1787999999999998</v>
      </c>
      <c r="J49" s="21"/>
      <c r="K49" s="95">
        <f t="shared" si="7"/>
        <v>179</v>
      </c>
      <c r="L49" s="96">
        <f t="shared" si="15"/>
        <v>157.00089999999997</v>
      </c>
      <c r="M49" s="97">
        <f t="shared" si="0"/>
        <v>87.71</v>
      </c>
      <c r="N49" s="96">
        <f t="shared" si="16"/>
        <v>1.0024000000000002</v>
      </c>
      <c r="O49" s="98">
        <f t="shared" si="1"/>
        <v>0.56000000000000005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45">
        <v>61</v>
      </c>
      <c r="E50" s="146"/>
      <c r="F50" s="146">
        <v>4.92</v>
      </c>
      <c r="G50" s="146">
        <v>54.1</v>
      </c>
      <c r="H50" s="146">
        <v>40.98</v>
      </c>
      <c r="I50" s="43">
        <f t="shared" si="14"/>
        <v>4.3605999999999998</v>
      </c>
      <c r="J50" s="21"/>
      <c r="K50" s="99">
        <f t="shared" ref="K50:K52" si="73">D50</f>
        <v>61</v>
      </c>
      <c r="L50" s="100">
        <f t="shared" ref="L50:L52" si="74">M50*K50/100</f>
        <v>57.998800000000003</v>
      </c>
      <c r="M50" s="101">
        <f t="shared" ref="M50:M52" si="75">G50+H50</f>
        <v>95.08</v>
      </c>
      <c r="N50" s="100">
        <f t="shared" ref="N50:N52" si="76">O50*K50/100</f>
        <v>0</v>
      </c>
      <c r="O50" s="102">
        <f t="shared" ref="O50:O52" si="77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45">
        <v>145</v>
      </c>
      <c r="E51" s="146"/>
      <c r="F51" s="146">
        <v>4.13</v>
      </c>
      <c r="G51" s="146">
        <v>47.59</v>
      </c>
      <c r="H51" s="146">
        <v>48.28</v>
      </c>
      <c r="I51" s="43">
        <f t="shared" si="14"/>
        <v>4.4414999999999996</v>
      </c>
      <c r="J51" s="21"/>
      <c r="K51" s="99">
        <f t="shared" si="73"/>
        <v>145</v>
      </c>
      <c r="L51" s="100">
        <f t="shared" si="74"/>
        <v>139.01150000000001</v>
      </c>
      <c r="M51" s="101">
        <f t="shared" si="75"/>
        <v>95.87</v>
      </c>
      <c r="N51" s="100">
        <f t="shared" si="76"/>
        <v>0</v>
      </c>
      <c r="O51" s="102">
        <f t="shared" si="77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45">
        <v>167</v>
      </c>
      <c r="E52" s="146">
        <v>0.6</v>
      </c>
      <c r="F52" s="146">
        <v>14.37</v>
      </c>
      <c r="G52" s="146">
        <v>58.68</v>
      </c>
      <c r="H52" s="146">
        <v>26.35</v>
      </c>
      <c r="I52" s="43">
        <f t="shared" si="14"/>
        <v>4.1078000000000001</v>
      </c>
      <c r="J52" s="21"/>
      <c r="K52" s="99">
        <f t="shared" si="73"/>
        <v>167</v>
      </c>
      <c r="L52" s="100">
        <f t="shared" si="74"/>
        <v>142.0001</v>
      </c>
      <c r="M52" s="101">
        <f t="shared" si="75"/>
        <v>85.03</v>
      </c>
      <c r="N52" s="100">
        <f t="shared" si="76"/>
        <v>1.002</v>
      </c>
      <c r="O52" s="102">
        <f t="shared" si="77"/>
        <v>0.6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31">
        <v>101</v>
      </c>
      <c r="E53" s="232"/>
      <c r="F53" s="232">
        <v>14.85</v>
      </c>
      <c r="G53" s="232">
        <v>73.27</v>
      </c>
      <c r="H53" s="232">
        <v>11.88</v>
      </c>
      <c r="I53" s="43">
        <f t="shared" si="14"/>
        <v>3.9702999999999999</v>
      </c>
      <c r="J53" s="21"/>
      <c r="K53" s="99">
        <f t="shared" si="7"/>
        <v>101</v>
      </c>
      <c r="L53" s="100">
        <f t="shared" si="15"/>
        <v>86.001499999999993</v>
      </c>
      <c r="M53" s="101">
        <f t="shared" si="0"/>
        <v>85.149999999999991</v>
      </c>
      <c r="N53" s="100">
        <f t="shared" si="16"/>
        <v>0</v>
      </c>
      <c r="O53" s="102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31">
        <v>82</v>
      </c>
      <c r="E54" s="232"/>
      <c r="F54" s="232">
        <v>18.29</v>
      </c>
      <c r="G54" s="232">
        <v>50</v>
      </c>
      <c r="H54" s="232">
        <v>31.71</v>
      </c>
      <c r="I54" s="43">
        <f t="shared" si="14"/>
        <v>4.1341999999999999</v>
      </c>
      <c r="J54" s="21"/>
      <c r="K54" s="99">
        <f t="shared" si="7"/>
        <v>82</v>
      </c>
      <c r="L54" s="100">
        <f t="shared" si="15"/>
        <v>67.002200000000002</v>
      </c>
      <c r="M54" s="101">
        <f t="shared" si="0"/>
        <v>81.710000000000008</v>
      </c>
      <c r="N54" s="100">
        <f t="shared" si="16"/>
        <v>0</v>
      </c>
      <c r="O54" s="102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45">
        <v>32</v>
      </c>
      <c r="E55" s="146"/>
      <c r="F55" s="146">
        <v>3.12</v>
      </c>
      <c r="G55" s="146">
        <v>50</v>
      </c>
      <c r="H55" s="146">
        <v>46.88</v>
      </c>
      <c r="I55" s="43">
        <f t="shared" si="14"/>
        <v>4.4375999999999998</v>
      </c>
      <c r="J55" s="21"/>
      <c r="K55" s="99">
        <f t="shared" ref="K55:K56" si="78">D55</f>
        <v>32</v>
      </c>
      <c r="L55" s="100">
        <f t="shared" ref="L55:L56" si="79">M55*K55/100</f>
        <v>31.0016</v>
      </c>
      <c r="M55" s="101">
        <f t="shared" ref="M55:M56" si="80">G55+H55</f>
        <v>96.88</v>
      </c>
      <c r="N55" s="113">
        <f t="shared" ref="N55:N56" si="81">O55*K55/100</f>
        <v>0</v>
      </c>
      <c r="O55" s="102">
        <f t="shared" ref="O55:O56" si="82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45">
        <v>54</v>
      </c>
      <c r="E56" s="146">
        <v>1.85</v>
      </c>
      <c r="F56" s="146">
        <v>42.59</v>
      </c>
      <c r="G56" s="146">
        <v>46.3</v>
      </c>
      <c r="H56" s="146">
        <v>9.26</v>
      </c>
      <c r="I56" s="43">
        <f t="shared" si="14"/>
        <v>3.6296999999999997</v>
      </c>
      <c r="J56" s="21"/>
      <c r="K56" s="99">
        <f t="shared" si="78"/>
        <v>54</v>
      </c>
      <c r="L56" s="100">
        <f t="shared" si="79"/>
        <v>30.002399999999998</v>
      </c>
      <c r="M56" s="101">
        <f t="shared" si="80"/>
        <v>55.559999999999995</v>
      </c>
      <c r="N56" s="100">
        <f t="shared" si="81"/>
        <v>0.99900000000000011</v>
      </c>
      <c r="O56" s="102">
        <f t="shared" si="82"/>
        <v>1.85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31">
        <v>46</v>
      </c>
      <c r="E57" s="232"/>
      <c r="F57" s="232">
        <v>13.04</v>
      </c>
      <c r="G57" s="232">
        <v>84.78</v>
      </c>
      <c r="H57" s="146">
        <v>2.17</v>
      </c>
      <c r="I57" s="43">
        <f t="shared" si="14"/>
        <v>3.8909000000000002</v>
      </c>
      <c r="J57" s="21"/>
      <c r="K57" s="99">
        <f t="shared" si="7"/>
        <v>46</v>
      </c>
      <c r="L57" s="100">
        <f t="shared" si="15"/>
        <v>39.997</v>
      </c>
      <c r="M57" s="101">
        <f t="shared" si="0"/>
        <v>86.95</v>
      </c>
      <c r="N57" s="113">
        <f t="shared" si="16"/>
        <v>0</v>
      </c>
      <c r="O57" s="102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31">
        <v>21</v>
      </c>
      <c r="E58" s="232"/>
      <c r="F58" s="232">
        <v>19.05</v>
      </c>
      <c r="G58" s="232">
        <v>80.95</v>
      </c>
      <c r="H58" s="146"/>
      <c r="I58" s="43">
        <f t="shared" si="14"/>
        <v>3.8095000000000003</v>
      </c>
      <c r="J58" s="21"/>
      <c r="K58" s="99">
        <f t="shared" si="7"/>
        <v>21</v>
      </c>
      <c r="L58" s="100">
        <f t="shared" si="15"/>
        <v>16.999500000000001</v>
      </c>
      <c r="M58" s="101">
        <f t="shared" si="0"/>
        <v>80.95</v>
      </c>
      <c r="N58" s="100">
        <f t="shared" si="16"/>
        <v>0</v>
      </c>
      <c r="O58" s="102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45">
        <v>26</v>
      </c>
      <c r="E59" s="146">
        <v>3.85</v>
      </c>
      <c r="F59" s="146">
        <v>26.92</v>
      </c>
      <c r="G59" s="146">
        <v>65.38</v>
      </c>
      <c r="H59" s="146">
        <v>3.85</v>
      </c>
      <c r="I59" s="43">
        <f t="shared" si="14"/>
        <v>3.6923000000000004</v>
      </c>
      <c r="J59" s="21"/>
      <c r="K59" s="99">
        <f t="shared" ref="K59:K61" si="83">D59</f>
        <v>26</v>
      </c>
      <c r="L59" s="100">
        <f t="shared" ref="L59:L61" si="84">M59*K59/100</f>
        <v>17.999799999999997</v>
      </c>
      <c r="M59" s="101">
        <f t="shared" ref="M59:M61" si="85">G59+H59</f>
        <v>69.22999999999999</v>
      </c>
      <c r="N59" s="100">
        <f t="shared" ref="N59:N61" si="86">O59*K59/100</f>
        <v>1.0010000000000001</v>
      </c>
      <c r="O59" s="102">
        <f t="shared" ref="O59:O61" si="87">E59</f>
        <v>3.85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45">
        <v>41</v>
      </c>
      <c r="E60" s="146"/>
      <c r="F60" s="146">
        <v>24.39</v>
      </c>
      <c r="G60" s="146">
        <v>68.290000000000006</v>
      </c>
      <c r="H60" s="146">
        <v>7.32</v>
      </c>
      <c r="I60" s="43">
        <f t="shared" si="14"/>
        <v>3.8293000000000008</v>
      </c>
      <c r="J60" s="21"/>
      <c r="K60" s="99">
        <f t="shared" si="83"/>
        <v>41</v>
      </c>
      <c r="L60" s="100">
        <f t="shared" si="84"/>
        <v>31.000100000000007</v>
      </c>
      <c r="M60" s="101">
        <f t="shared" si="85"/>
        <v>75.610000000000014</v>
      </c>
      <c r="N60" s="100">
        <f t="shared" si="86"/>
        <v>0</v>
      </c>
      <c r="O60" s="102">
        <f t="shared" si="87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45">
        <v>83</v>
      </c>
      <c r="E61" s="146"/>
      <c r="F61" s="146">
        <v>18.07</v>
      </c>
      <c r="G61" s="146">
        <v>61.45</v>
      </c>
      <c r="H61" s="146">
        <v>20.48</v>
      </c>
      <c r="I61" s="43">
        <f t="shared" si="14"/>
        <v>4.0240999999999998</v>
      </c>
      <c r="J61" s="21"/>
      <c r="K61" s="99">
        <f t="shared" si="83"/>
        <v>83</v>
      </c>
      <c r="L61" s="100">
        <f t="shared" si="84"/>
        <v>68.001900000000006</v>
      </c>
      <c r="M61" s="101">
        <f t="shared" si="85"/>
        <v>81.93</v>
      </c>
      <c r="N61" s="100">
        <f t="shared" si="86"/>
        <v>0</v>
      </c>
      <c r="O61" s="102">
        <f t="shared" si="87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31">
        <v>10</v>
      </c>
      <c r="E62" s="232"/>
      <c r="F62" s="232">
        <v>10</v>
      </c>
      <c r="G62" s="146">
        <v>90</v>
      </c>
      <c r="H62" s="146"/>
      <c r="I62" s="43">
        <f t="shared" si="14"/>
        <v>3.9</v>
      </c>
      <c r="J62" s="21"/>
      <c r="K62" s="99">
        <f t="shared" si="7"/>
        <v>10</v>
      </c>
      <c r="L62" s="100">
        <f t="shared" si="15"/>
        <v>9</v>
      </c>
      <c r="M62" s="101">
        <f t="shared" si="0"/>
        <v>90</v>
      </c>
      <c r="N62" s="113">
        <f t="shared" si="16"/>
        <v>0</v>
      </c>
      <c r="O62" s="102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45">
        <v>68</v>
      </c>
      <c r="E63" s="146"/>
      <c r="F63" s="146">
        <v>22.06</v>
      </c>
      <c r="G63" s="146">
        <v>58.82</v>
      </c>
      <c r="H63" s="146">
        <v>19.12</v>
      </c>
      <c r="I63" s="43">
        <f t="shared" si="14"/>
        <v>3.9706000000000001</v>
      </c>
      <c r="J63" s="21"/>
      <c r="K63" s="99">
        <f t="shared" ref="K63" si="88">D63</f>
        <v>68</v>
      </c>
      <c r="L63" s="100">
        <f t="shared" ref="L63" si="89">M63*K63/100</f>
        <v>52.999200000000002</v>
      </c>
      <c r="M63" s="101">
        <f t="shared" ref="M63" si="90">G63+H63</f>
        <v>77.94</v>
      </c>
      <c r="N63" s="113">
        <f t="shared" ref="N63" si="91">O63*K63/100</f>
        <v>0</v>
      </c>
      <c r="O63" s="102">
        <f t="shared" ref="O63" si="92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31">
        <v>63</v>
      </c>
      <c r="E64" s="232"/>
      <c r="F64" s="232">
        <v>34.92</v>
      </c>
      <c r="G64" s="274">
        <v>57.14</v>
      </c>
      <c r="H64" s="274">
        <v>7.94</v>
      </c>
      <c r="I64" s="43">
        <f t="shared" si="14"/>
        <v>3.7302</v>
      </c>
      <c r="J64" s="21"/>
      <c r="K64" s="99">
        <f t="shared" si="7"/>
        <v>63</v>
      </c>
      <c r="L64" s="100">
        <f t="shared" si="15"/>
        <v>41.000399999999999</v>
      </c>
      <c r="M64" s="101">
        <f t="shared" si="0"/>
        <v>65.08</v>
      </c>
      <c r="N64" s="113">
        <f t="shared" si="16"/>
        <v>0</v>
      </c>
      <c r="O64" s="102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31">
        <v>64</v>
      </c>
      <c r="E65" s="232">
        <v>3.12</v>
      </c>
      <c r="F65" s="232">
        <v>34.380000000000003</v>
      </c>
      <c r="G65" s="232">
        <v>56.25</v>
      </c>
      <c r="H65" s="274">
        <v>6.25</v>
      </c>
      <c r="I65" s="43">
        <f t="shared" si="14"/>
        <v>3.6562999999999999</v>
      </c>
      <c r="J65" s="21"/>
      <c r="K65" s="99">
        <f t="shared" si="7"/>
        <v>64</v>
      </c>
      <c r="L65" s="100">
        <f t="shared" si="15"/>
        <v>40</v>
      </c>
      <c r="M65" s="101">
        <f t="shared" si="0"/>
        <v>62.5</v>
      </c>
      <c r="N65" s="113">
        <f t="shared" si="16"/>
        <v>1.9968000000000001</v>
      </c>
      <c r="O65" s="102">
        <f t="shared" si="1"/>
        <v>3.12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31">
        <v>92</v>
      </c>
      <c r="E66" s="232"/>
      <c r="F66" s="232">
        <v>7.61</v>
      </c>
      <c r="G66" s="232">
        <v>63.04</v>
      </c>
      <c r="H66" s="232">
        <v>29.35</v>
      </c>
      <c r="I66" s="46">
        <f t="shared" si="14"/>
        <v>4.2174000000000005</v>
      </c>
      <c r="J66" s="21"/>
      <c r="K66" s="99">
        <f t="shared" si="7"/>
        <v>92</v>
      </c>
      <c r="L66" s="100">
        <f t="shared" si="15"/>
        <v>84.998799999999989</v>
      </c>
      <c r="M66" s="101">
        <f t="shared" si="0"/>
        <v>92.39</v>
      </c>
      <c r="N66" s="113">
        <f t="shared" si="16"/>
        <v>0</v>
      </c>
      <c r="O66" s="102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31">
        <v>68</v>
      </c>
      <c r="E67" s="232"/>
      <c r="F67" s="232">
        <v>26.47</v>
      </c>
      <c r="G67" s="232">
        <v>69.12</v>
      </c>
      <c r="H67" s="232">
        <v>4.41</v>
      </c>
      <c r="I67" s="43">
        <f t="shared" si="14"/>
        <v>3.7793999999999999</v>
      </c>
      <c r="J67" s="21"/>
      <c r="K67" s="103">
        <f t="shared" si="7"/>
        <v>68</v>
      </c>
      <c r="L67" s="104">
        <f t="shared" si="15"/>
        <v>50.000399999999999</v>
      </c>
      <c r="M67" s="105">
        <f t="shared" si="0"/>
        <v>73.53</v>
      </c>
      <c r="N67" s="151">
        <f t="shared" si="16"/>
        <v>0</v>
      </c>
      <c r="O67" s="106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1006</v>
      </c>
      <c r="E68" s="38">
        <v>0.74999999999999989</v>
      </c>
      <c r="F68" s="38">
        <v>25.093846153846151</v>
      </c>
      <c r="G68" s="38">
        <v>61.340769230769226</v>
      </c>
      <c r="H68" s="38">
        <v>12.815384615384618</v>
      </c>
      <c r="I68" s="39">
        <f>AVERAGE(I69:I82)</f>
        <v>3.8622153846153844</v>
      </c>
      <c r="J68" s="21"/>
      <c r="K68" s="400">
        <f t="shared" si="7"/>
        <v>1006</v>
      </c>
      <c r="L68" s="401">
        <f>SUM(L69:L82)</f>
        <v>763.00419999999997</v>
      </c>
      <c r="M68" s="408">
        <f t="shared" si="0"/>
        <v>74.156153846153842</v>
      </c>
      <c r="N68" s="401">
        <f>SUM(N69:N82)</f>
        <v>6.001199999999999</v>
      </c>
      <c r="O68" s="407">
        <f t="shared" si="1"/>
        <v>0.74999999999999989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31">
        <v>83</v>
      </c>
      <c r="E69" s="232"/>
      <c r="F69" s="232">
        <v>14.46</v>
      </c>
      <c r="G69" s="232">
        <v>53.01</v>
      </c>
      <c r="H69" s="232">
        <v>32.53</v>
      </c>
      <c r="I69" s="43">
        <f t="shared" si="14"/>
        <v>4.1806999999999999</v>
      </c>
      <c r="J69" s="21"/>
      <c r="K69" s="95">
        <f t="shared" si="7"/>
        <v>83</v>
      </c>
      <c r="L69" s="96">
        <f t="shared" si="15"/>
        <v>70.998199999999997</v>
      </c>
      <c r="M69" s="97">
        <f t="shared" si="0"/>
        <v>85.539999999999992</v>
      </c>
      <c r="N69" s="96">
        <f t="shared" si="16"/>
        <v>0</v>
      </c>
      <c r="O69" s="98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31">
        <v>119</v>
      </c>
      <c r="E70" s="232"/>
      <c r="F70" s="232">
        <v>21.85</v>
      </c>
      <c r="G70" s="232">
        <v>45.38</v>
      </c>
      <c r="H70" s="280">
        <v>32.770000000000003</v>
      </c>
      <c r="I70" s="43">
        <f t="shared" si="14"/>
        <v>4.1092000000000004</v>
      </c>
      <c r="J70" s="21"/>
      <c r="K70" s="99">
        <f t="shared" si="7"/>
        <v>119</v>
      </c>
      <c r="L70" s="100">
        <f t="shared" si="15"/>
        <v>92.998500000000007</v>
      </c>
      <c r="M70" s="101">
        <f t="shared" ref="M70:M123" si="93">G70+H70</f>
        <v>78.150000000000006</v>
      </c>
      <c r="N70" s="100">
        <f t="shared" si="16"/>
        <v>0</v>
      </c>
      <c r="O70" s="102">
        <f t="shared" ref="O70:O123" si="94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45">
        <v>57</v>
      </c>
      <c r="E71" s="146"/>
      <c r="F71" s="146">
        <v>29.82</v>
      </c>
      <c r="G71" s="146">
        <v>54.39</v>
      </c>
      <c r="H71" s="146">
        <v>15.79</v>
      </c>
      <c r="I71" s="43">
        <f t="shared" si="14"/>
        <v>3.8596999999999997</v>
      </c>
      <c r="J71" s="21"/>
      <c r="K71" s="99">
        <f t="shared" ref="K71:K72" si="95">D71</f>
        <v>57</v>
      </c>
      <c r="L71" s="100">
        <f t="shared" ref="L71:L72" si="96">M71*K71/100</f>
        <v>40.002600000000001</v>
      </c>
      <c r="M71" s="101">
        <f t="shared" si="93"/>
        <v>70.180000000000007</v>
      </c>
      <c r="N71" s="100">
        <f t="shared" ref="N71:N72" si="97">O71*K71/100</f>
        <v>0</v>
      </c>
      <c r="O71" s="102">
        <f t="shared" si="94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45">
        <v>47</v>
      </c>
      <c r="E72" s="146"/>
      <c r="F72" s="146">
        <v>21.27</v>
      </c>
      <c r="G72" s="146">
        <v>74.47</v>
      </c>
      <c r="H72" s="146">
        <v>4.26</v>
      </c>
      <c r="I72" s="43">
        <f t="shared" si="14"/>
        <v>3.8299000000000003</v>
      </c>
      <c r="J72" s="21"/>
      <c r="K72" s="99">
        <f t="shared" si="95"/>
        <v>47</v>
      </c>
      <c r="L72" s="100">
        <f t="shared" si="96"/>
        <v>37.003100000000003</v>
      </c>
      <c r="M72" s="101">
        <f t="shared" si="93"/>
        <v>78.73</v>
      </c>
      <c r="N72" s="113">
        <f t="shared" si="97"/>
        <v>0</v>
      </c>
      <c r="O72" s="102">
        <f t="shared" si="94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31">
        <v>93</v>
      </c>
      <c r="E73" s="232"/>
      <c r="F73" s="232">
        <v>13.98</v>
      </c>
      <c r="G73" s="232">
        <v>69.89</v>
      </c>
      <c r="H73" s="146">
        <v>16.13</v>
      </c>
      <c r="I73" s="43">
        <f t="shared" si="14"/>
        <v>4.0214999999999996</v>
      </c>
      <c r="J73" s="21"/>
      <c r="K73" s="99">
        <f t="shared" ref="K73:K123" si="98">D73</f>
        <v>93</v>
      </c>
      <c r="L73" s="100">
        <f t="shared" si="15"/>
        <v>79.998599999999996</v>
      </c>
      <c r="M73" s="101">
        <f t="shared" si="93"/>
        <v>86.02</v>
      </c>
      <c r="N73" s="100">
        <f t="shared" si="16"/>
        <v>0</v>
      </c>
      <c r="O73" s="102">
        <f t="shared" si="94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45">
        <v>61</v>
      </c>
      <c r="E74" s="146">
        <v>3.28</v>
      </c>
      <c r="F74" s="146">
        <v>27.87</v>
      </c>
      <c r="G74" s="146">
        <v>63.93</v>
      </c>
      <c r="H74" s="146">
        <v>4.92</v>
      </c>
      <c r="I74" s="43">
        <f t="shared" ref="I74:I123" si="99">(E74*2+F74*3+G74*4+H74*5)/100</f>
        <v>3.7049000000000003</v>
      </c>
      <c r="J74" s="21"/>
      <c r="K74" s="99">
        <f t="shared" si="98"/>
        <v>61</v>
      </c>
      <c r="L74" s="100">
        <f t="shared" ref="L74:L75" si="100">M74*K74/100</f>
        <v>41.998499999999993</v>
      </c>
      <c r="M74" s="101">
        <f t="shared" si="93"/>
        <v>68.849999999999994</v>
      </c>
      <c r="N74" s="100">
        <f t="shared" ref="N74:N75" si="101">O74*K74/100</f>
        <v>2.0007999999999999</v>
      </c>
      <c r="O74" s="102">
        <f t="shared" si="94"/>
        <v>3.28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45">
        <v>70</v>
      </c>
      <c r="E75" s="146"/>
      <c r="F75" s="146">
        <v>22.85</v>
      </c>
      <c r="G75" s="146">
        <v>64.290000000000006</v>
      </c>
      <c r="H75" s="146">
        <v>12.86</v>
      </c>
      <c r="I75" s="43">
        <f t="shared" si="99"/>
        <v>3.9001000000000006</v>
      </c>
      <c r="J75" s="21"/>
      <c r="K75" s="99">
        <f t="shared" si="98"/>
        <v>70</v>
      </c>
      <c r="L75" s="100">
        <f t="shared" si="100"/>
        <v>54.005000000000003</v>
      </c>
      <c r="M75" s="101">
        <f t="shared" si="93"/>
        <v>77.150000000000006</v>
      </c>
      <c r="N75" s="100">
        <f t="shared" si="101"/>
        <v>0</v>
      </c>
      <c r="O75" s="102">
        <f t="shared" si="94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29">
        <v>84</v>
      </c>
      <c r="E76" s="229"/>
      <c r="F76" s="229">
        <v>23.81</v>
      </c>
      <c r="G76" s="229">
        <v>66.67</v>
      </c>
      <c r="H76" s="280">
        <v>9.52</v>
      </c>
      <c r="I76" s="43">
        <f t="shared" si="99"/>
        <v>3.8571000000000004</v>
      </c>
      <c r="J76" s="21"/>
      <c r="K76" s="99">
        <f t="shared" si="98"/>
        <v>84</v>
      </c>
      <c r="L76" s="100">
        <f t="shared" ref="L76:L123" si="102">M76*K76/100</f>
        <v>63.999600000000001</v>
      </c>
      <c r="M76" s="101">
        <f t="shared" si="93"/>
        <v>76.19</v>
      </c>
      <c r="N76" s="100">
        <f t="shared" ref="N76:N81" si="103">O76*K76/100</f>
        <v>0</v>
      </c>
      <c r="O76" s="102">
        <f t="shared" si="94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29">
        <v>46</v>
      </c>
      <c r="E77" s="229">
        <v>4.3499999999999996</v>
      </c>
      <c r="F77" s="229">
        <v>47.82</v>
      </c>
      <c r="G77" s="229">
        <v>47.83</v>
      </c>
      <c r="H77" s="229"/>
      <c r="I77" s="43">
        <f t="shared" si="99"/>
        <v>3.4348000000000001</v>
      </c>
      <c r="J77" s="21"/>
      <c r="K77" s="99">
        <f t="shared" si="98"/>
        <v>46</v>
      </c>
      <c r="L77" s="100">
        <f t="shared" si="102"/>
        <v>22.001799999999999</v>
      </c>
      <c r="M77" s="101">
        <f t="shared" si="93"/>
        <v>47.83</v>
      </c>
      <c r="N77" s="100">
        <f t="shared" si="103"/>
        <v>2.0009999999999999</v>
      </c>
      <c r="O77" s="102">
        <f t="shared" si="94"/>
        <v>4.3499999999999996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29">
        <v>98</v>
      </c>
      <c r="E78" s="229"/>
      <c r="F78" s="229">
        <v>17.350000000000001</v>
      </c>
      <c r="G78" s="229">
        <v>74.489999999999995</v>
      </c>
      <c r="H78" s="280">
        <v>8.16</v>
      </c>
      <c r="I78" s="43">
        <f t="shared" si="99"/>
        <v>3.9081000000000001</v>
      </c>
      <c r="J78" s="21"/>
      <c r="K78" s="99">
        <f t="shared" si="98"/>
        <v>98</v>
      </c>
      <c r="L78" s="100">
        <f t="shared" si="102"/>
        <v>80.996999999999986</v>
      </c>
      <c r="M78" s="101">
        <f t="shared" si="93"/>
        <v>82.649999999999991</v>
      </c>
      <c r="N78" s="113">
        <f t="shared" si="103"/>
        <v>0</v>
      </c>
      <c r="O78" s="102">
        <f t="shared" si="94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45">
        <v>85</v>
      </c>
      <c r="E79" s="146">
        <v>1.18</v>
      </c>
      <c r="F79" s="146">
        <v>32.94</v>
      </c>
      <c r="G79" s="146">
        <v>65.88</v>
      </c>
      <c r="H79" s="146"/>
      <c r="I79" s="43">
        <f t="shared" si="99"/>
        <v>3.6469999999999998</v>
      </c>
      <c r="J79" s="21"/>
      <c r="K79" s="99">
        <f t="shared" si="98"/>
        <v>85</v>
      </c>
      <c r="L79" s="100">
        <f t="shared" si="102"/>
        <v>55.99799999999999</v>
      </c>
      <c r="M79" s="101">
        <f t="shared" si="93"/>
        <v>65.88</v>
      </c>
      <c r="N79" s="113">
        <f t="shared" si="103"/>
        <v>1.0029999999999999</v>
      </c>
      <c r="O79" s="102">
        <f t="shared" si="94"/>
        <v>1.18</v>
      </c>
    </row>
    <row r="80" spans="1:15" s="1" customFormat="1" ht="15" customHeight="1" x14ac:dyDescent="0.25">
      <c r="A80" s="275">
        <v>12</v>
      </c>
      <c r="B80" s="277">
        <v>50930</v>
      </c>
      <c r="C80" s="276" t="s">
        <v>65</v>
      </c>
      <c r="D80" s="145">
        <v>57</v>
      </c>
      <c r="E80" s="146"/>
      <c r="F80" s="146">
        <v>33.33</v>
      </c>
      <c r="G80" s="146">
        <v>59.65</v>
      </c>
      <c r="H80" s="146">
        <v>7.02</v>
      </c>
      <c r="I80" s="43">
        <f t="shared" si="99"/>
        <v>3.7368999999999994</v>
      </c>
      <c r="J80" s="21"/>
      <c r="K80" s="99">
        <f t="shared" si="98"/>
        <v>57</v>
      </c>
      <c r="L80" s="100">
        <f t="shared" si="102"/>
        <v>38.001899999999999</v>
      </c>
      <c r="M80" s="101">
        <f t="shared" si="93"/>
        <v>66.67</v>
      </c>
      <c r="N80" s="113">
        <f t="shared" si="103"/>
        <v>0</v>
      </c>
      <c r="O80" s="102">
        <f t="shared" si="94"/>
        <v>0</v>
      </c>
    </row>
    <row r="81" spans="1:15" s="1" customFormat="1" ht="15" customHeight="1" x14ac:dyDescent="0.25">
      <c r="A81" s="278">
        <v>13</v>
      </c>
      <c r="B81" s="48">
        <v>51370</v>
      </c>
      <c r="C81" s="19" t="s">
        <v>66</v>
      </c>
      <c r="D81" s="145">
        <v>106</v>
      </c>
      <c r="E81" s="146">
        <v>0.94</v>
      </c>
      <c r="F81" s="146">
        <v>18.87</v>
      </c>
      <c r="G81" s="146">
        <v>57.55</v>
      </c>
      <c r="H81" s="146">
        <v>22.64</v>
      </c>
      <c r="I81" s="43">
        <f t="shared" si="99"/>
        <v>4.0188999999999995</v>
      </c>
      <c r="J81" s="21"/>
      <c r="K81" s="99">
        <f t="shared" si="98"/>
        <v>106</v>
      </c>
      <c r="L81" s="100">
        <f t="shared" si="102"/>
        <v>85.00139999999999</v>
      </c>
      <c r="M81" s="101">
        <f t="shared" si="93"/>
        <v>80.19</v>
      </c>
      <c r="N81" s="100">
        <f t="shared" si="103"/>
        <v>0.99639999999999995</v>
      </c>
      <c r="O81" s="102">
        <f t="shared" si="94"/>
        <v>0.94</v>
      </c>
    </row>
    <row r="82" spans="1:15" s="1" customFormat="1" ht="15" customHeight="1" thickBot="1" x14ac:dyDescent="0.3">
      <c r="A82" s="279">
        <v>14</v>
      </c>
      <c r="B82" s="50">
        <v>51580</v>
      </c>
      <c r="C82" s="22" t="s">
        <v>124</v>
      </c>
      <c r="D82" s="132"/>
      <c r="E82" s="133"/>
      <c r="F82" s="133"/>
      <c r="G82" s="133"/>
      <c r="H82" s="134"/>
      <c r="I82" s="46"/>
      <c r="J82" s="21"/>
      <c r="K82" s="103"/>
      <c r="L82" s="104"/>
      <c r="M82" s="105"/>
      <c r="N82" s="104"/>
      <c r="O82" s="106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2993</v>
      </c>
      <c r="E83" s="38">
        <v>2.0286206896551722</v>
      </c>
      <c r="F83" s="38">
        <v>21.863793103448277</v>
      </c>
      <c r="G83" s="38">
        <v>62.839655172413785</v>
      </c>
      <c r="H83" s="38">
        <v>13.26551724137931</v>
      </c>
      <c r="I83" s="39">
        <f>AVERAGE(I84:I114)</f>
        <v>3.8733482758620683</v>
      </c>
      <c r="J83" s="21"/>
      <c r="K83" s="400">
        <f t="shared" si="98"/>
        <v>2993</v>
      </c>
      <c r="L83" s="401">
        <f>SUM(L84:L114)</f>
        <v>2381.9600000000005</v>
      </c>
      <c r="M83" s="408">
        <f t="shared" si="93"/>
        <v>76.105172413793099</v>
      </c>
      <c r="N83" s="401">
        <f>SUM(N84:N114)</f>
        <v>54.962800000000009</v>
      </c>
      <c r="O83" s="407">
        <f t="shared" si="94"/>
        <v>2.0286206896551722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31">
        <v>82</v>
      </c>
      <c r="E84" s="232">
        <v>2.44</v>
      </c>
      <c r="F84" s="232">
        <v>19.510000000000002</v>
      </c>
      <c r="G84" s="232">
        <v>63.41</v>
      </c>
      <c r="H84" s="232">
        <v>14.63</v>
      </c>
      <c r="I84" s="43">
        <f t="shared" si="99"/>
        <v>3.9020000000000006</v>
      </c>
      <c r="J84" s="21"/>
      <c r="K84" s="95">
        <f t="shared" si="98"/>
        <v>82</v>
      </c>
      <c r="L84" s="96">
        <f t="shared" si="102"/>
        <v>63.992799999999995</v>
      </c>
      <c r="M84" s="97">
        <f t="shared" si="93"/>
        <v>78.039999999999992</v>
      </c>
      <c r="N84" s="96">
        <f t="shared" ref="N84:N112" si="104">O84*K84/100</f>
        <v>2.0007999999999999</v>
      </c>
      <c r="O84" s="98">
        <f t="shared" si="94"/>
        <v>2.44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45">
        <v>38</v>
      </c>
      <c r="E85" s="146"/>
      <c r="F85" s="146">
        <v>39.47</v>
      </c>
      <c r="G85" s="146">
        <v>57.89</v>
      </c>
      <c r="H85" s="146">
        <v>2.63</v>
      </c>
      <c r="I85" s="43">
        <f t="shared" si="99"/>
        <v>3.6312000000000002</v>
      </c>
      <c r="J85" s="21"/>
      <c r="K85" s="99">
        <f t="shared" si="98"/>
        <v>38</v>
      </c>
      <c r="L85" s="100">
        <f t="shared" si="102"/>
        <v>22.997600000000002</v>
      </c>
      <c r="M85" s="101">
        <f t="shared" si="93"/>
        <v>60.52</v>
      </c>
      <c r="N85" s="113">
        <f t="shared" si="104"/>
        <v>0</v>
      </c>
      <c r="O85" s="102">
        <f t="shared" si="94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45">
        <v>103</v>
      </c>
      <c r="E86" s="146">
        <v>2.91</v>
      </c>
      <c r="F86" s="146">
        <v>15.53</v>
      </c>
      <c r="G86" s="146">
        <v>65.05</v>
      </c>
      <c r="H86" s="146">
        <v>16.5</v>
      </c>
      <c r="I86" s="43">
        <f t="shared" si="99"/>
        <v>3.9511000000000003</v>
      </c>
      <c r="J86" s="21"/>
      <c r="K86" s="99">
        <f t="shared" si="98"/>
        <v>103</v>
      </c>
      <c r="L86" s="100">
        <f t="shared" si="102"/>
        <v>83.996499999999997</v>
      </c>
      <c r="M86" s="101">
        <f t="shared" si="93"/>
        <v>81.55</v>
      </c>
      <c r="N86" s="100">
        <f t="shared" si="104"/>
        <v>2.9973000000000001</v>
      </c>
      <c r="O86" s="102">
        <f t="shared" si="94"/>
        <v>2.91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45">
        <v>112</v>
      </c>
      <c r="E87" s="146">
        <v>0.89</v>
      </c>
      <c r="F87" s="146">
        <v>11.61</v>
      </c>
      <c r="G87" s="146">
        <v>68.75</v>
      </c>
      <c r="H87" s="146">
        <v>18.75</v>
      </c>
      <c r="I87" s="43">
        <f t="shared" si="99"/>
        <v>4.0536000000000003</v>
      </c>
      <c r="J87" s="21"/>
      <c r="K87" s="99">
        <f t="shared" si="98"/>
        <v>112</v>
      </c>
      <c r="L87" s="100">
        <f t="shared" si="102"/>
        <v>98</v>
      </c>
      <c r="M87" s="101">
        <f t="shared" si="93"/>
        <v>87.5</v>
      </c>
      <c r="N87" s="100">
        <f t="shared" si="104"/>
        <v>0.99680000000000002</v>
      </c>
      <c r="O87" s="102">
        <f t="shared" si="94"/>
        <v>0.89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45">
        <v>135</v>
      </c>
      <c r="E88" s="146"/>
      <c r="F88" s="146">
        <v>9.6300000000000008</v>
      </c>
      <c r="G88" s="146">
        <v>71.11</v>
      </c>
      <c r="H88" s="146">
        <v>19.260000000000002</v>
      </c>
      <c r="I88" s="43">
        <f t="shared" si="99"/>
        <v>4.0963000000000003</v>
      </c>
      <c r="J88" s="21"/>
      <c r="K88" s="99">
        <f t="shared" si="98"/>
        <v>135</v>
      </c>
      <c r="L88" s="100">
        <f t="shared" si="102"/>
        <v>121.99950000000001</v>
      </c>
      <c r="M88" s="101">
        <f t="shared" si="93"/>
        <v>90.37</v>
      </c>
      <c r="N88" s="100">
        <f t="shared" si="104"/>
        <v>0</v>
      </c>
      <c r="O88" s="102">
        <f t="shared" si="94"/>
        <v>0</v>
      </c>
    </row>
    <row r="89" spans="1:15" s="1" customFormat="1" ht="15" customHeight="1" x14ac:dyDescent="0.25">
      <c r="A89" s="281">
        <v>6</v>
      </c>
      <c r="B89" s="283">
        <v>60240</v>
      </c>
      <c r="C89" s="282" t="s">
        <v>73</v>
      </c>
      <c r="D89" s="145">
        <v>135</v>
      </c>
      <c r="E89" s="146">
        <v>0.74</v>
      </c>
      <c r="F89" s="146">
        <v>15.56</v>
      </c>
      <c r="G89" s="146">
        <v>64.44</v>
      </c>
      <c r="H89" s="146">
        <v>19.260000000000002</v>
      </c>
      <c r="I89" s="43">
        <f t="shared" si="99"/>
        <v>4.0221999999999998</v>
      </c>
      <c r="J89" s="21"/>
      <c r="K89" s="99">
        <f t="shared" si="98"/>
        <v>135</v>
      </c>
      <c r="L89" s="100">
        <f t="shared" si="102"/>
        <v>112.995</v>
      </c>
      <c r="M89" s="101">
        <f t="shared" si="93"/>
        <v>83.7</v>
      </c>
      <c r="N89" s="100">
        <f t="shared" si="104"/>
        <v>0.99900000000000011</v>
      </c>
      <c r="O89" s="102">
        <f t="shared" si="94"/>
        <v>0.74</v>
      </c>
    </row>
    <row r="90" spans="1:15" s="1" customFormat="1" ht="15" customHeight="1" x14ac:dyDescent="0.25">
      <c r="A90" s="285">
        <v>7</v>
      </c>
      <c r="B90" s="48">
        <v>60560</v>
      </c>
      <c r="C90" s="19" t="s">
        <v>74</v>
      </c>
      <c r="D90" s="145">
        <v>44</v>
      </c>
      <c r="E90" s="146"/>
      <c r="F90" s="146">
        <v>27.27</v>
      </c>
      <c r="G90" s="146">
        <v>65.91</v>
      </c>
      <c r="H90" s="146">
        <v>6.82</v>
      </c>
      <c r="I90" s="43">
        <f t="shared" si="99"/>
        <v>3.7955000000000001</v>
      </c>
      <c r="J90" s="21"/>
      <c r="K90" s="99">
        <f t="shared" si="98"/>
        <v>44</v>
      </c>
      <c r="L90" s="100">
        <f t="shared" si="102"/>
        <v>32.001199999999997</v>
      </c>
      <c r="M90" s="101">
        <f t="shared" si="93"/>
        <v>72.72999999999999</v>
      </c>
      <c r="N90" s="113">
        <f t="shared" si="104"/>
        <v>0</v>
      </c>
      <c r="O90" s="102">
        <f t="shared" si="94"/>
        <v>0</v>
      </c>
    </row>
    <row r="91" spans="1:15" s="1" customFormat="1" ht="15" customHeight="1" x14ac:dyDescent="0.25">
      <c r="A91" s="285">
        <v>8</v>
      </c>
      <c r="B91" s="48">
        <v>60660</v>
      </c>
      <c r="C91" s="19" t="s">
        <v>75</v>
      </c>
      <c r="D91" s="229">
        <v>20</v>
      </c>
      <c r="E91" s="229"/>
      <c r="F91" s="230">
        <v>45</v>
      </c>
      <c r="G91" s="230">
        <v>40</v>
      </c>
      <c r="H91" s="230">
        <v>15</v>
      </c>
      <c r="I91" s="43">
        <f t="shared" si="99"/>
        <v>3.7</v>
      </c>
      <c r="J91" s="21"/>
      <c r="K91" s="99">
        <f t="shared" si="98"/>
        <v>20</v>
      </c>
      <c r="L91" s="100">
        <f t="shared" si="102"/>
        <v>11</v>
      </c>
      <c r="M91" s="101">
        <f t="shared" si="93"/>
        <v>55</v>
      </c>
      <c r="N91" s="100">
        <f t="shared" si="104"/>
        <v>0</v>
      </c>
      <c r="O91" s="102">
        <f t="shared" si="94"/>
        <v>0</v>
      </c>
    </row>
    <row r="92" spans="1:15" s="1" customFormat="1" ht="15" customHeight="1" x14ac:dyDescent="0.25">
      <c r="A92" s="285">
        <v>9</v>
      </c>
      <c r="B92" s="48">
        <v>60001</v>
      </c>
      <c r="C92" s="19" t="s">
        <v>67</v>
      </c>
      <c r="D92" s="229">
        <v>68</v>
      </c>
      <c r="E92" s="230">
        <v>5.88</v>
      </c>
      <c r="F92" s="230">
        <v>23.53</v>
      </c>
      <c r="G92" s="230">
        <v>67.650000000000006</v>
      </c>
      <c r="H92" s="287">
        <v>2.94</v>
      </c>
      <c r="I92" s="43">
        <f t="shared" si="99"/>
        <v>3.6765000000000003</v>
      </c>
      <c r="J92" s="21"/>
      <c r="K92" s="99">
        <f t="shared" si="98"/>
        <v>68</v>
      </c>
      <c r="L92" s="100">
        <f t="shared" si="102"/>
        <v>48.001199999999997</v>
      </c>
      <c r="M92" s="101">
        <f t="shared" si="93"/>
        <v>70.59</v>
      </c>
      <c r="N92" s="113">
        <f t="shared" si="104"/>
        <v>3.9983999999999997</v>
      </c>
      <c r="O92" s="102">
        <f t="shared" si="94"/>
        <v>5.88</v>
      </c>
    </row>
    <row r="93" spans="1:15" s="1" customFormat="1" ht="15" customHeight="1" x14ac:dyDescent="0.25">
      <c r="A93" s="285">
        <v>10</v>
      </c>
      <c r="B93" s="55">
        <v>60701</v>
      </c>
      <c r="C93" s="14" t="s">
        <v>76</v>
      </c>
      <c r="D93" s="229">
        <v>48</v>
      </c>
      <c r="E93" s="229">
        <v>10.41</v>
      </c>
      <c r="F93" s="229">
        <v>29.17</v>
      </c>
      <c r="G93" s="229">
        <v>56.25</v>
      </c>
      <c r="H93" s="287">
        <v>4.17</v>
      </c>
      <c r="I93" s="43">
        <f t="shared" si="99"/>
        <v>3.5418000000000007</v>
      </c>
      <c r="J93" s="21"/>
      <c r="K93" s="99">
        <f t="shared" si="98"/>
        <v>48</v>
      </c>
      <c r="L93" s="100">
        <f t="shared" si="102"/>
        <v>29.0016</v>
      </c>
      <c r="M93" s="101">
        <f t="shared" si="93"/>
        <v>60.42</v>
      </c>
      <c r="N93" s="113">
        <f t="shared" si="104"/>
        <v>4.9968000000000004</v>
      </c>
      <c r="O93" s="102">
        <f t="shared" si="94"/>
        <v>10.41</v>
      </c>
    </row>
    <row r="94" spans="1:15" s="1" customFormat="1" ht="15" customHeight="1" x14ac:dyDescent="0.25">
      <c r="A94" s="285">
        <v>11</v>
      </c>
      <c r="B94" s="48">
        <v>60850</v>
      </c>
      <c r="C94" s="19" t="s">
        <v>77</v>
      </c>
      <c r="D94" s="229">
        <v>102</v>
      </c>
      <c r="E94" s="229">
        <v>0.98</v>
      </c>
      <c r="F94" s="229">
        <v>29.41</v>
      </c>
      <c r="G94" s="229">
        <v>59.8</v>
      </c>
      <c r="H94" s="287">
        <v>9.8000000000000007</v>
      </c>
      <c r="I94" s="44">
        <f t="shared" si="99"/>
        <v>3.7839</v>
      </c>
      <c r="J94" s="21"/>
      <c r="K94" s="99">
        <f t="shared" si="98"/>
        <v>102</v>
      </c>
      <c r="L94" s="100">
        <f t="shared" si="102"/>
        <v>70.992000000000004</v>
      </c>
      <c r="M94" s="101">
        <f t="shared" si="93"/>
        <v>69.599999999999994</v>
      </c>
      <c r="N94" s="100">
        <f t="shared" si="104"/>
        <v>0.99959999999999993</v>
      </c>
      <c r="O94" s="102">
        <f t="shared" si="94"/>
        <v>0.98</v>
      </c>
    </row>
    <row r="95" spans="1:15" s="1" customFormat="1" ht="15" customHeight="1" x14ac:dyDescent="0.25">
      <c r="A95" s="285">
        <v>12</v>
      </c>
      <c r="B95" s="48">
        <v>60910</v>
      </c>
      <c r="C95" s="19" t="s">
        <v>78</v>
      </c>
      <c r="D95" s="229">
        <v>77</v>
      </c>
      <c r="E95" s="229">
        <v>1.3</v>
      </c>
      <c r="F95" s="229">
        <v>23.38</v>
      </c>
      <c r="G95" s="229">
        <v>66.23</v>
      </c>
      <c r="H95" s="287">
        <v>9.09</v>
      </c>
      <c r="I95" s="43">
        <f t="shared" si="99"/>
        <v>3.8311000000000002</v>
      </c>
      <c r="J95" s="21"/>
      <c r="K95" s="99">
        <f t="shared" si="98"/>
        <v>77</v>
      </c>
      <c r="L95" s="100">
        <f t="shared" si="102"/>
        <v>57.996400000000001</v>
      </c>
      <c r="M95" s="101">
        <f t="shared" si="93"/>
        <v>75.320000000000007</v>
      </c>
      <c r="N95" s="100">
        <f t="shared" si="104"/>
        <v>1.0010000000000001</v>
      </c>
      <c r="O95" s="102">
        <f t="shared" si="94"/>
        <v>1.3</v>
      </c>
    </row>
    <row r="96" spans="1:15" s="1" customFormat="1" ht="15" customHeight="1" x14ac:dyDescent="0.25">
      <c r="A96" s="285">
        <v>13</v>
      </c>
      <c r="B96" s="48">
        <v>60980</v>
      </c>
      <c r="C96" s="19" t="s">
        <v>79</v>
      </c>
      <c r="D96" s="145">
        <v>69</v>
      </c>
      <c r="E96" s="146">
        <v>1.45</v>
      </c>
      <c r="F96" s="146">
        <v>39.130000000000003</v>
      </c>
      <c r="G96" s="146">
        <v>52.17</v>
      </c>
      <c r="H96" s="146">
        <v>7.25</v>
      </c>
      <c r="I96" s="43">
        <f t="shared" si="99"/>
        <v>3.6522000000000001</v>
      </c>
      <c r="J96" s="21"/>
      <c r="K96" s="99">
        <f t="shared" si="98"/>
        <v>69</v>
      </c>
      <c r="L96" s="100">
        <f t="shared" si="102"/>
        <v>40.999800000000008</v>
      </c>
      <c r="M96" s="101">
        <f t="shared" si="93"/>
        <v>59.42</v>
      </c>
      <c r="N96" s="100">
        <f t="shared" si="104"/>
        <v>1.0004999999999999</v>
      </c>
      <c r="O96" s="102">
        <f t="shared" si="94"/>
        <v>1.45</v>
      </c>
    </row>
    <row r="97" spans="1:15" s="1" customFormat="1" ht="15" customHeight="1" x14ac:dyDescent="0.25">
      <c r="A97" s="285">
        <v>14</v>
      </c>
      <c r="B97" s="48">
        <v>61080</v>
      </c>
      <c r="C97" s="19" t="s">
        <v>80</v>
      </c>
      <c r="D97" s="229">
        <v>105</v>
      </c>
      <c r="E97" s="229">
        <v>0.95</v>
      </c>
      <c r="F97" s="229">
        <v>22.86</v>
      </c>
      <c r="G97" s="229">
        <v>63.81</v>
      </c>
      <c r="H97" s="229">
        <v>12.38</v>
      </c>
      <c r="I97" s="43">
        <f t="shared" si="99"/>
        <v>3.8761999999999999</v>
      </c>
      <c r="J97" s="21"/>
      <c r="K97" s="99">
        <f t="shared" si="98"/>
        <v>105</v>
      </c>
      <c r="L97" s="100">
        <f t="shared" si="102"/>
        <v>79.999499999999998</v>
      </c>
      <c r="M97" s="101">
        <f t="shared" si="93"/>
        <v>76.19</v>
      </c>
      <c r="N97" s="100">
        <f t="shared" si="104"/>
        <v>0.99750000000000005</v>
      </c>
      <c r="O97" s="102">
        <f t="shared" si="94"/>
        <v>0.95</v>
      </c>
    </row>
    <row r="98" spans="1:15" s="1" customFormat="1" ht="15" customHeight="1" x14ac:dyDescent="0.25">
      <c r="A98" s="285">
        <v>15</v>
      </c>
      <c r="B98" s="48">
        <v>61150</v>
      </c>
      <c r="C98" s="19" t="s">
        <v>81</v>
      </c>
      <c r="D98" s="231">
        <v>88</v>
      </c>
      <c r="E98" s="232"/>
      <c r="F98" s="232">
        <v>31.81</v>
      </c>
      <c r="G98" s="232">
        <v>63.64</v>
      </c>
      <c r="H98" s="232">
        <v>4.55</v>
      </c>
      <c r="I98" s="43">
        <f t="shared" si="99"/>
        <v>3.7274000000000003</v>
      </c>
      <c r="J98" s="21"/>
      <c r="K98" s="99">
        <f t="shared" si="98"/>
        <v>88</v>
      </c>
      <c r="L98" s="100">
        <f t="shared" si="102"/>
        <v>60.00719999999999</v>
      </c>
      <c r="M98" s="101">
        <f t="shared" si="93"/>
        <v>68.19</v>
      </c>
      <c r="N98" s="100">
        <f t="shared" si="104"/>
        <v>0</v>
      </c>
      <c r="O98" s="102">
        <f t="shared" si="94"/>
        <v>0</v>
      </c>
    </row>
    <row r="99" spans="1:15" s="1" customFormat="1" ht="15" customHeight="1" x14ac:dyDescent="0.25">
      <c r="A99" s="285">
        <v>16</v>
      </c>
      <c r="B99" s="48">
        <v>61210</v>
      </c>
      <c r="C99" s="19" t="s">
        <v>82</v>
      </c>
      <c r="D99" s="145">
        <v>51</v>
      </c>
      <c r="E99" s="146">
        <v>1.96</v>
      </c>
      <c r="F99" s="146">
        <v>17.649999999999999</v>
      </c>
      <c r="G99" s="146">
        <v>74.510000000000005</v>
      </c>
      <c r="H99" s="146">
        <v>5.88</v>
      </c>
      <c r="I99" s="43">
        <f t="shared" si="99"/>
        <v>3.8431000000000002</v>
      </c>
      <c r="J99" s="21"/>
      <c r="K99" s="99">
        <f t="shared" si="98"/>
        <v>51</v>
      </c>
      <c r="L99" s="100">
        <f t="shared" si="102"/>
        <v>40.998900000000006</v>
      </c>
      <c r="M99" s="101">
        <f t="shared" si="93"/>
        <v>80.39</v>
      </c>
      <c r="N99" s="100">
        <f t="shared" si="104"/>
        <v>0.99959999999999993</v>
      </c>
      <c r="O99" s="102">
        <f t="shared" si="94"/>
        <v>1.96</v>
      </c>
    </row>
    <row r="100" spans="1:15" s="1" customFormat="1" ht="15" customHeight="1" x14ac:dyDescent="0.25">
      <c r="A100" s="285">
        <v>17</v>
      </c>
      <c r="B100" s="48">
        <v>61290</v>
      </c>
      <c r="C100" s="19" t="s">
        <v>83</v>
      </c>
      <c r="D100" s="145">
        <v>72</v>
      </c>
      <c r="E100" s="146">
        <v>4.17</v>
      </c>
      <c r="F100" s="146">
        <v>20.83</v>
      </c>
      <c r="G100" s="146">
        <v>69.44</v>
      </c>
      <c r="H100" s="146">
        <v>5.56</v>
      </c>
      <c r="I100" s="43">
        <f t="shared" si="99"/>
        <v>3.7639</v>
      </c>
      <c r="J100" s="21"/>
      <c r="K100" s="99">
        <f t="shared" si="98"/>
        <v>72</v>
      </c>
      <c r="L100" s="100">
        <f t="shared" si="102"/>
        <v>54</v>
      </c>
      <c r="M100" s="101">
        <f t="shared" si="93"/>
        <v>75</v>
      </c>
      <c r="N100" s="100">
        <f t="shared" si="104"/>
        <v>3.0024000000000002</v>
      </c>
      <c r="O100" s="102">
        <f t="shared" si="94"/>
        <v>4.17</v>
      </c>
    </row>
    <row r="101" spans="1:15" s="1" customFormat="1" ht="15" customHeight="1" x14ac:dyDescent="0.25">
      <c r="A101" s="285">
        <v>18</v>
      </c>
      <c r="B101" s="48">
        <v>61340</v>
      </c>
      <c r="C101" s="19" t="s">
        <v>84</v>
      </c>
      <c r="D101" s="145">
        <v>106</v>
      </c>
      <c r="E101" s="146">
        <v>7.55</v>
      </c>
      <c r="F101" s="146">
        <v>37.74</v>
      </c>
      <c r="G101" s="146">
        <v>50</v>
      </c>
      <c r="H101" s="146">
        <v>4.71</v>
      </c>
      <c r="I101" s="43">
        <f t="shared" si="99"/>
        <v>3.5186999999999999</v>
      </c>
      <c r="J101" s="21"/>
      <c r="K101" s="99">
        <f t="shared" si="98"/>
        <v>106</v>
      </c>
      <c r="L101" s="100">
        <f t="shared" si="102"/>
        <v>57.992600000000003</v>
      </c>
      <c r="M101" s="101">
        <f t="shared" si="93"/>
        <v>54.71</v>
      </c>
      <c r="N101" s="113">
        <f t="shared" si="104"/>
        <v>8.0030000000000001</v>
      </c>
      <c r="O101" s="102">
        <f t="shared" si="94"/>
        <v>7.55</v>
      </c>
    </row>
    <row r="102" spans="1:15" s="1" customFormat="1" ht="15" customHeight="1" x14ac:dyDescent="0.25">
      <c r="A102" s="284">
        <v>19</v>
      </c>
      <c r="B102" s="48">
        <v>61390</v>
      </c>
      <c r="C102" s="19" t="s">
        <v>85</v>
      </c>
      <c r="D102" s="145">
        <v>102</v>
      </c>
      <c r="E102" s="146">
        <v>6.86</v>
      </c>
      <c r="F102" s="146">
        <v>31.37</v>
      </c>
      <c r="G102" s="146">
        <v>59.8</v>
      </c>
      <c r="H102" s="146">
        <v>1.96</v>
      </c>
      <c r="I102" s="43">
        <f t="shared" si="99"/>
        <v>3.5682999999999998</v>
      </c>
      <c r="J102" s="21"/>
      <c r="K102" s="99">
        <f t="shared" si="98"/>
        <v>102</v>
      </c>
      <c r="L102" s="100">
        <f t="shared" si="102"/>
        <v>62.995199999999997</v>
      </c>
      <c r="M102" s="101">
        <f t="shared" si="93"/>
        <v>61.76</v>
      </c>
      <c r="N102" s="113">
        <f t="shared" si="104"/>
        <v>6.9972000000000003</v>
      </c>
      <c r="O102" s="102">
        <f t="shared" si="94"/>
        <v>6.86</v>
      </c>
    </row>
    <row r="103" spans="1:15" s="1" customFormat="1" ht="15" customHeight="1" x14ac:dyDescent="0.25">
      <c r="A103" s="284">
        <v>20</v>
      </c>
      <c r="B103" s="48">
        <v>61410</v>
      </c>
      <c r="C103" s="19" t="s">
        <v>86</v>
      </c>
      <c r="D103" s="231">
        <v>78</v>
      </c>
      <c r="E103" s="232"/>
      <c r="F103" s="232">
        <v>24.36</v>
      </c>
      <c r="G103" s="232">
        <v>64.099999999999994</v>
      </c>
      <c r="H103" s="146">
        <v>11.54</v>
      </c>
      <c r="I103" s="43">
        <f t="shared" si="99"/>
        <v>3.8717999999999995</v>
      </c>
      <c r="J103" s="21"/>
      <c r="K103" s="99">
        <f t="shared" si="98"/>
        <v>78</v>
      </c>
      <c r="L103" s="100">
        <f t="shared" si="102"/>
        <v>58.999199999999995</v>
      </c>
      <c r="M103" s="101">
        <f t="shared" si="93"/>
        <v>75.639999999999986</v>
      </c>
      <c r="N103" s="100">
        <f t="shared" si="104"/>
        <v>0</v>
      </c>
      <c r="O103" s="102">
        <f t="shared" si="94"/>
        <v>0</v>
      </c>
    </row>
    <row r="104" spans="1:15" s="1" customFormat="1" ht="15" customHeight="1" x14ac:dyDescent="0.25">
      <c r="A104" s="285">
        <v>21</v>
      </c>
      <c r="B104" s="48">
        <v>61430</v>
      </c>
      <c r="C104" s="19" t="s">
        <v>114</v>
      </c>
      <c r="D104" s="145">
        <v>206</v>
      </c>
      <c r="E104" s="146">
        <v>2.91</v>
      </c>
      <c r="F104" s="146">
        <v>13.11</v>
      </c>
      <c r="G104" s="146">
        <v>65.53</v>
      </c>
      <c r="H104" s="146">
        <v>18.45</v>
      </c>
      <c r="I104" s="43">
        <f t="shared" si="99"/>
        <v>3.9951999999999996</v>
      </c>
      <c r="J104" s="21"/>
      <c r="K104" s="99">
        <f t="shared" si="98"/>
        <v>206</v>
      </c>
      <c r="L104" s="100">
        <f t="shared" si="102"/>
        <v>172.99880000000002</v>
      </c>
      <c r="M104" s="101">
        <f t="shared" si="93"/>
        <v>83.98</v>
      </c>
      <c r="N104" s="100">
        <f t="shared" si="104"/>
        <v>5.9946000000000002</v>
      </c>
      <c r="O104" s="102">
        <f t="shared" si="94"/>
        <v>2.91</v>
      </c>
    </row>
    <row r="105" spans="1:15" s="1" customFormat="1" ht="15" customHeight="1" x14ac:dyDescent="0.25">
      <c r="A105" s="285">
        <v>22</v>
      </c>
      <c r="B105" s="48">
        <v>61440</v>
      </c>
      <c r="C105" s="19" t="s">
        <v>87</v>
      </c>
      <c r="D105" s="231">
        <v>168</v>
      </c>
      <c r="E105" s="232">
        <v>1.78</v>
      </c>
      <c r="F105" s="232">
        <v>13.1</v>
      </c>
      <c r="G105" s="232">
        <v>70.239999999999995</v>
      </c>
      <c r="H105" s="232">
        <v>14.88</v>
      </c>
      <c r="I105" s="43">
        <f t="shared" si="99"/>
        <v>3.9822000000000002</v>
      </c>
      <c r="J105" s="21"/>
      <c r="K105" s="99">
        <f t="shared" si="98"/>
        <v>168</v>
      </c>
      <c r="L105" s="100">
        <f t="shared" si="102"/>
        <v>143.00159999999997</v>
      </c>
      <c r="M105" s="101">
        <f t="shared" si="93"/>
        <v>85.11999999999999</v>
      </c>
      <c r="N105" s="100">
        <f t="shared" si="104"/>
        <v>2.9904000000000002</v>
      </c>
      <c r="O105" s="102">
        <f t="shared" si="94"/>
        <v>1.78</v>
      </c>
    </row>
    <row r="106" spans="1:15" s="1" customFormat="1" ht="15" customHeight="1" x14ac:dyDescent="0.25">
      <c r="A106" s="285">
        <v>23</v>
      </c>
      <c r="B106" s="48">
        <v>61450</v>
      </c>
      <c r="C106" s="19" t="s">
        <v>115</v>
      </c>
      <c r="D106" s="145">
        <v>120</v>
      </c>
      <c r="E106" s="146">
        <v>2.5</v>
      </c>
      <c r="F106" s="146">
        <v>15.83</v>
      </c>
      <c r="G106" s="146">
        <v>56.67</v>
      </c>
      <c r="H106" s="146">
        <v>25</v>
      </c>
      <c r="I106" s="43">
        <f t="shared" si="99"/>
        <v>4.0417000000000005</v>
      </c>
      <c r="J106" s="21"/>
      <c r="K106" s="99">
        <f t="shared" si="98"/>
        <v>120</v>
      </c>
      <c r="L106" s="100">
        <f t="shared" si="102"/>
        <v>98.003999999999991</v>
      </c>
      <c r="M106" s="101">
        <f t="shared" si="93"/>
        <v>81.67</v>
      </c>
      <c r="N106" s="100">
        <f t="shared" si="104"/>
        <v>3</v>
      </c>
      <c r="O106" s="102">
        <f t="shared" si="94"/>
        <v>2.5</v>
      </c>
    </row>
    <row r="107" spans="1:15" s="1" customFormat="1" ht="15" customHeight="1" x14ac:dyDescent="0.25">
      <c r="A107" s="285">
        <v>24</v>
      </c>
      <c r="B107" s="48">
        <v>61470</v>
      </c>
      <c r="C107" s="19" t="s">
        <v>88</v>
      </c>
      <c r="D107" s="145">
        <v>79</v>
      </c>
      <c r="E107" s="146"/>
      <c r="F107" s="146">
        <v>21.52</v>
      </c>
      <c r="G107" s="146">
        <v>59.49</v>
      </c>
      <c r="H107" s="146">
        <v>18.989999999999998</v>
      </c>
      <c r="I107" s="43">
        <f t="shared" si="99"/>
        <v>3.9746999999999999</v>
      </c>
      <c r="J107" s="21"/>
      <c r="K107" s="99">
        <f t="shared" si="98"/>
        <v>79</v>
      </c>
      <c r="L107" s="100">
        <f t="shared" si="102"/>
        <v>61.999200000000002</v>
      </c>
      <c r="M107" s="101">
        <f t="shared" si="93"/>
        <v>78.48</v>
      </c>
      <c r="N107" s="100">
        <f t="shared" si="104"/>
        <v>0</v>
      </c>
      <c r="O107" s="102">
        <f t="shared" si="94"/>
        <v>0</v>
      </c>
    </row>
    <row r="108" spans="1:15" s="1" customFormat="1" ht="15" customHeight="1" x14ac:dyDescent="0.25">
      <c r="A108" s="285">
        <v>25</v>
      </c>
      <c r="B108" s="48">
        <v>61490</v>
      </c>
      <c r="C108" s="19" t="s">
        <v>116</v>
      </c>
      <c r="D108" s="145">
        <v>204</v>
      </c>
      <c r="E108" s="146">
        <v>0.98</v>
      </c>
      <c r="F108" s="146">
        <v>12.25</v>
      </c>
      <c r="G108" s="146">
        <v>64.22</v>
      </c>
      <c r="H108" s="146">
        <v>22.55</v>
      </c>
      <c r="I108" s="43">
        <f t="shared" si="99"/>
        <v>4.0834000000000001</v>
      </c>
      <c r="J108" s="21"/>
      <c r="K108" s="99">
        <f t="shared" si="98"/>
        <v>204</v>
      </c>
      <c r="L108" s="100">
        <f t="shared" si="102"/>
        <v>177.01079999999999</v>
      </c>
      <c r="M108" s="101">
        <f t="shared" si="93"/>
        <v>86.77</v>
      </c>
      <c r="N108" s="100">
        <f t="shared" si="104"/>
        <v>1.9991999999999999</v>
      </c>
      <c r="O108" s="102">
        <f t="shared" si="94"/>
        <v>0.98</v>
      </c>
    </row>
    <row r="109" spans="1:15" s="1" customFormat="1" ht="15" customHeight="1" x14ac:dyDescent="0.25">
      <c r="A109" s="285">
        <v>26</v>
      </c>
      <c r="B109" s="48">
        <v>61500</v>
      </c>
      <c r="C109" s="19" t="s">
        <v>117</v>
      </c>
      <c r="D109" s="231">
        <v>236</v>
      </c>
      <c r="E109" s="232">
        <v>0.42</v>
      </c>
      <c r="F109" s="232">
        <v>8.9</v>
      </c>
      <c r="G109" s="232">
        <v>75.42</v>
      </c>
      <c r="H109" s="287">
        <v>15.25</v>
      </c>
      <c r="I109" s="43">
        <f t="shared" si="99"/>
        <v>4.0547000000000004</v>
      </c>
      <c r="J109" s="21"/>
      <c r="K109" s="99">
        <f t="shared" si="98"/>
        <v>236</v>
      </c>
      <c r="L109" s="100">
        <f t="shared" si="102"/>
        <v>213.9812</v>
      </c>
      <c r="M109" s="367">
        <f t="shared" si="93"/>
        <v>90.67</v>
      </c>
      <c r="N109" s="100">
        <f t="shared" si="104"/>
        <v>0.99119999999999986</v>
      </c>
      <c r="O109" s="102">
        <f t="shared" si="94"/>
        <v>0.42</v>
      </c>
    </row>
    <row r="110" spans="1:15" s="1" customFormat="1" ht="15" customHeight="1" x14ac:dyDescent="0.25">
      <c r="A110" s="285">
        <v>27</v>
      </c>
      <c r="B110" s="48">
        <v>61510</v>
      </c>
      <c r="C110" s="19" t="s">
        <v>89</v>
      </c>
      <c r="D110" s="231">
        <v>161</v>
      </c>
      <c r="E110" s="232"/>
      <c r="F110" s="232">
        <v>8.07</v>
      </c>
      <c r="G110" s="232">
        <v>63.35</v>
      </c>
      <c r="H110" s="232">
        <v>28.57</v>
      </c>
      <c r="I110" s="43">
        <f t="shared" si="99"/>
        <v>4.2046000000000001</v>
      </c>
      <c r="J110" s="21"/>
      <c r="K110" s="99">
        <f t="shared" si="98"/>
        <v>161</v>
      </c>
      <c r="L110" s="100">
        <f t="shared" si="102"/>
        <v>147.99120000000002</v>
      </c>
      <c r="M110" s="101">
        <f t="shared" si="93"/>
        <v>91.92</v>
      </c>
      <c r="N110" s="100">
        <f t="shared" si="104"/>
        <v>0</v>
      </c>
      <c r="O110" s="102">
        <f t="shared" si="94"/>
        <v>0</v>
      </c>
    </row>
    <row r="111" spans="1:15" s="1" customFormat="1" ht="15" customHeight="1" x14ac:dyDescent="0.25">
      <c r="A111" s="285">
        <v>28</v>
      </c>
      <c r="B111" s="48">
        <v>61520</v>
      </c>
      <c r="C111" s="19" t="s">
        <v>118</v>
      </c>
      <c r="D111" s="231">
        <v>127</v>
      </c>
      <c r="E111" s="232"/>
      <c r="F111" s="232">
        <v>14.17</v>
      </c>
      <c r="G111" s="232">
        <v>48.03</v>
      </c>
      <c r="H111" s="287">
        <v>37.799999999999997</v>
      </c>
      <c r="I111" s="66">
        <f t="shared" si="99"/>
        <v>4.2363</v>
      </c>
      <c r="J111" s="21"/>
      <c r="K111" s="99">
        <f t="shared" si="98"/>
        <v>127</v>
      </c>
      <c r="L111" s="100">
        <f t="shared" si="102"/>
        <v>109.00409999999999</v>
      </c>
      <c r="M111" s="101">
        <f t="shared" si="93"/>
        <v>85.83</v>
      </c>
      <c r="N111" s="100">
        <f t="shared" si="104"/>
        <v>0</v>
      </c>
      <c r="O111" s="102">
        <f t="shared" si="94"/>
        <v>0</v>
      </c>
    </row>
    <row r="112" spans="1:15" s="1" customFormat="1" ht="15" customHeight="1" x14ac:dyDescent="0.25">
      <c r="A112" s="284">
        <v>29</v>
      </c>
      <c r="B112" s="50">
        <v>61540</v>
      </c>
      <c r="C112" s="22" t="s">
        <v>119</v>
      </c>
      <c r="D112" s="231">
        <v>57</v>
      </c>
      <c r="E112" s="232">
        <v>1.75</v>
      </c>
      <c r="F112" s="232">
        <v>12.28</v>
      </c>
      <c r="G112" s="232">
        <v>75.44</v>
      </c>
      <c r="H112" s="288">
        <v>10.53</v>
      </c>
      <c r="I112" s="43">
        <f t="shared" si="99"/>
        <v>3.9474999999999993</v>
      </c>
      <c r="J112" s="21"/>
      <c r="K112" s="99">
        <f t="shared" si="98"/>
        <v>57</v>
      </c>
      <c r="L112" s="100">
        <f t="shared" si="102"/>
        <v>49.002899999999997</v>
      </c>
      <c r="M112" s="101">
        <f t="shared" si="93"/>
        <v>85.97</v>
      </c>
      <c r="N112" s="100">
        <f t="shared" si="104"/>
        <v>0.99750000000000005</v>
      </c>
      <c r="O112" s="102">
        <f t="shared" si="94"/>
        <v>1.75</v>
      </c>
    </row>
    <row r="113" spans="1:15" s="1" customFormat="1" ht="15" customHeight="1" x14ac:dyDescent="0.25">
      <c r="A113" s="286">
        <v>30</v>
      </c>
      <c r="B113" s="50">
        <v>61560</v>
      </c>
      <c r="C113" s="22" t="s">
        <v>121</v>
      </c>
      <c r="D113" s="139"/>
      <c r="E113" s="140"/>
      <c r="F113" s="140"/>
      <c r="G113" s="140"/>
      <c r="H113" s="141"/>
      <c r="I113" s="46"/>
      <c r="J113" s="21"/>
      <c r="K113" s="99"/>
      <c r="L113" s="100"/>
      <c r="M113" s="101"/>
      <c r="N113" s="100"/>
      <c r="O113" s="102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31"/>
      <c r="E114" s="232"/>
      <c r="F114" s="232"/>
      <c r="G114" s="232"/>
      <c r="H114" s="224"/>
      <c r="I114" s="46"/>
      <c r="J114" s="21"/>
      <c r="K114" s="99"/>
      <c r="L114" s="100"/>
      <c r="M114" s="101"/>
      <c r="N114" s="113"/>
      <c r="O114" s="102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716</v>
      </c>
      <c r="E115" s="38">
        <v>2.9212500000000001</v>
      </c>
      <c r="F115" s="38">
        <v>21.98</v>
      </c>
      <c r="G115" s="38">
        <v>53.68</v>
      </c>
      <c r="H115" s="38">
        <v>21.416250000000002</v>
      </c>
      <c r="I115" s="39">
        <f>AVERAGE(I116:I124)</f>
        <v>3.9358374999999999</v>
      </c>
      <c r="J115" s="21"/>
      <c r="K115" s="400">
        <f t="shared" si="98"/>
        <v>716</v>
      </c>
      <c r="L115" s="401">
        <f>SUM(L116:L124)</f>
        <v>559.99630000000002</v>
      </c>
      <c r="M115" s="408">
        <f t="shared" si="93"/>
        <v>75.096249999999998</v>
      </c>
      <c r="N115" s="401">
        <f>SUM(N116:N124)</f>
        <v>20</v>
      </c>
      <c r="O115" s="407">
        <f t="shared" si="94"/>
        <v>2.9212500000000001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9">
        <v>88</v>
      </c>
      <c r="E116" s="150"/>
      <c r="F116" s="150">
        <v>1.1399999999999999</v>
      </c>
      <c r="G116" s="150">
        <v>54.55</v>
      </c>
      <c r="H116" s="150">
        <v>44.31</v>
      </c>
      <c r="I116" s="42">
        <f t="shared" si="99"/>
        <v>4.4316999999999993</v>
      </c>
      <c r="J116" s="21"/>
      <c r="K116" s="95">
        <f t="shared" si="98"/>
        <v>88</v>
      </c>
      <c r="L116" s="96">
        <f t="shared" ref="L116:L117" si="105">M116*K116/100</f>
        <v>86.996800000000007</v>
      </c>
      <c r="M116" s="97">
        <f t="shared" si="93"/>
        <v>98.86</v>
      </c>
      <c r="N116" s="96">
        <f t="shared" ref="N116:N117" si="106">O116*K116/100</f>
        <v>0</v>
      </c>
      <c r="O116" s="98">
        <f t="shared" si="94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5">
        <v>97</v>
      </c>
      <c r="E117" s="146">
        <v>1.03</v>
      </c>
      <c r="F117" s="146">
        <v>12.37</v>
      </c>
      <c r="G117" s="146">
        <v>73.2</v>
      </c>
      <c r="H117" s="146">
        <v>13.4</v>
      </c>
      <c r="I117" s="43">
        <f t="shared" si="99"/>
        <v>3.9897000000000005</v>
      </c>
      <c r="J117" s="21"/>
      <c r="K117" s="99">
        <f t="shared" si="98"/>
        <v>97</v>
      </c>
      <c r="L117" s="100">
        <f t="shared" si="105"/>
        <v>84.00200000000001</v>
      </c>
      <c r="M117" s="101">
        <f t="shared" si="93"/>
        <v>86.600000000000009</v>
      </c>
      <c r="N117" s="100">
        <f t="shared" si="106"/>
        <v>0.99909999999999999</v>
      </c>
      <c r="O117" s="102">
        <f t="shared" si="94"/>
        <v>1.03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31">
        <v>92</v>
      </c>
      <c r="E118" s="232"/>
      <c r="F118" s="232">
        <v>11.95</v>
      </c>
      <c r="G118" s="232">
        <v>54.35</v>
      </c>
      <c r="H118" s="232">
        <v>33.700000000000003</v>
      </c>
      <c r="I118" s="43">
        <f t="shared" si="99"/>
        <v>4.2175000000000002</v>
      </c>
      <c r="J118" s="21"/>
      <c r="K118" s="99">
        <f t="shared" si="98"/>
        <v>92</v>
      </c>
      <c r="L118" s="100">
        <f t="shared" si="102"/>
        <v>81.006000000000014</v>
      </c>
      <c r="M118" s="101">
        <f t="shared" si="93"/>
        <v>88.050000000000011</v>
      </c>
      <c r="N118" s="100">
        <f t="shared" ref="N118:N123" si="107">O118*K118/100</f>
        <v>0</v>
      </c>
      <c r="O118" s="102">
        <f t="shared" si="94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5">
        <v>47</v>
      </c>
      <c r="E119" s="146">
        <v>4.25</v>
      </c>
      <c r="F119" s="146">
        <v>25.53</v>
      </c>
      <c r="G119" s="146">
        <v>57.45</v>
      </c>
      <c r="H119" s="146">
        <v>12.77</v>
      </c>
      <c r="I119" s="43">
        <f t="shared" si="99"/>
        <v>3.7873999999999999</v>
      </c>
      <c r="J119" s="21"/>
      <c r="K119" s="99">
        <f t="shared" si="98"/>
        <v>47</v>
      </c>
      <c r="L119" s="100">
        <f t="shared" si="102"/>
        <v>33.003399999999999</v>
      </c>
      <c r="M119" s="101">
        <f t="shared" si="93"/>
        <v>70.22</v>
      </c>
      <c r="N119" s="100">
        <f t="shared" si="107"/>
        <v>1.9975000000000001</v>
      </c>
      <c r="O119" s="102">
        <f t="shared" si="94"/>
        <v>4.25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5">
        <v>80</v>
      </c>
      <c r="E120" s="146"/>
      <c r="F120" s="146">
        <v>15</v>
      </c>
      <c r="G120" s="146">
        <v>48.75</v>
      </c>
      <c r="H120" s="146">
        <v>36.25</v>
      </c>
      <c r="I120" s="43">
        <f t="shared" si="99"/>
        <v>4.2125000000000004</v>
      </c>
      <c r="J120" s="21"/>
      <c r="K120" s="99">
        <f t="shared" si="98"/>
        <v>80</v>
      </c>
      <c r="L120" s="100">
        <f t="shared" si="102"/>
        <v>68</v>
      </c>
      <c r="M120" s="101">
        <f t="shared" si="93"/>
        <v>85</v>
      </c>
      <c r="N120" s="100">
        <f t="shared" si="107"/>
        <v>0</v>
      </c>
      <c r="O120" s="102">
        <f t="shared" si="94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31">
        <v>59</v>
      </c>
      <c r="E121" s="232">
        <v>5.08</v>
      </c>
      <c r="F121" s="232">
        <v>20.34</v>
      </c>
      <c r="G121" s="232">
        <v>59.32</v>
      </c>
      <c r="H121" s="294">
        <v>15.25</v>
      </c>
      <c r="I121" s="43">
        <f t="shared" si="99"/>
        <v>3.8470999999999997</v>
      </c>
      <c r="J121" s="21"/>
      <c r="K121" s="99">
        <f t="shared" si="98"/>
        <v>59</v>
      </c>
      <c r="L121" s="100">
        <f t="shared" si="102"/>
        <v>43.996299999999991</v>
      </c>
      <c r="M121" s="101">
        <f t="shared" si="93"/>
        <v>74.569999999999993</v>
      </c>
      <c r="N121" s="100">
        <f t="shared" si="107"/>
        <v>2.9972000000000003</v>
      </c>
      <c r="O121" s="102">
        <f t="shared" si="94"/>
        <v>5.08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31">
        <v>38</v>
      </c>
      <c r="E122" s="232">
        <v>7.89</v>
      </c>
      <c r="F122" s="232">
        <v>65.790000000000006</v>
      </c>
      <c r="G122" s="232">
        <v>23.68</v>
      </c>
      <c r="H122" s="294">
        <v>2.63</v>
      </c>
      <c r="I122" s="43">
        <f t="shared" si="99"/>
        <v>3.2101999999999999</v>
      </c>
      <c r="J122" s="21"/>
      <c r="K122" s="99">
        <f t="shared" si="98"/>
        <v>38</v>
      </c>
      <c r="L122" s="100">
        <f t="shared" si="102"/>
        <v>9.9977999999999998</v>
      </c>
      <c r="M122" s="101">
        <f t="shared" si="93"/>
        <v>26.31</v>
      </c>
      <c r="N122" s="100">
        <f t="shared" si="107"/>
        <v>2.9981999999999998</v>
      </c>
      <c r="O122" s="107">
        <f t="shared" si="94"/>
        <v>7.89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9">
        <v>215</v>
      </c>
      <c r="E123" s="230">
        <v>5.12</v>
      </c>
      <c r="F123" s="230">
        <v>23.72</v>
      </c>
      <c r="G123" s="230">
        <v>58.14</v>
      </c>
      <c r="H123" s="294">
        <v>13.02</v>
      </c>
      <c r="I123" s="46">
        <f t="shared" si="99"/>
        <v>3.7905999999999995</v>
      </c>
      <c r="J123" s="21"/>
      <c r="K123" s="99">
        <f t="shared" si="98"/>
        <v>215</v>
      </c>
      <c r="L123" s="100">
        <f t="shared" si="102"/>
        <v>152.994</v>
      </c>
      <c r="M123" s="101">
        <f t="shared" si="93"/>
        <v>71.16</v>
      </c>
      <c r="N123" s="100">
        <f t="shared" si="107"/>
        <v>11.007999999999999</v>
      </c>
      <c r="O123" s="102">
        <f t="shared" si="94"/>
        <v>5.12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6"/>
      <c r="E124" s="228"/>
      <c r="F124" s="228"/>
      <c r="G124" s="228"/>
      <c r="H124" s="228"/>
      <c r="I124" s="45"/>
      <c r="J124" s="21"/>
      <c r="K124" s="108"/>
      <c r="L124" s="109"/>
      <c r="M124" s="110"/>
      <c r="N124" s="109"/>
      <c r="O124" s="111"/>
    </row>
    <row r="125" spans="1:15" ht="15" customHeight="1" x14ac:dyDescent="0.25">
      <c r="A125" s="6"/>
      <c r="B125" s="6"/>
      <c r="C125" s="6"/>
      <c r="D125" s="425" t="s">
        <v>98</v>
      </c>
      <c r="E125" s="425"/>
      <c r="F125" s="425"/>
      <c r="G125" s="425"/>
      <c r="H125" s="425"/>
      <c r="I125" s="57">
        <f>AVERAGE(I7,I9:I16,I18:I29,I31:I47,I49:I67,I69:I82,I84:I114,I116:I124)</f>
        <v>3.8696114898295746</v>
      </c>
      <c r="J125" s="4"/>
      <c r="M125" s="112"/>
      <c r="N125" s="112"/>
      <c r="O125" s="112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96" priority="766" stopIfTrue="1" operator="equal">
      <formula>$I$125</formula>
    </cfRule>
    <cfRule type="containsBlanks" dxfId="195" priority="767" stopIfTrue="1">
      <formula>LEN(TRIM(I6))=0</formula>
    </cfRule>
    <cfRule type="cellIs" dxfId="194" priority="768" stopIfTrue="1" operator="lessThan">
      <formula>3.5</formula>
    </cfRule>
    <cfRule type="cellIs" dxfId="193" priority="769" stopIfTrue="1" operator="between">
      <formula>$I$125</formula>
      <formula>3.5</formula>
    </cfRule>
    <cfRule type="cellIs" dxfId="192" priority="770" stopIfTrue="1" operator="between">
      <formula>4.5</formula>
      <formula>$I$125</formula>
    </cfRule>
    <cfRule type="cellIs" dxfId="191" priority="771" stopIfTrue="1" operator="greaterThanOrEqual">
      <formula>4.5</formula>
    </cfRule>
  </conditionalFormatting>
  <conditionalFormatting sqref="N7:O124">
    <cfRule type="containsBlanks" dxfId="190" priority="3">
      <formula>LEN(TRIM(N7))=0</formula>
    </cfRule>
    <cfRule type="cellIs" dxfId="189" priority="6" operator="equal">
      <formula>10</formula>
    </cfRule>
    <cfRule type="cellIs" dxfId="188" priority="8" operator="equal">
      <formula>0</formula>
    </cfRule>
    <cfRule type="cellIs" dxfId="187" priority="10" operator="between">
      <formula>0.1</formula>
      <formula>9.99</formula>
    </cfRule>
    <cfRule type="cellIs" dxfId="186" priority="11" operator="greaterThanOrEqual">
      <formula>9.99</formula>
    </cfRule>
  </conditionalFormatting>
  <conditionalFormatting sqref="M7:M108 M110:M124">
    <cfRule type="containsBlanks" dxfId="185" priority="778">
      <formula>LEN(TRIM(M7))=0</formula>
    </cfRule>
    <cfRule type="cellIs" dxfId="184" priority="780" operator="lessThan">
      <formula>50</formula>
    </cfRule>
    <cfRule type="cellIs" dxfId="183" priority="781" operator="between">
      <formula>$M$6</formula>
      <formula>50</formula>
    </cfRule>
    <cfRule type="cellIs" dxfId="182" priority="782" operator="between">
      <formula>90</formula>
      <formula>$M$6</formula>
    </cfRule>
    <cfRule type="cellIs" dxfId="181" priority="783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" customWidth="1"/>
    <col min="11" max="15" width="10.7109375" customWidth="1"/>
    <col min="16" max="16" width="9.28515625" customWidth="1"/>
  </cols>
  <sheetData>
    <row r="1" spans="1:16" ht="18" customHeight="1" x14ac:dyDescent="0.25">
      <c r="K1" s="114"/>
      <c r="L1" s="352" t="s">
        <v>133</v>
      </c>
    </row>
    <row r="2" spans="1:16" ht="18" customHeight="1" x14ac:dyDescent="0.25">
      <c r="A2" s="4"/>
      <c r="B2" s="4"/>
      <c r="C2" s="426" t="s">
        <v>130</v>
      </c>
      <c r="D2" s="426"/>
      <c r="E2" s="67"/>
      <c r="F2" s="67"/>
      <c r="G2" s="67"/>
      <c r="H2" s="67"/>
      <c r="I2" s="26">
        <v>2020</v>
      </c>
      <c r="J2" s="4"/>
      <c r="K2" s="27"/>
      <c r="L2" s="352" t="s">
        <v>135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65"/>
      <c r="L3" s="352" t="s">
        <v>134</v>
      </c>
    </row>
    <row r="4" spans="1:16" ht="18" customHeight="1" thickBot="1" x14ac:dyDescent="0.3">
      <c r="A4" s="419" t="s">
        <v>0</v>
      </c>
      <c r="B4" s="421" t="s">
        <v>1</v>
      </c>
      <c r="C4" s="421" t="s">
        <v>2</v>
      </c>
      <c r="D4" s="427" t="s">
        <v>3</v>
      </c>
      <c r="E4" s="429" t="s">
        <v>132</v>
      </c>
      <c r="F4" s="430"/>
      <c r="G4" s="430"/>
      <c r="H4" s="431"/>
      <c r="I4" s="423" t="s">
        <v>99</v>
      </c>
      <c r="J4" s="4"/>
      <c r="K4" s="18"/>
      <c r="L4" s="352" t="s">
        <v>136</v>
      </c>
    </row>
    <row r="5" spans="1:16" ht="30" customHeight="1" thickBot="1" x14ac:dyDescent="0.3">
      <c r="A5" s="420"/>
      <c r="B5" s="422"/>
      <c r="C5" s="422"/>
      <c r="D5" s="428"/>
      <c r="E5" s="3">
        <v>2</v>
      </c>
      <c r="F5" s="3">
        <v>3</v>
      </c>
      <c r="G5" s="3">
        <v>4</v>
      </c>
      <c r="H5" s="3">
        <v>5</v>
      </c>
      <c r="I5" s="424"/>
      <c r="J5" s="4"/>
      <c r="K5" s="88" t="s">
        <v>125</v>
      </c>
      <c r="L5" s="89" t="s">
        <v>126</v>
      </c>
      <c r="M5" s="89" t="s">
        <v>127</v>
      </c>
      <c r="N5" s="89" t="s">
        <v>128</v>
      </c>
      <c r="O5" s="90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3468</v>
      </c>
      <c r="E6" s="154">
        <v>16.002407407407407</v>
      </c>
      <c r="F6" s="154">
        <v>61.341111111111097</v>
      </c>
      <c r="G6" s="154">
        <v>20.269444444444449</v>
      </c>
      <c r="H6" s="154">
        <v>2.3864814814814816</v>
      </c>
      <c r="I6" s="115">
        <v>3.12</v>
      </c>
      <c r="J6" s="21"/>
      <c r="K6" s="388">
        <f>D6</f>
        <v>3468</v>
      </c>
      <c r="L6" s="389">
        <f>L7+L8+L17+L30+L48+L68+L83+L115</f>
        <v>809.49239999999998</v>
      </c>
      <c r="M6" s="348">
        <f t="shared" ref="M6:M68" si="0">G6+H6</f>
        <v>22.655925925925931</v>
      </c>
      <c r="N6" s="389">
        <f>N7+N8+N17+N30+N48+N68+N83+N115</f>
        <v>500.96969999999999</v>
      </c>
      <c r="O6" s="395">
        <f t="shared" ref="O6:O68" si="1">E6</f>
        <v>16.002407407407407</v>
      </c>
      <c r="P6" s="59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137"/>
      <c r="E7" s="138"/>
      <c r="F7" s="138"/>
      <c r="G7" s="138"/>
      <c r="H7" s="138"/>
      <c r="I7" s="152"/>
      <c r="J7" s="65"/>
      <c r="K7" s="91"/>
      <c r="L7" s="92"/>
      <c r="M7" s="93"/>
      <c r="N7" s="92"/>
      <c r="O7" s="94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252</v>
      </c>
      <c r="E8" s="369">
        <v>9.0740000000000016</v>
      </c>
      <c r="F8" s="368">
        <v>57.326000000000001</v>
      </c>
      <c r="G8" s="41">
        <v>29.975999999999999</v>
      </c>
      <c r="H8" s="41">
        <v>3.6259999999999999</v>
      </c>
      <c r="I8" s="41">
        <f>AVERAGE(I9:I16)</f>
        <v>3.2816000000000001</v>
      </c>
      <c r="J8" s="21"/>
      <c r="K8" s="400">
        <f t="shared" ref="K8:K69" si="2">D8</f>
        <v>252</v>
      </c>
      <c r="L8" s="401">
        <f>SUM(L9:L16)</f>
        <v>85.000900000000001</v>
      </c>
      <c r="M8" s="408">
        <f t="shared" si="0"/>
        <v>33.601999999999997</v>
      </c>
      <c r="N8" s="401">
        <f>SUM(N9:N16)</f>
        <v>23.003300000000003</v>
      </c>
      <c r="O8" s="407">
        <f t="shared" si="1"/>
        <v>9.0740000000000016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6"/>
      <c r="E9" s="117"/>
      <c r="F9" s="117"/>
      <c r="G9" s="117"/>
      <c r="H9" s="117"/>
      <c r="I9" s="43"/>
      <c r="J9" s="21"/>
      <c r="K9" s="99"/>
      <c r="L9" s="100"/>
      <c r="M9" s="101"/>
      <c r="N9" s="100"/>
      <c r="O9" s="102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6"/>
      <c r="E10" s="117"/>
      <c r="F10" s="117"/>
      <c r="G10" s="117"/>
      <c r="H10" s="117"/>
      <c r="I10" s="43"/>
      <c r="J10" s="21"/>
      <c r="K10" s="99"/>
      <c r="L10" s="100"/>
      <c r="M10" s="101"/>
      <c r="N10" s="100"/>
      <c r="O10" s="102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1">
        <v>68</v>
      </c>
      <c r="E11" s="162">
        <v>14.71</v>
      </c>
      <c r="F11" s="162">
        <v>60.29</v>
      </c>
      <c r="G11" s="162">
        <v>25</v>
      </c>
      <c r="H11" s="160"/>
      <c r="I11" s="46">
        <f t="shared" ref="I11:I73" si="3">(E11*2+F11*3+G11*4+H11*5)/100</f>
        <v>3.1029</v>
      </c>
      <c r="J11" s="21"/>
      <c r="K11" s="99">
        <f t="shared" si="2"/>
        <v>68</v>
      </c>
      <c r="L11" s="100">
        <f t="shared" ref="L11:L69" si="4">M11*K11/100</f>
        <v>17</v>
      </c>
      <c r="M11" s="101">
        <f t="shared" si="0"/>
        <v>25</v>
      </c>
      <c r="N11" s="100">
        <f t="shared" ref="N11:N69" si="5">O11*K11/100</f>
        <v>10.002800000000001</v>
      </c>
      <c r="O11" s="102">
        <f t="shared" si="1"/>
        <v>14.71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161">
        <v>54</v>
      </c>
      <c r="E12" s="162">
        <v>1.85</v>
      </c>
      <c r="F12" s="162">
        <v>72.22</v>
      </c>
      <c r="G12" s="162">
        <v>25.93</v>
      </c>
      <c r="H12" s="159"/>
      <c r="I12" s="43">
        <f t="shared" si="3"/>
        <v>3.2407999999999997</v>
      </c>
      <c r="J12" s="21"/>
      <c r="K12" s="99">
        <f t="shared" si="2"/>
        <v>54</v>
      </c>
      <c r="L12" s="100">
        <f t="shared" si="4"/>
        <v>14.0022</v>
      </c>
      <c r="M12" s="101">
        <f t="shared" si="0"/>
        <v>25.93</v>
      </c>
      <c r="N12" s="100">
        <f t="shared" si="5"/>
        <v>0.99900000000000011</v>
      </c>
      <c r="O12" s="102">
        <f t="shared" si="1"/>
        <v>1.85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1">
        <v>58</v>
      </c>
      <c r="E13" s="162">
        <v>6.9</v>
      </c>
      <c r="F13" s="162">
        <v>39.659999999999997</v>
      </c>
      <c r="G13" s="162">
        <v>41.38</v>
      </c>
      <c r="H13" s="162">
        <v>12.07</v>
      </c>
      <c r="I13" s="43">
        <f t="shared" si="3"/>
        <v>3.5865000000000005</v>
      </c>
      <c r="J13" s="21"/>
      <c r="K13" s="99">
        <f t="shared" si="2"/>
        <v>58</v>
      </c>
      <c r="L13" s="100">
        <f t="shared" si="4"/>
        <v>31.001000000000005</v>
      </c>
      <c r="M13" s="101">
        <f t="shared" si="0"/>
        <v>53.45</v>
      </c>
      <c r="N13" s="100">
        <f t="shared" si="5"/>
        <v>4.0020000000000007</v>
      </c>
      <c r="O13" s="102">
        <f t="shared" si="1"/>
        <v>6.9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6"/>
      <c r="E14" s="117"/>
      <c r="F14" s="117"/>
      <c r="G14" s="117"/>
      <c r="H14" s="117"/>
      <c r="I14" s="43"/>
      <c r="J14" s="21"/>
      <c r="K14" s="99"/>
      <c r="L14" s="100"/>
      <c r="M14" s="101"/>
      <c r="N14" s="100"/>
      <c r="O14" s="102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164">
        <v>39</v>
      </c>
      <c r="E15" s="165">
        <v>12.82</v>
      </c>
      <c r="F15" s="165">
        <v>53.85</v>
      </c>
      <c r="G15" s="165">
        <v>33.33</v>
      </c>
      <c r="H15" s="163"/>
      <c r="I15" s="43">
        <f t="shared" si="3"/>
        <v>3.2050999999999998</v>
      </c>
      <c r="J15" s="21"/>
      <c r="K15" s="99">
        <f t="shared" si="2"/>
        <v>39</v>
      </c>
      <c r="L15" s="100">
        <f t="shared" si="4"/>
        <v>12.998699999999999</v>
      </c>
      <c r="M15" s="101">
        <f t="shared" si="0"/>
        <v>33.33</v>
      </c>
      <c r="N15" s="100">
        <f t="shared" si="5"/>
        <v>4.9998000000000005</v>
      </c>
      <c r="O15" s="102">
        <f t="shared" si="1"/>
        <v>12.82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164">
        <v>33</v>
      </c>
      <c r="E16" s="165">
        <v>9.09</v>
      </c>
      <c r="F16" s="165">
        <v>60.61</v>
      </c>
      <c r="G16" s="165">
        <v>24.24</v>
      </c>
      <c r="H16" s="165">
        <v>6.06</v>
      </c>
      <c r="I16" s="45">
        <f t="shared" si="3"/>
        <v>3.2726999999999999</v>
      </c>
      <c r="J16" s="21"/>
      <c r="K16" s="103">
        <f t="shared" si="2"/>
        <v>33</v>
      </c>
      <c r="L16" s="104">
        <f t="shared" si="4"/>
        <v>9.9989999999999988</v>
      </c>
      <c r="M16" s="105">
        <f t="shared" si="0"/>
        <v>30.299999999999997</v>
      </c>
      <c r="N16" s="104">
        <f t="shared" si="5"/>
        <v>2.9996999999999998</v>
      </c>
      <c r="O16" s="106">
        <f t="shared" si="1"/>
        <v>9.09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278</v>
      </c>
      <c r="E17" s="38">
        <v>14.862</v>
      </c>
      <c r="F17" s="38">
        <v>57.037999999999997</v>
      </c>
      <c r="G17" s="38">
        <v>19.588000000000001</v>
      </c>
      <c r="H17" s="38">
        <v>8.516</v>
      </c>
      <c r="I17" s="39">
        <f>AVERAGE(I18:I29)</f>
        <v>3.2176999999999998</v>
      </c>
      <c r="J17" s="21"/>
      <c r="K17" s="400">
        <f t="shared" si="2"/>
        <v>278</v>
      </c>
      <c r="L17" s="401">
        <f>SUM(L18:L29)</f>
        <v>54.007799999999996</v>
      </c>
      <c r="M17" s="408">
        <f t="shared" si="0"/>
        <v>28.103999999999999</v>
      </c>
      <c r="N17" s="401">
        <f>SUM(N18:N29)</f>
        <v>50.995800000000003</v>
      </c>
      <c r="O17" s="407">
        <f t="shared" si="1"/>
        <v>14.862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18"/>
      <c r="E18" s="119"/>
      <c r="F18" s="119"/>
      <c r="G18" s="119"/>
      <c r="H18" s="119"/>
      <c r="I18" s="42"/>
      <c r="J18" s="21"/>
      <c r="K18" s="95"/>
      <c r="L18" s="96"/>
      <c r="M18" s="97"/>
      <c r="N18" s="96"/>
      <c r="O18" s="98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18"/>
      <c r="E19" s="119"/>
      <c r="F19" s="119"/>
      <c r="G19" s="119"/>
      <c r="H19" s="119"/>
      <c r="I19" s="43"/>
      <c r="J19" s="21"/>
      <c r="K19" s="99"/>
      <c r="L19" s="100"/>
      <c r="M19" s="101"/>
      <c r="N19" s="100"/>
      <c r="O19" s="102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18"/>
      <c r="E20" s="119"/>
      <c r="F20" s="119"/>
      <c r="G20" s="119"/>
      <c r="H20" s="119"/>
      <c r="I20" s="43"/>
      <c r="J20" s="21"/>
      <c r="K20" s="99"/>
      <c r="L20" s="100"/>
      <c r="M20" s="101"/>
      <c r="N20" s="100"/>
      <c r="O20" s="102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166">
        <v>24</v>
      </c>
      <c r="E21" s="167"/>
      <c r="F21" s="167">
        <v>4.17</v>
      </c>
      <c r="G21" s="167">
        <v>54.17</v>
      </c>
      <c r="H21" s="167">
        <v>41.67</v>
      </c>
      <c r="I21" s="43">
        <f t="shared" si="3"/>
        <v>4.3754</v>
      </c>
      <c r="J21" s="21"/>
      <c r="K21" s="99">
        <f t="shared" si="2"/>
        <v>24</v>
      </c>
      <c r="L21" s="100">
        <f t="shared" si="4"/>
        <v>23.0016</v>
      </c>
      <c r="M21" s="101">
        <f t="shared" si="0"/>
        <v>95.84</v>
      </c>
      <c r="N21" s="100">
        <f t="shared" si="5"/>
        <v>0</v>
      </c>
      <c r="O21" s="102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166">
        <v>110</v>
      </c>
      <c r="E22" s="167">
        <v>25.45</v>
      </c>
      <c r="F22" s="167">
        <v>59.09</v>
      </c>
      <c r="G22" s="167">
        <v>14.55</v>
      </c>
      <c r="H22" s="167">
        <v>0.91</v>
      </c>
      <c r="I22" s="43">
        <f t="shared" si="3"/>
        <v>2.9092000000000002</v>
      </c>
      <c r="J22" s="21"/>
      <c r="K22" s="99">
        <f t="shared" si="2"/>
        <v>110</v>
      </c>
      <c r="L22" s="100">
        <f t="shared" si="4"/>
        <v>17.006</v>
      </c>
      <c r="M22" s="101">
        <f t="shared" si="0"/>
        <v>15.46</v>
      </c>
      <c r="N22" s="100">
        <f t="shared" si="5"/>
        <v>27.995000000000001</v>
      </c>
      <c r="O22" s="102">
        <f t="shared" si="1"/>
        <v>25.45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9">
        <v>44</v>
      </c>
      <c r="E23" s="169">
        <v>18.18</v>
      </c>
      <c r="F23" s="169">
        <v>72.73</v>
      </c>
      <c r="G23" s="169">
        <v>9.09</v>
      </c>
      <c r="H23" s="168"/>
      <c r="I23" s="43">
        <f t="shared" si="3"/>
        <v>2.9091000000000005</v>
      </c>
      <c r="J23" s="21"/>
      <c r="K23" s="99">
        <f t="shared" si="2"/>
        <v>44</v>
      </c>
      <c r="L23" s="100">
        <f t="shared" si="4"/>
        <v>3.9995999999999996</v>
      </c>
      <c r="M23" s="101">
        <f t="shared" si="0"/>
        <v>9.09</v>
      </c>
      <c r="N23" s="100">
        <f t="shared" si="5"/>
        <v>7.9991999999999992</v>
      </c>
      <c r="O23" s="102">
        <f t="shared" si="1"/>
        <v>18.18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18"/>
      <c r="E24" s="119"/>
      <c r="F24" s="119"/>
      <c r="G24" s="119"/>
      <c r="H24" s="119"/>
      <c r="I24" s="43"/>
      <c r="J24" s="21"/>
      <c r="K24" s="99"/>
      <c r="L24" s="100"/>
      <c r="M24" s="101"/>
      <c r="N24" s="100"/>
      <c r="O24" s="102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70">
        <v>54</v>
      </c>
      <c r="E25" s="171">
        <v>11.11</v>
      </c>
      <c r="F25" s="171">
        <v>79.63</v>
      </c>
      <c r="G25" s="171">
        <v>9.26</v>
      </c>
      <c r="H25" s="119"/>
      <c r="I25" s="43">
        <f t="shared" si="3"/>
        <v>2.9815000000000005</v>
      </c>
      <c r="J25" s="21"/>
      <c r="K25" s="99">
        <f t="shared" si="2"/>
        <v>54</v>
      </c>
      <c r="L25" s="100">
        <f t="shared" si="4"/>
        <v>5.0004</v>
      </c>
      <c r="M25" s="101">
        <f t="shared" si="0"/>
        <v>9.26</v>
      </c>
      <c r="N25" s="113">
        <f t="shared" si="5"/>
        <v>5.9993999999999996</v>
      </c>
      <c r="O25" s="102">
        <f t="shared" si="1"/>
        <v>11.11</v>
      </c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170">
        <v>46</v>
      </c>
      <c r="E26" s="171">
        <v>19.57</v>
      </c>
      <c r="F26" s="171">
        <v>69.569999999999993</v>
      </c>
      <c r="G26" s="171">
        <v>10.87</v>
      </c>
      <c r="H26" s="119"/>
      <c r="I26" s="43">
        <f t="shared" si="3"/>
        <v>2.9133</v>
      </c>
      <c r="J26" s="21"/>
      <c r="K26" s="99">
        <f t="shared" si="2"/>
        <v>46</v>
      </c>
      <c r="L26" s="100">
        <f t="shared" si="4"/>
        <v>5.0001999999999995</v>
      </c>
      <c r="M26" s="101">
        <f t="shared" si="0"/>
        <v>10.87</v>
      </c>
      <c r="N26" s="113">
        <f t="shared" si="5"/>
        <v>9.0022000000000002</v>
      </c>
      <c r="O26" s="102">
        <f t="shared" si="1"/>
        <v>19.57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18"/>
      <c r="E27" s="119"/>
      <c r="F27" s="119"/>
      <c r="G27" s="119"/>
      <c r="H27" s="119"/>
      <c r="I27" s="43"/>
      <c r="J27" s="21"/>
      <c r="K27" s="99"/>
      <c r="L27" s="100"/>
      <c r="M27" s="101"/>
      <c r="N27" s="113"/>
      <c r="O27" s="102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18"/>
      <c r="E28" s="119"/>
      <c r="F28" s="119"/>
      <c r="G28" s="119"/>
      <c r="H28" s="119"/>
      <c r="I28" s="43"/>
      <c r="J28" s="21"/>
      <c r="K28" s="99"/>
      <c r="L28" s="100"/>
      <c r="M28" s="101"/>
      <c r="N28" s="113"/>
      <c r="O28" s="102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20"/>
      <c r="E29" s="121"/>
      <c r="F29" s="121"/>
      <c r="G29" s="121"/>
      <c r="H29" s="122"/>
      <c r="I29" s="45"/>
      <c r="J29" s="21"/>
      <c r="K29" s="103"/>
      <c r="L29" s="104"/>
      <c r="M29" s="105"/>
      <c r="N29" s="151"/>
      <c r="O29" s="106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602</v>
      </c>
      <c r="E30" s="38">
        <v>15.46142857142857</v>
      </c>
      <c r="F30" s="38">
        <v>69.960000000000008</v>
      </c>
      <c r="G30" s="38">
        <v>13.824285714285713</v>
      </c>
      <c r="H30" s="38">
        <v>0.75714285714285712</v>
      </c>
      <c r="I30" s="39">
        <f>AVERAGE(I31:I47)</f>
        <v>2.6240000000000001</v>
      </c>
      <c r="J30" s="21"/>
      <c r="K30" s="400">
        <f t="shared" si="2"/>
        <v>602</v>
      </c>
      <c r="L30" s="401">
        <f>SUM(L31:L47)</f>
        <v>75.009999999999991</v>
      </c>
      <c r="M30" s="408">
        <f t="shared" si="0"/>
        <v>14.581428571428571</v>
      </c>
      <c r="N30" s="401">
        <f>SUM(N31:N47)</f>
        <v>86.000799999999998</v>
      </c>
      <c r="O30" s="407">
        <f t="shared" si="1"/>
        <v>15.46142857142857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73">
        <v>111</v>
      </c>
      <c r="E31" s="174">
        <v>15.32</v>
      </c>
      <c r="F31" s="174">
        <v>68.47</v>
      </c>
      <c r="G31" s="174">
        <v>15.32</v>
      </c>
      <c r="H31" s="174">
        <v>0.9</v>
      </c>
      <c r="I31" s="42">
        <f t="shared" si="3"/>
        <v>3.0183000000000004</v>
      </c>
      <c r="J31" s="7"/>
      <c r="K31" s="95">
        <f t="shared" si="2"/>
        <v>111</v>
      </c>
      <c r="L31" s="96">
        <f t="shared" si="4"/>
        <v>18.004199999999997</v>
      </c>
      <c r="M31" s="97">
        <f t="shared" si="0"/>
        <v>16.22</v>
      </c>
      <c r="N31" s="96">
        <f t="shared" si="5"/>
        <v>17.005199999999999</v>
      </c>
      <c r="O31" s="98">
        <f t="shared" si="1"/>
        <v>15.32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3"/>
      <c r="E32" s="124"/>
      <c r="F32" s="124"/>
      <c r="G32" s="124"/>
      <c r="H32" s="124"/>
      <c r="I32" s="43"/>
      <c r="J32" s="7"/>
      <c r="K32" s="99"/>
      <c r="L32" s="100"/>
      <c r="M32" s="101"/>
      <c r="N32" s="100"/>
      <c r="O32" s="102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77">
        <v>88</v>
      </c>
      <c r="E33" s="178">
        <v>26.14</v>
      </c>
      <c r="F33" s="178">
        <v>52.27</v>
      </c>
      <c r="G33" s="178">
        <v>19.32</v>
      </c>
      <c r="H33" s="178">
        <v>2.27</v>
      </c>
      <c r="I33" s="46">
        <f t="shared" si="3"/>
        <v>2.9772000000000003</v>
      </c>
      <c r="J33" s="7"/>
      <c r="K33" s="99">
        <f t="shared" si="2"/>
        <v>88</v>
      </c>
      <c r="L33" s="100">
        <f t="shared" si="4"/>
        <v>18.999200000000002</v>
      </c>
      <c r="M33" s="101">
        <f t="shared" si="0"/>
        <v>21.59</v>
      </c>
      <c r="N33" s="100">
        <f t="shared" si="5"/>
        <v>23.003200000000003</v>
      </c>
      <c r="O33" s="102">
        <f t="shared" si="1"/>
        <v>26.14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77">
        <v>27</v>
      </c>
      <c r="E34" s="178">
        <v>7.41</v>
      </c>
      <c r="F34" s="178">
        <v>66.67</v>
      </c>
      <c r="G34" s="178">
        <v>25.93</v>
      </c>
      <c r="H34" s="176"/>
      <c r="I34" s="43">
        <f t="shared" si="3"/>
        <v>3.1854999999999993</v>
      </c>
      <c r="J34" s="7"/>
      <c r="K34" s="99">
        <f t="shared" si="2"/>
        <v>27</v>
      </c>
      <c r="L34" s="100">
        <f t="shared" si="4"/>
        <v>7.0011000000000001</v>
      </c>
      <c r="M34" s="101">
        <f t="shared" si="0"/>
        <v>25.93</v>
      </c>
      <c r="N34" s="100">
        <f t="shared" si="5"/>
        <v>2.0007000000000001</v>
      </c>
      <c r="O34" s="102">
        <f t="shared" si="1"/>
        <v>7.41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77">
        <v>85</v>
      </c>
      <c r="E35" s="178">
        <v>11.76</v>
      </c>
      <c r="F35" s="178">
        <v>80</v>
      </c>
      <c r="G35" s="178">
        <v>8.24</v>
      </c>
      <c r="H35" s="175"/>
      <c r="I35" s="43">
        <f t="shared" si="3"/>
        <v>2.9647999999999994</v>
      </c>
      <c r="J35" s="7"/>
      <c r="K35" s="99">
        <f t="shared" si="2"/>
        <v>85</v>
      </c>
      <c r="L35" s="100">
        <f t="shared" si="4"/>
        <v>7.0039999999999996</v>
      </c>
      <c r="M35" s="101">
        <f t="shared" si="0"/>
        <v>8.24</v>
      </c>
      <c r="N35" s="100">
        <f t="shared" si="5"/>
        <v>9.9960000000000004</v>
      </c>
      <c r="O35" s="102">
        <f t="shared" si="1"/>
        <v>11.76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3"/>
      <c r="E36" s="124"/>
      <c r="F36" s="124"/>
      <c r="G36" s="124"/>
      <c r="H36" s="124"/>
      <c r="I36" s="43"/>
      <c r="J36" s="7"/>
      <c r="K36" s="99"/>
      <c r="L36" s="100"/>
      <c r="M36" s="101"/>
      <c r="N36" s="100"/>
      <c r="O36" s="102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179">
        <v>64</v>
      </c>
      <c r="E37" s="180">
        <v>12.5</v>
      </c>
      <c r="F37" s="180">
        <v>76.56</v>
      </c>
      <c r="G37" s="180">
        <v>10.94</v>
      </c>
      <c r="H37" s="124"/>
      <c r="I37" s="43">
        <f t="shared" si="3"/>
        <v>2.9843999999999999</v>
      </c>
      <c r="J37" s="7"/>
      <c r="K37" s="99">
        <f t="shared" si="2"/>
        <v>64</v>
      </c>
      <c r="L37" s="100">
        <f t="shared" si="4"/>
        <v>7.0015999999999998</v>
      </c>
      <c r="M37" s="101">
        <f t="shared" si="0"/>
        <v>10.94</v>
      </c>
      <c r="N37" s="113">
        <f t="shared" si="5"/>
        <v>8</v>
      </c>
      <c r="O37" s="102">
        <f t="shared" si="1"/>
        <v>12.5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3"/>
      <c r="E38" s="124"/>
      <c r="F38" s="124"/>
      <c r="G38" s="124"/>
      <c r="H38" s="124"/>
      <c r="I38" s="43"/>
      <c r="J38" s="7"/>
      <c r="K38" s="99"/>
      <c r="L38" s="100"/>
      <c r="M38" s="101"/>
      <c r="N38" s="113"/>
      <c r="O38" s="102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3"/>
      <c r="E39" s="124"/>
      <c r="F39" s="124"/>
      <c r="G39" s="124"/>
      <c r="H39" s="124"/>
      <c r="I39" s="43"/>
      <c r="J39" s="7"/>
      <c r="K39" s="99"/>
      <c r="L39" s="100"/>
      <c r="M39" s="101"/>
      <c r="N39" s="113"/>
      <c r="O39" s="102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3"/>
      <c r="E40" s="124"/>
      <c r="F40" s="124"/>
      <c r="G40" s="124"/>
      <c r="H40" s="124"/>
      <c r="I40" s="43"/>
      <c r="J40" s="7"/>
      <c r="K40" s="99"/>
      <c r="L40" s="100"/>
      <c r="M40" s="101"/>
      <c r="N40" s="113"/>
      <c r="O40" s="102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81">
        <v>86</v>
      </c>
      <c r="E41" s="182">
        <v>0</v>
      </c>
      <c r="F41" s="182">
        <v>0</v>
      </c>
      <c r="G41" s="182">
        <v>0</v>
      </c>
      <c r="H41" s="182">
        <v>0</v>
      </c>
      <c r="I41" s="43">
        <f t="shared" si="3"/>
        <v>0</v>
      </c>
      <c r="J41" s="7"/>
      <c r="K41" s="99">
        <f t="shared" si="2"/>
        <v>86</v>
      </c>
      <c r="L41" s="100">
        <f t="shared" si="4"/>
        <v>0</v>
      </c>
      <c r="M41" s="101">
        <f t="shared" si="0"/>
        <v>0</v>
      </c>
      <c r="N41" s="113"/>
      <c r="O41" s="102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3"/>
      <c r="E42" s="124"/>
      <c r="F42" s="124"/>
      <c r="G42" s="124"/>
      <c r="H42" s="124"/>
      <c r="I42" s="43"/>
      <c r="J42" s="7"/>
      <c r="K42" s="99"/>
      <c r="L42" s="100"/>
      <c r="M42" s="101"/>
      <c r="N42" s="100"/>
      <c r="O42" s="102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83">
        <v>47</v>
      </c>
      <c r="E43" s="184">
        <v>14.89</v>
      </c>
      <c r="F43" s="184">
        <v>82.98</v>
      </c>
      <c r="G43" s="184"/>
      <c r="H43" s="184">
        <v>2.13</v>
      </c>
      <c r="I43" s="43">
        <f t="shared" si="3"/>
        <v>2.8936999999999999</v>
      </c>
      <c r="J43" s="7"/>
      <c r="K43" s="99">
        <f t="shared" si="2"/>
        <v>47</v>
      </c>
      <c r="L43" s="100">
        <f t="shared" si="4"/>
        <v>1.0011000000000001</v>
      </c>
      <c r="M43" s="101">
        <f t="shared" si="0"/>
        <v>2.13</v>
      </c>
      <c r="N43" s="100">
        <f t="shared" si="5"/>
        <v>6.9983000000000004</v>
      </c>
      <c r="O43" s="102">
        <f t="shared" si="1"/>
        <v>14.89</v>
      </c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3"/>
      <c r="E44" s="124"/>
      <c r="F44" s="124"/>
      <c r="G44" s="124"/>
      <c r="H44" s="124"/>
      <c r="I44" s="43"/>
      <c r="J44" s="7"/>
      <c r="K44" s="99"/>
      <c r="L44" s="100"/>
      <c r="M44" s="101"/>
      <c r="N44" s="113"/>
      <c r="O44" s="102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3"/>
      <c r="E45" s="124"/>
      <c r="F45" s="124"/>
      <c r="G45" s="124"/>
      <c r="H45" s="124"/>
      <c r="I45" s="43"/>
      <c r="J45" s="7"/>
      <c r="K45" s="99"/>
      <c r="L45" s="100"/>
      <c r="M45" s="101"/>
      <c r="N45" s="100"/>
      <c r="O45" s="102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85">
        <v>94</v>
      </c>
      <c r="E46" s="185">
        <v>20.21</v>
      </c>
      <c r="F46" s="185">
        <v>62.77</v>
      </c>
      <c r="G46" s="185">
        <v>17.02</v>
      </c>
      <c r="H46" s="124"/>
      <c r="I46" s="43">
        <f t="shared" si="3"/>
        <v>2.9681000000000002</v>
      </c>
      <c r="J46" s="7"/>
      <c r="K46" s="99">
        <f t="shared" si="2"/>
        <v>94</v>
      </c>
      <c r="L46" s="100">
        <f t="shared" si="4"/>
        <v>15.998799999999999</v>
      </c>
      <c r="M46" s="101">
        <f t="shared" si="0"/>
        <v>17.02</v>
      </c>
      <c r="N46" s="100">
        <f t="shared" si="5"/>
        <v>18.997399999999999</v>
      </c>
      <c r="O46" s="102">
        <f t="shared" si="1"/>
        <v>20.21</v>
      </c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5"/>
      <c r="E47" s="126"/>
      <c r="F47" s="126"/>
      <c r="G47" s="126"/>
      <c r="H47" s="127"/>
      <c r="I47" s="45"/>
      <c r="J47" s="7"/>
      <c r="K47" s="103"/>
      <c r="L47" s="104"/>
      <c r="M47" s="105"/>
      <c r="N47" s="104"/>
      <c r="O47" s="106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633</v>
      </c>
      <c r="E48" s="83">
        <v>17.631999999999998</v>
      </c>
      <c r="F48" s="83">
        <v>68.682000000000002</v>
      </c>
      <c r="G48" s="83">
        <v>12.992000000000001</v>
      </c>
      <c r="H48" s="83">
        <v>0.69100000000000006</v>
      </c>
      <c r="I48" s="41">
        <f>AVERAGE(I49:I67)</f>
        <v>2.9673299999999996</v>
      </c>
      <c r="J48" s="21"/>
      <c r="K48" s="400">
        <f t="shared" si="2"/>
        <v>633</v>
      </c>
      <c r="L48" s="401">
        <f>SUM(L49:L67)</f>
        <v>127.98820000000001</v>
      </c>
      <c r="M48" s="408">
        <f t="shared" si="0"/>
        <v>13.683000000000002</v>
      </c>
      <c r="N48" s="401">
        <f>SUM(N49:N67)</f>
        <v>84.989900000000006</v>
      </c>
      <c r="O48" s="407">
        <f t="shared" si="1"/>
        <v>17.631999999999998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186">
        <v>177</v>
      </c>
      <c r="E49" s="187">
        <v>6.21</v>
      </c>
      <c r="F49" s="187">
        <v>64.97</v>
      </c>
      <c r="G49" s="187">
        <v>27.68</v>
      </c>
      <c r="H49" s="187">
        <v>1.1299999999999999</v>
      </c>
      <c r="I49" s="42">
        <f t="shared" si="3"/>
        <v>3.2369999999999992</v>
      </c>
      <c r="J49" s="21"/>
      <c r="K49" s="95">
        <f t="shared" si="2"/>
        <v>177</v>
      </c>
      <c r="L49" s="96">
        <f t="shared" si="4"/>
        <v>50.993699999999997</v>
      </c>
      <c r="M49" s="97">
        <f t="shared" si="0"/>
        <v>28.81</v>
      </c>
      <c r="N49" s="96">
        <f t="shared" si="5"/>
        <v>10.991700000000002</v>
      </c>
      <c r="O49" s="98">
        <f t="shared" si="1"/>
        <v>6.21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28"/>
      <c r="E50" s="129"/>
      <c r="F50" s="129"/>
      <c r="G50" s="129"/>
      <c r="H50" s="129"/>
      <c r="I50" s="43"/>
      <c r="J50" s="21"/>
      <c r="K50" s="99"/>
      <c r="L50" s="100"/>
      <c r="M50" s="101"/>
      <c r="N50" s="100"/>
      <c r="O50" s="102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28"/>
      <c r="E51" s="129"/>
      <c r="F51" s="129"/>
      <c r="G51" s="129"/>
      <c r="H51" s="129"/>
      <c r="I51" s="43"/>
      <c r="J51" s="21"/>
      <c r="K51" s="99"/>
      <c r="L51" s="100"/>
      <c r="M51" s="101"/>
      <c r="N51" s="100"/>
      <c r="O51" s="102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28"/>
      <c r="E52" s="129"/>
      <c r="F52" s="129"/>
      <c r="G52" s="129"/>
      <c r="H52" s="129"/>
      <c r="I52" s="43"/>
      <c r="J52" s="21"/>
      <c r="K52" s="99"/>
      <c r="L52" s="100"/>
      <c r="M52" s="101"/>
      <c r="N52" s="100"/>
      <c r="O52" s="102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88">
        <v>73</v>
      </c>
      <c r="E53" s="189">
        <v>10.96</v>
      </c>
      <c r="F53" s="189">
        <v>71.23</v>
      </c>
      <c r="G53" s="189">
        <v>16.440000000000001</v>
      </c>
      <c r="H53" s="189">
        <v>1.37</v>
      </c>
      <c r="I53" s="43">
        <f t="shared" si="3"/>
        <v>3.0822000000000003</v>
      </c>
      <c r="J53" s="21"/>
      <c r="K53" s="99">
        <f t="shared" si="2"/>
        <v>73</v>
      </c>
      <c r="L53" s="100">
        <f t="shared" si="4"/>
        <v>13.001300000000001</v>
      </c>
      <c r="M53" s="101">
        <f t="shared" si="0"/>
        <v>17.810000000000002</v>
      </c>
      <c r="N53" s="100">
        <f t="shared" si="5"/>
        <v>8.0007999999999999</v>
      </c>
      <c r="O53" s="102">
        <f t="shared" si="1"/>
        <v>10.96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88">
        <v>84</v>
      </c>
      <c r="E54" s="189">
        <v>9.52</v>
      </c>
      <c r="F54" s="189">
        <v>71.430000000000007</v>
      </c>
      <c r="G54" s="189">
        <v>17.86</v>
      </c>
      <c r="H54" s="189">
        <v>1.19</v>
      </c>
      <c r="I54" s="43">
        <f t="shared" si="3"/>
        <v>3.1071999999999997</v>
      </c>
      <c r="J54" s="21"/>
      <c r="K54" s="99">
        <f t="shared" si="2"/>
        <v>84</v>
      </c>
      <c r="L54" s="100">
        <f t="shared" si="4"/>
        <v>16.001999999999999</v>
      </c>
      <c r="M54" s="101">
        <f t="shared" si="0"/>
        <v>19.05</v>
      </c>
      <c r="N54" s="100">
        <f t="shared" si="5"/>
        <v>7.9967999999999995</v>
      </c>
      <c r="O54" s="102">
        <f t="shared" si="1"/>
        <v>9.52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28"/>
      <c r="E55" s="129"/>
      <c r="F55" s="129"/>
      <c r="G55" s="129"/>
      <c r="H55" s="129"/>
      <c r="I55" s="43"/>
      <c r="J55" s="21"/>
      <c r="K55" s="99"/>
      <c r="L55" s="100"/>
      <c r="M55" s="101"/>
      <c r="N55" s="113"/>
      <c r="O55" s="102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28"/>
      <c r="E56" s="129"/>
      <c r="F56" s="129"/>
      <c r="G56" s="129"/>
      <c r="H56" s="129"/>
      <c r="I56" s="43"/>
      <c r="J56" s="21"/>
      <c r="K56" s="99"/>
      <c r="L56" s="100"/>
      <c r="M56" s="101"/>
      <c r="N56" s="100"/>
      <c r="O56" s="102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190">
        <v>42</v>
      </c>
      <c r="E57" s="191">
        <v>16.670000000000002</v>
      </c>
      <c r="F57" s="191">
        <v>78.569999999999993</v>
      </c>
      <c r="G57" s="191">
        <v>4.76</v>
      </c>
      <c r="H57" s="129"/>
      <c r="I57" s="43">
        <f t="shared" si="3"/>
        <v>2.8808999999999996</v>
      </c>
      <c r="J57" s="21"/>
      <c r="K57" s="99">
        <f t="shared" si="2"/>
        <v>42</v>
      </c>
      <c r="L57" s="100">
        <f t="shared" si="4"/>
        <v>1.9991999999999999</v>
      </c>
      <c r="M57" s="101">
        <f t="shared" si="0"/>
        <v>4.76</v>
      </c>
      <c r="N57" s="113">
        <f t="shared" si="5"/>
        <v>7.0014000000000012</v>
      </c>
      <c r="O57" s="102">
        <f t="shared" si="1"/>
        <v>16.670000000000002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190">
        <v>20</v>
      </c>
      <c r="E58" s="191">
        <v>5</v>
      </c>
      <c r="F58" s="191">
        <v>90</v>
      </c>
      <c r="G58" s="191">
        <v>5</v>
      </c>
      <c r="H58" s="129"/>
      <c r="I58" s="43">
        <f t="shared" si="3"/>
        <v>3</v>
      </c>
      <c r="J58" s="21"/>
      <c r="K58" s="99">
        <f t="shared" si="2"/>
        <v>20</v>
      </c>
      <c r="L58" s="100">
        <f t="shared" si="4"/>
        <v>1</v>
      </c>
      <c r="M58" s="101">
        <f t="shared" si="0"/>
        <v>5</v>
      </c>
      <c r="N58" s="100">
        <f t="shared" si="5"/>
        <v>1</v>
      </c>
      <c r="O58" s="102">
        <f t="shared" si="1"/>
        <v>5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28"/>
      <c r="E59" s="129"/>
      <c r="F59" s="129"/>
      <c r="G59" s="129"/>
      <c r="H59" s="129"/>
      <c r="I59" s="43"/>
      <c r="J59" s="21"/>
      <c r="K59" s="99"/>
      <c r="L59" s="100"/>
      <c r="M59" s="101"/>
      <c r="N59" s="100"/>
      <c r="O59" s="102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28"/>
      <c r="E60" s="129"/>
      <c r="F60" s="129"/>
      <c r="G60" s="129"/>
      <c r="H60" s="129"/>
      <c r="I60" s="43"/>
      <c r="J60" s="21"/>
      <c r="K60" s="99"/>
      <c r="L60" s="100"/>
      <c r="M60" s="101"/>
      <c r="N60" s="100"/>
      <c r="O60" s="102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28"/>
      <c r="E61" s="129"/>
      <c r="F61" s="129"/>
      <c r="G61" s="129"/>
      <c r="H61" s="129"/>
      <c r="I61" s="43"/>
      <c r="J61" s="21"/>
      <c r="K61" s="99"/>
      <c r="L61" s="100"/>
      <c r="M61" s="101"/>
      <c r="N61" s="100"/>
      <c r="O61" s="102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92">
        <v>11</v>
      </c>
      <c r="E62" s="193">
        <v>27.27</v>
      </c>
      <c r="F62" s="193">
        <v>72.73</v>
      </c>
      <c r="G62" s="129"/>
      <c r="H62" s="129"/>
      <c r="I62" s="43">
        <f t="shared" si="3"/>
        <v>2.7273000000000001</v>
      </c>
      <c r="J62" s="21"/>
      <c r="K62" s="99">
        <f t="shared" si="2"/>
        <v>11</v>
      </c>
      <c r="L62" s="100">
        <f t="shared" si="4"/>
        <v>0</v>
      </c>
      <c r="M62" s="101">
        <f t="shared" si="0"/>
        <v>0</v>
      </c>
      <c r="N62" s="113">
        <f t="shared" si="5"/>
        <v>2.9996999999999998</v>
      </c>
      <c r="O62" s="102">
        <f t="shared" si="1"/>
        <v>27.27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28"/>
      <c r="E63" s="129"/>
      <c r="F63" s="129"/>
      <c r="G63" s="129"/>
      <c r="H63" s="129"/>
      <c r="I63" s="43"/>
      <c r="J63" s="21"/>
      <c r="K63" s="99"/>
      <c r="L63" s="100"/>
      <c r="M63" s="101"/>
      <c r="N63" s="113"/>
      <c r="O63" s="102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95">
        <v>36</v>
      </c>
      <c r="E64" s="196">
        <v>33.33</v>
      </c>
      <c r="F64" s="196">
        <v>66.67</v>
      </c>
      <c r="G64" s="194"/>
      <c r="H64" s="194"/>
      <c r="I64" s="43">
        <f t="shared" si="3"/>
        <v>2.6666999999999996</v>
      </c>
      <c r="J64" s="21"/>
      <c r="K64" s="99">
        <f t="shared" si="2"/>
        <v>36</v>
      </c>
      <c r="L64" s="100">
        <f t="shared" si="4"/>
        <v>0</v>
      </c>
      <c r="M64" s="101">
        <f t="shared" si="0"/>
        <v>0</v>
      </c>
      <c r="N64" s="113">
        <f t="shared" si="5"/>
        <v>11.998799999999999</v>
      </c>
      <c r="O64" s="102">
        <f t="shared" si="1"/>
        <v>33.33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95">
        <v>49</v>
      </c>
      <c r="E65" s="196">
        <v>30.61</v>
      </c>
      <c r="F65" s="196">
        <v>61.22</v>
      </c>
      <c r="G65" s="196">
        <v>8.16</v>
      </c>
      <c r="H65" s="194"/>
      <c r="I65" s="43">
        <f t="shared" si="3"/>
        <v>2.7751999999999999</v>
      </c>
      <c r="J65" s="21"/>
      <c r="K65" s="99">
        <f t="shared" si="2"/>
        <v>49</v>
      </c>
      <c r="L65" s="100">
        <f t="shared" si="4"/>
        <v>3.9984000000000002</v>
      </c>
      <c r="M65" s="101">
        <f t="shared" si="0"/>
        <v>8.16</v>
      </c>
      <c r="N65" s="113">
        <f t="shared" si="5"/>
        <v>14.998899999999999</v>
      </c>
      <c r="O65" s="102">
        <f t="shared" si="1"/>
        <v>30.61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195">
        <v>95</v>
      </c>
      <c r="E66" s="196">
        <v>6.32</v>
      </c>
      <c r="F66" s="196">
        <v>60</v>
      </c>
      <c r="G66" s="196">
        <v>32.630000000000003</v>
      </c>
      <c r="H66" s="196">
        <v>1.05</v>
      </c>
      <c r="I66" s="46">
        <f t="shared" si="3"/>
        <v>3.2840999999999996</v>
      </c>
      <c r="J66" s="21"/>
      <c r="K66" s="99">
        <f t="shared" si="2"/>
        <v>95</v>
      </c>
      <c r="L66" s="100">
        <f t="shared" si="4"/>
        <v>31.995999999999999</v>
      </c>
      <c r="M66" s="101">
        <f t="shared" si="0"/>
        <v>33.68</v>
      </c>
      <c r="N66" s="113">
        <f t="shared" si="5"/>
        <v>6.0039999999999996</v>
      </c>
      <c r="O66" s="102">
        <f t="shared" si="1"/>
        <v>6.32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195">
        <v>46</v>
      </c>
      <c r="E67" s="196">
        <v>30.43</v>
      </c>
      <c r="F67" s="196">
        <v>50</v>
      </c>
      <c r="G67" s="196">
        <v>17.39</v>
      </c>
      <c r="H67" s="196">
        <v>2.17</v>
      </c>
      <c r="I67" s="43">
        <f t="shared" si="3"/>
        <v>2.9127000000000005</v>
      </c>
      <c r="J67" s="21"/>
      <c r="K67" s="103">
        <f t="shared" si="2"/>
        <v>46</v>
      </c>
      <c r="L67" s="104">
        <f t="shared" si="4"/>
        <v>8.9976000000000003</v>
      </c>
      <c r="M67" s="105">
        <f t="shared" si="0"/>
        <v>19.560000000000002</v>
      </c>
      <c r="N67" s="151">
        <f t="shared" si="5"/>
        <v>13.9978</v>
      </c>
      <c r="O67" s="106">
        <f t="shared" si="1"/>
        <v>30.43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395</v>
      </c>
      <c r="E68" s="38">
        <v>11.613333333333335</v>
      </c>
      <c r="F68" s="38">
        <v>58.735000000000007</v>
      </c>
      <c r="G68" s="38">
        <v>26.651666666666667</v>
      </c>
      <c r="H68" s="38">
        <v>2.9983333333333335</v>
      </c>
      <c r="I68" s="39">
        <f>AVERAGE(I69:I82)</f>
        <v>3.2103000000000002</v>
      </c>
      <c r="J68" s="21"/>
      <c r="K68" s="400">
        <f t="shared" si="2"/>
        <v>395</v>
      </c>
      <c r="L68" s="401">
        <f>SUM(L69:L82)</f>
        <v>112.00190000000001</v>
      </c>
      <c r="M68" s="408">
        <f t="shared" si="0"/>
        <v>29.650000000000002</v>
      </c>
      <c r="N68" s="401">
        <f>SUM(N69:N82)</f>
        <v>47.996600000000001</v>
      </c>
      <c r="O68" s="407">
        <f t="shared" si="1"/>
        <v>11.613333333333335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98">
        <v>60</v>
      </c>
      <c r="E69" s="199"/>
      <c r="F69" s="199">
        <v>53.33</v>
      </c>
      <c r="G69" s="199">
        <v>40</v>
      </c>
      <c r="H69" s="199">
        <v>6.67</v>
      </c>
      <c r="I69" s="43">
        <f t="shared" si="3"/>
        <v>3.5334000000000003</v>
      </c>
      <c r="J69" s="21"/>
      <c r="K69" s="95">
        <f t="shared" si="2"/>
        <v>60</v>
      </c>
      <c r="L69" s="96">
        <f t="shared" si="4"/>
        <v>28.002000000000002</v>
      </c>
      <c r="M69" s="97">
        <f t="shared" ref="M69:M124" si="6">G69+H69</f>
        <v>46.67</v>
      </c>
      <c r="N69" s="96">
        <f t="shared" si="5"/>
        <v>0</v>
      </c>
      <c r="O69" s="98">
        <f t="shared" ref="O69:O124" si="7">E69</f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198">
        <v>69</v>
      </c>
      <c r="E70" s="199">
        <v>24.64</v>
      </c>
      <c r="F70" s="199">
        <v>56.52</v>
      </c>
      <c r="G70" s="199">
        <v>18.84</v>
      </c>
      <c r="H70" s="197"/>
      <c r="I70" s="43">
        <f t="shared" si="3"/>
        <v>2.9419999999999997</v>
      </c>
      <c r="J70" s="21"/>
      <c r="K70" s="99">
        <f t="shared" ref="K70:K124" si="8">D70</f>
        <v>69</v>
      </c>
      <c r="L70" s="100">
        <f t="shared" ref="L70:L124" si="9">M70*K70/100</f>
        <v>12.999600000000001</v>
      </c>
      <c r="M70" s="101">
        <f t="shared" si="6"/>
        <v>18.84</v>
      </c>
      <c r="N70" s="100">
        <f t="shared" ref="N70:N78" si="10">O70*K70/100</f>
        <v>17.0016</v>
      </c>
      <c r="O70" s="102">
        <f t="shared" si="7"/>
        <v>24.64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30"/>
      <c r="E71" s="131"/>
      <c r="F71" s="131"/>
      <c r="G71" s="131"/>
      <c r="H71" s="131"/>
      <c r="I71" s="43"/>
      <c r="J71" s="21"/>
      <c r="K71" s="99"/>
      <c r="L71" s="100"/>
      <c r="M71" s="101"/>
      <c r="N71" s="100"/>
      <c r="O71" s="102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30"/>
      <c r="E72" s="131"/>
      <c r="F72" s="131"/>
      <c r="G72" s="131"/>
      <c r="H72" s="131"/>
      <c r="I72" s="43"/>
      <c r="J72" s="21"/>
      <c r="K72" s="99"/>
      <c r="L72" s="100"/>
      <c r="M72" s="101"/>
      <c r="N72" s="113"/>
      <c r="O72" s="102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00">
        <v>60</v>
      </c>
      <c r="E73" s="201">
        <v>8.33</v>
      </c>
      <c r="F73" s="201">
        <v>78.33</v>
      </c>
      <c r="G73" s="201">
        <v>13.33</v>
      </c>
      <c r="H73" s="131"/>
      <c r="I73" s="43">
        <f t="shared" si="3"/>
        <v>3.0497000000000001</v>
      </c>
      <c r="J73" s="21"/>
      <c r="K73" s="99">
        <f t="shared" si="8"/>
        <v>60</v>
      </c>
      <c r="L73" s="100">
        <f t="shared" si="9"/>
        <v>7.9979999999999993</v>
      </c>
      <c r="M73" s="101">
        <f t="shared" si="6"/>
        <v>13.33</v>
      </c>
      <c r="N73" s="100">
        <f t="shared" si="10"/>
        <v>4.9980000000000002</v>
      </c>
      <c r="O73" s="102">
        <f t="shared" si="7"/>
        <v>8.33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30"/>
      <c r="E74" s="131"/>
      <c r="F74" s="131"/>
      <c r="G74" s="131"/>
      <c r="H74" s="131"/>
      <c r="I74" s="43"/>
      <c r="J74" s="21"/>
      <c r="K74" s="99"/>
      <c r="L74" s="100"/>
      <c r="M74" s="101"/>
      <c r="N74" s="100"/>
      <c r="O74" s="102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30"/>
      <c r="E75" s="131"/>
      <c r="F75" s="131"/>
      <c r="G75" s="131"/>
      <c r="H75" s="131"/>
      <c r="I75" s="43"/>
      <c r="J75" s="21"/>
      <c r="K75" s="99"/>
      <c r="L75" s="100"/>
      <c r="M75" s="101"/>
      <c r="N75" s="100"/>
      <c r="O75" s="102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3">
        <v>85</v>
      </c>
      <c r="E76" s="203">
        <v>9.41</v>
      </c>
      <c r="F76" s="203">
        <v>72.94</v>
      </c>
      <c r="G76" s="203">
        <v>17.649999999999999</v>
      </c>
      <c r="H76" s="202"/>
      <c r="I76" s="43">
        <f t="shared" ref="I76:I124" si="11">(E76*2+F76*3+G76*4+H76*5)/100</f>
        <v>3.0824000000000003</v>
      </c>
      <c r="J76" s="21"/>
      <c r="K76" s="99">
        <f t="shared" si="8"/>
        <v>85</v>
      </c>
      <c r="L76" s="100">
        <f t="shared" si="9"/>
        <v>15.002499999999998</v>
      </c>
      <c r="M76" s="101">
        <f t="shared" si="6"/>
        <v>17.649999999999999</v>
      </c>
      <c r="N76" s="100">
        <f t="shared" si="10"/>
        <v>7.9984999999999999</v>
      </c>
      <c r="O76" s="102">
        <f t="shared" si="7"/>
        <v>9.41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03">
        <v>53</v>
      </c>
      <c r="E77" s="203">
        <v>3.77</v>
      </c>
      <c r="F77" s="203">
        <v>47.17</v>
      </c>
      <c r="G77" s="203">
        <v>37.74</v>
      </c>
      <c r="H77" s="203">
        <v>11.32</v>
      </c>
      <c r="I77" s="43">
        <f t="shared" si="11"/>
        <v>3.5661</v>
      </c>
      <c r="J77" s="21"/>
      <c r="K77" s="99">
        <f t="shared" si="8"/>
        <v>53</v>
      </c>
      <c r="L77" s="100">
        <f t="shared" si="9"/>
        <v>26.001800000000003</v>
      </c>
      <c r="M77" s="101">
        <f t="shared" si="6"/>
        <v>49.06</v>
      </c>
      <c r="N77" s="100">
        <f t="shared" si="10"/>
        <v>1.9981</v>
      </c>
      <c r="O77" s="102">
        <f t="shared" si="7"/>
        <v>3.77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03">
        <v>68</v>
      </c>
      <c r="E78" s="203">
        <v>23.53</v>
      </c>
      <c r="F78" s="203">
        <v>44.12</v>
      </c>
      <c r="G78" s="203">
        <v>32.35</v>
      </c>
      <c r="H78" s="202"/>
      <c r="I78" s="43">
        <f t="shared" si="11"/>
        <v>3.0882000000000001</v>
      </c>
      <c r="J78" s="21"/>
      <c r="K78" s="99">
        <f t="shared" si="8"/>
        <v>68</v>
      </c>
      <c r="L78" s="100">
        <f t="shared" si="9"/>
        <v>21.998000000000001</v>
      </c>
      <c r="M78" s="101">
        <f t="shared" si="6"/>
        <v>32.35</v>
      </c>
      <c r="N78" s="113">
        <f t="shared" si="10"/>
        <v>16.000399999999999</v>
      </c>
      <c r="O78" s="102">
        <f t="shared" si="7"/>
        <v>23.53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30"/>
      <c r="E79" s="131"/>
      <c r="F79" s="131"/>
      <c r="G79" s="131"/>
      <c r="H79" s="131"/>
      <c r="I79" s="43"/>
      <c r="J79" s="21"/>
      <c r="K79" s="99"/>
      <c r="L79" s="100"/>
      <c r="M79" s="101"/>
      <c r="N79" s="113"/>
      <c r="O79" s="102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30"/>
      <c r="E80" s="131"/>
      <c r="F80" s="131"/>
      <c r="G80" s="131"/>
      <c r="H80" s="131"/>
      <c r="I80" s="43"/>
      <c r="J80" s="21"/>
      <c r="K80" s="99"/>
      <c r="L80" s="100"/>
      <c r="M80" s="101"/>
      <c r="N80" s="100"/>
      <c r="O80" s="102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30"/>
      <c r="E81" s="131"/>
      <c r="F81" s="131"/>
      <c r="G81" s="131"/>
      <c r="H81" s="131"/>
      <c r="I81" s="46"/>
      <c r="J81" s="21"/>
      <c r="K81" s="99"/>
      <c r="L81" s="100"/>
      <c r="M81" s="101"/>
      <c r="N81" s="100"/>
      <c r="O81" s="102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2"/>
      <c r="E82" s="133"/>
      <c r="F82" s="133"/>
      <c r="G82" s="133"/>
      <c r="H82" s="134"/>
      <c r="I82" s="46"/>
      <c r="J82" s="21"/>
      <c r="K82" s="103"/>
      <c r="L82" s="104"/>
      <c r="M82" s="105"/>
      <c r="N82" s="104"/>
      <c r="O82" s="106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1089</v>
      </c>
      <c r="E83" s="38">
        <v>21.222499999999997</v>
      </c>
      <c r="F83" s="38">
        <v>56.416875000000005</v>
      </c>
      <c r="G83" s="38">
        <v>20.455000000000002</v>
      </c>
      <c r="H83" s="38">
        <v>1.903125</v>
      </c>
      <c r="I83" s="39">
        <f>AVERAGE(I84:I114)</f>
        <v>3.0303125</v>
      </c>
      <c r="J83" s="21"/>
      <c r="K83" s="400">
        <f t="shared" si="8"/>
        <v>1089</v>
      </c>
      <c r="L83" s="401">
        <f>SUM(L84:L114)</f>
        <v>288.47919999999999</v>
      </c>
      <c r="M83" s="408">
        <f t="shared" si="6"/>
        <v>22.358125000000001</v>
      </c>
      <c r="N83" s="401">
        <f>SUM(N84:N114)</f>
        <v>188.97920000000002</v>
      </c>
      <c r="O83" s="407">
        <f t="shared" si="7"/>
        <v>21.222499999999997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04">
        <v>68</v>
      </c>
      <c r="E84" s="205">
        <v>5.88</v>
      </c>
      <c r="F84" s="205">
        <v>75</v>
      </c>
      <c r="G84" s="205">
        <v>17.649999999999999</v>
      </c>
      <c r="H84" s="205">
        <v>1.47</v>
      </c>
      <c r="I84" s="43">
        <f t="shared" si="11"/>
        <v>3.1471000000000005</v>
      </c>
      <c r="J84" s="21"/>
      <c r="K84" s="95">
        <f t="shared" si="8"/>
        <v>68</v>
      </c>
      <c r="L84" s="96">
        <f t="shared" si="9"/>
        <v>13.001599999999998</v>
      </c>
      <c r="M84" s="97">
        <f t="shared" si="6"/>
        <v>19.119999999999997</v>
      </c>
      <c r="N84" s="96">
        <f t="shared" ref="N84:N114" si="12">O84*K84/100</f>
        <v>3.9983999999999997</v>
      </c>
      <c r="O84" s="98">
        <f t="shared" si="7"/>
        <v>5.88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5"/>
      <c r="E85" s="136"/>
      <c r="F85" s="136"/>
      <c r="G85" s="136"/>
      <c r="H85" s="136"/>
      <c r="I85" s="43"/>
      <c r="J85" s="21"/>
      <c r="K85" s="99"/>
      <c r="L85" s="100"/>
      <c r="M85" s="101"/>
      <c r="N85" s="113"/>
      <c r="O85" s="102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35"/>
      <c r="E86" s="136"/>
      <c r="F86" s="136"/>
      <c r="G86" s="136"/>
      <c r="H86" s="136"/>
      <c r="I86" s="43"/>
      <c r="J86" s="21"/>
      <c r="K86" s="99"/>
      <c r="L86" s="100"/>
      <c r="M86" s="101"/>
      <c r="N86" s="100"/>
      <c r="O86" s="102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5"/>
      <c r="E87" s="136"/>
      <c r="F87" s="136"/>
      <c r="G87" s="136"/>
      <c r="H87" s="136"/>
      <c r="I87" s="43"/>
      <c r="J87" s="21"/>
      <c r="K87" s="99"/>
      <c r="L87" s="100"/>
      <c r="M87" s="101"/>
      <c r="N87" s="100"/>
      <c r="O87" s="102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5"/>
      <c r="E88" s="136"/>
      <c r="F88" s="136"/>
      <c r="G88" s="136"/>
      <c r="H88" s="136"/>
      <c r="I88" s="43"/>
      <c r="J88" s="21"/>
      <c r="K88" s="99"/>
      <c r="L88" s="100"/>
      <c r="M88" s="101"/>
      <c r="N88" s="100"/>
      <c r="O88" s="102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5"/>
      <c r="E89" s="136"/>
      <c r="F89" s="136"/>
      <c r="G89" s="136"/>
      <c r="H89" s="136"/>
      <c r="I89" s="43"/>
      <c r="J89" s="21"/>
      <c r="K89" s="99"/>
      <c r="L89" s="100"/>
      <c r="M89" s="101"/>
      <c r="N89" s="113"/>
      <c r="O89" s="102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07">
        <v>34</v>
      </c>
      <c r="E90" s="207">
        <v>14.71</v>
      </c>
      <c r="F90" s="207">
        <v>52.94</v>
      </c>
      <c r="G90" s="207">
        <v>26.47</v>
      </c>
      <c r="H90" s="207">
        <v>5.88</v>
      </c>
      <c r="I90" s="43">
        <f t="shared" si="11"/>
        <v>3.2351999999999999</v>
      </c>
      <c r="J90" s="21"/>
      <c r="K90" s="99">
        <f t="shared" si="8"/>
        <v>34</v>
      </c>
      <c r="L90" s="100">
        <f t="shared" si="9"/>
        <v>10.999000000000001</v>
      </c>
      <c r="M90" s="101">
        <f t="shared" si="6"/>
        <v>32.35</v>
      </c>
      <c r="N90" s="100">
        <f t="shared" si="12"/>
        <v>5.0014000000000003</v>
      </c>
      <c r="O90" s="102">
        <f t="shared" si="7"/>
        <v>14.71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07">
        <v>25</v>
      </c>
      <c r="E91" s="208">
        <v>36</v>
      </c>
      <c r="F91" s="208">
        <v>46</v>
      </c>
      <c r="G91" s="208">
        <v>18</v>
      </c>
      <c r="H91" s="206"/>
      <c r="I91" s="43">
        <f t="shared" si="11"/>
        <v>2.82</v>
      </c>
      <c r="J91" s="21"/>
      <c r="K91" s="99">
        <f t="shared" si="8"/>
        <v>25</v>
      </c>
      <c r="L91" s="100">
        <f t="shared" si="9"/>
        <v>4.5</v>
      </c>
      <c r="M91" s="101">
        <f t="shared" si="6"/>
        <v>18</v>
      </c>
      <c r="N91" s="113">
        <f t="shared" si="12"/>
        <v>9</v>
      </c>
      <c r="O91" s="102">
        <f t="shared" si="7"/>
        <v>36</v>
      </c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07">
        <v>37</v>
      </c>
      <c r="E92" s="207">
        <v>10.81</v>
      </c>
      <c r="F92" s="207">
        <v>67.569999999999993</v>
      </c>
      <c r="G92" s="207">
        <v>21.62</v>
      </c>
      <c r="H92" s="206"/>
      <c r="I92" s="43">
        <f t="shared" si="11"/>
        <v>3.1080999999999999</v>
      </c>
      <c r="J92" s="21"/>
      <c r="K92" s="99">
        <f t="shared" si="8"/>
        <v>37</v>
      </c>
      <c r="L92" s="100">
        <f t="shared" si="9"/>
        <v>7.9994000000000005</v>
      </c>
      <c r="M92" s="101">
        <f t="shared" si="6"/>
        <v>21.62</v>
      </c>
      <c r="N92" s="113">
        <f t="shared" si="12"/>
        <v>3.9997000000000003</v>
      </c>
      <c r="O92" s="102">
        <f t="shared" si="7"/>
        <v>10.81</v>
      </c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07">
        <v>36</v>
      </c>
      <c r="E93" s="207">
        <v>63.89</v>
      </c>
      <c r="F93" s="207">
        <v>33.33</v>
      </c>
      <c r="G93" s="207">
        <v>2.78</v>
      </c>
      <c r="H93" s="206"/>
      <c r="I93" s="44">
        <f t="shared" si="11"/>
        <v>2.3889</v>
      </c>
      <c r="J93" s="21"/>
      <c r="K93" s="99">
        <f t="shared" si="8"/>
        <v>36</v>
      </c>
      <c r="L93" s="100">
        <f t="shared" si="9"/>
        <v>1.0007999999999999</v>
      </c>
      <c r="M93" s="101">
        <f t="shared" si="6"/>
        <v>2.78</v>
      </c>
      <c r="N93" s="100">
        <f t="shared" si="12"/>
        <v>23.000399999999999</v>
      </c>
      <c r="O93" s="102">
        <f t="shared" si="7"/>
        <v>63.89</v>
      </c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07">
        <v>69</v>
      </c>
      <c r="E94" s="207">
        <v>50.72</v>
      </c>
      <c r="F94" s="207">
        <v>44.93</v>
      </c>
      <c r="G94" s="207">
        <v>4.3499999999999996</v>
      </c>
      <c r="H94" s="206"/>
      <c r="I94" s="43">
        <f t="shared" si="11"/>
        <v>2.5362999999999998</v>
      </c>
      <c r="J94" s="21"/>
      <c r="K94" s="99">
        <f t="shared" si="8"/>
        <v>69</v>
      </c>
      <c r="L94" s="100">
        <f t="shared" si="9"/>
        <v>3.0014999999999996</v>
      </c>
      <c r="M94" s="101">
        <f t="shared" si="6"/>
        <v>4.3499999999999996</v>
      </c>
      <c r="N94" s="100">
        <f t="shared" si="12"/>
        <v>34.9968</v>
      </c>
      <c r="O94" s="102">
        <f t="shared" si="7"/>
        <v>50.72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5"/>
      <c r="E95" s="136"/>
      <c r="F95" s="136"/>
      <c r="G95" s="136"/>
      <c r="H95" s="136"/>
      <c r="I95" s="43"/>
      <c r="J95" s="21"/>
      <c r="K95" s="99"/>
      <c r="L95" s="100"/>
      <c r="M95" s="101"/>
      <c r="N95" s="100"/>
      <c r="O95" s="102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1">
        <v>68</v>
      </c>
      <c r="E96" s="211">
        <v>11.76</v>
      </c>
      <c r="F96" s="211">
        <v>66.180000000000007</v>
      </c>
      <c r="G96" s="211">
        <v>19.12</v>
      </c>
      <c r="H96" s="211">
        <v>2.94</v>
      </c>
      <c r="I96" s="43">
        <f t="shared" si="11"/>
        <v>3.1324000000000001</v>
      </c>
      <c r="J96" s="21"/>
      <c r="K96" s="99">
        <f t="shared" si="8"/>
        <v>68</v>
      </c>
      <c r="L96" s="100">
        <f t="shared" si="9"/>
        <v>15.000800000000002</v>
      </c>
      <c r="M96" s="101">
        <f t="shared" si="6"/>
        <v>22.060000000000002</v>
      </c>
      <c r="N96" s="100">
        <f t="shared" si="12"/>
        <v>7.9967999999999995</v>
      </c>
      <c r="O96" s="102">
        <f t="shared" si="7"/>
        <v>11.76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09">
        <v>121</v>
      </c>
      <c r="E97" s="210">
        <v>36.36</v>
      </c>
      <c r="F97" s="210">
        <v>53.72</v>
      </c>
      <c r="G97" s="210">
        <v>8.26</v>
      </c>
      <c r="H97" s="210">
        <v>1.65</v>
      </c>
      <c r="I97" s="43">
        <f t="shared" si="11"/>
        <v>2.7517</v>
      </c>
      <c r="J97" s="21"/>
      <c r="K97" s="99">
        <f t="shared" si="8"/>
        <v>121</v>
      </c>
      <c r="L97" s="100">
        <f t="shared" si="9"/>
        <v>11.991100000000001</v>
      </c>
      <c r="M97" s="101">
        <f t="shared" si="6"/>
        <v>9.91</v>
      </c>
      <c r="N97" s="100">
        <f t="shared" si="12"/>
        <v>43.995599999999996</v>
      </c>
      <c r="O97" s="102">
        <f t="shared" si="7"/>
        <v>36.36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5"/>
      <c r="E98" s="136"/>
      <c r="F98" s="136"/>
      <c r="G98" s="136"/>
      <c r="H98" s="136"/>
      <c r="I98" s="43"/>
      <c r="J98" s="21"/>
      <c r="K98" s="99"/>
      <c r="L98" s="100"/>
      <c r="M98" s="101"/>
      <c r="N98" s="100"/>
      <c r="O98" s="102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5"/>
      <c r="E99" s="136"/>
      <c r="F99" s="136"/>
      <c r="G99" s="136"/>
      <c r="H99" s="136"/>
      <c r="I99" s="43"/>
      <c r="J99" s="21"/>
      <c r="K99" s="99"/>
      <c r="L99" s="100"/>
      <c r="M99" s="101"/>
      <c r="N99" s="100"/>
      <c r="O99" s="102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5"/>
      <c r="E100" s="136"/>
      <c r="F100" s="136"/>
      <c r="G100" s="136"/>
      <c r="H100" s="136"/>
      <c r="I100" s="43"/>
      <c r="J100" s="21"/>
      <c r="K100" s="99"/>
      <c r="L100" s="100"/>
      <c r="M100" s="101"/>
      <c r="N100" s="113"/>
      <c r="O100" s="102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5"/>
      <c r="E101" s="136"/>
      <c r="F101" s="136"/>
      <c r="G101" s="136"/>
      <c r="H101" s="136"/>
      <c r="I101" s="43"/>
      <c r="J101" s="21"/>
      <c r="K101" s="99"/>
      <c r="L101" s="100"/>
      <c r="M101" s="101"/>
      <c r="N101" s="113"/>
      <c r="O101" s="102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22">
        <v>57</v>
      </c>
      <c r="E102" s="223">
        <v>17.54</v>
      </c>
      <c r="F102" s="223">
        <v>66.67</v>
      </c>
      <c r="G102" s="223">
        <v>15.79</v>
      </c>
      <c r="H102" s="136"/>
      <c r="I102" s="43">
        <f t="shared" si="11"/>
        <v>2.9824999999999999</v>
      </c>
      <c r="J102" s="21"/>
      <c r="K102" s="99">
        <f t="shared" si="8"/>
        <v>57</v>
      </c>
      <c r="L102" s="100">
        <f t="shared" si="9"/>
        <v>9.0002999999999993</v>
      </c>
      <c r="M102" s="101">
        <f t="shared" si="6"/>
        <v>15.79</v>
      </c>
      <c r="N102" s="100">
        <f t="shared" si="12"/>
        <v>9.9977999999999998</v>
      </c>
      <c r="O102" s="102">
        <f t="shared" si="7"/>
        <v>17.54</v>
      </c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5"/>
      <c r="E103" s="136"/>
      <c r="F103" s="136"/>
      <c r="G103" s="136"/>
      <c r="H103" s="136"/>
      <c r="I103" s="43"/>
      <c r="J103" s="21"/>
      <c r="K103" s="99"/>
      <c r="L103" s="100"/>
      <c r="M103" s="101"/>
      <c r="N103" s="100"/>
      <c r="O103" s="102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20">
        <v>163</v>
      </c>
      <c r="E104" s="221">
        <v>8.59</v>
      </c>
      <c r="F104" s="221">
        <v>55.83</v>
      </c>
      <c r="G104" s="221">
        <v>33.74</v>
      </c>
      <c r="H104" s="221">
        <v>1.84</v>
      </c>
      <c r="I104" s="43">
        <f t="shared" si="11"/>
        <v>3.2883</v>
      </c>
      <c r="J104" s="21"/>
      <c r="K104" s="99">
        <f t="shared" si="8"/>
        <v>163</v>
      </c>
      <c r="L104" s="100">
        <f t="shared" si="9"/>
        <v>57.995400000000011</v>
      </c>
      <c r="M104" s="101">
        <f t="shared" si="6"/>
        <v>35.580000000000005</v>
      </c>
      <c r="N104" s="100">
        <f t="shared" si="12"/>
        <v>14.001700000000001</v>
      </c>
      <c r="O104" s="102">
        <f t="shared" si="7"/>
        <v>8.59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5"/>
      <c r="E105" s="136"/>
      <c r="F105" s="136"/>
      <c r="G105" s="136"/>
      <c r="H105" s="136"/>
      <c r="I105" s="43"/>
      <c r="J105" s="21"/>
      <c r="K105" s="99"/>
      <c r="L105" s="100"/>
      <c r="M105" s="101"/>
      <c r="N105" s="100"/>
      <c r="O105" s="102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5"/>
      <c r="E106" s="136"/>
      <c r="F106" s="136"/>
      <c r="G106" s="136"/>
      <c r="H106" s="136"/>
      <c r="I106" s="43"/>
      <c r="J106" s="21"/>
      <c r="K106" s="99"/>
      <c r="L106" s="100"/>
      <c r="M106" s="101"/>
      <c r="N106" s="100"/>
      <c r="O106" s="102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5"/>
      <c r="E107" s="136"/>
      <c r="F107" s="136"/>
      <c r="G107" s="136"/>
      <c r="H107" s="136"/>
      <c r="I107" s="43"/>
      <c r="J107" s="21"/>
      <c r="K107" s="99"/>
      <c r="L107" s="100"/>
      <c r="M107" s="101"/>
      <c r="N107" s="100"/>
      <c r="O107" s="102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4">
        <v>14</v>
      </c>
      <c r="E108" s="215">
        <v>7.14</v>
      </c>
      <c r="F108" s="215">
        <v>85.71</v>
      </c>
      <c r="G108" s="215">
        <v>7.14</v>
      </c>
      <c r="H108" s="212"/>
      <c r="I108" s="43">
        <f t="shared" si="11"/>
        <v>2.9996999999999998</v>
      </c>
      <c r="J108" s="21"/>
      <c r="K108" s="99">
        <f t="shared" si="8"/>
        <v>14</v>
      </c>
      <c r="L108" s="100">
        <f t="shared" si="9"/>
        <v>0.99959999999999993</v>
      </c>
      <c r="M108" s="101">
        <f t="shared" si="6"/>
        <v>7.14</v>
      </c>
      <c r="N108" s="100">
        <f t="shared" si="12"/>
        <v>0.99959999999999993</v>
      </c>
      <c r="O108" s="102">
        <f t="shared" si="7"/>
        <v>7.14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4">
        <v>183</v>
      </c>
      <c r="E109" s="215">
        <v>1.0900000000000001</v>
      </c>
      <c r="F109" s="215">
        <v>45.9</v>
      </c>
      <c r="G109" s="215">
        <v>37.700000000000003</v>
      </c>
      <c r="H109" s="215">
        <v>15.3</v>
      </c>
      <c r="I109" s="43">
        <f t="shared" si="11"/>
        <v>3.6718000000000002</v>
      </c>
      <c r="J109" s="21"/>
      <c r="K109" s="99">
        <f t="shared" si="8"/>
        <v>183</v>
      </c>
      <c r="L109" s="100">
        <f t="shared" si="9"/>
        <v>96.99</v>
      </c>
      <c r="M109" s="101">
        <f t="shared" si="6"/>
        <v>53</v>
      </c>
      <c r="N109" s="100">
        <f t="shared" si="12"/>
        <v>1.9947000000000004</v>
      </c>
      <c r="O109" s="102">
        <f t="shared" si="7"/>
        <v>1.0900000000000001</v>
      </c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4">
        <v>90</v>
      </c>
      <c r="E110" s="215">
        <v>14.44</v>
      </c>
      <c r="F110" s="215">
        <v>62.22</v>
      </c>
      <c r="G110" s="215">
        <v>23.33</v>
      </c>
      <c r="H110" s="212"/>
      <c r="I110" s="66">
        <f t="shared" si="11"/>
        <v>3.0886</v>
      </c>
      <c r="J110" s="21"/>
      <c r="K110" s="99">
        <f t="shared" si="8"/>
        <v>90</v>
      </c>
      <c r="L110" s="100">
        <f t="shared" si="9"/>
        <v>20.997</v>
      </c>
      <c r="M110" s="101">
        <f t="shared" si="6"/>
        <v>23.33</v>
      </c>
      <c r="N110" s="100">
        <f t="shared" si="12"/>
        <v>12.995999999999999</v>
      </c>
      <c r="O110" s="102">
        <f t="shared" si="7"/>
        <v>14.44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4">
        <v>24</v>
      </c>
      <c r="E111" s="215"/>
      <c r="F111" s="215">
        <v>33.33</v>
      </c>
      <c r="G111" s="215">
        <v>66.67</v>
      </c>
      <c r="H111" s="213"/>
      <c r="I111" s="43">
        <f t="shared" si="11"/>
        <v>3.6667000000000001</v>
      </c>
      <c r="J111" s="21"/>
      <c r="K111" s="99">
        <f t="shared" si="8"/>
        <v>24</v>
      </c>
      <c r="L111" s="100">
        <f t="shared" si="9"/>
        <v>16.000799999999998</v>
      </c>
      <c r="M111" s="101">
        <f t="shared" si="6"/>
        <v>66.67</v>
      </c>
      <c r="N111" s="100">
        <f t="shared" si="12"/>
        <v>0</v>
      </c>
      <c r="O111" s="102">
        <f t="shared" si="7"/>
        <v>0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39"/>
      <c r="E112" s="140"/>
      <c r="F112" s="140"/>
      <c r="G112" s="140"/>
      <c r="H112" s="141"/>
      <c r="I112" s="46"/>
      <c r="J112" s="21"/>
      <c r="K112" s="99"/>
      <c r="L112" s="100"/>
      <c r="M112" s="101"/>
      <c r="N112" s="100"/>
      <c r="O112" s="102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17">
        <v>73</v>
      </c>
      <c r="E113" s="218">
        <v>1.37</v>
      </c>
      <c r="F113" s="218">
        <v>72.599999999999994</v>
      </c>
      <c r="G113" s="218">
        <v>24.66</v>
      </c>
      <c r="H113" s="216">
        <v>1.37</v>
      </c>
      <c r="I113" s="46">
        <f t="shared" si="11"/>
        <v>3.2603000000000004</v>
      </c>
      <c r="J113" s="21"/>
      <c r="K113" s="99">
        <f t="shared" si="8"/>
        <v>73</v>
      </c>
      <c r="L113" s="100">
        <f t="shared" si="9"/>
        <v>19.001899999999999</v>
      </c>
      <c r="M113" s="101">
        <f t="shared" si="6"/>
        <v>26.03</v>
      </c>
      <c r="N113" s="113">
        <f t="shared" si="12"/>
        <v>1.0001</v>
      </c>
      <c r="O113" s="102">
        <f t="shared" si="7"/>
        <v>1.37</v>
      </c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19">
        <v>27</v>
      </c>
      <c r="E114" s="219">
        <v>59.26</v>
      </c>
      <c r="F114" s="219">
        <v>40.74</v>
      </c>
      <c r="G114" s="219"/>
      <c r="H114" s="219"/>
      <c r="I114" s="45">
        <f t="shared" si="11"/>
        <v>2.4074</v>
      </c>
      <c r="J114" s="21"/>
      <c r="K114" s="103">
        <f t="shared" si="8"/>
        <v>27</v>
      </c>
      <c r="L114" s="104">
        <f t="shared" si="9"/>
        <v>0</v>
      </c>
      <c r="M114" s="105">
        <f t="shared" si="6"/>
        <v>0</v>
      </c>
      <c r="N114" s="104">
        <f t="shared" si="12"/>
        <v>16.0002</v>
      </c>
      <c r="O114" s="106">
        <f t="shared" si="7"/>
        <v>59.26</v>
      </c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219</v>
      </c>
      <c r="E115" s="38">
        <v>10.132000000000001</v>
      </c>
      <c r="F115" s="38">
        <v>61.796000000000006</v>
      </c>
      <c r="G115" s="38">
        <v>26.57</v>
      </c>
      <c r="H115" s="38">
        <v>1.502</v>
      </c>
      <c r="I115" s="39">
        <f>AVERAGE(I116:I124)</f>
        <v>3.19442</v>
      </c>
      <c r="J115" s="21"/>
      <c r="K115" s="400">
        <f t="shared" si="8"/>
        <v>219</v>
      </c>
      <c r="L115" s="401">
        <f>SUM(L116:L124)</f>
        <v>67.00439999999999</v>
      </c>
      <c r="M115" s="408">
        <f t="shared" si="6"/>
        <v>28.071999999999999</v>
      </c>
      <c r="N115" s="401">
        <f>SUM(N116:N124)</f>
        <v>19.004099999999998</v>
      </c>
      <c r="O115" s="407">
        <f t="shared" si="7"/>
        <v>10.132000000000001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9"/>
      <c r="E116" s="150"/>
      <c r="F116" s="150"/>
      <c r="G116" s="150"/>
      <c r="H116" s="150"/>
      <c r="I116" s="42"/>
      <c r="J116" s="21"/>
      <c r="K116" s="95"/>
      <c r="L116" s="96"/>
      <c r="M116" s="97"/>
      <c r="N116" s="96"/>
      <c r="O116" s="98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5"/>
      <c r="E117" s="146"/>
      <c r="F117" s="146"/>
      <c r="G117" s="146"/>
      <c r="H117" s="146"/>
      <c r="I117" s="43"/>
      <c r="J117" s="21"/>
      <c r="K117" s="99"/>
      <c r="L117" s="100"/>
      <c r="M117" s="101"/>
      <c r="N117" s="100"/>
      <c r="O117" s="102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31">
        <v>71</v>
      </c>
      <c r="E118" s="232">
        <v>11.27</v>
      </c>
      <c r="F118" s="232">
        <v>43.66</v>
      </c>
      <c r="G118" s="232">
        <v>42.25</v>
      </c>
      <c r="H118" s="232">
        <v>2.82</v>
      </c>
      <c r="I118" s="43">
        <f t="shared" si="11"/>
        <v>3.3662000000000001</v>
      </c>
      <c r="J118" s="21"/>
      <c r="K118" s="99">
        <f t="shared" si="8"/>
        <v>71</v>
      </c>
      <c r="L118" s="100">
        <f t="shared" si="9"/>
        <v>31.999699999999997</v>
      </c>
      <c r="M118" s="101">
        <f t="shared" si="6"/>
        <v>45.07</v>
      </c>
      <c r="N118" s="100">
        <f t="shared" ref="N118:N124" si="13">O118*K118/100</f>
        <v>8.0016999999999996</v>
      </c>
      <c r="O118" s="102">
        <f t="shared" si="7"/>
        <v>11.27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5"/>
      <c r="E119" s="146"/>
      <c r="F119" s="146"/>
      <c r="G119" s="146"/>
      <c r="H119" s="146"/>
      <c r="I119" s="43"/>
      <c r="J119" s="21"/>
      <c r="K119" s="99"/>
      <c r="L119" s="100"/>
      <c r="M119" s="101"/>
      <c r="N119" s="100"/>
      <c r="O119" s="102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5"/>
      <c r="E120" s="146"/>
      <c r="F120" s="146"/>
      <c r="G120" s="146"/>
      <c r="H120" s="146"/>
      <c r="I120" s="43"/>
      <c r="J120" s="21"/>
      <c r="K120" s="99"/>
      <c r="L120" s="100"/>
      <c r="M120" s="101"/>
      <c r="N120" s="100"/>
      <c r="O120" s="102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5">
        <v>42</v>
      </c>
      <c r="E121" s="227">
        <v>2.38</v>
      </c>
      <c r="F121" s="227">
        <v>76.19</v>
      </c>
      <c r="G121" s="227">
        <v>21.43</v>
      </c>
      <c r="H121" s="224"/>
      <c r="I121" s="43">
        <f t="shared" si="11"/>
        <v>3.1904999999999997</v>
      </c>
      <c r="J121" s="21"/>
      <c r="K121" s="99">
        <f t="shared" si="8"/>
        <v>42</v>
      </c>
      <c r="L121" s="100">
        <f t="shared" si="9"/>
        <v>9.0005999999999986</v>
      </c>
      <c r="M121" s="101">
        <f t="shared" si="6"/>
        <v>21.43</v>
      </c>
      <c r="N121" s="100">
        <f t="shared" si="13"/>
        <v>0.99959999999999993</v>
      </c>
      <c r="O121" s="102">
        <f t="shared" si="7"/>
        <v>2.38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5">
        <v>17</v>
      </c>
      <c r="E122" s="227">
        <v>5.88</v>
      </c>
      <c r="F122" s="227">
        <v>58.82</v>
      </c>
      <c r="G122" s="227">
        <v>35.29</v>
      </c>
      <c r="H122" s="224"/>
      <c r="I122" s="43">
        <f t="shared" si="11"/>
        <v>3.2938000000000001</v>
      </c>
      <c r="J122" s="21"/>
      <c r="K122" s="99">
        <f t="shared" si="8"/>
        <v>17</v>
      </c>
      <c r="L122" s="100">
        <f t="shared" si="9"/>
        <v>5.9992999999999999</v>
      </c>
      <c r="M122" s="101">
        <f t="shared" si="6"/>
        <v>35.29</v>
      </c>
      <c r="N122" s="100">
        <f t="shared" si="13"/>
        <v>0.99959999999999993</v>
      </c>
      <c r="O122" s="107">
        <f t="shared" si="7"/>
        <v>5.88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9">
        <v>25</v>
      </c>
      <c r="E123" s="230">
        <v>28</v>
      </c>
      <c r="F123" s="230">
        <v>60</v>
      </c>
      <c r="G123" s="230">
        <v>12</v>
      </c>
      <c r="H123" s="224"/>
      <c r="I123" s="46">
        <f t="shared" si="11"/>
        <v>2.84</v>
      </c>
      <c r="J123" s="21"/>
      <c r="K123" s="99">
        <f t="shared" si="8"/>
        <v>25</v>
      </c>
      <c r="L123" s="100">
        <f t="shared" si="9"/>
        <v>3</v>
      </c>
      <c r="M123" s="101">
        <f t="shared" si="6"/>
        <v>12</v>
      </c>
      <c r="N123" s="100">
        <f t="shared" si="13"/>
        <v>7</v>
      </c>
      <c r="O123" s="102">
        <f t="shared" si="7"/>
        <v>28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6">
        <v>64</v>
      </c>
      <c r="E124" s="228">
        <v>3.13</v>
      </c>
      <c r="F124" s="228">
        <v>70.31</v>
      </c>
      <c r="G124" s="228">
        <v>21.88</v>
      </c>
      <c r="H124" s="228">
        <v>4.6900000000000004</v>
      </c>
      <c r="I124" s="45">
        <f t="shared" si="11"/>
        <v>3.2815999999999996</v>
      </c>
      <c r="J124" s="21"/>
      <c r="K124" s="108">
        <f t="shared" si="8"/>
        <v>64</v>
      </c>
      <c r="L124" s="109">
        <f t="shared" si="9"/>
        <v>17.004799999999999</v>
      </c>
      <c r="M124" s="110">
        <f t="shared" si="6"/>
        <v>26.57</v>
      </c>
      <c r="N124" s="109">
        <f t="shared" si="13"/>
        <v>2.0032000000000001</v>
      </c>
      <c r="O124" s="111">
        <f t="shared" si="7"/>
        <v>3.13</v>
      </c>
    </row>
    <row r="125" spans="1:15" ht="15" customHeight="1" x14ac:dyDescent="0.25">
      <c r="A125" s="6"/>
      <c r="B125" s="6"/>
      <c r="C125" s="6"/>
      <c r="D125" s="425" t="s">
        <v>98</v>
      </c>
      <c r="E125" s="425"/>
      <c r="F125" s="425"/>
      <c r="G125" s="425"/>
      <c r="H125" s="425"/>
      <c r="I125" s="57">
        <f>AVERAGE(I7,I9:I16,I18:I29,I31:I47,I49:I67,I69:I82,I84:I114,I116:I124)</f>
        <v>3.0341945454545449</v>
      </c>
      <c r="J125" s="4"/>
      <c r="M125" s="112"/>
      <c r="N125" s="112"/>
      <c r="O125" s="112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80" priority="407" stopIfTrue="1">
      <formula>LEN(TRIM(I6))=0</formula>
    </cfRule>
    <cfRule type="cellIs" dxfId="179" priority="408" stopIfTrue="1" operator="lessThan">
      <formula>3.5</formula>
    </cfRule>
    <cfRule type="cellIs" dxfId="178" priority="409" stopIfTrue="1" operator="between">
      <formula>3.504</formula>
      <formula>3.5</formula>
    </cfRule>
    <cfRule type="cellIs" dxfId="177" priority="410" stopIfTrue="1" operator="between">
      <formula>4.5</formula>
      <formula>3.5</formula>
    </cfRule>
    <cfRule type="cellIs" dxfId="176" priority="420" stopIfTrue="1" operator="greaterThanOrEqual">
      <formula>4.5</formula>
    </cfRule>
  </conditionalFormatting>
  <conditionalFormatting sqref="N7:O124">
    <cfRule type="containsBlanks" dxfId="175" priority="7">
      <formula>LEN(TRIM(N7))=0</formula>
    </cfRule>
    <cfRule type="cellIs" dxfId="174" priority="8" operator="equal">
      <formula>10</formula>
    </cfRule>
    <cfRule type="cellIs" dxfId="173" priority="10" operator="equal">
      <formula>0</formula>
    </cfRule>
    <cfRule type="cellIs" dxfId="172" priority="12" operator="between">
      <formula>0.1</formula>
      <formula>9.99</formula>
    </cfRule>
    <cfRule type="cellIs" dxfId="171" priority="13" operator="greaterThanOrEqual">
      <formula>9.99</formula>
    </cfRule>
  </conditionalFormatting>
  <conditionalFormatting sqref="M7:M124">
    <cfRule type="containsBlanks" dxfId="170" priority="6">
      <formula>LEN(TRIM(M7))=0</formula>
    </cfRule>
    <cfRule type="cellIs" dxfId="169" priority="416" operator="lessThan">
      <formula>50</formula>
    </cfRule>
    <cfRule type="cellIs" dxfId="168" priority="417" operator="between">
      <formula>50</formula>
      <formula>50.004</formula>
    </cfRule>
    <cfRule type="cellIs" dxfId="167" priority="418" operator="between">
      <formula>50</formula>
      <formula>90</formula>
    </cfRule>
    <cfRule type="cellIs" dxfId="166" priority="419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4"/>
      <c r="L1" s="351" t="s">
        <v>133</v>
      </c>
    </row>
    <row r="2" spans="1:16" ht="18" customHeight="1" x14ac:dyDescent="0.25">
      <c r="A2" s="4"/>
      <c r="B2" s="4"/>
      <c r="C2" s="426" t="s">
        <v>130</v>
      </c>
      <c r="D2" s="426"/>
      <c r="E2" s="67"/>
      <c r="F2" s="67"/>
      <c r="G2" s="67"/>
      <c r="H2" s="67"/>
      <c r="I2" s="26">
        <v>2021</v>
      </c>
      <c r="J2" s="4"/>
      <c r="K2" s="27"/>
      <c r="L2" s="351" t="s">
        <v>135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65"/>
      <c r="L3" s="351" t="s">
        <v>134</v>
      </c>
    </row>
    <row r="4" spans="1:16" ht="18" customHeight="1" thickBot="1" x14ac:dyDescent="0.3">
      <c r="A4" s="419" t="s">
        <v>0</v>
      </c>
      <c r="B4" s="421" t="s">
        <v>1</v>
      </c>
      <c r="C4" s="421" t="s">
        <v>2</v>
      </c>
      <c r="D4" s="427" t="s">
        <v>3</v>
      </c>
      <c r="E4" s="429" t="s">
        <v>132</v>
      </c>
      <c r="F4" s="430"/>
      <c r="G4" s="430"/>
      <c r="H4" s="431"/>
      <c r="I4" s="423" t="s">
        <v>99</v>
      </c>
      <c r="J4" s="4"/>
      <c r="K4" s="18"/>
      <c r="L4" s="351" t="s">
        <v>136</v>
      </c>
    </row>
    <row r="5" spans="1:16" ht="30" customHeight="1" thickBot="1" x14ac:dyDescent="0.3">
      <c r="A5" s="420"/>
      <c r="B5" s="422"/>
      <c r="C5" s="422"/>
      <c r="D5" s="428"/>
      <c r="E5" s="3">
        <v>2</v>
      </c>
      <c r="F5" s="3">
        <v>3</v>
      </c>
      <c r="G5" s="3">
        <v>4</v>
      </c>
      <c r="H5" s="3">
        <v>5</v>
      </c>
      <c r="I5" s="424"/>
      <c r="J5" s="4"/>
      <c r="K5" s="88" t="s">
        <v>125</v>
      </c>
      <c r="L5" s="89" t="s">
        <v>126</v>
      </c>
      <c r="M5" s="89" t="s">
        <v>127</v>
      </c>
      <c r="N5" s="89" t="s">
        <v>128</v>
      </c>
      <c r="O5" s="90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9585</v>
      </c>
      <c r="E6" s="242">
        <v>6.22</v>
      </c>
      <c r="F6" s="348">
        <v>48.32</v>
      </c>
      <c r="G6" s="349">
        <v>41.6</v>
      </c>
      <c r="H6" s="350">
        <v>3.86</v>
      </c>
      <c r="I6" s="58">
        <f>(E6*2+F6*3+G6*4+H6*5)/100</f>
        <v>3.431</v>
      </c>
      <c r="J6" s="21"/>
      <c r="K6" s="388">
        <f>D6</f>
        <v>9585</v>
      </c>
      <c r="L6" s="389">
        <f>L7+L8+L17+L30+L48+L68+L83+L115</f>
        <v>4357.0097999999998</v>
      </c>
      <c r="M6" s="348">
        <f t="shared" ref="M6:M68" si="0">G6+H6</f>
        <v>45.46</v>
      </c>
      <c r="N6" s="389">
        <f>N7+N8+N17+N30+N48+N68+N83+N115</f>
        <v>595.97710000000006</v>
      </c>
      <c r="O6" s="395">
        <f t="shared" ref="O6:O68" si="1">E6</f>
        <v>6.22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55</v>
      </c>
      <c r="D7" s="70">
        <v>83</v>
      </c>
      <c r="E7" s="249">
        <v>2.4096385542168677</v>
      </c>
      <c r="F7" s="156">
        <v>50.602409638554214</v>
      </c>
      <c r="G7" s="249">
        <v>40.963855421686745</v>
      </c>
      <c r="H7" s="252">
        <v>6.024096385542169</v>
      </c>
      <c r="I7" s="64">
        <f>(E7*2+F7*3+G7*4+H7*5)/100</f>
        <v>3.5060240963855422</v>
      </c>
      <c r="J7" s="65"/>
      <c r="K7" s="91">
        <f t="shared" ref="K7:K69" si="2">D7</f>
        <v>83</v>
      </c>
      <c r="L7" s="92">
        <f t="shared" ref="L7:L69" si="3">M7*K7/100</f>
        <v>38.999999999999993</v>
      </c>
      <c r="M7" s="93">
        <f t="shared" si="0"/>
        <v>46.98795180722891</v>
      </c>
      <c r="N7" s="92">
        <f t="shared" ref="N7:N69" si="4">O7*K7/100</f>
        <v>2.0000000000000004</v>
      </c>
      <c r="O7" s="94">
        <f t="shared" si="1"/>
        <v>2.4096385542168677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716</v>
      </c>
      <c r="E8" s="172">
        <v>5.1255489025864627</v>
      </c>
      <c r="F8" s="82">
        <v>49.150461798078538</v>
      </c>
      <c r="G8" s="251">
        <v>41.377137558031045</v>
      </c>
      <c r="H8" s="82">
        <v>4.3468517413039525</v>
      </c>
      <c r="I8" s="41">
        <f>AVERAGE(I9:I16)</f>
        <v>3.4494529213805247</v>
      </c>
      <c r="J8" s="21"/>
      <c r="K8" s="400">
        <f t="shared" si="2"/>
        <v>716</v>
      </c>
      <c r="L8" s="401">
        <f>SUM(L9:L16)</f>
        <v>347</v>
      </c>
      <c r="M8" s="408">
        <f t="shared" si="0"/>
        <v>45.723989299334995</v>
      </c>
      <c r="N8" s="401">
        <f>SUM(N9:N16)</f>
        <v>32</v>
      </c>
      <c r="O8" s="407">
        <f t="shared" si="1"/>
        <v>5.1255489025864627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33">
        <v>112</v>
      </c>
      <c r="E9" s="250">
        <v>1.7857142857142858</v>
      </c>
      <c r="F9" s="156">
        <v>45.535714285714285</v>
      </c>
      <c r="G9" s="250">
        <v>48.214285714285715</v>
      </c>
      <c r="H9" s="156">
        <v>4.4642857142857144</v>
      </c>
      <c r="I9" s="43">
        <f>(E9*2+F9*3+G9*4+H9*5)/100</f>
        <v>3.5535714285714288</v>
      </c>
      <c r="J9" s="21"/>
      <c r="K9" s="99">
        <f t="shared" si="2"/>
        <v>112</v>
      </c>
      <c r="L9" s="100">
        <f t="shared" si="3"/>
        <v>59</v>
      </c>
      <c r="M9" s="101">
        <f t="shared" si="0"/>
        <v>52.678571428571431</v>
      </c>
      <c r="N9" s="100">
        <f t="shared" si="4"/>
        <v>2</v>
      </c>
      <c r="O9" s="102">
        <f t="shared" si="1"/>
        <v>1.7857142857142858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33">
        <v>144</v>
      </c>
      <c r="E10" s="253">
        <v>4.8611111111111107</v>
      </c>
      <c r="F10" s="253">
        <v>41.666666666666664</v>
      </c>
      <c r="G10" s="253">
        <v>50.694444444444443</v>
      </c>
      <c r="H10" s="253">
        <v>2.7777777777777777</v>
      </c>
      <c r="I10" s="43">
        <f t="shared" ref="I10:I70" si="5">(E10*2+F10*3+G10*4+H10*5)/100</f>
        <v>3.5138888888888893</v>
      </c>
      <c r="J10" s="21"/>
      <c r="K10" s="99">
        <f t="shared" si="2"/>
        <v>144</v>
      </c>
      <c r="L10" s="100">
        <f t="shared" si="3"/>
        <v>77</v>
      </c>
      <c r="M10" s="101">
        <f t="shared" si="0"/>
        <v>53.472222222222221</v>
      </c>
      <c r="N10" s="100">
        <f t="shared" si="4"/>
        <v>7</v>
      </c>
      <c r="O10" s="102">
        <f t="shared" si="1"/>
        <v>4.8611111111111107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34">
        <v>109</v>
      </c>
      <c r="E11" s="253">
        <v>2.7522935779816513</v>
      </c>
      <c r="F11" s="253">
        <v>27.522935779816514</v>
      </c>
      <c r="G11" s="253">
        <v>48.623853211009177</v>
      </c>
      <c r="H11" s="253">
        <v>21.100917431192659</v>
      </c>
      <c r="I11" s="46">
        <f t="shared" si="5"/>
        <v>3.8807339449541285</v>
      </c>
      <c r="J11" s="21"/>
      <c r="K11" s="99">
        <f t="shared" si="2"/>
        <v>109</v>
      </c>
      <c r="L11" s="100">
        <f t="shared" si="3"/>
        <v>76</v>
      </c>
      <c r="M11" s="101">
        <f t="shared" si="0"/>
        <v>69.724770642201833</v>
      </c>
      <c r="N11" s="100">
        <f t="shared" si="4"/>
        <v>3</v>
      </c>
      <c r="O11" s="102">
        <f t="shared" si="1"/>
        <v>2.7522935779816513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33">
        <v>73</v>
      </c>
      <c r="E12" s="253">
        <v>2.7397260273972601</v>
      </c>
      <c r="F12" s="253">
        <v>26.027397260273972</v>
      </c>
      <c r="G12" s="253">
        <v>65.753424657534254</v>
      </c>
      <c r="H12" s="253">
        <v>5.4794520547945202</v>
      </c>
      <c r="I12" s="43">
        <f t="shared" si="5"/>
        <v>3.739726027397261</v>
      </c>
      <c r="J12" s="21"/>
      <c r="K12" s="99">
        <f t="shared" si="2"/>
        <v>73</v>
      </c>
      <c r="L12" s="100">
        <f t="shared" si="3"/>
        <v>52.000000000000007</v>
      </c>
      <c r="M12" s="101">
        <f t="shared" si="0"/>
        <v>71.232876712328775</v>
      </c>
      <c r="N12" s="100">
        <f t="shared" si="4"/>
        <v>2</v>
      </c>
      <c r="O12" s="102">
        <f t="shared" si="1"/>
        <v>2.7397260273972601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33">
        <v>68</v>
      </c>
      <c r="E13" s="253">
        <v>10.294117647058824</v>
      </c>
      <c r="F13" s="253">
        <v>69.117647058823536</v>
      </c>
      <c r="G13" s="253">
        <v>20.588235294117649</v>
      </c>
      <c r="H13" s="253"/>
      <c r="I13" s="43">
        <f t="shared" si="5"/>
        <v>3.1029411764705883</v>
      </c>
      <c r="J13" s="21"/>
      <c r="K13" s="99">
        <f t="shared" si="2"/>
        <v>68</v>
      </c>
      <c r="L13" s="100">
        <f t="shared" si="3"/>
        <v>14</v>
      </c>
      <c r="M13" s="101">
        <f t="shared" si="0"/>
        <v>20.588235294117649</v>
      </c>
      <c r="N13" s="100">
        <f t="shared" si="4"/>
        <v>7</v>
      </c>
      <c r="O13" s="102">
        <f t="shared" si="1"/>
        <v>10.294117647058824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33">
        <v>105</v>
      </c>
      <c r="E14" s="253">
        <v>1.9047619047619047</v>
      </c>
      <c r="F14" s="253">
        <v>66.666666666666671</v>
      </c>
      <c r="G14" s="253">
        <v>30.476190476190474</v>
      </c>
      <c r="H14" s="253">
        <v>0.95238095238095233</v>
      </c>
      <c r="I14" s="43">
        <f t="shared" si="5"/>
        <v>3.3047619047619041</v>
      </c>
      <c r="J14" s="21"/>
      <c r="K14" s="99">
        <f t="shared" si="2"/>
        <v>105</v>
      </c>
      <c r="L14" s="100">
        <f t="shared" si="3"/>
        <v>33</v>
      </c>
      <c r="M14" s="101">
        <f t="shared" si="0"/>
        <v>31.428571428571427</v>
      </c>
      <c r="N14" s="100">
        <f t="shared" si="4"/>
        <v>2</v>
      </c>
      <c r="O14" s="102">
        <f t="shared" si="1"/>
        <v>1.9047619047619047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33">
        <v>45</v>
      </c>
      <c r="E15" s="253">
        <v>6.666666666666667</v>
      </c>
      <c r="F15" s="253">
        <v>66.666666666666671</v>
      </c>
      <c r="G15" s="253">
        <v>26.666666666666668</v>
      </c>
      <c r="H15" s="253"/>
      <c r="I15" s="43">
        <f t="shared" si="5"/>
        <v>3.2</v>
      </c>
      <c r="J15" s="21"/>
      <c r="K15" s="99">
        <f t="shared" si="2"/>
        <v>45</v>
      </c>
      <c r="L15" s="100">
        <f t="shared" si="3"/>
        <v>12</v>
      </c>
      <c r="M15" s="101">
        <f t="shared" si="0"/>
        <v>26.666666666666668</v>
      </c>
      <c r="N15" s="100">
        <f t="shared" si="4"/>
        <v>3</v>
      </c>
      <c r="O15" s="102">
        <f t="shared" si="1"/>
        <v>6.666666666666667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34">
        <v>60</v>
      </c>
      <c r="E16" s="250">
        <v>10</v>
      </c>
      <c r="F16" s="157">
        <v>50</v>
      </c>
      <c r="G16" s="250">
        <v>40</v>
      </c>
      <c r="H16" s="157"/>
      <c r="I16" s="45">
        <f t="shared" si="5"/>
        <v>3.3</v>
      </c>
      <c r="J16" s="21"/>
      <c r="K16" s="103">
        <f t="shared" si="2"/>
        <v>60</v>
      </c>
      <c r="L16" s="104">
        <f t="shared" si="3"/>
        <v>24</v>
      </c>
      <c r="M16" s="105">
        <f t="shared" si="0"/>
        <v>40</v>
      </c>
      <c r="N16" s="104">
        <f t="shared" si="4"/>
        <v>6</v>
      </c>
      <c r="O16" s="106">
        <f t="shared" si="1"/>
        <v>10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1017</v>
      </c>
      <c r="E17" s="38">
        <v>9.4659761486413529</v>
      </c>
      <c r="F17" s="38">
        <v>53.064269044805208</v>
      </c>
      <c r="G17" s="38">
        <v>33.904373157882638</v>
      </c>
      <c r="H17" s="38">
        <v>3.5653816486707868</v>
      </c>
      <c r="I17" s="39">
        <f>AVERAGE(I18:I29)</f>
        <v>3.315691603065829</v>
      </c>
      <c r="J17" s="21"/>
      <c r="K17" s="400">
        <f t="shared" si="2"/>
        <v>1017</v>
      </c>
      <c r="L17" s="401">
        <f>SUM(L18:L29)</f>
        <v>396</v>
      </c>
      <c r="M17" s="408">
        <f t="shared" si="0"/>
        <v>37.469754806553425</v>
      </c>
      <c r="N17" s="401">
        <f>SUM(N18:N29)</f>
        <v>91</v>
      </c>
      <c r="O17" s="407">
        <f t="shared" si="1"/>
        <v>9.4659761486413529</v>
      </c>
      <c r="P17" s="62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58">
        <v>112</v>
      </c>
      <c r="E18" s="256">
        <v>4.4642857142857144</v>
      </c>
      <c r="F18" s="256">
        <v>46.428571428571431</v>
      </c>
      <c r="G18" s="256">
        <v>49.107142857142854</v>
      </c>
      <c r="H18" s="256"/>
      <c r="I18" s="44">
        <f t="shared" si="5"/>
        <v>3.4464285714285712</v>
      </c>
      <c r="J18" s="21"/>
      <c r="K18" s="95">
        <f t="shared" si="2"/>
        <v>112</v>
      </c>
      <c r="L18" s="96">
        <f t="shared" si="3"/>
        <v>55</v>
      </c>
      <c r="M18" s="97">
        <f t="shared" si="0"/>
        <v>49.107142857142854</v>
      </c>
      <c r="N18" s="96">
        <f t="shared" si="4"/>
        <v>5</v>
      </c>
      <c r="O18" s="98">
        <f t="shared" si="1"/>
        <v>4.4642857142857144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35">
        <v>58</v>
      </c>
      <c r="E19" s="253">
        <v>1.7241379310344827</v>
      </c>
      <c r="F19" s="253">
        <v>37.931034482758619</v>
      </c>
      <c r="G19" s="253">
        <v>60.344827586206897</v>
      </c>
      <c r="H19" s="253"/>
      <c r="I19" s="43">
        <f t="shared" si="5"/>
        <v>3.5862068965517242</v>
      </c>
      <c r="J19" s="21"/>
      <c r="K19" s="99">
        <f t="shared" si="2"/>
        <v>58</v>
      </c>
      <c r="L19" s="100">
        <f t="shared" si="3"/>
        <v>35</v>
      </c>
      <c r="M19" s="101">
        <f t="shared" si="0"/>
        <v>60.344827586206897</v>
      </c>
      <c r="N19" s="100">
        <f t="shared" si="4"/>
        <v>1</v>
      </c>
      <c r="O19" s="102">
        <f t="shared" si="1"/>
        <v>1.7241379310344827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35">
        <v>78</v>
      </c>
      <c r="E20" s="253">
        <v>3.8461538461538463</v>
      </c>
      <c r="F20" s="253">
        <v>58.974358974358971</v>
      </c>
      <c r="G20" s="253">
        <v>32.051282051282051</v>
      </c>
      <c r="H20" s="253">
        <v>5.1282051282051286</v>
      </c>
      <c r="I20" s="43">
        <f t="shared" si="5"/>
        <v>3.3846153846153846</v>
      </c>
      <c r="J20" s="21"/>
      <c r="K20" s="99">
        <f t="shared" si="2"/>
        <v>78</v>
      </c>
      <c r="L20" s="100">
        <f t="shared" si="3"/>
        <v>29</v>
      </c>
      <c r="M20" s="101">
        <f t="shared" si="0"/>
        <v>37.179487179487182</v>
      </c>
      <c r="N20" s="100">
        <f t="shared" si="4"/>
        <v>3</v>
      </c>
      <c r="O20" s="102">
        <f t="shared" si="1"/>
        <v>3.8461538461538463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35">
        <v>155</v>
      </c>
      <c r="E21" s="253">
        <v>3.870967741935484</v>
      </c>
      <c r="F21" s="253">
        <v>38.064516129032256</v>
      </c>
      <c r="G21" s="253">
        <v>45.161290322580648</v>
      </c>
      <c r="H21" s="253">
        <v>12.903225806451612</v>
      </c>
      <c r="I21" s="43">
        <f t="shared" si="5"/>
        <v>3.6709677419354843</v>
      </c>
      <c r="J21" s="21"/>
      <c r="K21" s="99">
        <f t="shared" si="2"/>
        <v>155</v>
      </c>
      <c r="L21" s="100">
        <f t="shared" si="3"/>
        <v>90</v>
      </c>
      <c r="M21" s="101">
        <f t="shared" si="0"/>
        <v>58.064516129032256</v>
      </c>
      <c r="N21" s="100">
        <f t="shared" si="4"/>
        <v>6</v>
      </c>
      <c r="O21" s="102">
        <f t="shared" si="1"/>
        <v>3.870967741935484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35">
        <v>122</v>
      </c>
      <c r="E22" s="253">
        <v>9.0163934426229506</v>
      </c>
      <c r="F22" s="253">
        <v>47.540983606557376</v>
      </c>
      <c r="G22" s="253">
        <v>34.42622950819672</v>
      </c>
      <c r="H22" s="253">
        <v>9.0163934426229506</v>
      </c>
      <c r="I22" s="43">
        <f t="shared" si="5"/>
        <v>3.4344262295081966</v>
      </c>
      <c r="J22" s="21"/>
      <c r="K22" s="99">
        <f t="shared" si="2"/>
        <v>122</v>
      </c>
      <c r="L22" s="100">
        <f t="shared" si="3"/>
        <v>53</v>
      </c>
      <c r="M22" s="101">
        <f t="shared" si="0"/>
        <v>43.442622950819668</v>
      </c>
      <c r="N22" s="100">
        <f t="shared" si="4"/>
        <v>11</v>
      </c>
      <c r="O22" s="102">
        <f t="shared" si="1"/>
        <v>9.0163934426229506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35">
        <v>80</v>
      </c>
      <c r="E23" s="253">
        <v>13.75</v>
      </c>
      <c r="F23" s="253">
        <v>45</v>
      </c>
      <c r="G23" s="253">
        <v>41.25</v>
      </c>
      <c r="H23" s="253"/>
      <c r="I23" s="43">
        <f t="shared" si="5"/>
        <v>3.2749999999999999</v>
      </c>
      <c r="J23" s="21"/>
      <c r="K23" s="99">
        <f t="shared" si="2"/>
        <v>80</v>
      </c>
      <c r="L23" s="100">
        <f t="shared" si="3"/>
        <v>33</v>
      </c>
      <c r="M23" s="101">
        <f t="shared" si="0"/>
        <v>41.25</v>
      </c>
      <c r="N23" s="100">
        <f t="shared" si="4"/>
        <v>11</v>
      </c>
      <c r="O23" s="102">
        <f t="shared" si="1"/>
        <v>13.75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35">
        <v>58</v>
      </c>
      <c r="E24" s="253">
        <v>8.6206896551724146</v>
      </c>
      <c r="F24" s="253">
        <v>58.620689655172413</v>
      </c>
      <c r="G24" s="253">
        <v>32.758620689655174</v>
      </c>
      <c r="H24" s="253"/>
      <c r="I24" s="43">
        <f t="shared" si="5"/>
        <v>3.2413793103448278</v>
      </c>
      <c r="J24" s="21"/>
      <c r="K24" s="99">
        <f t="shared" si="2"/>
        <v>58</v>
      </c>
      <c r="L24" s="100">
        <f t="shared" si="3"/>
        <v>19</v>
      </c>
      <c r="M24" s="101">
        <f t="shared" si="0"/>
        <v>32.758620689655174</v>
      </c>
      <c r="N24" s="100">
        <f t="shared" si="4"/>
        <v>5.0000000000000009</v>
      </c>
      <c r="O24" s="102">
        <f t="shared" si="1"/>
        <v>8.6206896551724146</v>
      </c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35">
        <v>51</v>
      </c>
      <c r="E25" s="253">
        <v>17.647058823529413</v>
      </c>
      <c r="F25" s="253">
        <v>60.784313725490193</v>
      </c>
      <c r="G25" s="253">
        <v>19.607843137254903</v>
      </c>
      <c r="H25" s="253">
        <v>1.9607843137254901</v>
      </c>
      <c r="I25" s="43">
        <f t="shared" si="5"/>
        <v>3.0588235294117645</v>
      </c>
      <c r="J25" s="21"/>
      <c r="K25" s="99">
        <f t="shared" si="2"/>
        <v>51</v>
      </c>
      <c r="L25" s="100">
        <f t="shared" si="3"/>
        <v>11</v>
      </c>
      <c r="M25" s="101">
        <f t="shared" si="0"/>
        <v>21.568627450980394</v>
      </c>
      <c r="N25" s="100">
        <f t="shared" ref="N25" si="6">O25*K25/100</f>
        <v>9.0000000000000018</v>
      </c>
      <c r="O25" s="102">
        <f t="shared" ref="O25" si="7">E25</f>
        <v>17.647058823529413</v>
      </c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35">
        <v>54</v>
      </c>
      <c r="E26" s="254">
        <v>11.111111111111111</v>
      </c>
      <c r="F26" s="254">
        <v>40.74074074074074</v>
      </c>
      <c r="G26" s="254">
        <v>35.185185185185183</v>
      </c>
      <c r="H26" s="254">
        <v>12.962962962962964</v>
      </c>
      <c r="I26" s="43">
        <f t="shared" si="5"/>
        <v>3.5000000000000004</v>
      </c>
      <c r="J26" s="21"/>
      <c r="K26" s="99">
        <f t="shared" si="2"/>
        <v>54</v>
      </c>
      <c r="L26" s="100">
        <f t="shared" si="3"/>
        <v>26</v>
      </c>
      <c r="M26" s="101">
        <f t="shared" si="0"/>
        <v>48.148148148148145</v>
      </c>
      <c r="N26" s="100">
        <f t="shared" si="4"/>
        <v>6</v>
      </c>
      <c r="O26" s="102">
        <f t="shared" si="1"/>
        <v>11.111111111111111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35">
        <v>80</v>
      </c>
      <c r="E27" s="253">
        <v>26.25</v>
      </c>
      <c r="F27" s="253">
        <v>63.75</v>
      </c>
      <c r="G27" s="253">
        <v>10</v>
      </c>
      <c r="H27" s="253"/>
      <c r="I27" s="43">
        <f t="shared" si="5"/>
        <v>2.8374999999999999</v>
      </c>
      <c r="J27" s="21"/>
      <c r="K27" s="99">
        <f t="shared" si="2"/>
        <v>80</v>
      </c>
      <c r="L27" s="100">
        <f t="shared" si="3"/>
        <v>8</v>
      </c>
      <c r="M27" s="101">
        <f t="shared" si="0"/>
        <v>10</v>
      </c>
      <c r="N27" s="100">
        <f t="shared" si="4"/>
        <v>21</v>
      </c>
      <c r="O27" s="102">
        <f t="shared" si="1"/>
        <v>26.25</v>
      </c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35">
        <v>123</v>
      </c>
      <c r="E28" s="253">
        <v>8.9430894308943092</v>
      </c>
      <c r="F28" s="253">
        <v>71.544715447154474</v>
      </c>
      <c r="G28" s="253">
        <v>18.699186991869919</v>
      </c>
      <c r="H28" s="253">
        <v>0.81300813008130079</v>
      </c>
      <c r="I28" s="43">
        <f t="shared" si="5"/>
        <v>3.1138211382113821</v>
      </c>
      <c r="J28" s="21"/>
      <c r="K28" s="99">
        <f t="shared" si="2"/>
        <v>123</v>
      </c>
      <c r="L28" s="100">
        <f t="shared" si="3"/>
        <v>24</v>
      </c>
      <c r="M28" s="101">
        <f t="shared" si="0"/>
        <v>19.512195121951219</v>
      </c>
      <c r="N28" s="100">
        <f t="shared" si="4"/>
        <v>11</v>
      </c>
      <c r="O28" s="102">
        <f t="shared" si="1"/>
        <v>8.9430894308943092</v>
      </c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57">
        <v>46</v>
      </c>
      <c r="E29" s="255">
        <v>4.3478260869565215</v>
      </c>
      <c r="F29" s="255">
        <v>67.391304347826093</v>
      </c>
      <c r="G29" s="255">
        <v>28.260869565217391</v>
      </c>
      <c r="H29" s="255"/>
      <c r="I29" s="46">
        <f t="shared" si="5"/>
        <v>3.2391304347826089</v>
      </c>
      <c r="J29" s="21"/>
      <c r="K29" s="103">
        <f t="shared" si="2"/>
        <v>46</v>
      </c>
      <c r="L29" s="104">
        <f t="shared" si="3"/>
        <v>13</v>
      </c>
      <c r="M29" s="105">
        <f t="shared" si="0"/>
        <v>28.260869565217391</v>
      </c>
      <c r="N29" s="104">
        <f t="shared" si="4"/>
        <v>2</v>
      </c>
      <c r="O29" s="106">
        <f t="shared" si="1"/>
        <v>4.3478260869565215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1280</v>
      </c>
      <c r="E30" s="38">
        <v>10.487647058823528</v>
      </c>
      <c r="F30" s="38">
        <v>59.906470588235294</v>
      </c>
      <c r="G30" s="38">
        <v>28.315294117647056</v>
      </c>
      <c r="H30" s="38">
        <v>1.2899999999999998</v>
      </c>
      <c r="I30" s="39">
        <f>AVERAGE(I31:I47)</f>
        <v>3.2040588235294121</v>
      </c>
      <c r="J30" s="21"/>
      <c r="K30" s="400">
        <f t="shared" si="2"/>
        <v>1280</v>
      </c>
      <c r="L30" s="401">
        <f>SUM(L31:L47)</f>
        <v>406.005</v>
      </c>
      <c r="M30" s="408">
        <f t="shared" si="0"/>
        <v>29.605294117647055</v>
      </c>
      <c r="N30" s="401">
        <f>SUM(N31:N47)</f>
        <v>111.9875</v>
      </c>
      <c r="O30" s="407">
        <f t="shared" si="1"/>
        <v>10.487647058823528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38">
        <v>119</v>
      </c>
      <c r="E31" s="76"/>
      <c r="F31" s="76">
        <v>53.78</v>
      </c>
      <c r="G31" s="76">
        <v>40.340000000000003</v>
      </c>
      <c r="H31" s="76">
        <v>5.88</v>
      </c>
      <c r="I31" s="42">
        <f t="shared" si="5"/>
        <v>3.5210000000000004</v>
      </c>
      <c r="J31" s="7"/>
      <c r="K31" s="95">
        <f t="shared" si="2"/>
        <v>119</v>
      </c>
      <c r="L31" s="96">
        <f t="shared" si="3"/>
        <v>55.001800000000003</v>
      </c>
      <c r="M31" s="97">
        <f t="shared" si="0"/>
        <v>46.220000000000006</v>
      </c>
      <c r="N31" s="96">
        <f t="shared" si="4"/>
        <v>0</v>
      </c>
      <c r="O31" s="98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36">
        <v>92</v>
      </c>
      <c r="E32" s="71">
        <v>3.26</v>
      </c>
      <c r="F32" s="71">
        <v>38.04</v>
      </c>
      <c r="G32" s="71">
        <v>53.26</v>
      </c>
      <c r="H32" s="71">
        <v>5.43</v>
      </c>
      <c r="I32" s="43">
        <f t="shared" si="5"/>
        <v>3.6082999999999998</v>
      </c>
      <c r="J32" s="7"/>
      <c r="K32" s="99">
        <f t="shared" si="2"/>
        <v>92</v>
      </c>
      <c r="L32" s="100">
        <f t="shared" si="3"/>
        <v>53.994799999999998</v>
      </c>
      <c r="M32" s="101">
        <f t="shared" si="0"/>
        <v>58.69</v>
      </c>
      <c r="N32" s="100">
        <f t="shared" si="4"/>
        <v>2.9991999999999996</v>
      </c>
      <c r="O32" s="102">
        <f t="shared" si="1"/>
        <v>3.26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36">
        <v>101</v>
      </c>
      <c r="E33" s="71">
        <v>8.91</v>
      </c>
      <c r="F33" s="71">
        <v>67.33</v>
      </c>
      <c r="G33" s="71">
        <v>23.76</v>
      </c>
      <c r="H33" s="71"/>
      <c r="I33" s="46">
        <f t="shared" si="5"/>
        <v>3.1485000000000003</v>
      </c>
      <c r="J33" s="7"/>
      <c r="K33" s="99">
        <f t="shared" si="2"/>
        <v>101</v>
      </c>
      <c r="L33" s="100">
        <f t="shared" si="3"/>
        <v>23.997600000000002</v>
      </c>
      <c r="M33" s="101">
        <f t="shared" si="0"/>
        <v>23.76</v>
      </c>
      <c r="N33" s="100">
        <f t="shared" si="4"/>
        <v>8.9991000000000003</v>
      </c>
      <c r="O33" s="102">
        <f t="shared" si="1"/>
        <v>8.91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38">
        <v>75</v>
      </c>
      <c r="E34" s="71">
        <v>2.67</v>
      </c>
      <c r="F34" s="71">
        <v>48</v>
      </c>
      <c r="G34" s="71">
        <v>42.67</v>
      </c>
      <c r="H34" s="71">
        <v>6.67</v>
      </c>
      <c r="I34" s="43">
        <f t="shared" si="5"/>
        <v>3.5337000000000001</v>
      </c>
      <c r="J34" s="7"/>
      <c r="K34" s="99">
        <f t="shared" si="2"/>
        <v>75</v>
      </c>
      <c r="L34" s="100">
        <f t="shared" si="3"/>
        <v>37.005000000000003</v>
      </c>
      <c r="M34" s="101">
        <f t="shared" si="0"/>
        <v>49.34</v>
      </c>
      <c r="N34" s="100">
        <f t="shared" si="4"/>
        <v>2.0024999999999999</v>
      </c>
      <c r="O34" s="102">
        <f t="shared" si="1"/>
        <v>2.67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36">
        <v>104</v>
      </c>
      <c r="E35" s="71">
        <v>6.73</v>
      </c>
      <c r="F35" s="71">
        <v>63.46</v>
      </c>
      <c r="G35" s="71">
        <v>29.81</v>
      </c>
      <c r="H35" s="71"/>
      <c r="I35" s="43">
        <f t="shared" si="5"/>
        <v>3.2307999999999999</v>
      </c>
      <c r="J35" s="7"/>
      <c r="K35" s="99">
        <f t="shared" si="2"/>
        <v>104</v>
      </c>
      <c r="L35" s="100">
        <f t="shared" si="3"/>
        <v>31.002399999999998</v>
      </c>
      <c r="M35" s="101">
        <f t="shared" si="0"/>
        <v>29.81</v>
      </c>
      <c r="N35" s="100">
        <f t="shared" si="4"/>
        <v>6.999200000000001</v>
      </c>
      <c r="O35" s="102">
        <f t="shared" si="1"/>
        <v>6.73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36">
        <v>26</v>
      </c>
      <c r="E36" s="71">
        <v>11.54</v>
      </c>
      <c r="F36" s="71">
        <v>38.46</v>
      </c>
      <c r="G36" s="71">
        <v>50</v>
      </c>
      <c r="H36" s="71"/>
      <c r="I36" s="43">
        <f t="shared" si="5"/>
        <v>3.3845999999999998</v>
      </c>
      <c r="J36" s="7"/>
      <c r="K36" s="99">
        <f t="shared" si="2"/>
        <v>26</v>
      </c>
      <c r="L36" s="100">
        <f t="shared" si="3"/>
        <v>13</v>
      </c>
      <c r="M36" s="101">
        <f t="shared" si="0"/>
        <v>50</v>
      </c>
      <c r="N36" s="100">
        <f t="shared" si="4"/>
        <v>3.0003999999999995</v>
      </c>
      <c r="O36" s="102">
        <f t="shared" si="1"/>
        <v>11.54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36">
        <v>72</v>
      </c>
      <c r="E37" s="71">
        <v>1.39</v>
      </c>
      <c r="F37" s="71">
        <v>79.17</v>
      </c>
      <c r="G37" s="71">
        <v>19.440000000000001</v>
      </c>
      <c r="H37" s="71"/>
      <c r="I37" s="43">
        <f t="shared" si="5"/>
        <v>3.1805000000000003</v>
      </c>
      <c r="J37" s="7"/>
      <c r="K37" s="99">
        <f t="shared" si="2"/>
        <v>72</v>
      </c>
      <c r="L37" s="100">
        <f t="shared" si="3"/>
        <v>13.9968</v>
      </c>
      <c r="M37" s="101">
        <f t="shared" si="0"/>
        <v>19.440000000000001</v>
      </c>
      <c r="N37" s="100">
        <f t="shared" si="4"/>
        <v>1.0007999999999999</v>
      </c>
      <c r="O37" s="102">
        <f t="shared" si="1"/>
        <v>1.39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36">
        <v>45</v>
      </c>
      <c r="E38" s="71">
        <v>24.44</v>
      </c>
      <c r="F38" s="71">
        <v>62.22</v>
      </c>
      <c r="G38" s="71">
        <v>13.33</v>
      </c>
      <c r="H38" s="71"/>
      <c r="I38" s="43">
        <f t="shared" si="5"/>
        <v>2.8886000000000003</v>
      </c>
      <c r="J38" s="7"/>
      <c r="K38" s="99">
        <f t="shared" si="2"/>
        <v>45</v>
      </c>
      <c r="L38" s="100">
        <f t="shared" si="3"/>
        <v>5.9984999999999999</v>
      </c>
      <c r="M38" s="101">
        <f t="shared" si="0"/>
        <v>13.33</v>
      </c>
      <c r="N38" s="100">
        <f t="shared" si="4"/>
        <v>10.997999999999999</v>
      </c>
      <c r="O38" s="102">
        <f t="shared" si="1"/>
        <v>24.44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36">
        <v>70</v>
      </c>
      <c r="E39" s="71">
        <v>18.57</v>
      </c>
      <c r="F39" s="71">
        <v>70</v>
      </c>
      <c r="G39" s="71">
        <v>11.43</v>
      </c>
      <c r="H39" s="71"/>
      <c r="I39" s="43">
        <f t="shared" si="5"/>
        <v>2.9286000000000003</v>
      </c>
      <c r="J39" s="7"/>
      <c r="K39" s="99">
        <f t="shared" si="2"/>
        <v>70</v>
      </c>
      <c r="L39" s="100">
        <f t="shared" si="3"/>
        <v>8.0009999999999994</v>
      </c>
      <c r="M39" s="101">
        <f t="shared" si="0"/>
        <v>11.43</v>
      </c>
      <c r="N39" s="100">
        <f t="shared" si="4"/>
        <v>12.999000000000001</v>
      </c>
      <c r="O39" s="102">
        <f t="shared" si="1"/>
        <v>18.57</v>
      </c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36">
        <v>35</v>
      </c>
      <c r="E40" s="71">
        <v>8.57</v>
      </c>
      <c r="F40" s="71">
        <v>74.290000000000006</v>
      </c>
      <c r="G40" s="71">
        <v>17.14</v>
      </c>
      <c r="H40" s="71"/>
      <c r="I40" s="43">
        <f t="shared" si="5"/>
        <v>3.0857000000000001</v>
      </c>
      <c r="J40" s="7"/>
      <c r="K40" s="99">
        <f t="shared" si="2"/>
        <v>35</v>
      </c>
      <c r="L40" s="100">
        <f t="shared" si="3"/>
        <v>5.9989999999999997</v>
      </c>
      <c r="M40" s="101">
        <f t="shared" si="0"/>
        <v>17.14</v>
      </c>
      <c r="N40" s="100">
        <f t="shared" si="4"/>
        <v>2.9994999999999998</v>
      </c>
      <c r="O40" s="102">
        <f t="shared" si="1"/>
        <v>8.57</v>
      </c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36">
        <v>97</v>
      </c>
      <c r="E41" s="71">
        <v>2.06</v>
      </c>
      <c r="F41" s="71">
        <v>75.260000000000005</v>
      </c>
      <c r="G41" s="71">
        <v>22.68</v>
      </c>
      <c r="H41" s="71"/>
      <c r="I41" s="43">
        <f t="shared" si="5"/>
        <v>3.2061999999999999</v>
      </c>
      <c r="J41" s="7"/>
      <c r="K41" s="99">
        <f t="shared" si="2"/>
        <v>97</v>
      </c>
      <c r="L41" s="100">
        <f t="shared" si="3"/>
        <v>21.999600000000001</v>
      </c>
      <c r="M41" s="101">
        <f t="shared" si="0"/>
        <v>22.68</v>
      </c>
      <c r="N41" s="113">
        <f t="shared" si="4"/>
        <v>1.9982</v>
      </c>
      <c r="O41" s="102">
        <f t="shared" si="1"/>
        <v>2.06</v>
      </c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36">
        <v>76</v>
      </c>
      <c r="E42" s="71">
        <v>14.47</v>
      </c>
      <c r="F42" s="71">
        <v>57.89</v>
      </c>
      <c r="G42" s="71">
        <v>26.32</v>
      </c>
      <c r="H42" s="71">
        <v>1.32</v>
      </c>
      <c r="I42" s="43">
        <f t="shared" si="5"/>
        <v>3.1449000000000003</v>
      </c>
      <c r="J42" s="7"/>
      <c r="K42" s="99">
        <f t="shared" si="2"/>
        <v>76</v>
      </c>
      <c r="L42" s="100">
        <f t="shared" si="3"/>
        <v>21.006399999999999</v>
      </c>
      <c r="M42" s="101">
        <f t="shared" si="0"/>
        <v>27.64</v>
      </c>
      <c r="N42" s="100">
        <f t="shared" si="4"/>
        <v>10.997199999999999</v>
      </c>
      <c r="O42" s="102">
        <f t="shared" si="1"/>
        <v>14.47</v>
      </c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36">
        <v>54</v>
      </c>
      <c r="E43" s="71">
        <v>27.78</v>
      </c>
      <c r="F43" s="71">
        <v>53.7</v>
      </c>
      <c r="G43" s="71">
        <v>18.52</v>
      </c>
      <c r="H43" s="71"/>
      <c r="I43" s="43">
        <f t="shared" si="5"/>
        <v>2.9074</v>
      </c>
      <c r="J43" s="7"/>
      <c r="K43" s="99">
        <f t="shared" si="2"/>
        <v>54</v>
      </c>
      <c r="L43" s="100">
        <f t="shared" si="3"/>
        <v>10.0008</v>
      </c>
      <c r="M43" s="101">
        <f t="shared" si="0"/>
        <v>18.52</v>
      </c>
      <c r="N43" s="100">
        <f t="shared" si="4"/>
        <v>15.001200000000001</v>
      </c>
      <c r="O43" s="102">
        <f t="shared" si="1"/>
        <v>27.78</v>
      </c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36">
        <v>39</v>
      </c>
      <c r="E44" s="71">
        <v>10.26</v>
      </c>
      <c r="F44" s="71">
        <v>66.67</v>
      </c>
      <c r="G44" s="71">
        <v>23.08</v>
      </c>
      <c r="H44" s="71"/>
      <c r="I44" s="43">
        <f t="shared" si="5"/>
        <v>3.1285000000000003</v>
      </c>
      <c r="J44" s="7"/>
      <c r="K44" s="99">
        <f t="shared" si="2"/>
        <v>39</v>
      </c>
      <c r="L44" s="100">
        <f t="shared" si="3"/>
        <v>9.001199999999999</v>
      </c>
      <c r="M44" s="101">
        <f t="shared" si="0"/>
        <v>23.08</v>
      </c>
      <c r="N44" s="100">
        <f t="shared" si="4"/>
        <v>4.0014000000000003</v>
      </c>
      <c r="O44" s="102">
        <f t="shared" si="1"/>
        <v>10.26</v>
      </c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36">
        <v>51</v>
      </c>
      <c r="E45" s="71">
        <v>23.53</v>
      </c>
      <c r="F45" s="71">
        <v>64.709999999999994</v>
      </c>
      <c r="G45" s="71">
        <v>11.76</v>
      </c>
      <c r="H45" s="71"/>
      <c r="I45" s="43">
        <f t="shared" si="5"/>
        <v>2.8823000000000003</v>
      </c>
      <c r="J45" s="7"/>
      <c r="K45" s="99">
        <f t="shared" si="2"/>
        <v>51</v>
      </c>
      <c r="L45" s="100">
        <f t="shared" si="3"/>
        <v>5.9976000000000003</v>
      </c>
      <c r="M45" s="101">
        <f t="shared" si="0"/>
        <v>11.76</v>
      </c>
      <c r="N45" s="100">
        <f t="shared" si="4"/>
        <v>12.000299999999999</v>
      </c>
      <c r="O45" s="102">
        <f t="shared" si="1"/>
        <v>23.53</v>
      </c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36">
        <v>105</v>
      </c>
      <c r="E46" s="71">
        <v>5.71</v>
      </c>
      <c r="F46" s="71">
        <v>53.33</v>
      </c>
      <c r="G46" s="71">
        <v>40</v>
      </c>
      <c r="H46" s="71">
        <v>0.95</v>
      </c>
      <c r="I46" s="43">
        <f t="shared" si="5"/>
        <v>3.3615999999999997</v>
      </c>
      <c r="J46" s="7"/>
      <c r="K46" s="99">
        <f t="shared" si="2"/>
        <v>105</v>
      </c>
      <c r="L46" s="100">
        <f t="shared" si="3"/>
        <v>42.997500000000002</v>
      </c>
      <c r="M46" s="101">
        <f t="shared" si="0"/>
        <v>40.950000000000003</v>
      </c>
      <c r="N46" s="100">
        <f t="shared" si="4"/>
        <v>5.9954999999999998</v>
      </c>
      <c r="O46" s="102">
        <f t="shared" si="1"/>
        <v>5.71</v>
      </c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37">
        <v>119</v>
      </c>
      <c r="E47" s="74">
        <v>8.4</v>
      </c>
      <c r="F47" s="74">
        <v>52.1</v>
      </c>
      <c r="G47" s="74">
        <v>37.82</v>
      </c>
      <c r="H47" s="75">
        <v>1.68</v>
      </c>
      <c r="I47" s="45">
        <f t="shared" si="5"/>
        <v>3.3277999999999999</v>
      </c>
      <c r="J47" s="7"/>
      <c r="K47" s="103">
        <f t="shared" si="2"/>
        <v>119</v>
      </c>
      <c r="L47" s="104">
        <f t="shared" si="3"/>
        <v>47.005000000000003</v>
      </c>
      <c r="M47" s="105">
        <f t="shared" si="0"/>
        <v>39.5</v>
      </c>
      <c r="N47" s="104">
        <f t="shared" si="4"/>
        <v>9.9960000000000004</v>
      </c>
      <c r="O47" s="106">
        <f t="shared" si="1"/>
        <v>8.4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1441</v>
      </c>
      <c r="E48" s="83">
        <v>7.0147368421052629</v>
      </c>
      <c r="F48" s="83">
        <v>44.891052631578944</v>
      </c>
      <c r="G48" s="83">
        <v>42.62157894736842</v>
      </c>
      <c r="H48" s="83">
        <v>5.4721052631578946</v>
      </c>
      <c r="I48" s="41">
        <f>AVERAGE(I49:I67)</f>
        <v>3.4654947368421047</v>
      </c>
      <c r="J48" s="21"/>
      <c r="K48" s="400">
        <f t="shared" si="2"/>
        <v>1441</v>
      </c>
      <c r="L48" s="401">
        <f>SUM(L49:L67)</f>
        <v>781.03139999999996</v>
      </c>
      <c r="M48" s="408">
        <f t="shared" si="0"/>
        <v>48.093684210526312</v>
      </c>
      <c r="N48" s="401">
        <f>SUM(N49:N67)</f>
        <v>80.976699999999994</v>
      </c>
      <c r="O48" s="407">
        <f t="shared" si="1"/>
        <v>7.0147368421052629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40">
        <v>208</v>
      </c>
      <c r="E49" s="76">
        <v>1.92</v>
      </c>
      <c r="F49" s="76">
        <v>38.94</v>
      </c>
      <c r="G49" s="76">
        <v>48.56</v>
      </c>
      <c r="H49" s="76">
        <v>10.58</v>
      </c>
      <c r="I49" s="42">
        <f t="shared" si="5"/>
        <v>3.6779999999999995</v>
      </c>
      <c r="J49" s="21"/>
      <c r="K49" s="95">
        <f t="shared" si="2"/>
        <v>208</v>
      </c>
      <c r="L49" s="96">
        <f t="shared" si="3"/>
        <v>123.0112</v>
      </c>
      <c r="M49" s="97">
        <f t="shared" si="0"/>
        <v>59.14</v>
      </c>
      <c r="N49" s="96">
        <f t="shared" si="4"/>
        <v>3.9936000000000003</v>
      </c>
      <c r="O49" s="98">
        <f t="shared" si="1"/>
        <v>1.92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39">
        <v>50</v>
      </c>
      <c r="E50" s="71"/>
      <c r="F50" s="71">
        <v>26</v>
      </c>
      <c r="G50" s="71">
        <v>60</v>
      </c>
      <c r="H50" s="71">
        <v>14</v>
      </c>
      <c r="I50" s="43">
        <f t="shared" si="5"/>
        <v>3.88</v>
      </c>
      <c r="J50" s="21"/>
      <c r="K50" s="99">
        <f t="shared" si="2"/>
        <v>50</v>
      </c>
      <c r="L50" s="100">
        <f t="shared" si="3"/>
        <v>37</v>
      </c>
      <c r="M50" s="101">
        <f t="shared" si="0"/>
        <v>74</v>
      </c>
      <c r="N50" s="100">
        <f t="shared" si="4"/>
        <v>0</v>
      </c>
      <c r="O50" s="102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39">
        <v>150</v>
      </c>
      <c r="E51" s="71"/>
      <c r="F51" s="71">
        <v>22.67</v>
      </c>
      <c r="G51" s="71">
        <v>58.67</v>
      </c>
      <c r="H51" s="71">
        <v>18.670000000000002</v>
      </c>
      <c r="I51" s="43">
        <f t="shared" si="5"/>
        <v>3.9604000000000004</v>
      </c>
      <c r="J51" s="21"/>
      <c r="K51" s="99">
        <f t="shared" si="2"/>
        <v>150</v>
      </c>
      <c r="L51" s="100">
        <f t="shared" si="3"/>
        <v>116.01</v>
      </c>
      <c r="M51" s="101">
        <f t="shared" si="0"/>
        <v>77.34</v>
      </c>
      <c r="N51" s="100">
        <f t="shared" si="4"/>
        <v>0</v>
      </c>
      <c r="O51" s="102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39">
        <v>156</v>
      </c>
      <c r="E52" s="71">
        <v>13.46</v>
      </c>
      <c r="F52" s="71">
        <v>46.15</v>
      </c>
      <c r="G52" s="71">
        <v>36.54</v>
      </c>
      <c r="H52" s="71">
        <v>3.85</v>
      </c>
      <c r="I52" s="43">
        <f t="shared" si="5"/>
        <v>3.3077999999999999</v>
      </c>
      <c r="J52" s="21"/>
      <c r="K52" s="99">
        <f t="shared" si="2"/>
        <v>156</v>
      </c>
      <c r="L52" s="100">
        <f t="shared" si="3"/>
        <v>63.008400000000002</v>
      </c>
      <c r="M52" s="101">
        <f t="shared" si="0"/>
        <v>40.39</v>
      </c>
      <c r="N52" s="100">
        <f t="shared" si="4"/>
        <v>20.997600000000002</v>
      </c>
      <c r="O52" s="102">
        <f t="shared" si="1"/>
        <v>13.46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39">
        <v>95</v>
      </c>
      <c r="E53" s="71">
        <v>1.05</v>
      </c>
      <c r="F53" s="71">
        <v>27.37</v>
      </c>
      <c r="G53" s="71">
        <v>65.260000000000005</v>
      </c>
      <c r="H53" s="71">
        <v>6.32</v>
      </c>
      <c r="I53" s="43">
        <f t="shared" si="5"/>
        <v>3.7685000000000004</v>
      </c>
      <c r="J53" s="21"/>
      <c r="K53" s="99">
        <f t="shared" si="2"/>
        <v>95</v>
      </c>
      <c r="L53" s="100">
        <f t="shared" si="3"/>
        <v>68.001000000000019</v>
      </c>
      <c r="M53" s="101">
        <f t="shared" si="0"/>
        <v>71.580000000000013</v>
      </c>
      <c r="N53" s="100">
        <f t="shared" si="4"/>
        <v>0.99750000000000005</v>
      </c>
      <c r="O53" s="102">
        <f t="shared" si="1"/>
        <v>1.05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39">
        <v>95</v>
      </c>
      <c r="E54" s="71">
        <v>1.05</v>
      </c>
      <c r="F54" s="71">
        <v>29.47</v>
      </c>
      <c r="G54" s="71">
        <v>62.11</v>
      </c>
      <c r="H54" s="71">
        <v>7.37</v>
      </c>
      <c r="I54" s="43">
        <f t="shared" si="5"/>
        <v>3.758</v>
      </c>
      <c r="J54" s="21"/>
      <c r="K54" s="99">
        <f t="shared" si="2"/>
        <v>95</v>
      </c>
      <c r="L54" s="100">
        <f t="shared" si="3"/>
        <v>66.006</v>
      </c>
      <c r="M54" s="101">
        <f t="shared" si="0"/>
        <v>69.48</v>
      </c>
      <c r="N54" s="100">
        <f t="shared" si="4"/>
        <v>0.99750000000000005</v>
      </c>
      <c r="O54" s="102">
        <f t="shared" si="1"/>
        <v>1.05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39">
        <v>29</v>
      </c>
      <c r="E55" s="71"/>
      <c r="F55" s="71">
        <v>55.17</v>
      </c>
      <c r="G55" s="71">
        <v>31.03</v>
      </c>
      <c r="H55" s="71">
        <v>13.79</v>
      </c>
      <c r="I55" s="43">
        <f t="shared" si="5"/>
        <v>3.5857999999999999</v>
      </c>
      <c r="J55" s="21"/>
      <c r="K55" s="99">
        <f t="shared" si="2"/>
        <v>29</v>
      </c>
      <c r="L55" s="100">
        <f t="shared" si="3"/>
        <v>12.9978</v>
      </c>
      <c r="M55" s="101">
        <f t="shared" si="0"/>
        <v>44.82</v>
      </c>
      <c r="N55" s="100">
        <f t="shared" si="4"/>
        <v>0</v>
      </c>
      <c r="O55" s="102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39">
        <v>79</v>
      </c>
      <c r="E56" s="71"/>
      <c r="F56" s="71">
        <v>54.43</v>
      </c>
      <c r="G56" s="71">
        <v>40.51</v>
      </c>
      <c r="H56" s="71">
        <v>5.0599999999999996</v>
      </c>
      <c r="I56" s="43">
        <f t="shared" si="5"/>
        <v>3.5063</v>
      </c>
      <c r="J56" s="21"/>
      <c r="K56" s="99">
        <f t="shared" si="2"/>
        <v>79</v>
      </c>
      <c r="L56" s="100">
        <f t="shared" si="3"/>
        <v>36.000300000000003</v>
      </c>
      <c r="M56" s="101">
        <f t="shared" si="0"/>
        <v>45.57</v>
      </c>
      <c r="N56" s="100">
        <f t="shared" si="4"/>
        <v>0</v>
      </c>
      <c r="O56" s="102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39">
        <v>47</v>
      </c>
      <c r="E57" s="71">
        <v>21.28</v>
      </c>
      <c r="F57" s="71">
        <v>65.959999999999994</v>
      </c>
      <c r="G57" s="71">
        <v>10.64</v>
      </c>
      <c r="H57" s="71">
        <v>2.13</v>
      </c>
      <c r="I57" s="43">
        <f t="shared" si="5"/>
        <v>2.9364999999999997</v>
      </c>
      <c r="J57" s="21"/>
      <c r="K57" s="99">
        <f t="shared" si="2"/>
        <v>47</v>
      </c>
      <c r="L57" s="100">
        <f t="shared" si="3"/>
        <v>6.0018999999999991</v>
      </c>
      <c r="M57" s="101">
        <f t="shared" si="0"/>
        <v>12.77</v>
      </c>
      <c r="N57" s="113">
        <f t="shared" si="4"/>
        <v>10.001600000000002</v>
      </c>
      <c r="O57" s="102">
        <f t="shared" si="1"/>
        <v>21.28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39">
        <v>23</v>
      </c>
      <c r="E58" s="71">
        <v>8.6999999999999993</v>
      </c>
      <c r="F58" s="71">
        <v>69.569999999999993</v>
      </c>
      <c r="G58" s="71">
        <v>21.74</v>
      </c>
      <c r="H58" s="71"/>
      <c r="I58" s="43">
        <f t="shared" si="5"/>
        <v>3.1307</v>
      </c>
      <c r="J58" s="21"/>
      <c r="K58" s="99">
        <f t="shared" si="2"/>
        <v>23</v>
      </c>
      <c r="L58" s="100">
        <f t="shared" si="3"/>
        <v>5.0001999999999995</v>
      </c>
      <c r="M58" s="101">
        <f t="shared" si="0"/>
        <v>21.74</v>
      </c>
      <c r="N58" s="100">
        <f t="shared" si="4"/>
        <v>2.0009999999999999</v>
      </c>
      <c r="O58" s="102">
        <f t="shared" si="1"/>
        <v>8.6999999999999993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39">
        <v>45</v>
      </c>
      <c r="E59" s="71">
        <v>11.11</v>
      </c>
      <c r="F59" s="71">
        <v>53.33</v>
      </c>
      <c r="G59" s="71">
        <v>35.56</v>
      </c>
      <c r="H59" s="71"/>
      <c r="I59" s="43">
        <f t="shared" si="5"/>
        <v>3.2445000000000004</v>
      </c>
      <c r="J59" s="21"/>
      <c r="K59" s="99">
        <f t="shared" si="2"/>
        <v>45</v>
      </c>
      <c r="L59" s="100">
        <f t="shared" si="3"/>
        <v>16.001999999999999</v>
      </c>
      <c r="M59" s="101">
        <f t="shared" si="0"/>
        <v>35.56</v>
      </c>
      <c r="N59" s="100">
        <f t="shared" si="4"/>
        <v>4.9995000000000003</v>
      </c>
      <c r="O59" s="102">
        <f t="shared" si="1"/>
        <v>11.11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39">
        <v>45</v>
      </c>
      <c r="E60" s="71">
        <v>13.33</v>
      </c>
      <c r="F60" s="71">
        <v>46.67</v>
      </c>
      <c r="G60" s="71">
        <v>35.56</v>
      </c>
      <c r="H60" s="71">
        <v>4.4400000000000004</v>
      </c>
      <c r="I60" s="43">
        <f t="shared" si="5"/>
        <v>3.3110999999999997</v>
      </c>
      <c r="J60" s="21"/>
      <c r="K60" s="99">
        <f t="shared" si="2"/>
        <v>45</v>
      </c>
      <c r="L60" s="100">
        <f t="shared" si="3"/>
        <v>18</v>
      </c>
      <c r="M60" s="101">
        <f t="shared" si="0"/>
        <v>40</v>
      </c>
      <c r="N60" s="100">
        <f t="shared" si="4"/>
        <v>5.9984999999999999</v>
      </c>
      <c r="O60" s="102">
        <f t="shared" si="1"/>
        <v>13.33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39">
        <v>80</v>
      </c>
      <c r="E61" s="71">
        <v>8.75</v>
      </c>
      <c r="F61" s="71">
        <v>51.25</v>
      </c>
      <c r="G61" s="71">
        <v>35</v>
      </c>
      <c r="H61" s="71">
        <v>5</v>
      </c>
      <c r="I61" s="43">
        <f t="shared" si="5"/>
        <v>3.3624999999999998</v>
      </c>
      <c r="J61" s="21"/>
      <c r="K61" s="99">
        <f t="shared" si="2"/>
        <v>80</v>
      </c>
      <c r="L61" s="100">
        <f t="shared" si="3"/>
        <v>32</v>
      </c>
      <c r="M61" s="101">
        <f t="shared" si="0"/>
        <v>40</v>
      </c>
      <c r="N61" s="100">
        <f t="shared" si="4"/>
        <v>7</v>
      </c>
      <c r="O61" s="102">
        <f t="shared" si="1"/>
        <v>8.75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39">
        <v>15</v>
      </c>
      <c r="E62" s="71">
        <v>13.33</v>
      </c>
      <c r="F62" s="71">
        <v>66.67</v>
      </c>
      <c r="G62" s="71">
        <v>20</v>
      </c>
      <c r="H62" s="71"/>
      <c r="I62" s="43">
        <f t="shared" si="5"/>
        <v>3.0666999999999995</v>
      </c>
      <c r="J62" s="21"/>
      <c r="K62" s="99">
        <f t="shared" si="2"/>
        <v>15</v>
      </c>
      <c r="L62" s="100">
        <f t="shared" si="3"/>
        <v>3</v>
      </c>
      <c r="M62" s="101">
        <f t="shared" si="0"/>
        <v>20</v>
      </c>
      <c r="N62" s="100">
        <f t="shared" si="4"/>
        <v>1.9994999999999998</v>
      </c>
      <c r="O62" s="102">
        <f t="shared" si="1"/>
        <v>13.33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39">
        <v>62</v>
      </c>
      <c r="E63" s="71">
        <v>1.61</v>
      </c>
      <c r="F63" s="71">
        <v>33.869999999999997</v>
      </c>
      <c r="G63" s="71">
        <v>62.9</v>
      </c>
      <c r="H63" s="71">
        <v>1.61</v>
      </c>
      <c r="I63" s="43">
        <f t="shared" si="5"/>
        <v>3.6447999999999996</v>
      </c>
      <c r="J63" s="21"/>
      <c r="K63" s="99">
        <f t="shared" si="2"/>
        <v>62</v>
      </c>
      <c r="L63" s="100">
        <f t="shared" si="3"/>
        <v>39.996200000000002</v>
      </c>
      <c r="M63" s="101">
        <f t="shared" si="0"/>
        <v>64.510000000000005</v>
      </c>
      <c r="N63" s="100">
        <f t="shared" si="4"/>
        <v>0.99820000000000009</v>
      </c>
      <c r="O63" s="102">
        <f t="shared" si="1"/>
        <v>1.61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39">
        <v>52</v>
      </c>
      <c r="E64" s="71">
        <v>17.309999999999999</v>
      </c>
      <c r="F64" s="71">
        <v>50</v>
      </c>
      <c r="G64" s="71">
        <v>32.69</v>
      </c>
      <c r="H64" s="71"/>
      <c r="I64" s="43">
        <f t="shared" si="5"/>
        <v>3.1537999999999999</v>
      </c>
      <c r="J64" s="21"/>
      <c r="K64" s="99">
        <f t="shared" si="2"/>
        <v>52</v>
      </c>
      <c r="L64" s="100">
        <f t="shared" si="3"/>
        <v>16.998799999999999</v>
      </c>
      <c r="M64" s="101">
        <f t="shared" si="0"/>
        <v>32.69</v>
      </c>
      <c r="N64" s="100">
        <f t="shared" si="4"/>
        <v>9.001199999999999</v>
      </c>
      <c r="O64" s="102">
        <f t="shared" si="1"/>
        <v>17.309999999999999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39">
        <v>49</v>
      </c>
      <c r="E65" s="71">
        <v>12.24</v>
      </c>
      <c r="F65" s="71">
        <v>53.06</v>
      </c>
      <c r="G65" s="71">
        <v>32.65</v>
      </c>
      <c r="H65" s="71">
        <v>2.04</v>
      </c>
      <c r="I65" s="43">
        <f t="shared" si="5"/>
        <v>3.2445999999999997</v>
      </c>
      <c r="J65" s="21"/>
      <c r="K65" s="99">
        <f t="shared" si="2"/>
        <v>49</v>
      </c>
      <c r="L65" s="100">
        <f t="shared" si="3"/>
        <v>16.998100000000001</v>
      </c>
      <c r="M65" s="101">
        <f t="shared" si="0"/>
        <v>34.69</v>
      </c>
      <c r="N65" s="113">
        <f t="shared" si="4"/>
        <v>5.9976000000000003</v>
      </c>
      <c r="O65" s="102">
        <f t="shared" si="1"/>
        <v>12.24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39">
        <v>104</v>
      </c>
      <c r="E66" s="71">
        <v>2.88</v>
      </c>
      <c r="F66" s="71">
        <v>30.77</v>
      </c>
      <c r="G66" s="71">
        <v>62.5</v>
      </c>
      <c r="H66" s="71">
        <v>3.85</v>
      </c>
      <c r="I66" s="46">
        <f t="shared" si="5"/>
        <v>3.6732</v>
      </c>
      <c r="J66" s="21"/>
      <c r="K66" s="99">
        <f t="shared" si="2"/>
        <v>104</v>
      </c>
      <c r="L66" s="100">
        <f t="shared" si="3"/>
        <v>69.003999999999991</v>
      </c>
      <c r="M66" s="101">
        <f t="shared" si="0"/>
        <v>66.349999999999994</v>
      </c>
      <c r="N66" s="100">
        <f t="shared" si="4"/>
        <v>2.9951999999999996</v>
      </c>
      <c r="O66" s="102">
        <f t="shared" si="1"/>
        <v>2.88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39">
        <v>57</v>
      </c>
      <c r="E67" s="74">
        <v>5.26</v>
      </c>
      <c r="F67" s="74">
        <v>31.58</v>
      </c>
      <c r="G67" s="74">
        <v>57.89</v>
      </c>
      <c r="H67" s="75">
        <v>5.26</v>
      </c>
      <c r="I67" s="43">
        <f t="shared" si="5"/>
        <v>3.6312000000000002</v>
      </c>
      <c r="J67" s="21"/>
      <c r="K67" s="103">
        <f t="shared" si="2"/>
        <v>57</v>
      </c>
      <c r="L67" s="104">
        <f t="shared" si="3"/>
        <v>35.9955</v>
      </c>
      <c r="M67" s="105">
        <f t="shared" si="0"/>
        <v>63.15</v>
      </c>
      <c r="N67" s="104">
        <f t="shared" si="4"/>
        <v>2.9981999999999998</v>
      </c>
      <c r="O67" s="106">
        <f t="shared" si="1"/>
        <v>5.26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1154</v>
      </c>
      <c r="E68" s="38">
        <v>4.491538461538461</v>
      </c>
      <c r="F68" s="38">
        <v>55.202307692307684</v>
      </c>
      <c r="G68" s="38">
        <v>38.646153846153851</v>
      </c>
      <c r="H68" s="38">
        <v>1.66</v>
      </c>
      <c r="I68" s="39">
        <f>AVERAGE(I69:I82)</f>
        <v>3.3747461538461532</v>
      </c>
      <c r="J68" s="21"/>
      <c r="K68" s="400">
        <f t="shared" si="2"/>
        <v>1154</v>
      </c>
      <c r="L68" s="401">
        <f>SUM(L69:L82)</f>
        <v>492.97270000000003</v>
      </c>
      <c r="M68" s="408">
        <f t="shared" si="0"/>
        <v>40.306153846153848</v>
      </c>
      <c r="N68" s="401">
        <f>SUM(N69:N82)</f>
        <v>39.013400000000004</v>
      </c>
      <c r="O68" s="407">
        <f t="shared" si="1"/>
        <v>4.491538461538461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41">
        <v>74</v>
      </c>
      <c r="E69" s="76"/>
      <c r="F69" s="76">
        <v>55.41</v>
      </c>
      <c r="G69" s="76">
        <v>40.54</v>
      </c>
      <c r="H69" s="76">
        <v>4.05</v>
      </c>
      <c r="I69" s="43">
        <f t="shared" si="5"/>
        <v>3.4863999999999997</v>
      </c>
      <c r="J69" s="21"/>
      <c r="K69" s="95">
        <f t="shared" si="2"/>
        <v>74</v>
      </c>
      <c r="L69" s="96">
        <f t="shared" si="3"/>
        <v>32.996600000000001</v>
      </c>
      <c r="M69" s="97">
        <f t="shared" ref="M69:M124" si="8">G69+H69</f>
        <v>44.589999999999996</v>
      </c>
      <c r="N69" s="96">
        <f t="shared" si="4"/>
        <v>0</v>
      </c>
      <c r="O69" s="98">
        <f t="shared" ref="O69:O124" si="9">E69</f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41">
        <v>88</v>
      </c>
      <c r="E70" s="71">
        <v>1.1399999999999999</v>
      </c>
      <c r="F70" s="71">
        <v>22.73</v>
      </c>
      <c r="G70" s="71">
        <v>70.45</v>
      </c>
      <c r="H70" s="71">
        <v>5.68</v>
      </c>
      <c r="I70" s="43">
        <f t="shared" si="5"/>
        <v>3.8066999999999998</v>
      </c>
      <c r="J70" s="21"/>
      <c r="K70" s="99">
        <f t="shared" ref="K70:K124" si="10">D70</f>
        <v>88</v>
      </c>
      <c r="L70" s="100">
        <f t="shared" ref="L70:L124" si="11">M70*K70/100</f>
        <v>66.994399999999999</v>
      </c>
      <c r="M70" s="101">
        <f t="shared" si="8"/>
        <v>76.13</v>
      </c>
      <c r="N70" s="100">
        <f t="shared" ref="N70:N81" si="12">O70*K70/100</f>
        <v>1.0031999999999999</v>
      </c>
      <c r="O70" s="102">
        <f t="shared" si="9"/>
        <v>1.1399999999999999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41">
        <v>126</v>
      </c>
      <c r="E71" s="71"/>
      <c r="F71" s="71">
        <v>59.52</v>
      </c>
      <c r="G71" s="71">
        <v>39.68</v>
      </c>
      <c r="H71" s="71">
        <v>0.79</v>
      </c>
      <c r="I71" s="43">
        <f t="shared" ref="I71:I124" si="13">(E71*2+F71*3+G71*4+H71*5)/100</f>
        <v>3.4122999999999997</v>
      </c>
      <c r="J71" s="21"/>
      <c r="K71" s="99">
        <f t="shared" si="10"/>
        <v>126</v>
      </c>
      <c r="L71" s="100">
        <f t="shared" si="11"/>
        <v>50.992200000000004</v>
      </c>
      <c r="M71" s="101">
        <f t="shared" si="8"/>
        <v>40.47</v>
      </c>
      <c r="N71" s="100">
        <f t="shared" si="12"/>
        <v>0</v>
      </c>
      <c r="O71" s="102">
        <f t="shared" si="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41">
        <v>51</v>
      </c>
      <c r="E72" s="71">
        <v>3.92</v>
      </c>
      <c r="F72" s="71">
        <v>82.35</v>
      </c>
      <c r="G72" s="71">
        <v>13.73</v>
      </c>
      <c r="H72" s="71"/>
      <c r="I72" s="43">
        <f t="shared" si="13"/>
        <v>3.0981000000000001</v>
      </c>
      <c r="J72" s="21"/>
      <c r="K72" s="99">
        <f t="shared" si="10"/>
        <v>51</v>
      </c>
      <c r="L72" s="100">
        <f t="shared" si="11"/>
        <v>7.0023</v>
      </c>
      <c r="M72" s="101">
        <f t="shared" si="8"/>
        <v>13.73</v>
      </c>
      <c r="N72" s="113">
        <f t="shared" si="12"/>
        <v>1.9991999999999999</v>
      </c>
      <c r="O72" s="102">
        <f t="shared" si="9"/>
        <v>3.92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41">
        <v>73</v>
      </c>
      <c r="E73" s="71"/>
      <c r="F73" s="71">
        <v>49.32</v>
      </c>
      <c r="G73" s="71">
        <v>50.68</v>
      </c>
      <c r="H73" s="71"/>
      <c r="I73" s="43">
        <f t="shared" si="13"/>
        <v>3.5068000000000001</v>
      </c>
      <c r="J73" s="21"/>
      <c r="K73" s="99">
        <f t="shared" si="10"/>
        <v>73</v>
      </c>
      <c r="L73" s="100">
        <f t="shared" si="11"/>
        <v>36.996400000000001</v>
      </c>
      <c r="M73" s="101">
        <f t="shared" si="8"/>
        <v>50.68</v>
      </c>
      <c r="N73" s="100">
        <f t="shared" si="12"/>
        <v>0</v>
      </c>
      <c r="O73" s="102">
        <f t="shared" si="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41">
        <v>62</v>
      </c>
      <c r="E74" s="71">
        <v>20.97</v>
      </c>
      <c r="F74" s="71">
        <v>54.84</v>
      </c>
      <c r="G74" s="71">
        <v>24.19</v>
      </c>
      <c r="H74" s="71"/>
      <c r="I74" s="43">
        <f t="shared" si="13"/>
        <v>3.0322000000000005</v>
      </c>
      <c r="J74" s="21"/>
      <c r="K74" s="99">
        <f t="shared" si="10"/>
        <v>62</v>
      </c>
      <c r="L74" s="100">
        <f t="shared" si="11"/>
        <v>14.9978</v>
      </c>
      <c r="M74" s="101">
        <f t="shared" si="8"/>
        <v>24.19</v>
      </c>
      <c r="N74" s="100">
        <f t="shared" si="12"/>
        <v>13.001399999999999</v>
      </c>
      <c r="O74" s="102">
        <f t="shared" si="9"/>
        <v>20.97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41">
        <v>70</v>
      </c>
      <c r="E75" s="71">
        <v>2.86</v>
      </c>
      <c r="F75" s="71">
        <v>60</v>
      </c>
      <c r="G75" s="71">
        <v>35.71</v>
      </c>
      <c r="H75" s="71">
        <v>1.43</v>
      </c>
      <c r="I75" s="43">
        <f t="shared" si="13"/>
        <v>3.3571</v>
      </c>
      <c r="J75" s="21"/>
      <c r="K75" s="99">
        <f t="shared" si="10"/>
        <v>70</v>
      </c>
      <c r="L75" s="100">
        <f t="shared" si="11"/>
        <v>25.998000000000001</v>
      </c>
      <c r="M75" s="101">
        <f t="shared" si="8"/>
        <v>37.14</v>
      </c>
      <c r="N75" s="100">
        <f t="shared" si="12"/>
        <v>2.0019999999999998</v>
      </c>
      <c r="O75" s="102">
        <f t="shared" si="9"/>
        <v>2.86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41">
        <v>101</v>
      </c>
      <c r="E76" s="71">
        <v>1.98</v>
      </c>
      <c r="F76" s="71">
        <v>56.44</v>
      </c>
      <c r="G76" s="71">
        <v>40.590000000000003</v>
      </c>
      <c r="H76" s="71">
        <v>0.99</v>
      </c>
      <c r="I76" s="43">
        <f t="shared" si="13"/>
        <v>3.4058999999999999</v>
      </c>
      <c r="J76" s="21"/>
      <c r="K76" s="99">
        <f t="shared" si="10"/>
        <v>101</v>
      </c>
      <c r="L76" s="100">
        <f t="shared" si="11"/>
        <v>41.99580000000001</v>
      </c>
      <c r="M76" s="101">
        <f t="shared" si="8"/>
        <v>41.580000000000005</v>
      </c>
      <c r="N76" s="100">
        <f t="shared" si="12"/>
        <v>1.9997999999999998</v>
      </c>
      <c r="O76" s="102">
        <f t="shared" si="9"/>
        <v>1.98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41">
        <v>69</v>
      </c>
      <c r="E77" s="71">
        <v>17.39</v>
      </c>
      <c r="F77" s="71">
        <v>62.32</v>
      </c>
      <c r="G77" s="71">
        <v>20.29</v>
      </c>
      <c r="H77" s="71"/>
      <c r="I77" s="43">
        <f t="shared" si="13"/>
        <v>3.0289999999999999</v>
      </c>
      <c r="J77" s="21"/>
      <c r="K77" s="99">
        <f t="shared" si="10"/>
        <v>69</v>
      </c>
      <c r="L77" s="100">
        <f t="shared" si="11"/>
        <v>14.0001</v>
      </c>
      <c r="M77" s="101">
        <f t="shared" si="8"/>
        <v>20.29</v>
      </c>
      <c r="N77" s="100">
        <f t="shared" si="12"/>
        <v>11.9991</v>
      </c>
      <c r="O77" s="102">
        <f t="shared" si="9"/>
        <v>17.39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41">
        <v>183</v>
      </c>
      <c r="E78" s="71">
        <v>0.55000000000000004</v>
      </c>
      <c r="F78" s="71">
        <v>49.73</v>
      </c>
      <c r="G78" s="71">
        <v>48.09</v>
      </c>
      <c r="H78" s="71">
        <v>1.64</v>
      </c>
      <c r="I78" s="43">
        <f t="shared" si="13"/>
        <v>3.5084999999999997</v>
      </c>
      <c r="J78" s="21"/>
      <c r="K78" s="99">
        <f t="shared" si="10"/>
        <v>183</v>
      </c>
      <c r="L78" s="100">
        <f t="shared" si="11"/>
        <v>91.005899999999997</v>
      </c>
      <c r="M78" s="101">
        <f t="shared" si="8"/>
        <v>49.730000000000004</v>
      </c>
      <c r="N78" s="100">
        <f t="shared" si="12"/>
        <v>1.0065</v>
      </c>
      <c r="O78" s="102">
        <f t="shared" si="9"/>
        <v>0.55000000000000004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41">
        <v>106</v>
      </c>
      <c r="E79" s="71">
        <v>1.89</v>
      </c>
      <c r="F79" s="71">
        <v>55.66</v>
      </c>
      <c r="G79" s="71">
        <v>41.51</v>
      </c>
      <c r="H79" s="71">
        <v>0.94</v>
      </c>
      <c r="I79" s="43">
        <f t="shared" si="13"/>
        <v>3.4149999999999996</v>
      </c>
      <c r="J79" s="21"/>
      <c r="K79" s="99">
        <f t="shared" si="10"/>
        <v>106</v>
      </c>
      <c r="L79" s="100">
        <f t="shared" si="11"/>
        <v>44.997</v>
      </c>
      <c r="M79" s="101">
        <f t="shared" si="8"/>
        <v>42.449999999999996</v>
      </c>
      <c r="N79" s="113">
        <f t="shared" si="12"/>
        <v>2.0034000000000001</v>
      </c>
      <c r="O79" s="102">
        <f t="shared" si="9"/>
        <v>1.89</v>
      </c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41">
        <v>52</v>
      </c>
      <c r="E80" s="71">
        <v>7.69</v>
      </c>
      <c r="F80" s="71">
        <v>55.77</v>
      </c>
      <c r="G80" s="71">
        <v>36.54</v>
      </c>
      <c r="H80" s="71"/>
      <c r="I80" s="43">
        <f t="shared" si="13"/>
        <v>3.2885000000000004</v>
      </c>
      <c r="J80" s="21"/>
      <c r="K80" s="99">
        <f t="shared" si="10"/>
        <v>52</v>
      </c>
      <c r="L80" s="100">
        <f t="shared" si="11"/>
        <v>19.000799999999998</v>
      </c>
      <c r="M80" s="101">
        <f t="shared" si="8"/>
        <v>36.54</v>
      </c>
      <c r="N80" s="100">
        <f t="shared" si="12"/>
        <v>3.9988000000000001</v>
      </c>
      <c r="O80" s="102">
        <f t="shared" si="9"/>
        <v>7.69</v>
      </c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41">
        <v>99</v>
      </c>
      <c r="E81" s="84"/>
      <c r="F81" s="84">
        <v>53.54</v>
      </c>
      <c r="G81" s="84">
        <v>40.4</v>
      </c>
      <c r="H81" s="85">
        <v>6.06</v>
      </c>
      <c r="I81" s="46">
        <f t="shared" ref="I81" si="14">(E81*2+F81*3+G81*4+H81*5)/100</f>
        <v>3.5252000000000003</v>
      </c>
      <c r="J81" s="21"/>
      <c r="K81" s="99">
        <f t="shared" si="10"/>
        <v>99</v>
      </c>
      <c r="L81" s="100">
        <f t="shared" si="11"/>
        <v>45.995399999999997</v>
      </c>
      <c r="M81" s="101">
        <f t="shared" si="8"/>
        <v>46.46</v>
      </c>
      <c r="N81" s="100">
        <f t="shared" si="12"/>
        <v>0</v>
      </c>
      <c r="O81" s="102">
        <f t="shared" si="9"/>
        <v>0</v>
      </c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2"/>
      <c r="E82" s="73"/>
      <c r="F82" s="73"/>
      <c r="G82" s="73"/>
      <c r="H82" s="79"/>
      <c r="I82" s="46"/>
      <c r="J82" s="21"/>
      <c r="K82" s="103"/>
      <c r="L82" s="104"/>
      <c r="M82" s="105"/>
      <c r="N82" s="104"/>
      <c r="O82" s="106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3101</v>
      </c>
      <c r="E83" s="38">
        <v>7.8454838709677404</v>
      </c>
      <c r="F83" s="38">
        <v>48.45322580645162</v>
      </c>
      <c r="G83" s="38">
        <v>40.719677419354838</v>
      </c>
      <c r="H83" s="38">
        <v>2.9809677419354843</v>
      </c>
      <c r="I83" s="39">
        <f>AVERAGE(I84:I114)</f>
        <v>3.3883419354838709</v>
      </c>
      <c r="J83" s="21"/>
      <c r="K83" s="400">
        <f t="shared" si="10"/>
        <v>3101</v>
      </c>
      <c r="L83" s="401">
        <f>SUM(L84:L114)</f>
        <v>1459.0145999999997</v>
      </c>
      <c r="M83" s="408">
        <f t="shared" si="8"/>
        <v>43.700645161290325</v>
      </c>
      <c r="N83" s="401">
        <f>SUM(N84:N114)</f>
        <v>202.99969999999999</v>
      </c>
      <c r="O83" s="407">
        <f t="shared" si="9"/>
        <v>7.8454838709677404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43">
        <v>78</v>
      </c>
      <c r="E84" s="76">
        <v>5.13</v>
      </c>
      <c r="F84" s="76">
        <v>30.77</v>
      </c>
      <c r="G84" s="76">
        <v>62.82</v>
      </c>
      <c r="H84" s="76">
        <v>1.28</v>
      </c>
      <c r="I84" s="43">
        <f t="shared" si="13"/>
        <v>3.6025</v>
      </c>
      <c r="J84" s="21"/>
      <c r="K84" s="95">
        <f t="shared" si="10"/>
        <v>78</v>
      </c>
      <c r="L84" s="96">
        <f t="shared" si="11"/>
        <v>49.99799999999999</v>
      </c>
      <c r="M84" s="97">
        <f t="shared" si="8"/>
        <v>64.099999999999994</v>
      </c>
      <c r="N84" s="96">
        <f t="shared" ref="N84:N114" si="15">O84*K84/100</f>
        <v>4.0014000000000003</v>
      </c>
      <c r="O84" s="98">
        <f t="shared" si="9"/>
        <v>5.13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43">
        <v>40</v>
      </c>
      <c r="E85" s="71">
        <v>20</v>
      </c>
      <c r="F85" s="71">
        <v>65</v>
      </c>
      <c r="G85" s="71">
        <v>15</v>
      </c>
      <c r="H85" s="71"/>
      <c r="I85" s="43">
        <f t="shared" si="13"/>
        <v>2.95</v>
      </c>
      <c r="J85" s="21"/>
      <c r="K85" s="99">
        <f t="shared" si="10"/>
        <v>40</v>
      </c>
      <c r="L85" s="100">
        <f t="shared" si="11"/>
        <v>6</v>
      </c>
      <c r="M85" s="101">
        <f t="shared" si="8"/>
        <v>15</v>
      </c>
      <c r="N85" s="100">
        <f t="shared" si="15"/>
        <v>8</v>
      </c>
      <c r="O85" s="102">
        <f t="shared" si="9"/>
        <v>20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43">
        <v>105</v>
      </c>
      <c r="E86" s="71">
        <v>9.52</v>
      </c>
      <c r="F86" s="71">
        <v>58.1</v>
      </c>
      <c r="G86" s="71">
        <v>32.380000000000003</v>
      </c>
      <c r="H86" s="71"/>
      <c r="I86" s="43">
        <f t="shared" si="13"/>
        <v>3.2286000000000001</v>
      </c>
      <c r="J86" s="21"/>
      <c r="K86" s="99">
        <f t="shared" si="10"/>
        <v>105</v>
      </c>
      <c r="L86" s="100">
        <f t="shared" si="11"/>
        <v>33.999000000000002</v>
      </c>
      <c r="M86" s="101">
        <f t="shared" si="8"/>
        <v>32.380000000000003</v>
      </c>
      <c r="N86" s="100">
        <f t="shared" si="15"/>
        <v>9.9959999999999987</v>
      </c>
      <c r="O86" s="102">
        <f t="shared" si="9"/>
        <v>9.52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43">
        <v>96</v>
      </c>
      <c r="E87" s="71">
        <v>5.21</v>
      </c>
      <c r="F87" s="71">
        <v>48.96</v>
      </c>
      <c r="G87" s="71">
        <v>32.29</v>
      </c>
      <c r="H87" s="71">
        <v>13.54</v>
      </c>
      <c r="I87" s="43">
        <f t="shared" si="13"/>
        <v>3.5415999999999999</v>
      </c>
      <c r="J87" s="21"/>
      <c r="K87" s="99">
        <f t="shared" si="10"/>
        <v>96</v>
      </c>
      <c r="L87" s="100">
        <f t="shared" si="11"/>
        <v>43.9968</v>
      </c>
      <c r="M87" s="101">
        <f t="shared" si="8"/>
        <v>45.83</v>
      </c>
      <c r="N87" s="100">
        <f t="shared" si="15"/>
        <v>5.0015999999999998</v>
      </c>
      <c r="O87" s="102">
        <f t="shared" si="9"/>
        <v>5.21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43">
        <v>107</v>
      </c>
      <c r="E88" s="71">
        <v>6.54</v>
      </c>
      <c r="F88" s="71">
        <v>42.06</v>
      </c>
      <c r="G88" s="71">
        <v>51.4</v>
      </c>
      <c r="H88" s="71"/>
      <c r="I88" s="43">
        <f t="shared" si="13"/>
        <v>3.4486000000000003</v>
      </c>
      <c r="J88" s="21"/>
      <c r="K88" s="99">
        <f t="shared" si="10"/>
        <v>107</v>
      </c>
      <c r="L88" s="100">
        <f t="shared" si="11"/>
        <v>54.998000000000005</v>
      </c>
      <c r="M88" s="101">
        <f t="shared" si="8"/>
        <v>51.4</v>
      </c>
      <c r="N88" s="100">
        <f t="shared" si="15"/>
        <v>6.9977999999999998</v>
      </c>
      <c r="O88" s="102">
        <f t="shared" si="9"/>
        <v>6.54</v>
      </c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43">
        <v>142</v>
      </c>
      <c r="E89" s="71">
        <v>6.34</v>
      </c>
      <c r="F89" s="71">
        <v>50.7</v>
      </c>
      <c r="G89" s="71">
        <v>41.55</v>
      </c>
      <c r="H89" s="71">
        <v>1.41</v>
      </c>
      <c r="I89" s="43">
        <f t="shared" si="13"/>
        <v>3.3803000000000001</v>
      </c>
      <c r="J89" s="21"/>
      <c r="K89" s="99">
        <f t="shared" si="10"/>
        <v>142</v>
      </c>
      <c r="L89" s="100">
        <f t="shared" si="11"/>
        <v>61.003199999999985</v>
      </c>
      <c r="M89" s="101">
        <f t="shared" si="8"/>
        <v>42.959999999999994</v>
      </c>
      <c r="N89" s="113">
        <f t="shared" si="15"/>
        <v>9.0028000000000006</v>
      </c>
      <c r="O89" s="102">
        <f t="shared" si="9"/>
        <v>6.34</v>
      </c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43">
        <v>42</v>
      </c>
      <c r="E90" s="71">
        <v>9.52</v>
      </c>
      <c r="F90" s="71">
        <v>40.479999999999997</v>
      </c>
      <c r="G90" s="71">
        <v>47.62</v>
      </c>
      <c r="H90" s="71">
        <v>2.38</v>
      </c>
      <c r="I90" s="43">
        <f t="shared" si="13"/>
        <v>3.4285999999999994</v>
      </c>
      <c r="J90" s="21"/>
      <c r="K90" s="99">
        <f t="shared" si="10"/>
        <v>42</v>
      </c>
      <c r="L90" s="100">
        <f t="shared" si="11"/>
        <v>21</v>
      </c>
      <c r="M90" s="101">
        <f t="shared" si="8"/>
        <v>50</v>
      </c>
      <c r="N90" s="100">
        <f t="shared" si="15"/>
        <v>3.9983999999999997</v>
      </c>
      <c r="O90" s="102">
        <f t="shared" si="9"/>
        <v>9.52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43">
        <v>26</v>
      </c>
      <c r="E91" s="71"/>
      <c r="F91" s="71">
        <v>61.54</v>
      </c>
      <c r="G91" s="71">
        <v>38.46</v>
      </c>
      <c r="H91" s="71"/>
      <c r="I91" s="43">
        <f t="shared" si="13"/>
        <v>3.3846000000000003</v>
      </c>
      <c r="J91" s="21"/>
      <c r="K91" s="99">
        <f t="shared" si="10"/>
        <v>26</v>
      </c>
      <c r="L91" s="100">
        <f t="shared" si="11"/>
        <v>9.9996000000000009</v>
      </c>
      <c r="M91" s="101">
        <f t="shared" si="8"/>
        <v>38.46</v>
      </c>
      <c r="N91" s="113">
        <f t="shared" si="15"/>
        <v>0</v>
      </c>
      <c r="O91" s="102">
        <f t="shared" si="9"/>
        <v>0</v>
      </c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43">
        <v>75</v>
      </c>
      <c r="E92" s="71">
        <v>12</v>
      </c>
      <c r="F92" s="71">
        <v>37.33</v>
      </c>
      <c r="G92" s="71">
        <v>50.67</v>
      </c>
      <c r="H92" s="71"/>
      <c r="I92" s="43">
        <f t="shared" si="13"/>
        <v>3.3867000000000003</v>
      </c>
      <c r="J92" s="21"/>
      <c r="K92" s="99">
        <f t="shared" si="10"/>
        <v>75</v>
      </c>
      <c r="L92" s="100">
        <f t="shared" si="11"/>
        <v>38.002499999999998</v>
      </c>
      <c r="M92" s="101">
        <f t="shared" si="8"/>
        <v>50.67</v>
      </c>
      <c r="N92" s="113">
        <f t="shared" si="15"/>
        <v>9</v>
      </c>
      <c r="O92" s="102">
        <f t="shared" si="9"/>
        <v>12</v>
      </c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43">
        <v>36</v>
      </c>
      <c r="E93" s="71">
        <v>27.78</v>
      </c>
      <c r="F93" s="71">
        <v>50</v>
      </c>
      <c r="G93" s="71">
        <v>22.22</v>
      </c>
      <c r="H93" s="71"/>
      <c r="I93" s="44">
        <f t="shared" si="13"/>
        <v>2.9443999999999999</v>
      </c>
      <c r="J93" s="21"/>
      <c r="K93" s="99">
        <f t="shared" si="10"/>
        <v>36</v>
      </c>
      <c r="L93" s="100">
        <f t="shared" si="11"/>
        <v>7.9991999999999992</v>
      </c>
      <c r="M93" s="101">
        <f t="shared" si="8"/>
        <v>22.22</v>
      </c>
      <c r="N93" s="100">
        <f t="shared" si="15"/>
        <v>10.0008</v>
      </c>
      <c r="O93" s="102">
        <f t="shared" si="9"/>
        <v>27.78</v>
      </c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43">
        <v>79</v>
      </c>
      <c r="E94" s="71">
        <v>5.0599999999999996</v>
      </c>
      <c r="F94" s="71">
        <v>65.819999999999993</v>
      </c>
      <c r="G94" s="71">
        <v>29.11</v>
      </c>
      <c r="H94" s="71"/>
      <c r="I94" s="43">
        <f t="shared" si="13"/>
        <v>3.2401999999999997</v>
      </c>
      <c r="J94" s="21"/>
      <c r="K94" s="99">
        <f t="shared" si="10"/>
        <v>79</v>
      </c>
      <c r="L94" s="100">
        <f t="shared" si="11"/>
        <v>22.9969</v>
      </c>
      <c r="M94" s="101">
        <f t="shared" si="8"/>
        <v>29.11</v>
      </c>
      <c r="N94" s="100">
        <f t="shared" si="15"/>
        <v>3.9973999999999994</v>
      </c>
      <c r="O94" s="102">
        <f t="shared" si="9"/>
        <v>5.0599999999999996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43">
        <v>74</v>
      </c>
      <c r="E95" s="71">
        <v>9.4600000000000009</v>
      </c>
      <c r="F95" s="71">
        <v>55.41</v>
      </c>
      <c r="G95" s="71">
        <v>33.78</v>
      </c>
      <c r="H95" s="71">
        <v>1.35</v>
      </c>
      <c r="I95" s="43">
        <f t="shared" si="13"/>
        <v>3.2702</v>
      </c>
      <c r="J95" s="21"/>
      <c r="K95" s="99">
        <f t="shared" si="10"/>
        <v>74</v>
      </c>
      <c r="L95" s="100">
        <f t="shared" si="11"/>
        <v>25.996200000000002</v>
      </c>
      <c r="M95" s="101">
        <f t="shared" si="8"/>
        <v>35.130000000000003</v>
      </c>
      <c r="N95" s="100">
        <f t="shared" si="15"/>
        <v>7.0004000000000008</v>
      </c>
      <c r="O95" s="102">
        <f t="shared" si="9"/>
        <v>9.4600000000000009</v>
      </c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43">
        <v>75</v>
      </c>
      <c r="E96" s="71">
        <v>5.33</v>
      </c>
      <c r="F96" s="71">
        <v>30.67</v>
      </c>
      <c r="G96" s="71">
        <v>61.33</v>
      </c>
      <c r="H96" s="71">
        <v>2.67</v>
      </c>
      <c r="I96" s="43">
        <f t="shared" si="13"/>
        <v>3.6134000000000004</v>
      </c>
      <c r="J96" s="21"/>
      <c r="K96" s="99">
        <f t="shared" si="10"/>
        <v>75</v>
      </c>
      <c r="L96" s="100">
        <f t="shared" si="11"/>
        <v>48</v>
      </c>
      <c r="M96" s="101">
        <f t="shared" si="8"/>
        <v>64</v>
      </c>
      <c r="N96" s="100">
        <f t="shared" si="15"/>
        <v>3.9975000000000001</v>
      </c>
      <c r="O96" s="102">
        <f t="shared" si="9"/>
        <v>5.33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43">
        <v>135</v>
      </c>
      <c r="E97" s="71">
        <v>9.6300000000000008</v>
      </c>
      <c r="F97" s="71">
        <v>48.89</v>
      </c>
      <c r="G97" s="71">
        <v>40</v>
      </c>
      <c r="H97" s="71">
        <v>1.48</v>
      </c>
      <c r="I97" s="43">
        <f t="shared" si="13"/>
        <v>3.3332999999999999</v>
      </c>
      <c r="J97" s="21"/>
      <c r="K97" s="99">
        <f t="shared" si="10"/>
        <v>135</v>
      </c>
      <c r="L97" s="100">
        <f t="shared" si="11"/>
        <v>55.99799999999999</v>
      </c>
      <c r="M97" s="101">
        <f t="shared" si="8"/>
        <v>41.48</v>
      </c>
      <c r="N97" s="100">
        <f t="shared" si="15"/>
        <v>13.000500000000002</v>
      </c>
      <c r="O97" s="102">
        <f t="shared" si="9"/>
        <v>9.6300000000000008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43">
        <v>102</v>
      </c>
      <c r="E98" s="71">
        <v>8.82</v>
      </c>
      <c r="F98" s="71">
        <v>54.9</v>
      </c>
      <c r="G98" s="71">
        <v>35.29</v>
      </c>
      <c r="H98" s="71">
        <v>0.98</v>
      </c>
      <c r="I98" s="43">
        <f t="shared" si="13"/>
        <v>3.2839999999999998</v>
      </c>
      <c r="J98" s="21"/>
      <c r="K98" s="99">
        <f t="shared" si="10"/>
        <v>102</v>
      </c>
      <c r="L98" s="100">
        <f t="shared" si="11"/>
        <v>36.995399999999997</v>
      </c>
      <c r="M98" s="101">
        <f t="shared" si="8"/>
        <v>36.269999999999996</v>
      </c>
      <c r="N98" s="100">
        <f t="shared" si="15"/>
        <v>8.9963999999999995</v>
      </c>
      <c r="O98" s="102">
        <f t="shared" si="9"/>
        <v>8.82</v>
      </c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43">
        <v>57</v>
      </c>
      <c r="E99" s="71">
        <v>15.79</v>
      </c>
      <c r="F99" s="71">
        <v>49.12</v>
      </c>
      <c r="G99" s="71">
        <v>33.33</v>
      </c>
      <c r="H99" s="71">
        <v>1.75</v>
      </c>
      <c r="I99" s="43">
        <f t="shared" si="13"/>
        <v>3.2100999999999997</v>
      </c>
      <c r="J99" s="21"/>
      <c r="K99" s="99">
        <f t="shared" si="10"/>
        <v>57</v>
      </c>
      <c r="L99" s="100">
        <f t="shared" si="11"/>
        <v>19.9956</v>
      </c>
      <c r="M99" s="101">
        <f t="shared" si="8"/>
        <v>35.08</v>
      </c>
      <c r="N99" s="100">
        <f t="shared" si="15"/>
        <v>9.0002999999999993</v>
      </c>
      <c r="O99" s="102">
        <f t="shared" si="9"/>
        <v>15.79</v>
      </c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43">
        <v>67</v>
      </c>
      <c r="E100" s="71">
        <v>13.43</v>
      </c>
      <c r="F100" s="71">
        <v>56.72</v>
      </c>
      <c r="G100" s="71">
        <v>28.36</v>
      </c>
      <c r="H100" s="71">
        <v>1.49</v>
      </c>
      <c r="I100" s="43">
        <f t="shared" si="13"/>
        <v>3.1790999999999996</v>
      </c>
      <c r="J100" s="21"/>
      <c r="K100" s="99">
        <f t="shared" si="10"/>
        <v>67</v>
      </c>
      <c r="L100" s="100">
        <f t="shared" si="11"/>
        <v>19.999499999999998</v>
      </c>
      <c r="M100" s="101">
        <f t="shared" si="8"/>
        <v>29.849999999999998</v>
      </c>
      <c r="N100" s="100">
        <f t="shared" si="15"/>
        <v>8.9980999999999991</v>
      </c>
      <c r="O100" s="102">
        <f t="shared" si="9"/>
        <v>13.43</v>
      </c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43">
        <v>81</v>
      </c>
      <c r="E101" s="71">
        <v>8.64</v>
      </c>
      <c r="F101" s="71">
        <v>64.2</v>
      </c>
      <c r="G101" s="71">
        <v>27.16</v>
      </c>
      <c r="H101" s="71"/>
      <c r="I101" s="43">
        <f t="shared" si="13"/>
        <v>3.1852000000000005</v>
      </c>
      <c r="J101" s="21"/>
      <c r="K101" s="99">
        <f t="shared" si="10"/>
        <v>81</v>
      </c>
      <c r="L101" s="100">
        <f t="shared" si="11"/>
        <v>21.999600000000001</v>
      </c>
      <c r="M101" s="101">
        <f t="shared" si="8"/>
        <v>27.16</v>
      </c>
      <c r="N101" s="100">
        <f t="shared" si="15"/>
        <v>6.9984000000000002</v>
      </c>
      <c r="O101" s="102">
        <f t="shared" si="9"/>
        <v>8.64</v>
      </c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43">
        <v>66</v>
      </c>
      <c r="E102" s="71">
        <v>13.64</v>
      </c>
      <c r="F102" s="71">
        <v>53.03</v>
      </c>
      <c r="G102" s="71">
        <v>33.33</v>
      </c>
      <c r="H102" s="71"/>
      <c r="I102" s="43">
        <f t="shared" si="13"/>
        <v>3.1968999999999999</v>
      </c>
      <c r="J102" s="21"/>
      <c r="K102" s="99">
        <f t="shared" si="10"/>
        <v>66</v>
      </c>
      <c r="L102" s="100">
        <f t="shared" si="11"/>
        <v>21.997799999999998</v>
      </c>
      <c r="M102" s="101">
        <f t="shared" si="8"/>
        <v>33.33</v>
      </c>
      <c r="N102" s="100">
        <f t="shared" si="15"/>
        <v>9.0023999999999997</v>
      </c>
      <c r="O102" s="102">
        <f t="shared" si="9"/>
        <v>13.64</v>
      </c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43">
        <v>90</v>
      </c>
      <c r="E103" s="71">
        <v>1.1100000000000001</v>
      </c>
      <c r="F103" s="71">
        <v>63.33</v>
      </c>
      <c r="G103" s="71">
        <v>34.44</v>
      </c>
      <c r="H103" s="71">
        <v>1.1100000000000001</v>
      </c>
      <c r="I103" s="43">
        <f t="shared" si="13"/>
        <v>3.3552000000000004</v>
      </c>
      <c r="J103" s="21"/>
      <c r="K103" s="99">
        <f t="shared" si="10"/>
        <v>90</v>
      </c>
      <c r="L103" s="100">
        <f t="shared" si="11"/>
        <v>31.994999999999994</v>
      </c>
      <c r="M103" s="101">
        <f t="shared" si="8"/>
        <v>35.549999999999997</v>
      </c>
      <c r="N103" s="100">
        <f t="shared" si="15"/>
        <v>0.99900000000000011</v>
      </c>
      <c r="O103" s="102">
        <f t="shared" si="9"/>
        <v>1.1100000000000001</v>
      </c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43">
        <v>179</v>
      </c>
      <c r="E104" s="71">
        <v>2.23</v>
      </c>
      <c r="F104" s="71">
        <v>44.13</v>
      </c>
      <c r="G104" s="71">
        <v>50.84</v>
      </c>
      <c r="H104" s="71">
        <v>2.79</v>
      </c>
      <c r="I104" s="43">
        <f t="shared" si="13"/>
        <v>3.5416000000000003</v>
      </c>
      <c r="J104" s="21"/>
      <c r="K104" s="99">
        <f t="shared" si="10"/>
        <v>179</v>
      </c>
      <c r="L104" s="100">
        <f t="shared" si="11"/>
        <v>95.997700000000009</v>
      </c>
      <c r="M104" s="101">
        <f t="shared" si="8"/>
        <v>53.63</v>
      </c>
      <c r="N104" s="100">
        <f t="shared" si="15"/>
        <v>3.9917000000000002</v>
      </c>
      <c r="O104" s="102">
        <f t="shared" si="9"/>
        <v>2.23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43">
        <v>156</v>
      </c>
      <c r="E105" s="71">
        <v>3.85</v>
      </c>
      <c r="F105" s="71">
        <v>44.23</v>
      </c>
      <c r="G105" s="71">
        <v>47.44</v>
      </c>
      <c r="H105" s="71">
        <v>4.49</v>
      </c>
      <c r="I105" s="43">
        <f t="shared" si="13"/>
        <v>3.5259999999999998</v>
      </c>
      <c r="J105" s="21"/>
      <c r="K105" s="99">
        <f t="shared" si="10"/>
        <v>156</v>
      </c>
      <c r="L105" s="100">
        <f t="shared" si="11"/>
        <v>81.010800000000003</v>
      </c>
      <c r="M105" s="101">
        <f t="shared" si="8"/>
        <v>51.93</v>
      </c>
      <c r="N105" s="100">
        <f t="shared" si="15"/>
        <v>6.0060000000000002</v>
      </c>
      <c r="O105" s="102">
        <f t="shared" si="9"/>
        <v>3.85</v>
      </c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43">
        <v>138</v>
      </c>
      <c r="E106" s="71">
        <v>7.25</v>
      </c>
      <c r="F106" s="71">
        <v>36.229999999999997</v>
      </c>
      <c r="G106" s="71">
        <v>46.38</v>
      </c>
      <c r="H106" s="71">
        <v>10.14</v>
      </c>
      <c r="I106" s="43">
        <f t="shared" si="13"/>
        <v>3.5941000000000001</v>
      </c>
      <c r="J106" s="21"/>
      <c r="K106" s="99">
        <f t="shared" si="10"/>
        <v>138</v>
      </c>
      <c r="L106" s="100">
        <f t="shared" si="11"/>
        <v>77.997600000000006</v>
      </c>
      <c r="M106" s="101">
        <f t="shared" si="8"/>
        <v>56.52</v>
      </c>
      <c r="N106" s="100">
        <f t="shared" si="15"/>
        <v>10.005000000000001</v>
      </c>
      <c r="O106" s="102">
        <f t="shared" si="9"/>
        <v>7.25</v>
      </c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43">
        <v>118</v>
      </c>
      <c r="E107" s="71">
        <v>3.39</v>
      </c>
      <c r="F107" s="71">
        <v>57.63</v>
      </c>
      <c r="G107" s="71">
        <v>38.14</v>
      </c>
      <c r="H107" s="71">
        <v>0.85</v>
      </c>
      <c r="I107" s="43">
        <f t="shared" si="13"/>
        <v>3.3648000000000002</v>
      </c>
      <c r="J107" s="21"/>
      <c r="K107" s="99">
        <f t="shared" si="10"/>
        <v>118</v>
      </c>
      <c r="L107" s="100">
        <f t="shared" si="11"/>
        <v>46.008200000000009</v>
      </c>
      <c r="M107" s="101">
        <f t="shared" si="8"/>
        <v>38.99</v>
      </c>
      <c r="N107" s="100">
        <f t="shared" si="15"/>
        <v>4.0002000000000004</v>
      </c>
      <c r="O107" s="102">
        <f t="shared" si="9"/>
        <v>3.39</v>
      </c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43">
        <v>191</v>
      </c>
      <c r="E108" s="71">
        <v>2.62</v>
      </c>
      <c r="F108" s="71">
        <v>27.75</v>
      </c>
      <c r="G108" s="71">
        <v>62.83</v>
      </c>
      <c r="H108" s="71">
        <v>6.81</v>
      </c>
      <c r="I108" s="43">
        <f t="shared" si="13"/>
        <v>3.7385999999999999</v>
      </c>
      <c r="J108" s="21"/>
      <c r="K108" s="99">
        <f t="shared" si="10"/>
        <v>191</v>
      </c>
      <c r="L108" s="100">
        <f t="shared" si="11"/>
        <v>133.01239999999999</v>
      </c>
      <c r="M108" s="101">
        <f t="shared" si="8"/>
        <v>69.64</v>
      </c>
      <c r="N108" s="100">
        <f t="shared" si="15"/>
        <v>5.0042</v>
      </c>
      <c r="O108" s="102">
        <f t="shared" si="9"/>
        <v>2.62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43">
        <v>234</v>
      </c>
      <c r="E109" s="71">
        <v>3.42</v>
      </c>
      <c r="F109" s="71">
        <v>47.01</v>
      </c>
      <c r="G109" s="71">
        <v>45.73</v>
      </c>
      <c r="H109" s="71">
        <v>3.85</v>
      </c>
      <c r="I109" s="43">
        <f t="shared" si="13"/>
        <v>3.5003999999999995</v>
      </c>
      <c r="J109" s="21"/>
      <c r="K109" s="99">
        <f t="shared" si="10"/>
        <v>234</v>
      </c>
      <c r="L109" s="100">
        <f t="shared" si="11"/>
        <v>116.01719999999999</v>
      </c>
      <c r="M109" s="101">
        <f t="shared" si="8"/>
        <v>49.58</v>
      </c>
      <c r="N109" s="100">
        <f t="shared" si="15"/>
        <v>8.0028000000000006</v>
      </c>
      <c r="O109" s="102">
        <f t="shared" si="9"/>
        <v>3.42</v>
      </c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43">
        <v>106</v>
      </c>
      <c r="E110" s="71">
        <v>0.94</v>
      </c>
      <c r="F110" s="71">
        <v>23.58</v>
      </c>
      <c r="G110" s="71">
        <v>66.98</v>
      </c>
      <c r="H110" s="71">
        <v>8.49</v>
      </c>
      <c r="I110" s="66">
        <f t="shared" si="13"/>
        <v>3.8299000000000003</v>
      </c>
      <c r="J110" s="21"/>
      <c r="K110" s="99">
        <f t="shared" si="10"/>
        <v>106</v>
      </c>
      <c r="L110" s="100">
        <f t="shared" si="11"/>
        <v>79.998199999999997</v>
      </c>
      <c r="M110" s="101">
        <f t="shared" si="8"/>
        <v>75.47</v>
      </c>
      <c r="N110" s="100">
        <f t="shared" si="15"/>
        <v>0.99639999999999995</v>
      </c>
      <c r="O110" s="102">
        <f t="shared" si="9"/>
        <v>0.94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43">
        <v>131</v>
      </c>
      <c r="E111" s="71">
        <v>6.11</v>
      </c>
      <c r="F111" s="71">
        <v>32.06</v>
      </c>
      <c r="G111" s="71">
        <v>41.98</v>
      </c>
      <c r="H111" s="71">
        <v>19.850000000000001</v>
      </c>
      <c r="I111" s="43">
        <f t="shared" si="13"/>
        <v>3.7557</v>
      </c>
      <c r="J111" s="21"/>
      <c r="K111" s="99">
        <f t="shared" si="10"/>
        <v>131</v>
      </c>
      <c r="L111" s="100">
        <f t="shared" si="11"/>
        <v>80.997299999999996</v>
      </c>
      <c r="M111" s="101">
        <f t="shared" si="8"/>
        <v>61.83</v>
      </c>
      <c r="N111" s="100">
        <f t="shared" si="15"/>
        <v>8.0041000000000011</v>
      </c>
      <c r="O111" s="102">
        <f t="shared" si="9"/>
        <v>6.11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44">
        <v>158</v>
      </c>
      <c r="E112" s="80">
        <v>4.43</v>
      </c>
      <c r="F112" s="80">
        <v>46.2</v>
      </c>
      <c r="G112" s="80">
        <v>43.67</v>
      </c>
      <c r="H112" s="81">
        <v>5.7</v>
      </c>
      <c r="I112" s="46">
        <f t="shared" si="13"/>
        <v>3.5064000000000006</v>
      </c>
      <c r="J112" s="21"/>
      <c r="K112" s="99">
        <f t="shared" si="10"/>
        <v>158</v>
      </c>
      <c r="L112" s="100">
        <f t="shared" si="11"/>
        <v>78.004600000000011</v>
      </c>
      <c r="M112" s="101">
        <f t="shared" si="8"/>
        <v>49.370000000000005</v>
      </c>
      <c r="N112" s="100">
        <f t="shared" si="15"/>
        <v>6.9993999999999996</v>
      </c>
      <c r="O112" s="102">
        <f t="shared" si="9"/>
        <v>4.43</v>
      </c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43">
        <v>86</v>
      </c>
      <c r="E113" s="142">
        <v>12.79</v>
      </c>
      <c r="F113" s="143">
        <v>58.14</v>
      </c>
      <c r="G113" s="142">
        <v>29.07</v>
      </c>
      <c r="H113" s="142"/>
      <c r="I113" s="46">
        <f t="shared" si="13"/>
        <v>3.1627999999999998</v>
      </c>
      <c r="J113" s="21"/>
      <c r="K113" s="99">
        <f t="shared" si="10"/>
        <v>86</v>
      </c>
      <c r="L113" s="100">
        <f t="shared" si="11"/>
        <v>25.0002</v>
      </c>
      <c r="M113" s="101">
        <f t="shared" si="8"/>
        <v>29.07</v>
      </c>
      <c r="N113" s="113">
        <f t="shared" si="15"/>
        <v>10.999399999999998</v>
      </c>
      <c r="O113" s="102">
        <f t="shared" si="9"/>
        <v>12.79</v>
      </c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45">
        <v>31</v>
      </c>
      <c r="E114" s="144">
        <v>3.23</v>
      </c>
      <c r="F114" s="148">
        <v>58.06</v>
      </c>
      <c r="G114" s="144">
        <v>38.71</v>
      </c>
      <c r="H114" s="86"/>
      <c r="I114" s="45">
        <f t="shared" si="13"/>
        <v>3.3548</v>
      </c>
      <c r="J114" s="21"/>
      <c r="K114" s="103">
        <f t="shared" si="10"/>
        <v>31</v>
      </c>
      <c r="L114" s="104">
        <f t="shared" si="11"/>
        <v>12.0001</v>
      </c>
      <c r="M114" s="105">
        <f t="shared" si="8"/>
        <v>38.71</v>
      </c>
      <c r="N114" s="104">
        <f t="shared" si="15"/>
        <v>1.0012999999999999</v>
      </c>
      <c r="O114" s="106">
        <f t="shared" si="9"/>
        <v>3.23</v>
      </c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793</v>
      </c>
      <c r="E115" s="38">
        <v>5.3033333333333337</v>
      </c>
      <c r="F115" s="38">
        <v>40.554444444444442</v>
      </c>
      <c r="G115" s="38">
        <v>51.321111111111115</v>
      </c>
      <c r="H115" s="38">
        <v>2.8200000000000003</v>
      </c>
      <c r="I115" s="39">
        <f>AVERAGE(I116:I124)</f>
        <v>3.5165444444444445</v>
      </c>
      <c r="J115" s="21"/>
      <c r="K115" s="400">
        <f t="shared" si="10"/>
        <v>793</v>
      </c>
      <c r="L115" s="401">
        <f>SUM(L116:L124)</f>
        <v>435.98610000000002</v>
      </c>
      <c r="M115" s="408">
        <f t="shared" si="8"/>
        <v>54.141111111111115</v>
      </c>
      <c r="N115" s="401">
        <f>SUM(N116:N124)</f>
        <v>35.9998</v>
      </c>
      <c r="O115" s="407">
        <f t="shared" si="9"/>
        <v>5.3033333333333337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47">
        <v>84</v>
      </c>
      <c r="E116" s="78"/>
      <c r="F116" s="78">
        <v>27.38</v>
      </c>
      <c r="G116" s="78">
        <v>70.239999999999995</v>
      </c>
      <c r="H116" s="78">
        <v>2.38</v>
      </c>
      <c r="I116" s="42">
        <f t="shared" si="13"/>
        <v>3.7499999999999996</v>
      </c>
      <c r="J116" s="21"/>
      <c r="K116" s="95">
        <f t="shared" si="10"/>
        <v>84</v>
      </c>
      <c r="L116" s="96">
        <f t="shared" si="11"/>
        <v>61.000799999999991</v>
      </c>
      <c r="M116" s="97">
        <f t="shared" si="8"/>
        <v>72.61999999999999</v>
      </c>
      <c r="N116" s="96">
        <f t="shared" ref="N116:N124" si="16">O116*K116/100</f>
        <v>0</v>
      </c>
      <c r="O116" s="98">
        <f t="shared" si="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46">
        <v>103</v>
      </c>
      <c r="E117" s="71">
        <v>0.97</v>
      </c>
      <c r="F117" s="71">
        <v>39.81</v>
      </c>
      <c r="G117" s="71">
        <v>58.25</v>
      </c>
      <c r="H117" s="71">
        <v>0.97</v>
      </c>
      <c r="I117" s="43">
        <f t="shared" si="13"/>
        <v>3.5922000000000001</v>
      </c>
      <c r="J117" s="21"/>
      <c r="K117" s="99">
        <f t="shared" si="10"/>
        <v>103</v>
      </c>
      <c r="L117" s="100">
        <f t="shared" si="11"/>
        <v>60.996600000000001</v>
      </c>
      <c r="M117" s="101">
        <f t="shared" si="8"/>
        <v>59.22</v>
      </c>
      <c r="N117" s="100">
        <f t="shared" si="16"/>
        <v>0.99909999999999999</v>
      </c>
      <c r="O117" s="102">
        <f t="shared" si="9"/>
        <v>0.97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46">
        <v>76</v>
      </c>
      <c r="E118" s="71"/>
      <c r="F118" s="71">
        <v>38.159999999999997</v>
      </c>
      <c r="G118" s="71">
        <v>57.89</v>
      </c>
      <c r="H118" s="71">
        <v>3.95</v>
      </c>
      <c r="I118" s="43">
        <f t="shared" si="13"/>
        <v>3.6578999999999997</v>
      </c>
      <c r="J118" s="21"/>
      <c r="K118" s="99">
        <f t="shared" si="10"/>
        <v>76</v>
      </c>
      <c r="L118" s="100">
        <f t="shared" si="11"/>
        <v>46.998400000000004</v>
      </c>
      <c r="M118" s="101">
        <f t="shared" si="8"/>
        <v>61.84</v>
      </c>
      <c r="N118" s="100">
        <f t="shared" si="16"/>
        <v>0</v>
      </c>
      <c r="O118" s="102">
        <f t="shared" si="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46">
        <v>50</v>
      </c>
      <c r="E119" s="71">
        <v>8</v>
      </c>
      <c r="F119" s="71">
        <v>40</v>
      </c>
      <c r="G119" s="71">
        <v>46</v>
      </c>
      <c r="H119" s="71">
        <v>6</v>
      </c>
      <c r="I119" s="43">
        <f t="shared" si="13"/>
        <v>3.5</v>
      </c>
      <c r="J119" s="21"/>
      <c r="K119" s="99">
        <f t="shared" si="10"/>
        <v>50</v>
      </c>
      <c r="L119" s="100">
        <f t="shared" si="11"/>
        <v>26</v>
      </c>
      <c r="M119" s="101">
        <f t="shared" si="8"/>
        <v>52</v>
      </c>
      <c r="N119" s="100">
        <f t="shared" si="16"/>
        <v>4</v>
      </c>
      <c r="O119" s="102">
        <f t="shared" si="9"/>
        <v>8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46">
        <v>104</v>
      </c>
      <c r="E120" s="71">
        <v>0.96</v>
      </c>
      <c r="F120" s="71">
        <v>39.42</v>
      </c>
      <c r="G120" s="71">
        <v>51.92</v>
      </c>
      <c r="H120" s="71">
        <v>7.69</v>
      </c>
      <c r="I120" s="43">
        <f t="shared" si="13"/>
        <v>3.6631</v>
      </c>
      <c r="J120" s="21"/>
      <c r="K120" s="99">
        <f t="shared" si="10"/>
        <v>104</v>
      </c>
      <c r="L120" s="100">
        <f t="shared" si="11"/>
        <v>61.994399999999999</v>
      </c>
      <c r="M120" s="101">
        <f t="shared" si="8"/>
        <v>59.61</v>
      </c>
      <c r="N120" s="100">
        <f t="shared" si="16"/>
        <v>0.99840000000000007</v>
      </c>
      <c r="O120" s="102">
        <f t="shared" si="9"/>
        <v>0.96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46">
        <v>51</v>
      </c>
      <c r="E121" s="71">
        <v>13.73</v>
      </c>
      <c r="F121" s="71">
        <v>23.53</v>
      </c>
      <c r="G121" s="71">
        <v>60.78</v>
      </c>
      <c r="H121" s="71">
        <v>1.96</v>
      </c>
      <c r="I121" s="43">
        <f t="shared" si="13"/>
        <v>3.5097000000000005</v>
      </c>
      <c r="J121" s="21"/>
      <c r="K121" s="99">
        <f t="shared" si="10"/>
        <v>51</v>
      </c>
      <c r="L121" s="100">
        <f t="shared" si="11"/>
        <v>31.997400000000003</v>
      </c>
      <c r="M121" s="101">
        <f t="shared" si="8"/>
        <v>62.74</v>
      </c>
      <c r="N121" s="100">
        <f t="shared" si="16"/>
        <v>7.0023</v>
      </c>
      <c r="O121" s="102">
        <f t="shared" si="9"/>
        <v>13.73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46">
        <v>39</v>
      </c>
      <c r="E122" s="71">
        <v>10.26</v>
      </c>
      <c r="F122" s="71">
        <v>58.97</v>
      </c>
      <c r="G122" s="71">
        <v>30.77</v>
      </c>
      <c r="H122" s="71"/>
      <c r="I122" s="43">
        <f t="shared" si="13"/>
        <v>3.2050999999999998</v>
      </c>
      <c r="J122" s="21"/>
      <c r="K122" s="99">
        <f t="shared" si="10"/>
        <v>39</v>
      </c>
      <c r="L122" s="100">
        <f t="shared" si="11"/>
        <v>12.000299999999999</v>
      </c>
      <c r="M122" s="101">
        <f t="shared" si="8"/>
        <v>30.77</v>
      </c>
      <c r="N122" s="100">
        <f t="shared" si="16"/>
        <v>4.0014000000000003</v>
      </c>
      <c r="O122" s="107">
        <f t="shared" si="9"/>
        <v>10.26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46">
        <v>206</v>
      </c>
      <c r="E123" s="147">
        <v>6.31</v>
      </c>
      <c r="F123" s="147">
        <v>42.72</v>
      </c>
      <c r="G123" s="147">
        <v>48.54</v>
      </c>
      <c r="H123" s="147">
        <v>2.4300000000000002</v>
      </c>
      <c r="I123" s="46">
        <f t="shared" si="13"/>
        <v>3.4708999999999999</v>
      </c>
      <c r="J123" s="21"/>
      <c r="K123" s="99">
        <f t="shared" si="10"/>
        <v>206</v>
      </c>
      <c r="L123" s="100">
        <f t="shared" si="11"/>
        <v>104.9982</v>
      </c>
      <c r="M123" s="101">
        <f t="shared" si="8"/>
        <v>50.97</v>
      </c>
      <c r="N123" s="100">
        <f t="shared" si="16"/>
        <v>12.9986</v>
      </c>
      <c r="O123" s="102">
        <f t="shared" si="9"/>
        <v>6.31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48">
        <v>80</v>
      </c>
      <c r="E124" s="144">
        <v>7.5</v>
      </c>
      <c r="F124" s="144">
        <v>55</v>
      </c>
      <c r="G124" s="144">
        <v>37.5</v>
      </c>
      <c r="H124" s="86"/>
      <c r="I124" s="45">
        <f t="shared" si="13"/>
        <v>3.3</v>
      </c>
      <c r="J124" s="21"/>
      <c r="K124" s="108">
        <f t="shared" si="10"/>
        <v>80</v>
      </c>
      <c r="L124" s="109">
        <f t="shared" si="11"/>
        <v>30</v>
      </c>
      <c r="M124" s="110">
        <f t="shared" si="8"/>
        <v>37.5</v>
      </c>
      <c r="N124" s="109">
        <f t="shared" si="16"/>
        <v>6</v>
      </c>
      <c r="O124" s="111">
        <f t="shared" si="9"/>
        <v>7.5</v>
      </c>
    </row>
    <row r="125" spans="1:15" ht="15" customHeight="1" x14ac:dyDescent="0.25">
      <c r="A125" s="6"/>
      <c r="B125" s="6"/>
      <c r="C125" s="6"/>
      <c r="D125" s="425" t="s">
        <v>98</v>
      </c>
      <c r="E125" s="425"/>
      <c r="F125" s="425"/>
      <c r="G125" s="425"/>
      <c r="H125" s="425"/>
      <c r="I125" s="57">
        <f>AVERAGE(I7,I9:I16,I18:I29,I31:I47,I49:I67,I69:I82,I84:I114,I116:I124)</f>
        <v>3.3796595154929068</v>
      </c>
      <c r="J125" s="4"/>
      <c r="M125" s="112"/>
      <c r="N125" s="112"/>
      <c r="O125" s="112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65" priority="426" stopIfTrue="1">
      <formula>LEN(TRIM(I6))=0</formula>
    </cfRule>
    <cfRule type="cellIs" dxfId="164" priority="427" stopIfTrue="1" operator="lessThan">
      <formula>3.5</formula>
    </cfRule>
    <cfRule type="cellIs" dxfId="163" priority="428" stopIfTrue="1" operator="between">
      <formula>3.504</formula>
      <formula>3.5</formula>
    </cfRule>
    <cfRule type="cellIs" dxfId="162" priority="429" stopIfTrue="1" operator="between">
      <formula>4.5</formula>
      <formula>3.5</formula>
    </cfRule>
    <cfRule type="cellIs" dxfId="161" priority="439" stopIfTrue="1" operator="greaterThanOrEqual">
      <formula>4.5</formula>
    </cfRule>
  </conditionalFormatting>
  <conditionalFormatting sqref="N7:O124">
    <cfRule type="cellIs" dxfId="160" priority="1" operator="between">
      <formula>9.99</formula>
      <formula>10</formula>
    </cfRule>
    <cfRule type="containsBlanks" dxfId="159" priority="2">
      <formula>LEN(TRIM(N7))=0</formula>
    </cfRule>
    <cfRule type="cellIs" dxfId="158" priority="13" operator="equal">
      <formula>0</formula>
    </cfRule>
    <cfRule type="cellIs" dxfId="157" priority="15" operator="between">
      <formula>0.1</formula>
      <formula>9.99</formula>
    </cfRule>
    <cfRule type="cellIs" dxfId="156" priority="16" operator="greaterThanOrEqual">
      <formula>10</formula>
    </cfRule>
  </conditionalFormatting>
  <conditionalFormatting sqref="M7:M124">
    <cfRule type="containsBlanks" dxfId="155" priority="9">
      <formula>LEN(TRIM(M7))=0</formula>
    </cfRule>
    <cfRule type="cellIs" dxfId="154" priority="435" operator="lessThan">
      <formula>50</formula>
    </cfRule>
    <cfRule type="cellIs" dxfId="153" priority="436" operator="between">
      <formula>50</formula>
      <formula>50.004</formula>
    </cfRule>
    <cfRule type="cellIs" dxfId="152" priority="437" operator="between">
      <formula>50</formula>
      <formula>90</formula>
    </cfRule>
    <cfRule type="cellIs" dxfId="151" priority="438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5" ht="18" customHeight="1" x14ac:dyDescent="0.25">
      <c r="K1" s="114"/>
      <c r="L1" s="354" t="s">
        <v>133</v>
      </c>
    </row>
    <row r="2" spans="1:15" ht="18" customHeight="1" x14ac:dyDescent="0.25">
      <c r="A2" s="4"/>
      <c r="B2" s="4"/>
      <c r="C2" s="426" t="s">
        <v>130</v>
      </c>
      <c r="D2" s="426"/>
      <c r="E2" s="67"/>
      <c r="F2" s="67"/>
      <c r="G2" s="67"/>
      <c r="H2" s="67"/>
      <c r="I2" s="26">
        <v>2022</v>
      </c>
      <c r="J2" s="4"/>
      <c r="K2" s="27"/>
      <c r="L2" s="354" t="s">
        <v>135</v>
      </c>
    </row>
    <row r="3" spans="1:15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65"/>
      <c r="L3" s="354" t="s">
        <v>134</v>
      </c>
    </row>
    <row r="4" spans="1:15" ht="18" customHeight="1" thickBot="1" x14ac:dyDescent="0.3">
      <c r="A4" s="419" t="s">
        <v>0</v>
      </c>
      <c r="B4" s="421" t="s">
        <v>1</v>
      </c>
      <c r="C4" s="421" t="s">
        <v>2</v>
      </c>
      <c r="D4" s="427" t="s">
        <v>3</v>
      </c>
      <c r="E4" s="429" t="s">
        <v>132</v>
      </c>
      <c r="F4" s="430"/>
      <c r="G4" s="430"/>
      <c r="H4" s="431"/>
      <c r="I4" s="423" t="s">
        <v>99</v>
      </c>
      <c r="J4" s="4"/>
      <c r="K4" s="18"/>
      <c r="L4" s="354" t="s">
        <v>136</v>
      </c>
    </row>
    <row r="5" spans="1:15" ht="30" customHeight="1" thickBot="1" x14ac:dyDescent="0.3">
      <c r="A5" s="420"/>
      <c r="B5" s="422"/>
      <c r="C5" s="422"/>
      <c r="D5" s="428"/>
      <c r="E5" s="3">
        <v>2</v>
      </c>
      <c r="F5" s="3">
        <v>3</v>
      </c>
      <c r="G5" s="3">
        <v>4</v>
      </c>
      <c r="H5" s="3">
        <v>5</v>
      </c>
      <c r="I5" s="424"/>
      <c r="J5" s="4"/>
      <c r="K5" s="88" t="s">
        <v>125</v>
      </c>
      <c r="L5" s="89" t="s">
        <v>126</v>
      </c>
      <c r="M5" s="89" t="s">
        <v>127</v>
      </c>
      <c r="N5" s="89" t="s">
        <v>128</v>
      </c>
      <c r="O5" s="90" t="s">
        <v>129</v>
      </c>
    </row>
    <row r="6" spans="1:15" ht="15" customHeight="1" thickBot="1" x14ac:dyDescent="0.3">
      <c r="A6" s="29"/>
      <c r="B6" s="30"/>
      <c r="C6" s="30" t="s">
        <v>100</v>
      </c>
      <c r="D6" s="31">
        <f>D7+D16+D29+D47+D67+D82+D113</f>
        <v>9915</v>
      </c>
      <c r="E6" s="242">
        <f>AVERAGE(E8:E15,E17:E28,E30:E46,E48:E66,E68:E81,E83:E112,E114:E122)</f>
        <v>3.0139868491642976</v>
      </c>
      <c r="F6" s="348">
        <f>AVERAGE(F8:F15,F17:F28,F30:F46,F48:F66,F68:F81,F83:F112,F114:F122)</f>
        <v>41.481284448602317</v>
      </c>
      <c r="G6" s="349">
        <f>AVERAGE(G8:G15,G17:G28,G30:G46,G48:G66,G68:G81,G83:G112,G114:G122)</f>
        <v>50.445503314729969</v>
      </c>
      <c r="H6" s="350">
        <f>AVERAGE(H8:H15,H17:H28,H30:H46,H48:H66,H68:H81,H83:H112,H114:H122)</f>
        <v>5.0592253875034174</v>
      </c>
      <c r="I6" s="115">
        <v>3.61</v>
      </c>
      <c r="J6" s="21"/>
      <c r="K6" s="388">
        <f>D6</f>
        <v>9915</v>
      </c>
      <c r="L6" s="389">
        <f>L7+L16+L29+L47+L67+L82+L113</f>
        <v>5741</v>
      </c>
      <c r="M6" s="348">
        <f t="shared" ref="M6:M68" si="0">G6+H6</f>
        <v>55.504728702233386</v>
      </c>
      <c r="N6" s="389">
        <f>N7+N16+N29+N47+N67+N82+N113</f>
        <v>253</v>
      </c>
      <c r="O6" s="395">
        <f t="shared" ref="O6:O68" si="1">E6</f>
        <v>3.0139868491642976</v>
      </c>
    </row>
    <row r="7" spans="1:15" ht="15" customHeight="1" thickBot="1" x14ac:dyDescent="0.3">
      <c r="A7" s="32"/>
      <c r="B7" s="25"/>
      <c r="C7" s="33" t="s">
        <v>101</v>
      </c>
      <c r="D7" s="34">
        <f>SUM(D8:D15)</f>
        <v>726</v>
      </c>
      <c r="E7" s="172">
        <f t="shared" ref="E7:H7" si="2">AVERAGE(E8:E15)</f>
        <v>3.2647489941596772</v>
      </c>
      <c r="F7" s="82">
        <f t="shared" si="2"/>
        <v>36.78266589125662</v>
      </c>
      <c r="G7" s="251">
        <f t="shared" si="2"/>
        <v>53.487944662278906</v>
      </c>
      <c r="H7" s="82">
        <f t="shared" si="2"/>
        <v>6.4646404523047902</v>
      </c>
      <c r="I7" s="41">
        <f>AVERAGE(I8:I15)</f>
        <v>3.631524765727288</v>
      </c>
      <c r="J7" s="21"/>
      <c r="K7" s="400">
        <f t="shared" ref="K7:K69" si="3">D7</f>
        <v>726</v>
      </c>
      <c r="L7" s="401">
        <f>SUM(L8:L15)</f>
        <v>446</v>
      </c>
      <c r="M7" s="408">
        <f t="shared" si="0"/>
        <v>59.952585114583698</v>
      </c>
      <c r="N7" s="401">
        <f>SUM(N8:N15)</f>
        <v>21</v>
      </c>
      <c r="O7" s="407">
        <f t="shared" si="1"/>
        <v>3.2647489941596772</v>
      </c>
    </row>
    <row r="8" spans="1:15" s="1" customFormat="1" ht="15" customHeight="1" x14ac:dyDescent="0.25">
      <c r="A8" s="11">
        <v>1</v>
      </c>
      <c r="B8" s="48">
        <v>10002</v>
      </c>
      <c r="C8" s="19" t="s">
        <v>5</v>
      </c>
      <c r="D8" s="246">
        <v>107</v>
      </c>
      <c r="E8" s="250">
        <v>3.7383177570093458</v>
      </c>
      <c r="F8" s="156">
        <v>40.186915887850468</v>
      </c>
      <c r="G8" s="250">
        <v>49.532710280373834</v>
      </c>
      <c r="H8" s="156">
        <v>6.5420560747663554</v>
      </c>
      <c r="I8" s="43">
        <f>(E8*2+F8*3+G8*4+H8*5)/100</f>
        <v>3.5887850467289719</v>
      </c>
      <c r="J8" s="21"/>
      <c r="K8" s="99">
        <f t="shared" si="3"/>
        <v>107</v>
      </c>
      <c r="L8" s="100">
        <f t="shared" ref="L8:L69" si="4">M8*K8/100</f>
        <v>60.000000000000007</v>
      </c>
      <c r="M8" s="101">
        <f t="shared" si="0"/>
        <v>56.074766355140191</v>
      </c>
      <c r="N8" s="100">
        <f t="shared" ref="N8:N69" si="5">O8*K8/100</f>
        <v>4</v>
      </c>
      <c r="O8" s="102">
        <f t="shared" si="1"/>
        <v>3.7383177570093458</v>
      </c>
    </row>
    <row r="9" spans="1:15" s="1" customFormat="1" ht="15" customHeight="1" x14ac:dyDescent="0.25">
      <c r="A9" s="11">
        <v>2</v>
      </c>
      <c r="B9" s="48">
        <v>10090</v>
      </c>
      <c r="C9" s="19" t="s">
        <v>7</v>
      </c>
      <c r="D9" s="246">
        <v>148</v>
      </c>
      <c r="E9" s="253">
        <v>2.0270270270270272</v>
      </c>
      <c r="F9" s="253">
        <v>31.081081081081081</v>
      </c>
      <c r="G9" s="253">
        <v>58.783783783783782</v>
      </c>
      <c r="H9" s="253">
        <v>8.1081081081081088</v>
      </c>
      <c r="I9" s="43">
        <f t="shared" ref="I9:I72" si="6">(E9*2+F9*3+G9*4+H9*5)/100</f>
        <v>3.7297297297297289</v>
      </c>
      <c r="J9" s="21"/>
      <c r="K9" s="99">
        <f t="shared" si="3"/>
        <v>148</v>
      </c>
      <c r="L9" s="100">
        <f t="shared" si="4"/>
        <v>99</v>
      </c>
      <c r="M9" s="101">
        <f t="shared" si="0"/>
        <v>66.891891891891888</v>
      </c>
      <c r="N9" s="100">
        <f t="shared" si="5"/>
        <v>3</v>
      </c>
      <c r="O9" s="102">
        <f t="shared" si="1"/>
        <v>2.0270270270270272</v>
      </c>
    </row>
    <row r="10" spans="1:15" s="1" customFormat="1" ht="15" customHeight="1" x14ac:dyDescent="0.25">
      <c r="A10" s="11">
        <v>3</v>
      </c>
      <c r="B10" s="50">
        <v>10004</v>
      </c>
      <c r="C10" s="22" t="s">
        <v>6</v>
      </c>
      <c r="D10" s="257">
        <v>121</v>
      </c>
      <c r="E10" s="253">
        <v>0</v>
      </c>
      <c r="F10" s="253">
        <v>28.925619834710744</v>
      </c>
      <c r="G10" s="253">
        <v>60.330578512396691</v>
      </c>
      <c r="H10" s="253">
        <v>10.743801652892563</v>
      </c>
      <c r="I10" s="46">
        <f t="shared" si="6"/>
        <v>3.8181818181818175</v>
      </c>
      <c r="J10" s="21"/>
      <c r="K10" s="99">
        <f t="shared" si="3"/>
        <v>121</v>
      </c>
      <c r="L10" s="100">
        <f t="shared" si="4"/>
        <v>86</v>
      </c>
      <c r="M10" s="101">
        <f t="shared" si="0"/>
        <v>71.074380165289256</v>
      </c>
      <c r="N10" s="100">
        <f t="shared" si="5"/>
        <v>0</v>
      </c>
      <c r="O10" s="102">
        <f t="shared" si="1"/>
        <v>0</v>
      </c>
    </row>
    <row r="11" spans="1:15" s="1" customFormat="1" ht="14.25" customHeight="1" x14ac:dyDescent="0.25">
      <c r="A11" s="11">
        <v>4</v>
      </c>
      <c r="B11" s="48">
        <v>10001</v>
      </c>
      <c r="C11" s="19" t="s">
        <v>4</v>
      </c>
      <c r="D11" s="246">
        <v>62</v>
      </c>
      <c r="E11" s="253">
        <v>1.6129032258064515</v>
      </c>
      <c r="F11" s="253">
        <v>33.87096774193548</v>
      </c>
      <c r="G11" s="253">
        <v>56.451612903225808</v>
      </c>
      <c r="H11" s="253">
        <v>8.064516129032258</v>
      </c>
      <c r="I11" s="43">
        <f t="shared" si="6"/>
        <v>3.7096774193548385</v>
      </c>
      <c r="J11" s="21"/>
      <c r="K11" s="99">
        <f t="shared" si="3"/>
        <v>62</v>
      </c>
      <c r="L11" s="100">
        <f t="shared" si="4"/>
        <v>40</v>
      </c>
      <c r="M11" s="101">
        <f t="shared" si="0"/>
        <v>64.516129032258064</v>
      </c>
      <c r="N11" s="100">
        <f t="shared" si="5"/>
        <v>1</v>
      </c>
      <c r="O11" s="102">
        <f t="shared" si="1"/>
        <v>1.6129032258064515</v>
      </c>
    </row>
    <row r="12" spans="1:15" s="1" customFormat="1" ht="15" customHeight="1" x14ac:dyDescent="0.25">
      <c r="A12" s="11">
        <v>5</v>
      </c>
      <c r="B12" s="48">
        <v>10120</v>
      </c>
      <c r="C12" s="19" t="s">
        <v>8</v>
      </c>
      <c r="D12" s="246">
        <v>51</v>
      </c>
      <c r="E12" s="253">
        <v>5.882352941176471</v>
      </c>
      <c r="F12" s="253">
        <v>47.058823529411768</v>
      </c>
      <c r="G12" s="253">
        <v>47.058823529411768</v>
      </c>
      <c r="H12" s="253">
        <v>0</v>
      </c>
      <c r="I12" s="43">
        <f t="shared" si="6"/>
        <v>3.4117647058823533</v>
      </c>
      <c r="J12" s="21"/>
      <c r="K12" s="99">
        <f t="shared" si="3"/>
        <v>51</v>
      </c>
      <c r="L12" s="100">
        <f t="shared" si="4"/>
        <v>24</v>
      </c>
      <c r="M12" s="101">
        <f t="shared" si="0"/>
        <v>47.058823529411768</v>
      </c>
      <c r="N12" s="100">
        <f t="shared" si="5"/>
        <v>3</v>
      </c>
      <c r="O12" s="102">
        <f t="shared" si="1"/>
        <v>5.882352941176471</v>
      </c>
    </row>
    <row r="13" spans="1:15" s="1" customFormat="1" ht="15" customHeight="1" x14ac:dyDescent="0.25">
      <c r="A13" s="11">
        <v>6</v>
      </c>
      <c r="B13" s="48">
        <v>10190</v>
      </c>
      <c r="C13" s="19" t="s">
        <v>9</v>
      </c>
      <c r="D13" s="246">
        <v>101</v>
      </c>
      <c r="E13" s="253">
        <v>1.9801980198019802</v>
      </c>
      <c r="F13" s="253">
        <v>40.594059405940591</v>
      </c>
      <c r="G13" s="253">
        <v>53.465346534653463</v>
      </c>
      <c r="H13" s="253">
        <v>3.9603960396039604</v>
      </c>
      <c r="I13" s="43">
        <f t="shared" si="6"/>
        <v>3.5940594059405941</v>
      </c>
      <c r="J13" s="21"/>
      <c r="K13" s="99">
        <f t="shared" si="3"/>
        <v>101</v>
      </c>
      <c r="L13" s="100">
        <f t="shared" si="4"/>
        <v>58</v>
      </c>
      <c r="M13" s="101">
        <f t="shared" si="0"/>
        <v>57.425742574257427</v>
      </c>
      <c r="N13" s="100">
        <f t="shared" si="5"/>
        <v>2</v>
      </c>
      <c r="O13" s="102">
        <f t="shared" si="1"/>
        <v>1.9801980198019802</v>
      </c>
    </row>
    <row r="14" spans="1:15" s="1" customFormat="1" ht="15" customHeight="1" x14ac:dyDescent="0.25">
      <c r="A14" s="11">
        <v>7</v>
      </c>
      <c r="B14" s="48">
        <v>10320</v>
      </c>
      <c r="C14" s="19" t="s">
        <v>10</v>
      </c>
      <c r="D14" s="246">
        <v>60</v>
      </c>
      <c r="E14" s="253">
        <v>1.6666666666666667</v>
      </c>
      <c r="F14" s="253">
        <v>38.333333333333336</v>
      </c>
      <c r="G14" s="253">
        <v>48.333333333333336</v>
      </c>
      <c r="H14" s="253">
        <v>11.666666666666666</v>
      </c>
      <c r="I14" s="43">
        <f t="shared" si="6"/>
        <v>3.7</v>
      </c>
      <c r="J14" s="21"/>
      <c r="K14" s="99">
        <f t="shared" si="3"/>
        <v>60</v>
      </c>
      <c r="L14" s="100">
        <f t="shared" si="4"/>
        <v>36</v>
      </c>
      <c r="M14" s="101">
        <f t="shared" si="0"/>
        <v>60</v>
      </c>
      <c r="N14" s="100">
        <f t="shared" si="5"/>
        <v>1</v>
      </c>
      <c r="O14" s="102">
        <f t="shared" si="1"/>
        <v>1.6666666666666667</v>
      </c>
    </row>
    <row r="15" spans="1:15" s="1" customFormat="1" ht="15" customHeight="1" thickBot="1" x14ac:dyDescent="0.3">
      <c r="A15" s="12">
        <v>8</v>
      </c>
      <c r="B15" s="52">
        <v>10860</v>
      </c>
      <c r="C15" s="20" t="s">
        <v>112</v>
      </c>
      <c r="D15" s="257">
        <v>76</v>
      </c>
      <c r="E15" s="250">
        <v>9.2105263157894743</v>
      </c>
      <c r="F15" s="157">
        <v>34.210526315789473</v>
      </c>
      <c r="G15" s="250">
        <v>53.94736842105263</v>
      </c>
      <c r="H15" s="157">
        <v>2.6315789473684212</v>
      </c>
      <c r="I15" s="45">
        <f t="shared" si="6"/>
        <v>3.4999999999999996</v>
      </c>
      <c r="J15" s="21"/>
      <c r="K15" s="103">
        <f t="shared" si="3"/>
        <v>76</v>
      </c>
      <c r="L15" s="104">
        <f t="shared" si="4"/>
        <v>43</v>
      </c>
      <c r="M15" s="105">
        <f t="shared" si="0"/>
        <v>56.578947368421055</v>
      </c>
      <c r="N15" s="104">
        <f t="shared" si="5"/>
        <v>7</v>
      </c>
      <c r="O15" s="106">
        <f t="shared" si="1"/>
        <v>9.2105263157894743</v>
      </c>
    </row>
    <row r="16" spans="1:15" s="1" customFormat="1" ht="15" customHeight="1" thickBot="1" x14ac:dyDescent="0.3">
      <c r="A16" s="35"/>
      <c r="B16" s="51"/>
      <c r="C16" s="37" t="s">
        <v>102</v>
      </c>
      <c r="D16" s="36">
        <f>SUM(D17:D28)</f>
        <v>989</v>
      </c>
      <c r="E16" s="38">
        <f t="shared" ref="E16:H16" si="7">AVERAGE(E17:E28)</f>
        <v>1.121230292883437</v>
      </c>
      <c r="F16" s="38">
        <f t="shared" si="7"/>
        <v>44.503044989253546</v>
      </c>
      <c r="G16" s="38">
        <f t="shared" si="7"/>
        <v>50.658851284158168</v>
      </c>
      <c r="H16" s="38">
        <f t="shared" si="7"/>
        <v>3.7168734337048517</v>
      </c>
      <c r="I16" s="39">
        <f>AVERAGE(I17:I28)</f>
        <v>3.5697136785868437</v>
      </c>
      <c r="J16" s="21"/>
      <c r="K16" s="400">
        <f t="shared" si="3"/>
        <v>989</v>
      </c>
      <c r="L16" s="401">
        <f>SUM(L17:L28)</f>
        <v>579</v>
      </c>
      <c r="M16" s="408">
        <f t="shared" si="0"/>
        <v>54.375724717863022</v>
      </c>
      <c r="N16" s="401">
        <f>SUM(N17:N28)</f>
        <v>8</v>
      </c>
      <c r="O16" s="407">
        <f t="shared" si="1"/>
        <v>1.121230292883437</v>
      </c>
    </row>
    <row r="17" spans="1:15" s="1" customFormat="1" ht="15" customHeight="1" x14ac:dyDescent="0.25">
      <c r="A17" s="16">
        <v>1</v>
      </c>
      <c r="B17" s="53">
        <v>20040</v>
      </c>
      <c r="C17" s="14" t="s">
        <v>11</v>
      </c>
      <c r="D17" s="258">
        <v>96</v>
      </c>
      <c r="E17" s="256">
        <v>0</v>
      </c>
      <c r="F17" s="256">
        <v>31.25</v>
      </c>
      <c r="G17" s="256">
        <v>64.583333333333329</v>
      </c>
      <c r="H17" s="256">
        <v>4.166666666666667</v>
      </c>
      <c r="I17" s="44">
        <f t="shared" si="6"/>
        <v>3.7291666666666661</v>
      </c>
      <c r="J17" s="21"/>
      <c r="K17" s="95">
        <f t="shared" si="3"/>
        <v>96</v>
      </c>
      <c r="L17" s="96">
        <f t="shared" si="4"/>
        <v>66</v>
      </c>
      <c r="M17" s="97">
        <f t="shared" si="0"/>
        <v>68.75</v>
      </c>
      <c r="N17" s="96">
        <f t="shared" si="5"/>
        <v>0</v>
      </c>
      <c r="O17" s="98">
        <f t="shared" si="1"/>
        <v>0</v>
      </c>
    </row>
    <row r="18" spans="1:15" s="1" customFormat="1" ht="15" customHeight="1" x14ac:dyDescent="0.25">
      <c r="A18" s="16">
        <v>2</v>
      </c>
      <c r="B18" s="48">
        <v>20061</v>
      </c>
      <c r="C18" s="19" t="s">
        <v>13</v>
      </c>
      <c r="D18" s="246">
        <v>47</v>
      </c>
      <c r="E18" s="253">
        <v>0</v>
      </c>
      <c r="F18" s="253">
        <v>38.297872340425535</v>
      </c>
      <c r="G18" s="253">
        <v>55.319148936170215</v>
      </c>
      <c r="H18" s="253">
        <v>6.3829787234042552</v>
      </c>
      <c r="I18" s="43">
        <f t="shared" si="6"/>
        <v>3.6808510638297873</v>
      </c>
      <c r="J18" s="21"/>
      <c r="K18" s="99">
        <f t="shared" si="3"/>
        <v>47</v>
      </c>
      <c r="L18" s="100">
        <f t="shared" si="4"/>
        <v>29</v>
      </c>
      <c r="M18" s="101">
        <f t="shared" si="0"/>
        <v>61.702127659574472</v>
      </c>
      <c r="N18" s="100">
        <f t="shared" si="5"/>
        <v>0</v>
      </c>
      <c r="O18" s="102">
        <f t="shared" si="1"/>
        <v>0</v>
      </c>
    </row>
    <row r="19" spans="1:15" s="1" customFormat="1" ht="15" customHeight="1" x14ac:dyDescent="0.25">
      <c r="A19" s="16">
        <v>3</v>
      </c>
      <c r="B19" s="48">
        <v>21020</v>
      </c>
      <c r="C19" s="19" t="s">
        <v>21</v>
      </c>
      <c r="D19" s="246">
        <v>100</v>
      </c>
      <c r="E19" s="253">
        <v>1</v>
      </c>
      <c r="F19" s="253">
        <v>33</v>
      </c>
      <c r="G19" s="253">
        <v>61</v>
      </c>
      <c r="H19" s="253">
        <v>5</v>
      </c>
      <c r="I19" s="43">
        <f t="shared" si="6"/>
        <v>3.7</v>
      </c>
      <c r="J19" s="21"/>
      <c r="K19" s="99">
        <f t="shared" si="3"/>
        <v>100</v>
      </c>
      <c r="L19" s="100">
        <f t="shared" si="4"/>
        <v>66</v>
      </c>
      <c r="M19" s="101">
        <f t="shared" si="0"/>
        <v>66</v>
      </c>
      <c r="N19" s="100">
        <f t="shared" si="5"/>
        <v>1</v>
      </c>
      <c r="O19" s="102">
        <f t="shared" si="1"/>
        <v>1</v>
      </c>
    </row>
    <row r="20" spans="1:15" s="1" customFormat="1" ht="15" customHeight="1" x14ac:dyDescent="0.25">
      <c r="A20" s="11">
        <v>4</v>
      </c>
      <c r="B20" s="48">
        <v>20060</v>
      </c>
      <c r="C20" s="19" t="s">
        <v>12</v>
      </c>
      <c r="D20" s="246">
        <v>153</v>
      </c>
      <c r="E20" s="253">
        <v>0</v>
      </c>
      <c r="F20" s="253">
        <v>24.183006535947712</v>
      </c>
      <c r="G20" s="253">
        <v>64.052287581699346</v>
      </c>
      <c r="H20" s="253">
        <v>11.764705882352942</v>
      </c>
      <c r="I20" s="43">
        <f t="shared" si="6"/>
        <v>3.8758169934640523</v>
      </c>
      <c r="J20" s="21"/>
      <c r="K20" s="99">
        <f t="shared" si="3"/>
        <v>153</v>
      </c>
      <c r="L20" s="100">
        <f t="shared" si="4"/>
        <v>116</v>
      </c>
      <c r="M20" s="101">
        <f t="shared" si="0"/>
        <v>75.816993464052288</v>
      </c>
      <c r="N20" s="100">
        <f t="shared" si="5"/>
        <v>0</v>
      </c>
      <c r="O20" s="102">
        <f t="shared" si="1"/>
        <v>0</v>
      </c>
    </row>
    <row r="21" spans="1:15" s="1" customFormat="1" ht="15" customHeight="1" x14ac:dyDescent="0.25">
      <c r="A21" s="11">
        <v>5</v>
      </c>
      <c r="B21" s="48">
        <v>20400</v>
      </c>
      <c r="C21" s="19" t="s">
        <v>15</v>
      </c>
      <c r="D21" s="246">
        <v>127</v>
      </c>
      <c r="E21" s="253">
        <v>0</v>
      </c>
      <c r="F21" s="253">
        <v>29.921259842519685</v>
      </c>
      <c r="G21" s="253">
        <v>66.141732283464563</v>
      </c>
      <c r="H21" s="253">
        <v>3.9370078740157481</v>
      </c>
      <c r="I21" s="43">
        <f t="shared" si="6"/>
        <v>3.7401574803149606</v>
      </c>
      <c r="J21" s="21"/>
      <c r="K21" s="99">
        <f t="shared" si="3"/>
        <v>127</v>
      </c>
      <c r="L21" s="100">
        <f t="shared" si="4"/>
        <v>89</v>
      </c>
      <c r="M21" s="101">
        <f t="shared" si="0"/>
        <v>70.078740157480311</v>
      </c>
      <c r="N21" s="100">
        <f t="shared" si="5"/>
        <v>0</v>
      </c>
      <c r="O21" s="102">
        <f t="shared" si="1"/>
        <v>0</v>
      </c>
    </row>
    <row r="22" spans="1:15" s="1" customFormat="1" ht="15" customHeight="1" x14ac:dyDescent="0.25">
      <c r="A22" s="11">
        <v>6</v>
      </c>
      <c r="B22" s="48">
        <v>20080</v>
      </c>
      <c r="C22" s="19" t="s">
        <v>14</v>
      </c>
      <c r="D22" s="246">
        <v>72</v>
      </c>
      <c r="E22" s="253">
        <v>1.3888888888888888</v>
      </c>
      <c r="F22" s="253">
        <v>43.055555555555557</v>
      </c>
      <c r="G22" s="253">
        <v>54.166666666666664</v>
      </c>
      <c r="H22" s="253">
        <v>1.3888888888888888</v>
      </c>
      <c r="I22" s="43">
        <f t="shared" si="6"/>
        <v>3.5555555555555554</v>
      </c>
      <c r="J22" s="21"/>
      <c r="K22" s="99">
        <f t="shared" si="3"/>
        <v>72</v>
      </c>
      <c r="L22" s="100">
        <f t="shared" si="4"/>
        <v>39.999999999999993</v>
      </c>
      <c r="M22" s="101">
        <f t="shared" si="0"/>
        <v>55.55555555555555</v>
      </c>
      <c r="N22" s="100">
        <f t="shared" si="5"/>
        <v>1</v>
      </c>
      <c r="O22" s="102">
        <f t="shared" si="1"/>
        <v>1.3888888888888888</v>
      </c>
    </row>
    <row r="23" spans="1:15" s="1" customFormat="1" ht="15" customHeight="1" x14ac:dyDescent="0.25">
      <c r="A23" s="11">
        <v>7</v>
      </c>
      <c r="B23" s="48">
        <v>20460</v>
      </c>
      <c r="C23" s="19" t="s">
        <v>16</v>
      </c>
      <c r="D23" s="246">
        <v>78</v>
      </c>
      <c r="E23" s="253">
        <v>0</v>
      </c>
      <c r="F23" s="253">
        <v>42.307692307692307</v>
      </c>
      <c r="G23" s="253">
        <v>57.692307692307693</v>
      </c>
      <c r="H23" s="253">
        <v>0</v>
      </c>
      <c r="I23" s="43">
        <f t="shared" si="6"/>
        <v>3.5769230769230766</v>
      </c>
      <c r="J23" s="21"/>
      <c r="K23" s="99">
        <f t="shared" si="3"/>
        <v>78</v>
      </c>
      <c r="L23" s="100">
        <f t="shared" si="4"/>
        <v>45</v>
      </c>
      <c r="M23" s="101">
        <f t="shared" si="0"/>
        <v>57.692307692307693</v>
      </c>
      <c r="N23" s="100">
        <f t="shared" si="5"/>
        <v>0</v>
      </c>
      <c r="O23" s="102">
        <f t="shared" si="1"/>
        <v>0</v>
      </c>
    </row>
    <row r="24" spans="1:15" s="1" customFormat="1" ht="15" customHeight="1" x14ac:dyDescent="0.25">
      <c r="A24" s="11">
        <v>8</v>
      </c>
      <c r="B24" s="48">
        <v>20550</v>
      </c>
      <c r="C24" s="19" t="s">
        <v>17</v>
      </c>
      <c r="D24" s="246">
        <v>42</v>
      </c>
      <c r="E24" s="253">
        <v>2.3809523809523809</v>
      </c>
      <c r="F24" s="253">
        <v>61.904761904761905</v>
      </c>
      <c r="G24" s="253">
        <v>35.714285714285715</v>
      </c>
      <c r="H24" s="253">
        <v>0</v>
      </c>
      <c r="I24" s="43">
        <f t="shared" si="6"/>
        <v>3.3333333333333339</v>
      </c>
      <c r="J24" s="21"/>
      <c r="K24" s="99">
        <f t="shared" si="3"/>
        <v>42</v>
      </c>
      <c r="L24" s="100">
        <f t="shared" si="4"/>
        <v>15</v>
      </c>
      <c r="M24" s="101">
        <f t="shared" si="0"/>
        <v>35.714285714285715</v>
      </c>
      <c r="N24" s="100">
        <f t="shared" si="5"/>
        <v>1</v>
      </c>
      <c r="O24" s="102">
        <f t="shared" si="1"/>
        <v>2.3809523809523809</v>
      </c>
    </row>
    <row r="25" spans="1:15" s="1" customFormat="1" ht="15" customHeight="1" x14ac:dyDescent="0.25">
      <c r="A25" s="11">
        <v>9</v>
      </c>
      <c r="B25" s="48">
        <v>20630</v>
      </c>
      <c r="C25" s="19" t="s">
        <v>18</v>
      </c>
      <c r="D25" s="246">
        <v>58</v>
      </c>
      <c r="E25" s="254">
        <v>1.7241379310344827</v>
      </c>
      <c r="F25" s="254">
        <v>55.172413793103445</v>
      </c>
      <c r="G25" s="254">
        <v>41.379310344827587</v>
      </c>
      <c r="H25" s="254">
        <v>1.7241379310344827</v>
      </c>
      <c r="I25" s="43">
        <f t="shared" si="6"/>
        <v>3.431034482758621</v>
      </c>
      <c r="J25" s="21"/>
      <c r="K25" s="99">
        <f t="shared" si="3"/>
        <v>58</v>
      </c>
      <c r="L25" s="100">
        <f t="shared" si="4"/>
        <v>25</v>
      </c>
      <c r="M25" s="101">
        <f t="shared" si="0"/>
        <v>43.103448275862071</v>
      </c>
      <c r="N25" s="100">
        <f t="shared" si="5"/>
        <v>1</v>
      </c>
      <c r="O25" s="102">
        <f t="shared" si="1"/>
        <v>1.7241379310344827</v>
      </c>
    </row>
    <row r="26" spans="1:15" s="1" customFormat="1" ht="15" customHeight="1" x14ac:dyDescent="0.25">
      <c r="A26" s="11">
        <v>10</v>
      </c>
      <c r="B26" s="48">
        <v>20810</v>
      </c>
      <c r="C26" s="19" t="s">
        <v>19</v>
      </c>
      <c r="D26" s="246">
        <v>51</v>
      </c>
      <c r="E26" s="253">
        <v>1.9607843137254901</v>
      </c>
      <c r="F26" s="253">
        <v>64.705882352941174</v>
      </c>
      <c r="G26" s="253">
        <v>33.333333333333336</v>
      </c>
      <c r="H26" s="253">
        <v>0</v>
      </c>
      <c r="I26" s="43">
        <f t="shared" si="6"/>
        <v>3.3137254901960786</v>
      </c>
      <c r="J26" s="21"/>
      <c r="K26" s="99">
        <f t="shared" si="3"/>
        <v>51</v>
      </c>
      <c r="L26" s="100">
        <f t="shared" si="4"/>
        <v>17.000000000000004</v>
      </c>
      <c r="M26" s="101">
        <f t="shared" si="0"/>
        <v>33.333333333333336</v>
      </c>
      <c r="N26" s="100">
        <f t="shared" si="5"/>
        <v>1</v>
      </c>
      <c r="O26" s="102">
        <f t="shared" si="1"/>
        <v>1.9607843137254901</v>
      </c>
    </row>
    <row r="27" spans="1:15" s="1" customFormat="1" ht="15" customHeight="1" x14ac:dyDescent="0.25">
      <c r="A27" s="11">
        <v>11</v>
      </c>
      <c r="B27" s="48">
        <v>20900</v>
      </c>
      <c r="C27" s="19" t="s">
        <v>20</v>
      </c>
      <c r="D27" s="246">
        <v>105</v>
      </c>
      <c r="E27" s="253">
        <v>0</v>
      </c>
      <c r="F27" s="253">
        <v>55.238095238095241</v>
      </c>
      <c r="G27" s="253">
        <v>42.857142857142854</v>
      </c>
      <c r="H27" s="253">
        <v>1.9047619047619047</v>
      </c>
      <c r="I27" s="43">
        <f t="shared" si="6"/>
        <v>3.4666666666666663</v>
      </c>
      <c r="J27" s="21"/>
      <c r="K27" s="99">
        <f t="shared" si="3"/>
        <v>105</v>
      </c>
      <c r="L27" s="100">
        <f t="shared" si="4"/>
        <v>47</v>
      </c>
      <c r="M27" s="101">
        <f t="shared" si="0"/>
        <v>44.761904761904759</v>
      </c>
      <c r="N27" s="100">
        <f t="shared" si="5"/>
        <v>0</v>
      </c>
      <c r="O27" s="102">
        <f t="shared" si="1"/>
        <v>0</v>
      </c>
    </row>
    <row r="28" spans="1:15" s="1" customFormat="1" ht="15" customHeight="1" thickBot="1" x14ac:dyDescent="0.3">
      <c r="A28" s="15">
        <v>12</v>
      </c>
      <c r="B28" s="50">
        <v>21350</v>
      </c>
      <c r="C28" s="22" t="s">
        <v>22</v>
      </c>
      <c r="D28" s="257">
        <v>60</v>
      </c>
      <c r="E28" s="255">
        <v>5</v>
      </c>
      <c r="F28" s="255">
        <v>55</v>
      </c>
      <c r="G28" s="255">
        <v>31.666666666666668</v>
      </c>
      <c r="H28" s="255">
        <v>8.3333333333333339</v>
      </c>
      <c r="I28" s="46">
        <f t="shared" si="6"/>
        <v>3.4333333333333336</v>
      </c>
      <c r="J28" s="21"/>
      <c r="K28" s="103">
        <f t="shared" si="3"/>
        <v>60</v>
      </c>
      <c r="L28" s="104">
        <f t="shared" si="4"/>
        <v>24</v>
      </c>
      <c r="M28" s="105">
        <f t="shared" si="0"/>
        <v>40</v>
      </c>
      <c r="N28" s="104">
        <f t="shared" si="5"/>
        <v>3</v>
      </c>
      <c r="O28" s="106">
        <f t="shared" si="1"/>
        <v>5</v>
      </c>
    </row>
    <row r="29" spans="1:15" s="1" customFormat="1" ht="15" customHeight="1" thickBot="1" x14ac:dyDescent="0.3">
      <c r="A29" s="35"/>
      <c r="B29" s="51"/>
      <c r="C29" s="37" t="s">
        <v>103</v>
      </c>
      <c r="D29" s="36">
        <f>SUM(D30:D46)</f>
        <v>1348</v>
      </c>
      <c r="E29" s="38">
        <f t="shared" ref="E29:H29" si="8">AVERAGE(E30:E46)</f>
        <v>5.2331354178144869</v>
      </c>
      <c r="F29" s="38">
        <f t="shared" si="8"/>
        <v>46.180457210590035</v>
      </c>
      <c r="G29" s="38">
        <f t="shared" si="8"/>
        <v>44.796590361985643</v>
      </c>
      <c r="H29" s="38">
        <f t="shared" si="8"/>
        <v>3.7898170096098225</v>
      </c>
      <c r="I29" s="39">
        <f>AVERAGE(I30:I46)</f>
        <v>3.4714308896339086</v>
      </c>
      <c r="J29" s="21"/>
      <c r="K29" s="400">
        <f t="shared" si="3"/>
        <v>1348</v>
      </c>
      <c r="L29" s="401">
        <f>SUM(L30:L46)</f>
        <v>691</v>
      </c>
      <c r="M29" s="408">
        <f t="shared" si="0"/>
        <v>48.586407371595463</v>
      </c>
      <c r="N29" s="401">
        <f>SUM(N30:N46)</f>
        <v>62</v>
      </c>
      <c r="O29" s="407">
        <f t="shared" si="1"/>
        <v>5.2331354178144869</v>
      </c>
    </row>
    <row r="30" spans="1:15" s="1" customFormat="1" ht="15" customHeight="1" x14ac:dyDescent="0.25">
      <c r="A30" s="10">
        <v>1</v>
      </c>
      <c r="B30" s="49">
        <v>30070</v>
      </c>
      <c r="C30" s="13" t="s">
        <v>24</v>
      </c>
      <c r="D30" s="258">
        <v>122</v>
      </c>
      <c r="E30" s="76">
        <v>0.81967213114754101</v>
      </c>
      <c r="F30" s="76">
        <v>36.065573770491802</v>
      </c>
      <c r="G30" s="76">
        <v>54.918032786885249</v>
      </c>
      <c r="H30" s="76">
        <v>8.1967213114754092</v>
      </c>
      <c r="I30" s="42">
        <f t="shared" si="6"/>
        <v>3.7049180327868849</v>
      </c>
      <c r="J30" s="7"/>
      <c r="K30" s="95">
        <f t="shared" si="3"/>
        <v>122</v>
      </c>
      <c r="L30" s="96">
        <f t="shared" si="4"/>
        <v>77</v>
      </c>
      <c r="M30" s="97">
        <f t="shared" si="0"/>
        <v>63.114754098360656</v>
      </c>
      <c r="N30" s="96">
        <f t="shared" si="5"/>
        <v>1</v>
      </c>
      <c r="O30" s="98">
        <f t="shared" si="1"/>
        <v>0.81967213114754101</v>
      </c>
    </row>
    <row r="31" spans="1:15" s="1" customFormat="1" ht="15" customHeight="1" x14ac:dyDescent="0.25">
      <c r="A31" s="11">
        <v>2</v>
      </c>
      <c r="B31" s="48">
        <v>30480</v>
      </c>
      <c r="C31" s="19" t="s">
        <v>111</v>
      </c>
      <c r="D31" s="246">
        <v>84</v>
      </c>
      <c r="E31" s="71">
        <v>2.3809523809523809</v>
      </c>
      <c r="F31" s="71">
        <v>29.761904761904763</v>
      </c>
      <c r="G31" s="71">
        <v>63.095238095238095</v>
      </c>
      <c r="H31" s="71">
        <v>4.7619047619047619</v>
      </c>
      <c r="I31" s="43">
        <f t="shared" si="6"/>
        <v>3.7023809523809526</v>
      </c>
      <c r="J31" s="7"/>
      <c r="K31" s="99">
        <f t="shared" si="3"/>
        <v>84</v>
      </c>
      <c r="L31" s="100">
        <f t="shared" si="4"/>
        <v>57</v>
      </c>
      <c r="M31" s="101">
        <f t="shared" si="0"/>
        <v>67.857142857142861</v>
      </c>
      <c r="N31" s="100">
        <f t="shared" si="5"/>
        <v>2</v>
      </c>
      <c r="O31" s="102">
        <f t="shared" si="1"/>
        <v>2.3809523809523809</v>
      </c>
    </row>
    <row r="32" spans="1:15" s="1" customFormat="1" ht="15" customHeight="1" x14ac:dyDescent="0.25">
      <c r="A32" s="11">
        <v>3</v>
      </c>
      <c r="B32" s="50">
        <v>30460</v>
      </c>
      <c r="C32" s="22" t="s">
        <v>29</v>
      </c>
      <c r="D32" s="246">
        <v>100</v>
      </c>
      <c r="E32" s="71">
        <v>1</v>
      </c>
      <c r="F32" s="71">
        <v>42</v>
      </c>
      <c r="G32" s="71">
        <v>55</v>
      </c>
      <c r="H32" s="71">
        <v>2</v>
      </c>
      <c r="I32" s="46">
        <f t="shared" si="6"/>
        <v>3.58</v>
      </c>
      <c r="J32" s="7"/>
      <c r="K32" s="99">
        <f t="shared" si="3"/>
        <v>100</v>
      </c>
      <c r="L32" s="100">
        <f t="shared" si="4"/>
        <v>57</v>
      </c>
      <c r="M32" s="101">
        <f t="shared" si="0"/>
        <v>57</v>
      </c>
      <c r="N32" s="100">
        <f t="shared" si="5"/>
        <v>1</v>
      </c>
      <c r="O32" s="102">
        <f t="shared" si="1"/>
        <v>1</v>
      </c>
    </row>
    <row r="33" spans="1:15" s="1" customFormat="1" ht="15" customHeight="1" x14ac:dyDescent="0.25">
      <c r="A33" s="11">
        <v>4</v>
      </c>
      <c r="B33" s="48">
        <v>30030</v>
      </c>
      <c r="C33" s="19" t="s">
        <v>23</v>
      </c>
      <c r="D33" s="258">
        <v>82</v>
      </c>
      <c r="E33" s="71">
        <v>1.2195121951219512</v>
      </c>
      <c r="F33" s="71">
        <v>35.365853658536587</v>
      </c>
      <c r="G33" s="71">
        <v>53.658536585365852</v>
      </c>
      <c r="H33" s="71">
        <v>9.7560975609756095</v>
      </c>
      <c r="I33" s="43">
        <f t="shared" si="6"/>
        <v>3.7195121951219505</v>
      </c>
      <c r="J33" s="7"/>
      <c r="K33" s="99">
        <f t="shared" si="3"/>
        <v>82</v>
      </c>
      <c r="L33" s="100">
        <f t="shared" si="4"/>
        <v>52</v>
      </c>
      <c r="M33" s="101">
        <f t="shared" si="0"/>
        <v>63.414634146341463</v>
      </c>
      <c r="N33" s="100">
        <f t="shared" si="5"/>
        <v>1</v>
      </c>
      <c r="O33" s="102">
        <f t="shared" si="1"/>
        <v>1.2195121951219512</v>
      </c>
    </row>
    <row r="34" spans="1:15" s="1" customFormat="1" ht="15" customHeight="1" x14ac:dyDescent="0.25">
      <c r="A34" s="11">
        <v>5</v>
      </c>
      <c r="B34" s="48">
        <v>31000</v>
      </c>
      <c r="C34" s="19" t="s">
        <v>37</v>
      </c>
      <c r="D34" s="246">
        <v>87</v>
      </c>
      <c r="E34" s="71">
        <v>0</v>
      </c>
      <c r="F34" s="71">
        <v>47.126436781609193</v>
      </c>
      <c r="G34" s="71">
        <v>50.574712643678161</v>
      </c>
      <c r="H34" s="71">
        <v>2.2988505747126435</v>
      </c>
      <c r="I34" s="43">
        <f t="shared" si="6"/>
        <v>3.5517241379310343</v>
      </c>
      <c r="J34" s="7"/>
      <c r="K34" s="99">
        <f t="shared" si="3"/>
        <v>87</v>
      </c>
      <c r="L34" s="100">
        <f t="shared" si="4"/>
        <v>46</v>
      </c>
      <c r="M34" s="101">
        <f t="shared" si="0"/>
        <v>52.873563218390807</v>
      </c>
      <c r="N34" s="100">
        <f t="shared" si="5"/>
        <v>0</v>
      </c>
      <c r="O34" s="102">
        <f t="shared" si="1"/>
        <v>0</v>
      </c>
    </row>
    <row r="35" spans="1:15" s="1" customFormat="1" ht="15" customHeight="1" x14ac:dyDescent="0.25">
      <c r="A35" s="11">
        <v>6</v>
      </c>
      <c r="B35" s="48">
        <v>30130</v>
      </c>
      <c r="C35" s="19" t="s">
        <v>25</v>
      </c>
      <c r="D35" s="246">
        <v>49</v>
      </c>
      <c r="E35" s="71">
        <v>14.285714285714286</v>
      </c>
      <c r="F35" s="71">
        <v>44.897959183673471</v>
      </c>
      <c r="G35" s="71">
        <v>40.816326530612244</v>
      </c>
      <c r="H35" s="71">
        <v>0</v>
      </c>
      <c r="I35" s="43">
        <f t="shared" si="6"/>
        <v>3.2653061224489797</v>
      </c>
      <c r="J35" s="7"/>
      <c r="K35" s="99">
        <f t="shared" si="3"/>
        <v>49</v>
      </c>
      <c r="L35" s="100">
        <f t="shared" si="4"/>
        <v>20</v>
      </c>
      <c r="M35" s="101">
        <f t="shared" si="0"/>
        <v>40.816326530612244</v>
      </c>
      <c r="N35" s="100">
        <f t="shared" si="5"/>
        <v>7</v>
      </c>
      <c r="O35" s="102">
        <f t="shared" si="1"/>
        <v>14.285714285714286</v>
      </c>
    </row>
    <row r="36" spans="1:15" s="1" customFormat="1" ht="15" customHeight="1" x14ac:dyDescent="0.25">
      <c r="A36" s="11">
        <v>7</v>
      </c>
      <c r="B36" s="48">
        <v>30160</v>
      </c>
      <c r="C36" s="19" t="s">
        <v>26</v>
      </c>
      <c r="D36" s="246">
        <v>75</v>
      </c>
      <c r="E36" s="71">
        <v>6.666666666666667</v>
      </c>
      <c r="F36" s="71">
        <v>40</v>
      </c>
      <c r="G36" s="71">
        <v>52</v>
      </c>
      <c r="H36" s="71">
        <v>1.3333333333333333</v>
      </c>
      <c r="I36" s="43">
        <f t="shared" si="6"/>
        <v>3.4800000000000004</v>
      </c>
      <c r="J36" s="7"/>
      <c r="K36" s="99">
        <f t="shared" si="3"/>
        <v>75</v>
      </c>
      <c r="L36" s="100">
        <f t="shared" si="4"/>
        <v>40</v>
      </c>
      <c r="M36" s="101">
        <f t="shared" si="0"/>
        <v>53.333333333333336</v>
      </c>
      <c r="N36" s="100">
        <f t="shared" si="5"/>
        <v>5</v>
      </c>
      <c r="O36" s="102">
        <f t="shared" si="1"/>
        <v>6.666666666666667</v>
      </c>
    </row>
    <row r="37" spans="1:15" s="1" customFormat="1" ht="15" customHeight="1" x14ac:dyDescent="0.25">
      <c r="A37" s="11">
        <v>8</v>
      </c>
      <c r="B37" s="48">
        <v>30310</v>
      </c>
      <c r="C37" s="19" t="s">
        <v>27</v>
      </c>
      <c r="D37" s="246">
        <v>52</v>
      </c>
      <c r="E37" s="71">
        <v>13.461538461538462</v>
      </c>
      <c r="F37" s="71">
        <v>44.230769230769234</v>
      </c>
      <c r="G37" s="71">
        <v>42.307692307692307</v>
      </c>
      <c r="H37" s="71">
        <v>0</v>
      </c>
      <c r="I37" s="43">
        <f t="shared" si="6"/>
        <v>3.2884615384615388</v>
      </c>
      <c r="J37" s="7"/>
      <c r="K37" s="99">
        <f t="shared" si="3"/>
        <v>52</v>
      </c>
      <c r="L37" s="100">
        <f t="shared" si="4"/>
        <v>22</v>
      </c>
      <c r="M37" s="101">
        <f t="shared" si="0"/>
        <v>42.307692307692307</v>
      </c>
      <c r="N37" s="100">
        <f t="shared" si="5"/>
        <v>7</v>
      </c>
      <c r="O37" s="102">
        <f t="shared" si="1"/>
        <v>13.461538461538462</v>
      </c>
    </row>
    <row r="38" spans="1:15" s="1" customFormat="1" ht="15" customHeight="1" x14ac:dyDescent="0.25">
      <c r="A38" s="11">
        <v>9</v>
      </c>
      <c r="B38" s="48">
        <v>30440</v>
      </c>
      <c r="C38" s="19" t="s">
        <v>28</v>
      </c>
      <c r="D38" s="246">
        <v>65</v>
      </c>
      <c r="E38" s="71">
        <v>4.615384615384615</v>
      </c>
      <c r="F38" s="71">
        <v>49.230769230769234</v>
      </c>
      <c r="G38" s="71">
        <v>46.153846153846153</v>
      </c>
      <c r="H38" s="71">
        <v>0</v>
      </c>
      <c r="I38" s="43">
        <f t="shared" si="6"/>
        <v>3.4153846153846157</v>
      </c>
      <c r="J38" s="7"/>
      <c r="K38" s="99">
        <f t="shared" si="3"/>
        <v>65</v>
      </c>
      <c r="L38" s="100">
        <f t="shared" si="4"/>
        <v>30</v>
      </c>
      <c r="M38" s="101">
        <f t="shared" si="0"/>
        <v>46.153846153846153</v>
      </c>
      <c r="N38" s="100">
        <f t="shared" si="5"/>
        <v>3</v>
      </c>
      <c r="O38" s="102">
        <f t="shared" si="1"/>
        <v>4.615384615384615</v>
      </c>
    </row>
    <row r="39" spans="1:15" s="1" customFormat="1" ht="15" customHeight="1" x14ac:dyDescent="0.25">
      <c r="A39" s="11">
        <v>10</v>
      </c>
      <c r="B39" s="48">
        <v>30500</v>
      </c>
      <c r="C39" s="19" t="s">
        <v>30</v>
      </c>
      <c r="D39" s="246">
        <v>28</v>
      </c>
      <c r="E39" s="71">
        <v>0</v>
      </c>
      <c r="F39" s="71">
        <v>71.428571428571431</v>
      </c>
      <c r="G39" s="71">
        <v>28.571428571428573</v>
      </c>
      <c r="H39" s="71">
        <v>0</v>
      </c>
      <c r="I39" s="43">
        <f t="shared" si="6"/>
        <v>3.2857142857142856</v>
      </c>
      <c r="J39" s="7"/>
      <c r="K39" s="99">
        <f t="shared" si="3"/>
        <v>28</v>
      </c>
      <c r="L39" s="100">
        <f t="shared" si="4"/>
        <v>8</v>
      </c>
      <c r="M39" s="101">
        <f t="shared" si="0"/>
        <v>28.571428571428573</v>
      </c>
      <c r="N39" s="100">
        <f t="shared" si="5"/>
        <v>0</v>
      </c>
      <c r="O39" s="102">
        <f t="shared" si="1"/>
        <v>0</v>
      </c>
    </row>
    <row r="40" spans="1:15" s="1" customFormat="1" ht="15" customHeight="1" x14ac:dyDescent="0.25">
      <c r="A40" s="11">
        <v>11</v>
      </c>
      <c r="B40" s="48">
        <v>30530</v>
      </c>
      <c r="C40" s="19" t="s">
        <v>31</v>
      </c>
      <c r="D40" s="246">
        <v>122</v>
      </c>
      <c r="E40" s="71">
        <v>1.639344262295082</v>
      </c>
      <c r="F40" s="71">
        <v>50</v>
      </c>
      <c r="G40" s="71">
        <v>32.786885245901637</v>
      </c>
      <c r="H40" s="71">
        <v>15.573770491803279</v>
      </c>
      <c r="I40" s="43">
        <f t="shared" si="6"/>
        <v>3.622950819672131</v>
      </c>
      <c r="J40" s="7"/>
      <c r="K40" s="99">
        <f t="shared" si="3"/>
        <v>122</v>
      </c>
      <c r="L40" s="100">
        <f t="shared" si="4"/>
        <v>59</v>
      </c>
      <c r="M40" s="101">
        <f t="shared" si="0"/>
        <v>48.360655737704917</v>
      </c>
      <c r="N40" s="113">
        <f t="shared" si="5"/>
        <v>2</v>
      </c>
      <c r="O40" s="102">
        <f t="shared" si="1"/>
        <v>1.639344262295082</v>
      </c>
    </row>
    <row r="41" spans="1:15" s="1" customFormat="1" ht="15" customHeight="1" x14ac:dyDescent="0.25">
      <c r="A41" s="11">
        <v>12</v>
      </c>
      <c r="B41" s="48">
        <v>30640</v>
      </c>
      <c r="C41" s="19" t="s">
        <v>32</v>
      </c>
      <c r="D41" s="246">
        <v>74</v>
      </c>
      <c r="E41" s="71">
        <v>0</v>
      </c>
      <c r="F41" s="71">
        <v>39.189189189189186</v>
      </c>
      <c r="G41" s="71">
        <v>51.351351351351354</v>
      </c>
      <c r="H41" s="71">
        <v>9.4594594594594597</v>
      </c>
      <c r="I41" s="43">
        <f t="shared" si="6"/>
        <v>3.7027027027027026</v>
      </c>
      <c r="J41" s="7"/>
      <c r="K41" s="99">
        <f t="shared" si="3"/>
        <v>74</v>
      </c>
      <c r="L41" s="100">
        <f t="shared" si="4"/>
        <v>45</v>
      </c>
      <c r="M41" s="101">
        <f t="shared" si="0"/>
        <v>60.810810810810814</v>
      </c>
      <c r="N41" s="100">
        <f t="shared" si="5"/>
        <v>0</v>
      </c>
      <c r="O41" s="102">
        <f t="shared" si="1"/>
        <v>0</v>
      </c>
    </row>
    <row r="42" spans="1:15" s="1" customFormat="1" ht="15" customHeight="1" x14ac:dyDescent="0.25">
      <c r="A42" s="11">
        <v>13</v>
      </c>
      <c r="B42" s="48">
        <v>30650</v>
      </c>
      <c r="C42" s="19" t="s">
        <v>33</v>
      </c>
      <c r="D42" s="246">
        <v>54</v>
      </c>
      <c r="E42" s="71">
        <v>11.111111111111111</v>
      </c>
      <c r="F42" s="71">
        <v>51.851851851851855</v>
      </c>
      <c r="G42" s="71">
        <v>35.185185185185183</v>
      </c>
      <c r="H42" s="71">
        <v>1.8518518518518519</v>
      </c>
      <c r="I42" s="43">
        <f t="shared" si="6"/>
        <v>3.2777777777777777</v>
      </c>
      <c r="J42" s="7"/>
      <c r="K42" s="99">
        <f t="shared" si="3"/>
        <v>54</v>
      </c>
      <c r="L42" s="100">
        <f t="shared" si="4"/>
        <v>20</v>
      </c>
      <c r="M42" s="101">
        <f t="shared" si="0"/>
        <v>37.037037037037038</v>
      </c>
      <c r="N42" s="100">
        <f t="shared" si="5"/>
        <v>6</v>
      </c>
      <c r="O42" s="102">
        <f t="shared" si="1"/>
        <v>11.111111111111111</v>
      </c>
    </row>
    <row r="43" spans="1:15" s="1" customFormat="1" ht="15" customHeight="1" x14ac:dyDescent="0.25">
      <c r="A43" s="11">
        <v>14</v>
      </c>
      <c r="B43" s="48">
        <v>30790</v>
      </c>
      <c r="C43" s="19" t="s">
        <v>34</v>
      </c>
      <c r="D43" s="246">
        <v>50</v>
      </c>
      <c r="E43" s="71">
        <v>2</v>
      </c>
      <c r="F43" s="71">
        <v>76</v>
      </c>
      <c r="G43" s="71">
        <v>20</v>
      </c>
      <c r="H43" s="71">
        <v>2</v>
      </c>
      <c r="I43" s="43">
        <f t="shared" si="6"/>
        <v>3.22</v>
      </c>
      <c r="J43" s="7"/>
      <c r="K43" s="99">
        <f t="shared" si="3"/>
        <v>50</v>
      </c>
      <c r="L43" s="100">
        <f t="shared" si="4"/>
        <v>11</v>
      </c>
      <c r="M43" s="101">
        <f t="shared" si="0"/>
        <v>22</v>
      </c>
      <c r="N43" s="100">
        <f t="shared" si="5"/>
        <v>1</v>
      </c>
      <c r="O43" s="102">
        <f t="shared" si="1"/>
        <v>2</v>
      </c>
    </row>
    <row r="44" spans="1:15" s="1" customFormat="1" ht="15" customHeight="1" x14ac:dyDescent="0.25">
      <c r="A44" s="11">
        <v>15</v>
      </c>
      <c r="B44" s="48">
        <v>30890</v>
      </c>
      <c r="C44" s="19" t="s">
        <v>35</v>
      </c>
      <c r="D44" s="246">
        <v>61</v>
      </c>
      <c r="E44" s="71">
        <v>16.393442622950818</v>
      </c>
      <c r="F44" s="71">
        <v>40.983606557377051</v>
      </c>
      <c r="G44" s="71">
        <v>40.983606557377051</v>
      </c>
      <c r="H44" s="71">
        <v>1.639344262295082</v>
      </c>
      <c r="I44" s="43">
        <f t="shared" si="6"/>
        <v>3.278688524590164</v>
      </c>
      <c r="J44" s="7"/>
      <c r="K44" s="99">
        <f t="shared" si="3"/>
        <v>61</v>
      </c>
      <c r="L44" s="100">
        <f t="shared" si="4"/>
        <v>26</v>
      </c>
      <c r="M44" s="101">
        <f t="shared" si="0"/>
        <v>42.622950819672134</v>
      </c>
      <c r="N44" s="100">
        <f t="shared" si="5"/>
        <v>9.9999999999999982</v>
      </c>
      <c r="O44" s="102">
        <f t="shared" si="1"/>
        <v>16.393442622950818</v>
      </c>
    </row>
    <row r="45" spans="1:15" s="1" customFormat="1" ht="15" customHeight="1" x14ac:dyDescent="0.25">
      <c r="A45" s="11">
        <v>16</v>
      </c>
      <c r="B45" s="48">
        <v>30940</v>
      </c>
      <c r="C45" s="19" t="s">
        <v>36</v>
      </c>
      <c r="D45" s="246">
        <v>126</v>
      </c>
      <c r="E45" s="71">
        <v>3.9682539682539684</v>
      </c>
      <c r="F45" s="71">
        <v>47.61904761904762</v>
      </c>
      <c r="G45" s="71">
        <v>42.857142857142854</v>
      </c>
      <c r="H45" s="71">
        <v>5.5555555555555554</v>
      </c>
      <c r="I45" s="43">
        <f t="shared" si="6"/>
        <v>3.4999999999999996</v>
      </c>
      <c r="J45" s="7"/>
      <c r="K45" s="99">
        <f t="shared" si="3"/>
        <v>126</v>
      </c>
      <c r="L45" s="100">
        <f t="shared" si="4"/>
        <v>61</v>
      </c>
      <c r="M45" s="101">
        <f t="shared" si="0"/>
        <v>48.412698412698411</v>
      </c>
      <c r="N45" s="100">
        <f t="shared" si="5"/>
        <v>5</v>
      </c>
      <c r="O45" s="102">
        <f t="shared" si="1"/>
        <v>3.9682539682539684</v>
      </c>
    </row>
    <row r="46" spans="1:15" s="1" customFormat="1" ht="15" customHeight="1" thickBot="1" x14ac:dyDescent="0.3">
      <c r="A46" s="11">
        <v>17</v>
      </c>
      <c r="B46" s="52">
        <v>31480</v>
      </c>
      <c r="C46" s="20" t="s">
        <v>38</v>
      </c>
      <c r="D46" s="237">
        <v>117</v>
      </c>
      <c r="E46" s="74">
        <v>9.4017094017094021</v>
      </c>
      <c r="F46" s="74">
        <v>39.316239316239319</v>
      </c>
      <c r="G46" s="74">
        <v>51.282051282051285</v>
      </c>
      <c r="H46" s="75">
        <v>0</v>
      </c>
      <c r="I46" s="45">
        <f t="shared" si="6"/>
        <v>3.4188034188034191</v>
      </c>
      <c r="J46" s="7"/>
      <c r="K46" s="103">
        <f t="shared" si="3"/>
        <v>117</v>
      </c>
      <c r="L46" s="104">
        <f t="shared" si="4"/>
        <v>60</v>
      </c>
      <c r="M46" s="105">
        <f t="shared" si="0"/>
        <v>51.282051282051285</v>
      </c>
      <c r="N46" s="104">
        <f t="shared" si="5"/>
        <v>11</v>
      </c>
      <c r="O46" s="106">
        <f t="shared" si="1"/>
        <v>9.4017094017094021</v>
      </c>
    </row>
    <row r="47" spans="1:15" s="1" customFormat="1" ht="15" customHeight="1" thickBot="1" x14ac:dyDescent="0.3">
      <c r="A47" s="35"/>
      <c r="B47" s="51"/>
      <c r="C47" s="37" t="s">
        <v>104</v>
      </c>
      <c r="D47" s="36">
        <f>SUM(D48:D66)</f>
        <v>1491</v>
      </c>
      <c r="E47" s="83">
        <f t="shared" ref="E47:H47" si="9">AVERAGE(E48:E66)</f>
        <v>3.3438567785437994</v>
      </c>
      <c r="F47" s="83">
        <f t="shared" si="9"/>
        <v>38.763243050072781</v>
      </c>
      <c r="G47" s="83">
        <f t="shared" si="9"/>
        <v>52.015180760960376</v>
      </c>
      <c r="H47" s="83">
        <f t="shared" si="9"/>
        <v>5.8777194104230368</v>
      </c>
      <c r="I47" s="41">
        <f>AVERAGE(I48:I66)</f>
        <v>3.604267628032626</v>
      </c>
      <c r="J47" s="21"/>
      <c r="K47" s="400">
        <f t="shared" si="3"/>
        <v>1491</v>
      </c>
      <c r="L47" s="401">
        <f>SUM(L48:L66)</f>
        <v>922</v>
      </c>
      <c r="M47" s="408">
        <f t="shared" si="0"/>
        <v>57.892900171383417</v>
      </c>
      <c r="N47" s="401">
        <f>SUM(N48:N66)</f>
        <v>34</v>
      </c>
      <c r="O47" s="407">
        <f t="shared" si="1"/>
        <v>3.3438567785437994</v>
      </c>
    </row>
    <row r="48" spans="1:15" s="1" customFormat="1" ht="15" customHeight="1" x14ac:dyDescent="0.25">
      <c r="A48" s="60">
        <v>1</v>
      </c>
      <c r="B48" s="49">
        <v>40010</v>
      </c>
      <c r="C48" s="13" t="s">
        <v>39</v>
      </c>
      <c r="D48" s="258">
        <v>162</v>
      </c>
      <c r="E48" s="76">
        <v>0</v>
      </c>
      <c r="F48" s="76">
        <v>20.987654320987655</v>
      </c>
      <c r="G48" s="76">
        <v>62.345679012345677</v>
      </c>
      <c r="H48" s="76">
        <v>16.666666666666668</v>
      </c>
      <c r="I48" s="42">
        <f t="shared" si="6"/>
        <v>3.9567901234567899</v>
      </c>
      <c r="J48" s="21"/>
      <c r="K48" s="95">
        <f t="shared" si="3"/>
        <v>162</v>
      </c>
      <c r="L48" s="96">
        <f t="shared" si="4"/>
        <v>128</v>
      </c>
      <c r="M48" s="97">
        <f t="shared" si="0"/>
        <v>79.012345679012341</v>
      </c>
      <c r="N48" s="96">
        <f t="shared" si="5"/>
        <v>0</v>
      </c>
      <c r="O48" s="98">
        <f t="shared" si="1"/>
        <v>0</v>
      </c>
    </row>
    <row r="49" spans="1:15" s="1" customFormat="1" ht="15" customHeight="1" x14ac:dyDescent="0.25">
      <c r="A49" s="23">
        <v>2</v>
      </c>
      <c r="B49" s="48">
        <v>40030</v>
      </c>
      <c r="C49" s="19" t="s">
        <v>41</v>
      </c>
      <c r="D49" s="246">
        <v>52</v>
      </c>
      <c r="E49" s="71">
        <v>0</v>
      </c>
      <c r="F49" s="71">
        <v>34.615384615384613</v>
      </c>
      <c r="G49" s="71">
        <v>59.615384615384613</v>
      </c>
      <c r="H49" s="71">
        <v>5.7692307692307692</v>
      </c>
      <c r="I49" s="43">
        <f t="shared" si="6"/>
        <v>3.7115384615384612</v>
      </c>
      <c r="J49" s="21"/>
      <c r="K49" s="99">
        <f t="shared" si="3"/>
        <v>52</v>
      </c>
      <c r="L49" s="100">
        <f t="shared" si="4"/>
        <v>34</v>
      </c>
      <c r="M49" s="101">
        <f t="shared" si="0"/>
        <v>65.384615384615387</v>
      </c>
      <c r="N49" s="100">
        <f t="shared" si="5"/>
        <v>0</v>
      </c>
      <c r="O49" s="102">
        <f t="shared" si="1"/>
        <v>0</v>
      </c>
    </row>
    <row r="50" spans="1:15" s="1" customFormat="1" ht="15" customHeight="1" x14ac:dyDescent="0.25">
      <c r="A50" s="23">
        <v>3</v>
      </c>
      <c r="B50" s="48">
        <v>40410</v>
      </c>
      <c r="C50" s="19" t="s">
        <v>48</v>
      </c>
      <c r="D50" s="246">
        <v>157</v>
      </c>
      <c r="E50" s="71">
        <v>1.2738853503184713</v>
      </c>
      <c r="F50" s="71">
        <v>26.114649681528661</v>
      </c>
      <c r="G50" s="71">
        <v>59.235668789808919</v>
      </c>
      <c r="H50" s="71">
        <v>13.375796178343949</v>
      </c>
      <c r="I50" s="43">
        <f t="shared" si="6"/>
        <v>3.847133757961783</v>
      </c>
      <c r="J50" s="21"/>
      <c r="K50" s="99">
        <f t="shared" si="3"/>
        <v>157</v>
      </c>
      <c r="L50" s="100">
        <f t="shared" si="4"/>
        <v>114.00000000000001</v>
      </c>
      <c r="M50" s="101">
        <f t="shared" si="0"/>
        <v>72.611464968152873</v>
      </c>
      <c r="N50" s="100">
        <f t="shared" si="5"/>
        <v>2</v>
      </c>
      <c r="O50" s="102">
        <f t="shared" si="1"/>
        <v>1.2738853503184713</v>
      </c>
    </row>
    <row r="51" spans="1:15" s="1" customFormat="1" ht="15" customHeight="1" x14ac:dyDescent="0.25">
      <c r="A51" s="23">
        <v>4</v>
      </c>
      <c r="B51" s="48">
        <v>40011</v>
      </c>
      <c r="C51" s="19" t="s">
        <v>40</v>
      </c>
      <c r="D51" s="246">
        <v>192</v>
      </c>
      <c r="E51" s="71">
        <v>2.6041666666666665</v>
      </c>
      <c r="F51" s="71">
        <v>34.375</v>
      </c>
      <c r="G51" s="71">
        <v>58.854166666666664</v>
      </c>
      <c r="H51" s="71">
        <v>4.166666666666667</v>
      </c>
      <c r="I51" s="43">
        <f t="shared" si="6"/>
        <v>3.645833333333333</v>
      </c>
      <c r="J51" s="21"/>
      <c r="K51" s="99">
        <f t="shared" si="3"/>
        <v>192</v>
      </c>
      <c r="L51" s="100">
        <f t="shared" si="4"/>
        <v>121</v>
      </c>
      <c r="M51" s="101">
        <f t="shared" si="0"/>
        <v>63.020833333333329</v>
      </c>
      <c r="N51" s="100">
        <f t="shared" si="5"/>
        <v>5</v>
      </c>
      <c r="O51" s="102">
        <f t="shared" si="1"/>
        <v>2.6041666666666665</v>
      </c>
    </row>
    <row r="52" spans="1:15" s="1" customFormat="1" ht="15" customHeight="1" x14ac:dyDescent="0.25">
      <c r="A52" s="23">
        <v>5</v>
      </c>
      <c r="B52" s="48">
        <v>40080</v>
      </c>
      <c r="C52" s="19" t="s">
        <v>96</v>
      </c>
      <c r="D52" s="246">
        <v>117</v>
      </c>
      <c r="E52" s="71">
        <v>0.85470085470085466</v>
      </c>
      <c r="F52" s="71">
        <v>44.444444444444443</v>
      </c>
      <c r="G52" s="71">
        <v>49.572649572649574</v>
      </c>
      <c r="H52" s="71">
        <v>5.1282051282051286</v>
      </c>
      <c r="I52" s="43">
        <f t="shared" si="6"/>
        <v>3.5897435897435894</v>
      </c>
      <c r="J52" s="21"/>
      <c r="K52" s="99">
        <f t="shared" si="3"/>
        <v>117</v>
      </c>
      <c r="L52" s="100">
        <f t="shared" si="4"/>
        <v>64.000000000000014</v>
      </c>
      <c r="M52" s="101">
        <f t="shared" si="0"/>
        <v>54.700854700854705</v>
      </c>
      <c r="N52" s="100">
        <f t="shared" si="5"/>
        <v>1</v>
      </c>
      <c r="O52" s="102">
        <f t="shared" si="1"/>
        <v>0.85470085470085466</v>
      </c>
    </row>
    <row r="53" spans="1:15" s="1" customFormat="1" ht="15" customHeight="1" x14ac:dyDescent="0.25">
      <c r="A53" s="23">
        <v>6</v>
      </c>
      <c r="B53" s="48">
        <v>40100</v>
      </c>
      <c r="C53" s="19" t="s">
        <v>42</v>
      </c>
      <c r="D53" s="246">
        <v>77</v>
      </c>
      <c r="E53" s="71">
        <v>0</v>
      </c>
      <c r="F53" s="71">
        <v>18.181818181818183</v>
      </c>
      <c r="G53" s="71">
        <v>74.025974025974023</v>
      </c>
      <c r="H53" s="71">
        <v>7.7922077922077921</v>
      </c>
      <c r="I53" s="43">
        <f t="shared" si="6"/>
        <v>3.8961038961038965</v>
      </c>
      <c r="J53" s="21"/>
      <c r="K53" s="99">
        <f t="shared" si="3"/>
        <v>77</v>
      </c>
      <c r="L53" s="100">
        <f t="shared" si="4"/>
        <v>63</v>
      </c>
      <c r="M53" s="101">
        <f t="shared" si="0"/>
        <v>81.818181818181813</v>
      </c>
      <c r="N53" s="100">
        <f t="shared" si="5"/>
        <v>0</v>
      </c>
      <c r="O53" s="102">
        <f t="shared" si="1"/>
        <v>0</v>
      </c>
    </row>
    <row r="54" spans="1:15" s="1" customFormat="1" ht="15" customHeight="1" x14ac:dyDescent="0.25">
      <c r="A54" s="23">
        <v>7</v>
      </c>
      <c r="B54" s="48">
        <v>40020</v>
      </c>
      <c r="C54" s="19" t="s">
        <v>110</v>
      </c>
      <c r="D54" s="246">
        <v>33</v>
      </c>
      <c r="E54" s="71">
        <v>3.0303030303030303</v>
      </c>
      <c r="F54" s="71">
        <v>54.545454545454547</v>
      </c>
      <c r="G54" s="71">
        <v>36.363636363636367</v>
      </c>
      <c r="H54" s="71">
        <v>6.0606060606060606</v>
      </c>
      <c r="I54" s="43">
        <f t="shared" si="6"/>
        <v>3.4545454545454546</v>
      </c>
      <c r="J54" s="21"/>
      <c r="K54" s="99">
        <f t="shared" si="3"/>
        <v>33</v>
      </c>
      <c r="L54" s="100">
        <f t="shared" si="4"/>
        <v>14.000000000000002</v>
      </c>
      <c r="M54" s="101">
        <f t="shared" si="0"/>
        <v>42.424242424242429</v>
      </c>
      <c r="N54" s="100">
        <f t="shared" si="5"/>
        <v>1</v>
      </c>
      <c r="O54" s="102">
        <f t="shared" si="1"/>
        <v>3.0303030303030303</v>
      </c>
    </row>
    <row r="55" spans="1:15" s="1" customFormat="1" ht="15" customHeight="1" x14ac:dyDescent="0.25">
      <c r="A55" s="23">
        <v>8</v>
      </c>
      <c r="B55" s="48">
        <v>40031</v>
      </c>
      <c r="C55" s="19" t="s">
        <v>113</v>
      </c>
      <c r="D55" s="246">
        <v>59</v>
      </c>
      <c r="E55" s="71">
        <v>1.6949152542372881</v>
      </c>
      <c r="F55" s="71">
        <v>47.457627118644069</v>
      </c>
      <c r="G55" s="71">
        <v>42.372881355932201</v>
      </c>
      <c r="H55" s="71">
        <v>8.4745762711864412</v>
      </c>
      <c r="I55" s="43">
        <f t="shared" si="6"/>
        <v>3.5762711864406778</v>
      </c>
      <c r="J55" s="21"/>
      <c r="K55" s="99">
        <f t="shared" si="3"/>
        <v>59</v>
      </c>
      <c r="L55" s="100">
        <f t="shared" si="4"/>
        <v>30</v>
      </c>
      <c r="M55" s="101">
        <f t="shared" si="0"/>
        <v>50.847457627118644</v>
      </c>
      <c r="N55" s="100">
        <f t="shared" si="5"/>
        <v>1</v>
      </c>
      <c r="O55" s="102">
        <f t="shared" si="1"/>
        <v>1.6949152542372881</v>
      </c>
    </row>
    <row r="56" spans="1:15" s="1" customFormat="1" ht="15" customHeight="1" x14ac:dyDescent="0.25">
      <c r="A56" s="23">
        <v>9</v>
      </c>
      <c r="B56" s="48">
        <v>40210</v>
      </c>
      <c r="C56" s="19" t="s">
        <v>44</v>
      </c>
      <c r="D56" s="246">
        <v>51</v>
      </c>
      <c r="E56" s="71">
        <v>1.9607843137254901</v>
      </c>
      <c r="F56" s="71">
        <v>72.549019607843135</v>
      </c>
      <c r="G56" s="71">
        <v>25.490196078431371</v>
      </c>
      <c r="H56" s="71">
        <v>0</v>
      </c>
      <c r="I56" s="43">
        <f t="shared" si="6"/>
        <v>3.2352941176470584</v>
      </c>
      <c r="J56" s="21"/>
      <c r="K56" s="99">
        <f t="shared" si="3"/>
        <v>51</v>
      </c>
      <c r="L56" s="100">
        <f t="shared" si="4"/>
        <v>13</v>
      </c>
      <c r="M56" s="101">
        <f t="shared" si="0"/>
        <v>25.490196078431371</v>
      </c>
      <c r="N56" s="113">
        <f t="shared" si="5"/>
        <v>1</v>
      </c>
      <c r="O56" s="102">
        <f t="shared" si="1"/>
        <v>1.9607843137254901</v>
      </c>
    </row>
    <row r="57" spans="1:15" s="1" customFormat="1" ht="15" customHeight="1" x14ac:dyDescent="0.25">
      <c r="A57" s="23">
        <v>10</v>
      </c>
      <c r="B57" s="48">
        <v>40300</v>
      </c>
      <c r="C57" s="19" t="s">
        <v>45</v>
      </c>
      <c r="D57" s="246">
        <v>23</v>
      </c>
      <c r="E57" s="71">
        <v>21.739130434782609</v>
      </c>
      <c r="F57" s="71">
        <v>34.782608695652172</v>
      </c>
      <c r="G57" s="71">
        <v>34.782608695652172</v>
      </c>
      <c r="H57" s="71">
        <v>8.695652173913043</v>
      </c>
      <c r="I57" s="43">
        <f t="shared" si="6"/>
        <v>3.3043478260869561</v>
      </c>
      <c r="J57" s="21"/>
      <c r="K57" s="99">
        <f t="shared" si="3"/>
        <v>23</v>
      </c>
      <c r="L57" s="100">
        <f t="shared" si="4"/>
        <v>10</v>
      </c>
      <c r="M57" s="101">
        <f t="shared" si="0"/>
        <v>43.478260869565219</v>
      </c>
      <c r="N57" s="100">
        <f t="shared" si="5"/>
        <v>5</v>
      </c>
      <c r="O57" s="102">
        <f t="shared" si="1"/>
        <v>21.739130434782609</v>
      </c>
    </row>
    <row r="58" spans="1:15" s="1" customFormat="1" ht="15" customHeight="1" x14ac:dyDescent="0.25">
      <c r="A58" s="23">
        <v>11</v>
      </c>
      <c r="B58" s="48">
        <v>40360</v>
      </c>
      <c r="C58" s="19" t="s">
        <v>46</v>
      </c>
      <c r="D58" s="246">
        <v>50</v>
      </c>
      <c r="E58" s="71">
        <v>0</v>
      </c>
      <c r="F58" s="71">
        <v>34</v>
      </c>
      <c r="G58" s="71">
        <v>66</v>
      </c>
      <c r="H58" s="71">
        <v>0</v>
      </c>
      <c r="I58" s="43">
        <f t="shared" si="6"/>
        <v>3.66</v>
      </c>
      <c r="J58" s="21"/>
      <c r="K58" s="99">
        <f t="shared" si="3"/>
        <v>50</v>
      </c>
      <c r="L58" s="100">
        <f t="shared" si="4"/>
        <v>33</v>
      </c>
      <c r="M58" s="101">
        <f t="shared" si="0"/>
        <v>66</v>
      </c>
      <c r="N58" s="100">
        <f t="shared" si="5"/>
        <v>0</v>
      </c>
      <c r="O58" s="102">
        <f t="shared" si="1"/>
        <v>0</v>
      </c>
    </row>
    <row r="59" spans="1:15" s="1" customFormat="1" ht="15" customHeight="1" x14ac:dyDescent="0.25">
      <c r="A59" s="23">
        <v>12</v>
      </c>
      <c r="B59" s="48">
        <v>40390</v>
      </c>
      <c r="C59" s="19" t="s">
        <v>47</v>
      </c>
      <c r="D59" s="246">
        <v>55</v>
      </c>
      <c r="E59" s="71">
        <v>5.4545454545454541</v>
      </c>
      <c r="F59" s="71">
        <v>49.090909090909093</v>
      </c>
      <c r="G59" s="71">
        <v>45.454545454545453</v>
      </c>
      <c r="H59" s="71">
        <v>0</v>
      </c>
      <c r="I59" s="43">
        <f t="shared" si="6"/>
        <v>3.4</v>
      </c>
      <c r="J59" s="21"/>
      <c r="K59" s="99">
        <f t="shared" si="3"/>
        <v>55</v>
      </c>
      <c r="L59" s="100">
        <f t="shared" si="4"/>
        <v>25</v>
      </c>
      <c r="M59" s="101">
        <f t="shared" si="0"/>
        <v>45.454545454545453</v>
      </c>
      <c r="N59" s="100">
        <f t="shared" si="5"/>
        <v>3</v>
      </c>
      <c r="O59" s="102">
        <f t="shared" si="1"/>
        <v>5.4545454545454541</v>
      </c>
    </row>
    <row r="60" spans="1:15" s="1" customFormat="1" ht="15" customHeight="1" x14ac:dyDescent="0.25">
      <c r="A60" s="23">
        <v>13</v>
      </c>
      <c r="B60" s="48">
        <v>40720</v>
      </c>
      <c r="C60" s="19" t="s">
        <v>109</v>
      </c>
      <c r="D60" s="246">
        <v>80</v>
      </c>
      <c r="E60" s="71">
        <v>0</v>
      </c>
      <c r="F60" s="71">
        <v>26.25</v>
      </c>
      <c r="G60" s="71">
        <v>53.75</v>
      </c>
      <c r="H60" s="71">
        <v>20</v>
      </c>
      <c r="I60" s="43">
        <f t="shared" si="6"/>
        <v>3.9375</v>
      </c>
      <c r="J60" s="21"/>
      <c r="K60" s="99">
        <f t="shared" si="3"/>
        <v>80</v>
      </c>
      <c r="L60" s="100">
        <f t="shared" si="4"/>
        <v>59</v>
      </c>
      <c r="M60" s="101">
        <f t="shared" si="0"/>
        <v>73.75</v>
      </c>
      <c r="N60" s="100">
        <f t="shared" si="5"/>
        <v>0</v>
      </c>
      <c r="O60" s="102">
        <f t="shared" si="1"/>
        <v>0</v>
      </c>
    </row>
    <row r="61" spans="1:15" s="1" customFormat="1" ht="15" customHeight="1" x14ac:dyDescent="0.25">
      <c r="A61" s="23">
        <v>14</v>
      </c>
      <c r="B61" s="48">
        <v>40730</v>
      </c>
      <c r="C61" s="19" t="s">
        <v>49</v>
      </c>
      <c r="D61" s="246">
        <v>19</v>
      </c>
      <c r="E61" s="71">
        <v>5.2631578947368425</v>
      </c>
      <c r="F61" s="71">
        <v>31.578947368421051</v>
      </c>
      <c r="G61" s="71">
        <v>57.89473684210526</v>
      </c>
      <c r="H61" s="71">
        <v>5.2631578947368425</v>
      </c>
      <c r="I61" s="43">
        <f t="shared" si="6"/>
        <v>3.6315789473684208</v>
      </c>
      <c r="J61" s="21"/>
      <c r="K61" s="99">
        <f t="shared" si="3"/>
        <v>19</v>
      </c>
      <c r="L61" s="100">
        <f t="shared" si="4"/>
        <v>12</v>
      </c>
      <c r="M61" s="101">
        <f t="shared" si="0"/>
        <v>63.157894736842103</v>
      </c>
      <c r="N61" s="100">
        <f t="shared" si="5"/>
        <v>1</v>
      </c>
      <c r="O61" s="102">
        <f t="shared" si="1"/>
        <v>5.2631578947368425</v>
      </c>
    </row>
    <row r="62" spans="1:15" s="1" customFormat="1" ht="15" customHeight="1" x14ac:dyDescent="0.25">
      <c r="A62" s="23">
        <v>15</v>
      </c>
      <c r="B62" s="48">
        <v>40820</v>
      </c>
      <c r="C62" s="19" t="s">
        <v>50</v>
      </c>
      <c r="D62" s="246">
        <v>68</v>
      </c>
      <c r="E62" s="71">
        <v>4.4117647058823533</v>
      </c>
      <c r="F62" s="71">
        <v>41.176470588235297</v>
      </c>
      <c r="G62" s="71">
        <v>54.411764705882355</v>
      </c>
      <c r="H62" s="71">
        <v>0</v>
      </c>
      <c r="I62" s="43">
        <f t="shared" si="6"/>
        <v>3.5</v>
      </c>
      <c r="J62" s="21"/>
      <c r="K62" s="99">
        <f t="shared" si="3"/>
        <v>68</v>
      </c>
      <c r="L62" s="100">
        <f t="shared" si="4"/>
        <v>37</v>
      </c>
      <c r="M62" s="101">
        <f t="shared" si="0"/>
        <v>54.411764705882355</v>
      </c>
      <c r="N62" s="100">
        <f t="shared" si="5"/>
        <v>3</v>
      </c>
      <c r="O62" s="102">
        <f t="shared" si="1"/>
        <v>4.4117647058823533</v>
      </c>
    </row>
    <row r="63" spans="1:15" s="1" customFormat="1" ht="15" customHeight="1" x14ac:dyDescent="0.25">
      <c r="A63" s="23">
        <v>16</v>
      </c>
      <c r="B63" s="48">
        <v>40840</v>
      </c>
      <c r="C63" s="19" t="s">
        <v>51</v>
      </c>
      <c r="D63" s="246">
        <v>69</v>
      </c>
      <c r="E63" s="71">
        <v>8.695652173913043</v>
      </c>
      <c r="F63" s="71">
        <v>44.927536231884055</v>
      </c>
      <c r="G63" s="71">
        <v>46.376811594202898</v>
      </c>
      <c r="H63" s="71">
        <v>0</v>
      </c>
      <c r="I63" s="43">
        <f t="shared" si="6"/>
        <v>3.3768115942028989</v>
      </c>
      <c r="J63" s="21"/>
      <c r="K63" s="99">
        <f t="shared" si="3"/>
        <v>69</v>
      </c>
      <c r="L63" s="100">
        <f t="shared" si="4"/>
        <v>32</v>
      </c>
      <c r="M63" s="101">
        <f t="shared" si="0"/>
        <v>46.376811594202898</v>
      </c>
      <c r="N63" s="100">
        <f t="shared" si="5"/>
        <v>6</v>
      </c>
      <c r="O63" s="102">
        <f t="shared" si="1"/>
        <v>8.695652173913043</v>
      </c>
    </row>
    <row r="64" spans="1:15" s="1" customFormat="1" ht="15" customHeight="1" x14ac:dyDescent="0.25">
      <c r="A64" s="23">
        <v>17</v>
      </c>
      <c r="B64" s="48">
        <v>40950</v>
      </c>
      <c r="C64" s="19" t="s">
        <v>52</v>
      </c>
      <c r="D64" s="246">
        <v>56</v>
      </c>
      <c r="E64" s="71">
        <v>1.7857142857142858</v>
      </c>
      <c r="F64" s="71">
        <v>48.214285714285715</v>
      </c>
      <c r="G64" s="71">
        <v>48.214285714285715</v>
      </c>
      <c r="H64" s="71">
        <v>1.7857142857142858</v>
      </c>
      <c r="I64" s="43">
        <f t="shared" si="6"/>
        <v>3.5</v>
      </c>
      <c r="J64" s="21"/>
      <c r="K64" s="99">
        <f t="shared" si="3"/>
        <v>56</v>
      </c>
      <c r="L64" s="100">
        <f t="shared" si="4"/>
        <v>28</v>
      </c>
      <c r="M64" s="101">
        <f t="shared" si="0"/>
        <v>50</v>
      </c>
      <c r="N64" s="113">
        <f t="shared" si="5"/>
        <v>1</v>
      </c>
      <c r="O64" s="102">
        <f t="shared" si="1"/>
        <v>1.7857142857142858</v>
      </c>
    </row>
    <row r="65" spans="1:15" s="1" customFormat="1" ht="15" customHeight="1" x14ac:dyDescent="0.25">
      <c r="A65" s="23">
        <v>18</v>
      </c>
      <c r="B65" s="50">
        <v>40990</v>
      </c>
      <c r="C65" s="22" t="s">
        <v>53</v>
      </c>
      <c r="D65" s="246">
        <v>97</v>
      </c>
      <c r="E65" s="71">
        <v>2.0618556701030926</v>
      </c>
      <c r="F65" s="71">
        <v>34.020618556701031</v>
      </c>
      <c r="G65" s="71">
        <v>60.824742268041234</v>
      </c>
      <c r="H65" s="71">
        <v>3.0927835051546393</v>
      </c>
      <c r="I65" s="46">
        <f t="shared" si="6"/>
        <v>3.6494845360824741</v>
      </c>
      <c r="J65" s="21"/>
      <c r="K65" s="99">
        <f t="shared" si="3"/>
        <v>97</v>
      </c>
      <c r="L65" s="100">
        <f t="shared" si="4"/>
        <v>62</v>
      </c>
      <c r="M65" s="101">
        <f t="shared" si="0"/>
        <v>63.917525773195877</v>
      </c>
      <c r="N65" s="100">
        <f t="shared" si="5"/>
        <v>1.9999999999999998</v>
      </c>
      <c r="O65" s="102">
        <f t="shared" si="1"/>
        <v>2.0618556701030926</v>
      </c>
    </row>
    <row r="66" spans="1:15" s="1" customFormat="1" ht="15" customHeight="1" thickBot="1" x14ac:dyDescent="0.3">
      <c r="A66" s="24">
        <v>19</v>
      </c>
      <c r="B66" s="48">
        <v>40133</v>
      </c>
      <c r="C66" s="19" t="s">
        <v>43</v>
      </c>
      <c r="D66" s="246">
        <v>74</v>
      </c>
      <c r="E66" s="74">
        <v>2.7027027027027026</v>
      </c>
      <c r="F66" s="74">
        <v>39.189189189189186</v>
      </c>
      <c r="G66" s="74">
        <v>52.702702702702702</v>
      </c>
      <c r="H66" s="75">
        <v>5.4054054054054053</v>
      </c>
      <c r="I66" s="43">
        <f t="shared" si="6"/>
        <v>3.6081081081081079</v>
      </c>
      <c r="J66" s="21"/>
      <c r="K66" s="103">
        <f t="shared" si="3"/>
        <v>74</v>
      </c>
      <c r="L66" s="104">
        <f t="shared" si="4"/>
        <v>43</v>
      </c>
      <c r="M66" s="105">
        <f t="shared" si="0"/>
        <v>58.108108108108105</v>
      </c>
      <c r="N66" s="104">
        <f t="shared" si="5"/>
        <v>2</v>
      </c>
      <c r="O66" s="106">
        <f t="shared" si="1"/>
        <v>2.7027027027027026</v>
      </c>
    </row>
    <row r="67" spans="1:15" s="1" customFormat="1" ht="15" customHeight="1" thickBot="1" x14ac:dyDescent="0.3">
      <c r="A67" s="35"/>
      <c r="B67" s="51"/>
      <c r="C67" s="37" t="s">
        <v>105</v>
      </c>
      <c r="D67" s="36">
        <f>SUM(D68:D81)</f>
        <v>1294</v>
      </c>
      <c r="E67" s="38">
        <f t="shared" ref="E67:H67" si="10">AVERAGE(E68:E81)</f>
        <v>0.57148829641039356</v>
      </c>
      <c r="F67" s="38">
        <f t="shared" si="10"/>
        <v>46.29577466742446</v>
      </c>
      <c r="G67" s="38">
        <f t="shared" si="10"/>
        <v>50.020520910609513</v>
      </c>
      <c r="H67" s="38">
        <f t="shared" si="10"/>
        <v>3.1122161255556224</v>
      </c>
      <c r="I67" s="39">
        <f>AVERAGE(I68:I81)</f>
        <v>3.5567346486531037</v>
      </c>
      <c r="J67" s="21"/>
      <c r="K67" s="400">
        <f t="shared" si="3"/>
        <v>1294</v>
      </c>
      <c r="L67" s="401">
        <f>SUM(L68:L81)</f>
        <v>697</v>
      </c>
      <c r="M67" s="408">
        <f t="shared" si="0"/>
        <v>53.132737036165132</v>
      </c>
      <c r="N67" s="401">
        <f>SUM(N68:N81)</f>
        <v>7</v>
      </c>
      <c r="O67" s="407">
        <f t="shared" si="1"/>
        <v>0.57148829641039356</v>
      </c>
    </row>
    <row r="68" spans="1:15" s="1" customFormat="1" ht="15" customHeight="1" x14ac:dyDescent="0.25">
      <c r="A68" s="16">
        <v>1</v>
      </c>
      <c r="B68" s="48">
        <v>50040</v>
      </c>
      <c r="C68" s="19" t="s">
        <v>54</v>
      </c>
      <c r="D68" s="246">
        <v>79</v>
      </c>
      <c r="E68" s="76">
        <v>0</v>
      </c>
      <c r="F68" s="76">
        <v>27.848101265822784</v>
      </c>
      <c r="G68" s="76">
        <v>72.151898734177209</v>
      </c>
      <c r="H68" s="76">
        <v>0</v>
      </c>
      <c r="I68" s="43">
        <f t="shared" si="6"/>
        <v>3.7215189873417716</v>
      </c>
      <c r="J68" s="21"/>
      <c r="K68" s="95">
        <f t="shared" si="3"/>
        <v>79</v>
      </c>
      <c r="L68" s="96">
        <f t="shared" si="4"/>
        <v>56.999999999999993</v>
      </c>
      <c r="M68" s="97">
        <f t="shared" si="0"/>
        <v>72.151898734177209</v>
      </c>
      <c r="N68" s="96">
        <f t="shared" si="5"/>
        <v>0</v>
      </c>
      <c r="O68" s="98">
        <f t="shared" si="1"/>
        <v>0</v>
      </c>
    </row>
    <row r="69" spans="1:15" s="1" customFormat="1" ht="15" customHeight="1" x14ac:dyDescent="0.25">
      <c r="A69" s="11">
        <v>2</v>
      </c>
      <c r="B69" s="48">
        <v>50003</v>
      </c>
      <c r="C69" s="19" t="s">
        <v>97</v>
      </c>
      <c r="D69" s="246">
        <v>74</v>
      </c>
      <c r="E69" s="71">
        <v>1.3513513513513513</v>
      </c>
      <c r="F69" s="71">
        <v>39.189189189189186</v>
      </c>
      <c r="G69" s="71">
        <v>52.702702702702702</v>
      </c>
      <c r="H69" s="71">
        <v>6.756756756756757</v>
      </c>
      <c r="I69" s="43">
        <f t="shared" si="6"/>
        <v>3.6486486486486482</v>
      </c>
      <c r="J69" s="21"/>
      <c r="K69" s="99">
        <f t="shared" si="3"/>
        <v>74</v>
      </c>
      <c r="L69" s="100">
        <f t="shared" si="4"/>
        <v>44</v>
      </c>
      <c r="M69" s="101">
        <f t="shared" ref="M69:M122" si="11">G69+H69</f>
        <v>59.45945945945946</v>
      </c>
      <c r="N69" s="100">
        <f t="shared" si="5"/>
        <v>1</v>
      </c>
      <c r="O69" s="102">
        <f t="shared" ref="O69:O122" si="12">E69</f>
        <v>1.3513513513513513</v>
      </c>
    </row>
    <row r="70" spans="1:15" s="1" customFormat="1" ht="15" customHeight="1" x14ac:dyDescent="0.25">
      <c r="A70" s="11">
        <v>3</v>
      </c>
      <c r="B70" s="48">
        <v>50060</v>
      </c>
      <c r="C70" s="19" t="s">
        <v>56</v>
      </c>
      <c r="D70" s="246">
        <v>136</v>
      </c>
      <c r="E70" s="71">
        <v>0</v>
      </c>
      <c r="F70" s="71">
        <v>44.852941176470587</v>
      </c>
      <c r="G70" s="71">
        <v>52.941176470588232</v>
      </c>
      <c r="H70" s="71">
        <v>2.2058823529411766</v>
      </c>
      <c r="I70" s="43">
        <f t="shared" si="6"/>
        <v>3.5735294117647061</v>
      </c>
      <c r="J70" s="21"/>
      <c r="K70" s="99">
        <f t="shared" ref="K70:K122" si="13">D70</f>
        <v>136</v>
      </c>
      <c r="L70" s="100">
        <f t="shared" ref="L70:L122" si="14">M70*K70/100</f>
        <v>74.999999999999986</v>
      </c>
      <c r="M70" s="101">
        <f t="shared" si="11"/>
        <v>55.147058823529406</v>
      </c>
      <c r="N70" s="100">
        <f t="shared" ref="N70:N80" si="15">O70*K70/100</f>
        <v>0</v>
      </c>
      <c r="O70" s="102">
        <f t="shared" si="12"/>
        <v>0</v>
      </c>
    </row>
    <row r="71" spans="1:15" s="1" customFormat="1" ht="15" customHeight="1" x14ac:dyDescent="0.25">
      <c r="A71" s="11">
        <v>4</v>
      </c>
      <c r="B71" s="54">
        <v>50170</v>
      </c>
      <c r="C71" s="19" t="s">
        <v>57</v>
      </c>
      <c r="D71" s="246">
        <v>74</v>
      </c>
      <c r="E71" s="71">
        <v>0</v>
      </c>
      <c r="F71" s="71">
        <v>58.108108108108105</v>
      </c>
      <c r="G71" s="71">
        <v>39.189189189189186</v>
      </c>
      <c r="H71" s="71">
        <v>2.7027027027027026</v>
      </c>
      <c r="I71" s="43">
        <f t="shared" si="6"/>
        <v>3.4459459459459452</v>
      </c>
      <c r="J71" s="21"/>
      <c r="K71" s="99">
        <f t="shared" si="13"/>
        <v>74</v>
      </c>
      <c r="L71" s="100">
        <f t="shared" si="14"/>
        <v>30.999999999999996</v>
      </c>
      <c r="M71" s="101">
        <f t="shared" si="11"/>
        <v>41.891891891891888</v>
      </c>
      <c r="N71" s="113">
        <f t="shared" si="15"/>
        <v>0</v>
      </c>
      <c r="O71" s="102">
        <f t="shared" si="12"/>
        <v>0</v>
      </c>
    </row>
    <row r="72" spans="1:15" s="1" customFormat="1" ht="15" customHeight="1" x14ac:dyDescent="0.25">
      <c r="A72" s="11">
        <v>5</v>
      </c>
      <c r="B72" s="48">
        <v>50230</v>
      </c>
      <c r="C72" s="19" t="s">
        <v>58</v>
      </c>
      <c r="D72" s="246">
        <v>76</v>
      </c>
      <c r="E72" s="71">
        <v>1.3157894736842106</v>
      </c>
      <c r="F72" s="71">
        <v>31.578947368421051</v>
      </c>
      <c r="G72" s="71">
        <v>63.157894736842103</v>
      </c>
      <c r="H72" s="71">
        <v>3.9473684210526314</v>
      </c>
      <c r="I72" s="43">
        <f t="shared" si="6"/>
        <v>3.6973684210526319</v>
      </c>
      <c r="J72" s="21"/>
      <c r="K72" s="99">
        <f t="shared" si="13"/>
        <v>76</v>
      </c>
      <c r="L72" s="100">
        <f t="shared" si="14"/>
        <v>51</v>
      </c>
      <c r="M72" s="101">
        <f t="shared" si="11"/>
        <v>67.10526315789474</v>
      </c>
      <c r="N72" s="100">
        <f t="shared" si="15"/>
        <v>1</v>
      </c>
      <c r="O72" s="102">
        <f t="shared" si="12"/>
        <v>1.3157894736842106</v>
      </c>
    </row>
    <row r="73" spans="1:15" s="1" customFormat="1" ht="15" customHeight="1" x14ac:dyDescent="0.25">
      <c r="A73" s="11">
        <v>6</v>
      </c>
      <c r="B73" s="48">
        <v>50340</v>
      </c>
      <c r="C73" s="19" t="s">
        <v>59</v>
      </c>
      <c r="D73" s="246">
        <v>71</v>
      </c>
      <c r="E73" s="71">
        <v>1.408450704225352</v>
      </c>
      <c r="F73" s="71">
        <v>42.25352112676056</v>
      </c>
      <c r="G73" s="71">
        <v>53.521126760563384</v>
      </c>
      <c r="H73" s="71">
        <v>2.816901408450704</v>
      </c>
      <c r="I73" s="43">
        <f t="shared" ref="I73:I122" si="16">(E73*2+F73*3+G73*4+H73*5)/100</f>
        <v>3.577464788732394</v>
      </c>
      <c r="J73" s="21"/>
      <c r="K73" s="99">
        <f t="shared" si="13"/>
        <v>71</v>
      </c>
      <c r="L73" s="100">
        <f t="shared" si="14"/>
        <v>40</v>
      </c>
      <c r="M73" s="101">
        <f t="shared" si="11"/>
        <v>56.338028169014088</v>
      </c>
      <c r="N73" s="100">
        <f t="shared" si="15"/>
        <v>1</v>
      </c>
      <c r="O73" s="102">
        <f t="shared" si="12"/>
        <v>1.408450704225352</v>
      </c>
    </row>
    <row r="74" spans="1:15" s="1" customFormat="1" ht="15" customHeight="1" x14ac:dyDescent="0.25">
      <c r="A74" s="11">
        <v>7</v>
      </c>
      <c r="B74" s="48">
        <v>50420</v>
      </c>
      <c r="C74" s="19" t="s">
        <v>60</v>
      </c>
      <c r="D74" s="246">
        <v>55</v>
      </c>
      <c r="E74" s="71">
        <v>0</v>
      </c>
      <c r="F74" s="71">
        <v>49.090909090909093</v>
      </c>
      <c r="G74" s="71">
        <v>50.909090909090907</v>
      </c>
      <c r="H74" s="71">
        <v>0</v>
      </c>
      <c r="I74" s="43">
        <f t="shared" si="16"/>
        <v>3.5090909090909088</v>
      </c>
      <c r="J74" s="21"/>
      <c r="K74" s="99">
        <f t="shared" si="13"/>
        <v>55</v>
      </c>
      <c r="L74" s="100">
        <f t="shared" si="14"/>
        <v>28</v>
      </c>
      <c r="M74" s="101">
        <f t="shared" si="11"/>
        <v>50.909090909090907</v>
      </c>
      <c r="N74" s="100">
        <f t="shared" si="15"/>
        <v>0</v>
      </c>
      <c r="O74" s="102">
        <f t="shared" si="12"/>
        <v>0</v>
      </c>
    </row>
    <row r="75" spans="1:15" s="1" customFormat="1" ht="15" customHeight="1" x14ac:dyDescent="0.25">
      <c r="A75" s="11">
        <v>8</v>
      </c>
      <c r="B75" s="48">
        <v>50450</v>
      </c>
      <c r="C75" s="19" t="s">
        <v>61</v>
      </c>
      <c r="D75" s="246">
        <v>83</v>
      </c>
      <c r="E75" s="71">
        <v>1.2048192771084338</v>
      </c>
      <c r="F75" s="71">
        <v>38.554216867469883</v>
      </c>
      <c r="G75" s="71">
        <v>56.626506024096386</v>
      </c>
      <c r="H75" s="71">
        <v>3.6144578313253013</v>
      </c>
      <c r="I75" s="43">
        <f t="shared" si="16"/>
        <v>3.6265060240963858</v>
      </c>
      <c r="J75" s="21"/>
      <c r="K75" s="99">
        <f t="shared" si="13"/>
        <v>83</v>
      </c>
      <c r="L75" s="100">
        <f t="shared" si="14"/>
        <v>50</v>
      </c>
      <c r="M75" s="101">
        <f t="shared" si="11"/>
        <v>60.24096385542169</v>
      </c>
      <c r="N75" s="100">
        <f t="shared" si="15"/>
        <v>1.0000000000000002</v>
      </c>
      <c r="O75" s="102">
        <f t="shared" si="12"/>
        <v>1.2048192771084338</v>
      </c>
    </row>
    <row r="76" spans="1:15" s="1" customFormat="1" ht="15" customHeight="1" x14ac:dyDescent="0.25">
      <c r="A76" s="11">
        <v>9</v>
      </c>
      <c r="B76" s="48">
        <v>50620</v>
      </c>
      <c r="C76" s="19" t="s">
        <v>62</v>
      </c>
      <c r="D76" s="246">
        <v>58</v>
      </c>
      <c r="E76" s="71">
        <v>0</v>
      </c>
      <c r="F76" s="71">
        <v>67.241379310344826</v>
      </c>
      <c r="G76" s="71">
        <v>31.03448275862069</v>
      </c>
      <c r="H76" s="71">
        <v>1.7241379310344827</v>
      </c>
      <c r="I76" s="43">
        <f t="shared" si="16"/>
        <v>3.3448275862068964</v>
      </c>
      <c r="J76" s="21"/>
      <c r="K76" s="99">
        <f t="shared" si="13"/>
        <v>58</v>
      </c>
      <c r="L76" s="100">
        <f t="shared" si="14"/>
        <v>19</v>
      </c>
      <c r="M76" s="101">
        <f t="shared" si="11"/>
        <v>32.758620689655174</v>
      </c>
      <c r="N76" s="100">
        <f t="shared" si="15"/>
        <v>0</v>
      </c>
      <c r="O76" s="102">
        <f t="shared" si="12"/>
        <v>0</v>
      </c>
    </row>
    <row r="77" spans="1:15" s="1" customFormat="1" ht="15" customHeight="1" x14ac:dyDescent="0.25">
      <c r="A77" s="11">
        <v>10</v>
      </c>
      <c r="B77" s="48">
        <v>50760</v>
      </c>
      <c r="C77" s="19" t="s">
        <v>63</v>
      </c>
      <c r="D77" s="246">
        <v>185</v>
      </c>
      <c r="E77" s="71">
        <v>1.0810810810810811</v>
      </c>
      <c r="F77" s="71">
        <v>38.918918918918919</v>
      </c>
      <c r="G77" s="71">
        <v>55.675675675675677</v>
      </c>
      <c r="H77" s="71">
        <v>4.3243243243243246</v>
      </c>
      <c r="I77" s="43">
        <f t="shared" si="16"/>
        <v>3.6324324324324322</v>
      </c>
      <c r="J77" s="21"/>
      <c r="K77" s="99">
        <f t="shared" si="13"/>
        <v>185</v>
      </c>
      <c r="L77" s="100">
        <f t="shared" si="14"/>
        <v>111</v>
      </c>
      <c r="M77" s="101">
        <f t="shared" si="11"/>
        <v>60</v>
      </c>
      <c r="N77" s="100">
        <f t="shared" si="15"/>
        <v>2</v>
      </c>
      <c r="O77" s="102">
        <f t="shared" si="12"/>
        <v>1.0810810810810811</v>
      </c>
    </row>
    <row r="78" spans="1:15" s="1" customFormat="1" ht="15" customHeight="1" x14ac:dyDescent="0.25">
      <c r="A78" s="11">
        <v>11</v>
      </c>
      <c r="B78" s="48">
        <v>50780</v>
      </c>
      <c r="C78" s="19" t="s">
        <v>64</v>
      </c>
      <c r="D78" s="246">
        <v>119</v>
      </c>
      <c r="E78" s="71">
        <v>0</v>
      </c>
      <c r="F78" s="71">
        <v>69.747899159663859</v>
      </c>
      <c r="G78" s="71">
        <v>29.411764705882351</v>
      </c>
      <c r="H78" s="71">
        <v>0.84033613445378152</v>
      </c>
      <c r="I78" s="43">
        <f t="shared" si="16"/>
        <v>3.3109243697478989</v>
      </c>
      <c r="J78" s="21"/>
      <c r="K78" s="99">
        <f t="shared" si="13"/>
        <v>119</v>
      </c>
      <c r="L78" s="100">
        <f t="shared" si="14"/>
        <v>36</v>
      </c>
      <c r="M78" s="101">
        <f t="shared" si="11"/>
        <v>30.252100840336134</v>
      </c>
      <c r="N78" s="113">
        <f t="shared" si="15"/>
        <v>0</v>
      </c>
      <c r="O78" s="102">
        <f t="shared" si="12"/>
        <v>0</v>
      </c>
    </row>
    <row r="79" spans="1:15" s="1" customFormat="1" ht="15" customHeight="1" x14ac:dyDescent="0.25">
      <c r="A79" s="11">
        <v>12</v>
      </c>
      <c r="B79" s="48">
        <v>50930</v>
      </c>
      <c r="C79" s="19" t="s">
        <v>65</v>
      </c>
      <c r="D79" s="246">
        <v>61</v>
      </c>
      <c r="E79" s="71">
        <v>1.639344262295082</v>
      </c>
      <c r="F79" s="71">
        <v>52.459016393442624</v>
      </c>
      <c r="G79" s="71">
        <v>45.901639344262293</v>
      </c>
      <c r="H79" s="71">
        <v>0</v>
      </c>
      <c r="I79" s="43">
        <f t="shared" si="16"/>
        <v>3.442622950819672</v>
      </c>
      <c r="J79" s="21"/>
      <c r="K79" s="99">
        <f t="shared" si="13"/>
        <v>61</v>
      </c>
      <c r="L79" s="100">
        <f t="shared" si="14"/>
        <v>28</v>
      </c>
      <c r="M79" s="101">
        <f t="shared" si="11"/>
        <v>45.901639344262293</v>
      </c>
      <c r="N79" s="100">
        <f t="shared" si="15"/>
        <v>1</v>
      </c>
      <c r="O79" s="102">
        <f t="shared" si="12"/>
        <v>1.639344262295082</v>
      </c>
    </row>
    <row r="80" spans="1:15" s="1" customFormat="1" ht="15" customHeight="1" x14ac:dyDescent="0.25">
      <c r="A80" s="15">
        <v>13</v>
      </c>
      <c r="B80" s="50">
        <v>51370</v>
      </c>
      <c r="C80" s="22" t="s">
        <v>66</v>
      </c>
      <c r="D80" s="246">
        <v>95</v>
      </c>
      <c r="E80" s="84">
        <v>0</v>
      </c>
      <c r="F80" s="84">
        <v>51.578947368421055</v>
      </c>
      <c r="G80" s="84">
        <v>43.157894736842103</v>
      </c>
      <c r="H80" s="85">
        <v>5.2631578947368425</v>
      </c>
      <c r="I80" s="46">
        <f t="shared" si="16"/>
        <v>3.5368421052631578</v>
      </c>
      <c r="J80" s="21"/>
      <c r="K80" s="99">
        <f t="shared" si="13"/>
        <v>95</v>
      </c>
      <c r="L80" s="100">
        <f t="shared" si="14"/>
        <v>46</v>
      </c>
      <c r="M80" s="101">
        <f t="shared" si="11"/>
        <v>48.421052631578945</v>
      </c>
      <c r="N80" s="100">
        <f t="shared" si="15"/>
        <v>0</v>
      </c>
      <c r="O80" s="102">
        <f t="shared" si="12"/>
        <v>0</v>
      </c>
    </row>
    <row r="81" spans="1:15" s="1" customFormat="1" ht="15" customHeight="1" thickBot="1" x14ac:dyDescent="0.3">
      <c r="A81" s="15">
        <v>14</v>
      </c>
      <c r="B81" s="50">
        <v>51400</v>
      </c>
      <c r="C81" s="22" t="s">
        <v>140</v>
      </c>
      <c r="D81" s="72">
        <v>128</v>
      </c>
      <c r="E81" s="73">
        <v>0</v>
      </c>
      <c r="F81" s="73">
        <v>36.71875</v>
      </c>
      <c r="G81" s="73">
        <v>53.90625</v>
      </c>
      <c r="H81" s="79">
        <v>9.375</v>
      </c>
      <c r="I81" s="46">
        <f t="shared" si="16"/>
        <v>3.7265625</v>
      </c>
      <c r="J81" s="21"/>
      <c r="K81" s="103">
        <f t="shared" ref="K81" si="17">D81</f>
        <v>128</v>
      </c>
      <c r="L81" s="104">
        <f t="shared" ref="L81" si="18">M81*K81/100</f>
        <v>81</v>
      </c>
      <c r="M81" s="105">
        <f t="shared" ref="M81" si="19">G81+H81</f>
        <v>63.28125</v>
      </c>
      <c r="N81" s="104">
        <f t="shared" ref="N81" si="20">O81*K81/100</f>
        <v>0</v>
      </c>
      <c r="O81" s="106">
        <f t="shared" ref="O81" si="21">E81</f>
        <v>0</v>
      </c>
    </row>
    <row r="82" spans="1:15" s="1" customFormat="1" ht="15" customHeight="1" thickBot="1" x14ac:dyDescent="0.3">
      <c r="A82" s="35"/>
      <c r="B82" s="51"/>
      <c r="C82" s="37" t="s">
        <v>106</v>
      </c>
      <c r="D82" s="36">
        <f>SUM(D83:D112)</f>
        <v>3305</v>
      </c>
      <c r="E82" s="38">
        <f>AVERAGE(E83:E112)</f>
        <v>3.5633953963351122</v>
      </c>
      <c r="F82" s="38">
        <f>AVERAGE(F83:F112)</f>
        <v>41.375529019647935</v>
      </c>
      <c r="G82" s="38">
        <f>AVERAGE(G83:G112)</f>
        <v>49.985127485435576</v>
      </c>
      <c r="H82" s="38">
        <f>AVERAGE(H83:H112)</f>
        <v>5.0759480985813816</v>
      </c>
      <c r="I82" s="39">
        <f>AVERAGE(I83:I112)</f>
        <v>3.5657362828626322</v>
      </c>
      <c r="J82" s="21"/>
      <c r="K82" s="400">
        <f t="shared" si="13"/>
        <v>3305</v>
      </c>
      <c r="L82" s="401">
        <f>SUM(L83:L112)</f>
        <v>1890</v>
      </c>
      <c r="M82" s="408">
        <f t="shared" si="11"/>
        <v>55.061075584016962</v>
      </c>
      <c r="N82" s="401">
        <f>SUM(N83:N112)</f>
        <v>102</v>
      </c>
      <c r="O82" s="407">
        <f t="shared" si="12"/>
        <v>3.5633953963351122</v>
      </c>
    </row>
    <row r="83" spans="1:15" s="1" customFormat="1" ht="15" customHeight="1" x14ac:dyDescent="0.25">
      <c r="A83" s="60">
        <v>1</v>
      </c>
      <c r="B83" s="53">
        <v>60010</v>
      </c>
      <c r="C83" s="19" t="s">
        <v>68</v>
      </c>
      <c r="D83" s="246">
        <v>68</v>
      </c>
      <c r="E83" s="76">
        <v>2.9411764705882355</v>
      </c>
      <c r="F83" s="76">
        <v>47.058823529411768</v>
      </c>
      <c r="G83" s="76">
        <v>48.529411764705884</v>
      </c>
      <c r="H83" s="76">
        <v>1.4705882352941178</v>
      </c>
      <c r="I83" s="43">
        <f t="shared" si="16"/>
        <v>3.4852941176470593</v>
      </c>
      <c r="J83" s="21"/>
      <c r="K83" s="95">
        <f t="shared" si="13"/>
        <v>68</v>
      </c>
      <c r="L83" s="96">
        <f t="shared" si="14"/>
        <v>34</v>
      </c>
      <c r="M83" s="97">
        <f t="shared" si="11"/>
        <v>50</v>
      </c>
      <c r="N83" s="96">
        <f t="shared" ref="N83:N112" si="22">O83*K83/100</f>
        <v>2</v>
      </c>
      <c r="O83" s="98">
        <f t="shared" si="12"/>
        <v>2.9411764705882355</v>
      </c>
    </row>
    <row r="84" spans="1:15" s="1" customFormat="1" ht="15" customHeight="1" x14ac:dyDescent="0.25">
      <c r="A84" s="23">
        <v>2</v>
      </c>
      <c r="B84" s="48">
        <v>60020</v>
      </c>
      <c r="C84" s="19" t="s">
        <v>69</v>
      </c>
      <c r="D84" s="246">
        <v>42</v>
      </c>
      <c r="E84" s="71">
        <v>2.3809523809523809</v>
      </c>
      <c r="F84" s="71">
        <v>50</v>
      </c>
      <c r="G84" s="71">
        <v>47.61904761904762</v>
      </c>
      <c r="H84" s="71">
        <v>0</v>
      </c>
      <c r="I84" s="43">
        <f t="shared" si="16"/>
        <v>3.4523809523809526</v>
      </c>
      <c r="J84" s="21"/>
      <c r="K84" s="99">
        <f t="shared" si="13"/>
        <v>42</v>
      </c>
      <c r="L84" s="100">
        <f t="shared" si="14"/>
        <v>20</v>
      </c>
      <c r="M84" s="101">
        <f t="shared" si="11"/>
        <v>47.61904761904762</v>
      </c>
      <c r="N84" s="100">
        <f t="shared" si="22"/>
        <v>1</v>
      </c>
      <c r="O84" s="102">
        <f t="shared" si="12"/>
        <v>2.3809523809523809</v>
      </c>
    </row>
    <row r="85" spans="1:15" s="1" customFormat="1" ht="15" customHeight="1" x14ac:dyDescent="0.25">
      <c r="A85" s="23">
        <v>3</v>
      </c>
      <c r="B85" s="48">
        <v>60050</v>
      </c>
      <c r="C85" s="19" t="s">
        <v>70</v>
      </c>
      <c r="D85" s="246">
        <v>102</v>
      </c>
      <c r="E85" s="71">
        <v>4.9019607843137258</v>
      </c>
      <c r="F85" s="71">
        <v>37.254901960784316</v>
      </c>
      <c r="G85" s="71">
        <v>51.96078431372549</v>
      </c>
      <c r="H85" s="71">
        <v>5.882352941176471</v>
      </c>
      <c r="I85" s="43">
        <f t="shared" si="16"/>
        <v>3.5882352941176476</v>
      </c>
      <c r="J85" s="21"/>
      <c r="K85" s="99">
        <f t="shared" si="13"/>
        <v>102</v>
      </c>
      <c r="L85" s="100">
        <f t="shared" si="14"/>
        <v>59</v>
      </c>
      <c r="M85" s="101">
        <f t="shared" si="11"/>
        <v>57.843137254901961</v>
      </c>
      <c r="N85" s="100">
        <f t="shared" si="22"/>
        <v>5.0000000000000009</v>
      </c>
      <c r="O85" s="102">
        <f t="shared" si="12"/>
        <v>4.9019607843137258</v>
      </c>
    </row>
    <row r="86" spans="1:15" s="1" customFormat="1" ht="15" customHeight="1" x14ac:dyDescent="0.25">
      <c r="A86" s="23">
        <v>4</v>
      </c>
      <c r="B86" s="48">
        <v>60070</v>
      </c>
      <c r="C86" s="19" t="s">
        <v>71</v>
      </c>
      <c r="D86" s="246">
        <v>98</v>
      </c>
      <c r="E86" s="71">
        <v>2.0408163265306123</v>
      </c>
      <c r="F86" s="71">
        <v>43.877551020408163</v>
      </c>
      <c r="G86" s="71">
        <v>46.938775510204081</v>
      </c>
      <c r="H86" s="71">
        <v>7.1428571428571432</v>
      </c>
      <c r="I86" s="43">
        <f t="shared" si="16"/>
        <v>3.5918367346938775</v>
      </c>
      <c r="J86" s="21"/>
      <c r="K86" s="99">
        <f t="shared" si="13"/>
        <v>98</v>
      </c>
      <c r="L86" s="100">
        <f t="shared" si="14"/>
        <v>53</v>
      </c>
      <c r="M86" s="101">
        <f t="shared" si="11"/>
        <v>54.081632653061227</v>
      </c>
      <c r="N86" s="100">
        <f t="shared" si="22"/>
        <v>2</v>
      </c>
      <c r="O86" s="102">
        <f t="shared" si="12"/>
        <v>2.0408163265306123</v>
      </c>
    </row>
    <row r="87" spans="1:15" s="1" customFormat="1" ht="15" customHeight="1" x14ac:dyDescent="0.25">
      <c r="A87" s="23">
        <v>5</v>
      </c>
      <c r="B87" s="48">
        <v>60180</v>
      </c>
      <c r="C87" s="19" t="s">
        <v>72</v>
      </c>
      <c r="D87" s="246">
        <v>89</v>
      </c>
      <c r="E87" s="71">
        <v>0</v>
      </c>
      <c r="F87" s="71">
        <v>37.078651685393261</v>
      </c>
      <c r="G87" s="71">
        <v>60.674157303370784</v>
      </c>
      <c r="H87" s="71">
        <v>2.2471910112359552</v>
      </c>
      <c r="I87" s="43">
        <f t="shared" si="16"/>
        <v>3.6516853932584268</v>
      </c>
      <c r="J87" s="21"/>
      <c r="K87" s="99">
        <f t="shared" si="13"/>
        <v>89</v>
      </c>
      <c r="L87" s="100">
        <f t="shared" si="14"/>
        <v>56</v>
      </c>
      <c r="M87" s="101">
        <f t="shared" si="11"/>
        <v>62.921348314606739</v>
      </c>
      <c r="N87" s="100">
        <f t="shared" si="22"/>
        <v>0</v>
      </c>
      <c r="O87" s="102">
        <f t="shared" si="12"/>
        <v>0</v>
      </c>
    </row>
    <row r="88" spans="1:15" s="1" customFormat="1" ht="15" customHeight="1" x14ac:dyDescent="0.25">
      <c r="A88" s="23">
        <v>6</v>
      </c>
      <c r="B88" s="48">
        <v>60240</v>
      </c>
      <c r="C88" s="19" t="s">
        <v>73</v>
      </c>
      <c r="D88" s="246">
        <v>142</v>
      </c>
      <c r="E88" s="71">
        <v>2.112676056338028</v>
      </c>
      <c r="F88" s="71">
        <v>55.633802816901408</v>
      </c>
      <c r="G88" s="71">
        <v>38.732394366197184</v>
      </c>
      <c r="H88" s="71">
        <v>3.5211267605633805</v>
      </c>
      <c r="I88" s="43">
        <f t="shared" si="16"/>
        <v>3.436619718309859</v>
      </c>
      <c r="J88" s="21"/>
      <c r="K88" s="99">
        <f t="shared" si="13"/>
        <v>142</v>
      </c>
      <c r="L88" s="100">
        <f t="shared" si="14"/>
        <v>60.000000000000007</v>
      </c>
      <c r="M88" s="101">
        <f t="shared" si="11"/>
        <v>42.253521126760567</v>
      </c>
      <c r="N88" s="113">
        <f t="shared" si="22"/>
        <v>3</v>
      </c>
      <c r="O88" s="102">
        <f t="shared" si="12"/>
        <v>2.112676056338028</v>
      </c>
    </row>
    <row r="89" spans="1:15" s="1" customFormat="1" ht="15" customHeight="1" x14ac:dyDescent="0.25">
      <c r="A89" s="23">
        <v>7</v>
      </c>
      <c r="B89" s="48">
        <v>60560</v>
      </c>
      <c r="C89" s="19" t="s">
        <v>74</v>
      </c>
      <c r="D89" s="246">
        <v>26</v>
      </c>
      <c r="E89" s="71">
        <v>3.8461538461538463</v>
      </c>
      <c r="F89" s="71">
        <v>42.307692307692307</v>
      </c>
      <c r="G89" s="71">
        <v>53.846153846153847</v>
      </c>
      <c r="H89" s="71">
        <v>0</v>
      </c>
      <c r="I89" s="43">
        <f t="shared" si="16"/>
        <v>3.5</v>
      </c>
      <c r="J89" s="21"/>
      <c r="K89" s="99">
        <f t="shared" si="13"/>
        <v>26</v>
      </c>
      <c r="L89" s="100">
        <f t="shared" si="14"/>
        <v>14</v>
      </c>
      <c r="M89" s="101">
        <f t="shared" si="11"/>
        <v>53.846153846153847</v>
      </c>
      <c r="N89" s="100">
        <f t="shared" si="22"/>
        <v>1</v>
      </c>
      <c r="O89" s="102">
        <f t="shared" si="12"/>
        <v>3.8461538461538463</v>
      </c>
    </row>
    <row r="90" spans="1:15" s="1" customFormat="1" ht="15" customHeight="1" x14ac:dyDescent="0.25">
      <c r="A90" s="23">
        <v>8</v>
      </c>
      <c r="B90" s="48">
        <v>60660</v>
      </c>
      <c r="C90" s="19" t="s">
        <v>75</v>
      </c>
      <c r="D90" s="246">
        <v>69</v>
      </c>
      <c r="E90" s="71">
        <v>2.8985507246376812</v>
      </c>
      <c r="F90" s="71">
        <v>43.478260869565219</v>
      </c>
      <c r="G90" s="71">
        <v>50.724637681159422</v>
      </c>
      <c r="H90" s="71">
        <v>2.8985507246376812</v>
      </c>
      <c r="I90" s="43">
        <f t="shared" si="16"/>
        <v>3.5362318840579712</v>
      </c>
      <c r="J90" s="21"/>
      <c r="K90" s="99">
        <f t="shared" si="13"/>
        <v>69</v>
      </c>
      <c r="L90" s="100">
        <f t="shared" si="14"/>
        <v>37</v>
      </c>
      <c r="M90" s="101">
        <f t="shared" si="11"/>
        <v>53.623188405797102</v>
      </c>
      <c r="N90" s="113">
        <f t="shared" si="22"/>
        <v>2</v>
      </c>
      <c r="O90" s="102">
        <f t="shared" si="12"/>
        <v>2.8985507246376812</v>
      </c>
    </row>
    <row r="91" spans="1:15" s="1" customFormat="1" ht="15" customHeight="1" x14ac:dyDescent="0.25">
      <c r="A91" s="23">
        <v>9</v>
      </c>
      <c r="B91" s="55">
        <v>60001</v>
      </c>
      <c r="C91" s="14" t="s">
        <v>67</v>
      </c>
      <c r="D91" s="246">
        <v>80</v>
      </c>
      <c r="E91" s="71">
        <v>28.75</v>
      </c>
      <c r="F91" s="71">
        <v>48.75</v>
      </c>
      <c r="G91" s="71">
        <v>21.25</v>
      </c>
      <c r="H91" s="71">
        <v>1.25</v>
      </c>
      <c r="I91" s="43">
        <f t="shared" si="16"/>
        <v>2.95</v>
      </c>
      <c r="J91" s="21"/>
      <c r="K91" s="99">
        <f t="shared" si="13"/>
        <v>80</v>
      </c>
      <c r="L91" s="100">
        <f t="shared" si="14"/>
        <v>18</v>
      </c>
      <c r="M91" s="101">
        <f t="shared" si="11"/>
        <v>22.5</v>
      </c>
      <c r="N91" s="113">
        <f t="shared" si="22"/>
        <v>23</v>
      </c>
      <c r="O91" s="102">
        <f t="shared" si="12"/>
        <v>28.75</v>
      </c>
    </row>
    <row r="92" spans="1:15" s="1" customFormat="1" ht="15" customHeight="1" x14ac:dyDescent="0.25">
      <c r="A92" s="23">
        <v>10</v>
      </c>
      <c r="B92" s="48">
        <v>60850</v>
      </c>
      <c r="C92" s="19" t="s">
        <v>77</v>
      </c>
      <c r="D92" s="246">
        <v>81</v>
      </c>
      <c r="E92" s="71">
        <v>0</v>
      </c>
      <c r="F92" s="71">
        <v>48.148148148148145</v>
      </c>
      <c r="G92" s="71">
        <v>50.617283950617285</v>
      </c>
      <c r="H92" s="71">
        <v>1.2345679012345678</v>
      </c>
      <c r="I92" s="43">
        <f t="shared" si="16"/>
        <v>3.5308641975308643</v>
      </c>
      <c r="J92" s="21"/>
      <c r="K92" s="99">
        <f t="shared" si="13"/>
        <v>81</v>
      </c>
      <c r="L92" s="100">
        <f t="shared" si="14"/>
        <v>42</v>
      </c>
      <c r="M92" s="101">
        <f t="shared" si="11"/>
        <v>51.851851851851855</v>
      </c>
      <c r="N92" s="100">
        <f t="shared" si="22"/>
        <v>0</v>
      </c>
      <c r="O92" s="102">
        <f t="shared" si="12"/>
        <v>0</v>
      </c>
    </row>
    <row r="93" spans="1:15" s="1" customFormat="1" ht="15" customHeight="1" x14ac:dyDescent="0.25">
      <c r="A93" s="23">
        <v>11</v>
      </c>
      <c r="B93" s="48">
        <v>60910</v>
      </c>
      <c r="C93" s="19" t="s">
        <v>78</v>
      </c>
      <c r="D93" s="246">
        <v>79</v>
      </c>
      <c r="E93" s="71">
        <v>1.2658227848101267</v>
      </c>
      <c r="F93" s="71">
        <v>41.77215189873418</v>
      </c>
      <c r="G93" s="71">
        <v>53.164556962025316</v>
      </c>
      <c r="H93" s="71">
        <v>3.7974683544303796</v>
      </c>
      <c r="I93" s="43">
        <f t="shared" si="16"/>
        <v>3.5949367088607596</v>
      </c>
      <c r="J93" s="21"/>
      <c r="K93" s="99">
        <f t="shared" si="13"/>
        <v>79</v>
      </c>
      <c r="L93" s="100">
        <f t="shared" si="14"/>
        <v>45</v>
      </c>
      <c r="M93" s="101">
        <f t="shared" si="11"/>
        <v>56.962025316455694</v>
      </c>
      <c r="N93" s="100">
        <f t="shared" si="22"/>
        <v>1</v>
      </c>
      <c r="O93" s="102">
        <f t="shared" si="12"/>
        <v>1.2658227848101267</v>
      </c>
    </row>
    <row r="94" spans="1:15" s="1" customFormat="1" ht="15" customHeight="1" x14ac:dyDescent="0.25">
      <c r="A94" s="23">
        <v>12</v>
      </c>
      <c r="B94" s="48">
        <v>60980</v>
      </c>
      <c r="C94" s="19" t="s">
        <v>79</v>
      </c>
      <c r="D94" s="246">
        <v>72</v>
      </c>
      <c r="E94" s="71">
        <v>1.3888888888888888</v>
      </c>
      <c r="F94" s="71">
        <v>54.166666666666664</v>
      </c>
      <c r="G94" s="71">
        <v>41.666666666666664</v>
      </c>
      <c r="H94" s="71">
        <v>2.7777777777777777</v>
      </c>
      <c r="I94" s="43">
        <f t="shared" si="16"/>
        <v>3.4583333333333339</v>
      </c>
      <c r="J94" s="21"/>
      <c r="K94" s="99">
        <f t="shared" si="13"/>
        <v>72</v>
      </c>
      <c r="L94" s="100">
        <f t="shared" si="14"/>
        <v>32</v>
      </c>
      <c r="M94" s="101">
        <f t="shared" si="11"/>
        <v>44.444444444444443</v>
      </c>
      <c r="N94" s="100">
        <f t="shared" si="22"/>
        <v>1</v>
      </c>
      <c r="O94" s="102">
        <f t="shared" si="12"/>
        <v>1.3888888888888888</v>
      </c>
    </row>
    <row r="95" spans="1:15" s="1" customFormat="1" ht="15" customHeight="1" x14ac:dyDescent="0.25">
      <c r="A95" s="23">
        <v>13</v>
      </c>
      <c r="B95" s="48">
        <v>61080</v>
      </c>
      <c r="C95" s="19" t="s">
        <v>80</v>
      </c>
      <c r="D95" s="246">
        <v>148</v>
      </c>
      <c r="E95" s="71">
        <v>2.0270270270270272</v>
      </c>
      <c r="F95" s="71">
        <v>41.891891891891895</v>
      </c>
      <c r="G95" s="71">
        <v>53.378378378378379</v>
      </c>
      <c r="H95" s="71">
        <v>2.7027027027027026</v>
      </c>
      <c r="I95" s="43">
        <f t="shared" si="16"/>
        <v>3.5675675675675671</v>
      </c>
      <c r="J95" s="21"/>
      <c r="K95" s="99">
        <f t="shared" si="13"/>
        <v>148</v>
      </c>
      <c r="L95" s="100">
        <f t="shared" si="14"/>
        <v>83</v>
      </c>
      <c r="M95" s="101">
        <f t="shared" si="11"/>
        <v>56.081081081081081</v>
      </c>
      <c r="N95" s="100">
        <f t="shared" si="22"/>
        <v>3</v>
      </c>
      <c r="O95" s="102">
        <f t="shared" si="12"/>
        <v>2.0270270270270272</v>
      </c>
    </row>
    <row r="96" spans="1:15" s="1" customFormat="1" ht="15" customHeight="1" x14ac:dyDescent="0.25">
      <c r="A96" s="23">
        <v>14</v>
      </c>
      <c r="B96" s="48">
        <v>61150</v>
      </c>
      <c r="C96" s="19" t="s">
        <v>81</v>
      </c>
      <c r="D96" s="246">
        <v>69</v>
      </c>
      <c r="E96" s="71">
        <v>0</v>
      </c>
      <c r="F96" s="71">
        <v>53.623188405797102</v>
      </c>
      <c r="G96" s="71">
        <v>44.927536231884055</v>
      </c>
      <c r="H96" s="71">
        <v>1.4492753623188406</v>
      </c>
      <c r="I96" s="43">
        <f t="shared" si="16"/>
        <v>3.4782608695652169</v>
      </c>
      <c r="J96" s="21"/>
      <c r="K96" s="99">
        <f t="shared" si="13"/>
        <v>69</v>
      </c>
      <c r="L96" s="100">
        <f t="shared" si="14"/>
        <v>32</v>
      </c>
      <c r="M96" s="101">
        <f t="shared" si="11"/>
        <v>46.376811594202898</v>
      </c>
      <c r="N96" s="100">
        <f t="shared" si="22"/>
        <v>0</v>
      </c>
      <c r="O96" s="102">
        <f t="shared" si="12"/>
        <v>0</v>
      </c>
    </row>
    <row r="97" spans="1:15" s="1" customFormat="1" ht="15" customHeight="1" x14ac:dyDescent="0.25">
      <c r="A97" s="23">
        <v>15</v>
      </c>
      <c r="B97" s="48">
        <v>61210</v>
      </c>
      <c r="C97" s="19" t="s">
        <v>82</v>
      </c>
      <c r="D97" s="246">
        <v>55</v>
      </c>
      <c r="E97" s="71">
        <v>10.909090909090908</v>
      </c>
      <c r="F97" s="71">
        <v>38.18181818181818</v>
      </c>
      <c r="G97" s="71">
        <v>47.272727272727273</v>
      </c>
      <c r="H97" s="71">
        <v>3.6363636363636362</v>
      </c>
      <c r="I97" s="43">
        <f t="shared" si="16"/>
        <v>3.4363636363636361</v>
      </c>
      <c r="J97" s="21"/>
      <c r="K97" s="99">
        <f t="shared" si="13"/>
        <v>55</v>
      </c>
      <c r="L97" s="100">
        <f t="shared" si="14"/>
        <v>28</v>
      </c>
      <c r="M97" s="101">
        <f t="shared" si="11"/>
        <v>50.909090909090907</v>
      </c>
      <c r="N97" s="100">
        <f t="shared" si="22"/>
        <v>6</v>
      </c>
      <c r="O97" s="102">
        <f t="shared" si="12"/>
        <v>10.909090909090908</v>
      </c>
    </row>
    <row r="98" spans="1:15" s="1" customFormat="1" ht="15" customHeight="1" x14ac:dyDescent="0.25">
      <c r="A98" s="23">
        <v>16</v>
      </c>
      <c r="B98" s="48">
        <v>61290</v>
      </c>
      <c r="C98" s="19" t="s">
        <v>83</v>
      </c>
      <c r="D98" s="246">
        <v>70</v>
      </c>
      <c r="E98" s="71">
        <v>5.7142857142857144</v>
      </c>
      <c r="F98" s="71">
        <v>51.428571428571431</v>
      </c>
      <c r="G98" s="71">
        <v>42.857142857142854</v>
      </c>
      <c r="H98" s="71">
        <v>0</v>
      </c>
      <c r="I98" s="43">
        <f t="shared" si="16"/>
        <v>3.371428571428571</v>
      </c>
      <c r="J98" s="21"/>
      <c r="K98" s="99">
        <f t="shared" si="13"/>
        <v>70</v>
      </c>
      <c r="L98" s="100">
        <f t="shared" si="14"/>
        <v>30</v>
      </c>
      <c r="M98" s="101">
        <f t="shared" si="11"/>
        <v>42.857142857142854</v>
      </c>
      <c r="N98" s="100">
        <f t="shared" si="22"/>
        <v>4</v>
      </c>
      <c r="O98" s="102">
        <f t="shared" si="12"/>
        <v>5.7142857142857144</v>
      </c>
    </row>
    <row r="99" spans="1:15" s="1" customFormat="1" ht="15" customHeight="1" x14ac:dyDescent="0.25">
      <c r="A99" s="23">
        <v>17</v>
      </c>
      <c r="B99" s="48">
        <v>61340</v>
      </c>
      <c r="C99" s="19" t="s">
        <v>84</v>
      </c>
      <c r="D99" s="246">
        <v>115</v>
      </c>
      <c r="E99" s="71">
        <v>10.434782608695652</v>
      </c>
      <c r="F99" s="71">
        <v>41.739130434782609</v>
      </c>
      <c r="G99" s="71">
        <v>46.086956521739133</v>
      </c>
      <c r="H99" s="71">
        <v>1.7391304347826086</v>
      </c>
      <c r="I99" s="43">
        <f t="shared" si="16"/>
        <v>3.3913043478260869</v>
      </c>
      <c r="J99" s="21"/>
      <c r="K99" s="99">
        <f t="shared" si="13"/>
        <v>115</v>
      </c>
      <c r="L99" s="100">
        <f t="shared" si="14"/>
        <v>55</v>
      </c>
      <c r="M99" s="101">
        <f t="shared" si="11"/>
        <v>47.826086956521742</v>
      </c>
      <c r="N99" s="100">
        <f t="shared" si="22"/>
        <v>12</v>
      </c>
      <c r="O99" s="102">
        <f t="shared" si="12"/>
        <v>10.434782608695652</v>
      </c>
    </row>
    <row r="100" spans="1:15" s="1" customFormat="1" ht="15" customHeight="1" x14ac:dyDescent="0.25">
      <c r="A100" s="23">
        <v>18</v>
      </c>
      <c r="B100" s="48">
        <v>61390</v>
      </c>
      <c r="C100" s="19" t="s">
        <v>85</v>
      </c>
      <c r="D100" s="246">
        <v>79</v>
      </c>
      <c r="E100" s="71">
        <v>3.7974683544303796</v>
      </c>
      <c r="F100" s="71">
        <v>54.430379746835442</v>
      </c>
      <c r="G100" s="71">
        <v>40.506329113924053</v>
      </c>
      <c r="H100" s="71">
        <v>1.2658227848101267</v>
      </c>
      <c r="I100" s="43">
        <f t="shared" si="16"/>
        <v>3.3924050632911396</v>
      </c>
      <c r="J100" s="21"/>
      <c r="K100" s="99">
        <f t="shared" si="13"/>
        <v>79</v>
      </c>
      <c r="L100" s="100">
        <f t="shared" si="14"/>
        <v>33</v>
      </c>
      <c r="M100" s="101">
        <f t="shared" si="11"/>
        <v>41.77215189873418</v>
      </c>
      <c r="N100" s="100">
        <f t="shared" si="22"/>
        <v>3</v>
      </c>
      <c r="O100" s="102">
        <f t="shared" si="12"/>
        <v>3.7974683544303796</v>
      </c>
    </row>
    <row r="101" spans="1:15" s="1" customFormat="1" ht="15" customHeight="1" x14ac:dyDescent="0.25">
      <c r="A101" s="60">
        <v>19</v>
      </c>
      <c r="B101" s="48">
        <v>61410</v>
      </c>
      <c r="C101" s="19" t="s">
        <v>86</v>
      </c>
      <c r="D101" s="246">
        <v>64</v>
      </c>
      <c r="E101" s="71">
        <v>0</v>
      </c>
      <c r="F101" s="71">
        <v>37.5</v>
      </c>
      <c r="G101" s="71">
        <v>62.5</v>
      </c>
      <c r="H101" s="71">
        <v>0</v>
      </c>
      <c r="I101" s="43">
        <f t="shared" si="16"/>
        <v>3.625</v>
      </c>
      <c r="J101" s="21"/>
      <c r="K101" s="99">
        <f t="shared" si="13"/>
        <v>64</v>
      </c>
      <c r="L101" s="100">
        <f t="shared" si="14"/>
        <v>40</v>
      </c>
      <c r="M101" s="101">
        <f t="shared" si="11"/>
        <v>62.5</v>
      </c>
      <c r="N101" s="100">
        <f t="shared" si="22"/>
        <v>0</v>
      </c>
      <c r="O101" s="102">
        <f t="shared" si="12"/>
        <v>0</v>
      </c>
    </row>
    <row r="102" spans="1:15" s="1" customFormat="1" ht="15" customHeight="1" x14ac:dyDescent="0.25">
      <c r="A102" s="16">
        <v>20</v>
      </c>
      <c r="B102" s="48">
        <v>61430</v>
      </c>
      <c r="C102" s="19" t="s">
        <v>114</v>
      </c>
      <c r="D102" s="246">
        <v>213</v>
      </c>
      <c r="E102" s="71">
        <v>1.8779342723004695</v>
      </c>
      <c r="F102" s="71">
        <v>37.558685446009392</v>
      </c>
      <c r="G102" s="71">
        <v>51.173708920187792</v>
      </c>
      <c r="H102" s="71">
        <v>9.3896713615023479</v>
      </c>
      <c r="I102" s="43">
        <f t="shared" si="16"/>
        <v>3.6807511737089205</v>
      </c>
      <c r="J102" s="21"/>
      <c r="K102" s="99">
        <f t="shared" si="13"/>
        <v>213</v>
      </c>
      <c r="L102" s="100">
        <f t="shared" si="14"/>
        <v>129</v>
      </c>
      <c r="M102" s="101">
        <f t="shared" si="11"/>
        <v>60.563380281690144</v>
      </c>
      <c r="N102" s="100">
        <f t="shared" si="22"/>
        <v>4</v>
      </c>
      <c r="O102" s="102">
        <f t="shared" si="12"/>
        <v>1.8779342723004695</v>
      </c>
    </row>
    <row r="103" spans="1:15" s="1" customFormat="1" ht="15" customHeight="1" x14ac:dyDescent="0.25">
      <c r="A103" s="11">
        <v>21</v>
      </c>
      <c r="B103" s="48">
        <v>61440</v>
      </c>
      <c r="C103" s="19" t="s">
        <v>87</v>
      </c>
      <c r="D103" s="246">
        <v>180</v>
      </c>
      <c r="E103" s="71">
        <v>0</v>
      </c>
      <c r="F103" s="71">
        <v>42.777777777777779</v>
      </c>
      <c r="G103" s="71">
        <v>51.111111111111114</v>
      </c>
      <c r="H103" s="71">
        <v>6.1111111111111107</v>
      </c>
      <c r="I103" s="43">
        <f t="shared" si="16"/>
        <v>3.6333333333333337</v>
      </c>
      <c r="J103" s="21"/>
      <c r="K103" s="99">
        <f t="shared" si="13"/>
        <v>180</v>
      </c>
      <c r="L103" s="100">
        <f t="shared" si="14"/>
        <v>103.00000000000001</v>
      </c>
      <c r="M103" s="101">
        <f t="shared" si="11"/>
        <v>57.222222222222229</v>
      </c>
      <c r="N103" s="100">
        <f t="shared" si="22"/>
        <v>0</v>
      </c>
      <c r="O103" s="102">
        <f t="shared" si="12"/>
        <v>0</v>
      </c>
    </row>
    <row r="104" spans="1:15" s="1" customFormat="1" ht="15" customHeight="1" x14ac:dyDescent="0.25">
      <c r="A104" s="11">
        <v>22</v>
      </c>
      <c r="B104" s="48">
        <v>61450</v>
      </c>
      <c r="C104" s="19" t="s">
        <v>115</v>
      </c>
      <c r="D104" s="246">
        <v>135</v>
      </c>
      <c r="E104" s="71">
        <v>0</v>
      </c>
      <c r="F104" s="71">
        <v>25.185185185185187</v>
      </c>
      <c r="G104" s="71">
        <v>61.481481481481481</v>
      </c>
      <c r="H104" s="71">
        <v>13.333333333333334</v>
      </c>
      <c r="I104" s="43">
        <f t="shared" si="16"/>
        <v>3.8814814814814813</v>
      </c>
      <c r="J104" s="21"/>
      <c r="K104" s="99">
        <f t="shared" si="13"/>
        <v>135</v>
      </c>
      <c r="L104" s="100">
        <f t="shared" si="14"/>
        <v>101</v>
      </c>
      <c r="M104" s="101">
        <f t="shared" si="11"/>
        <v>74.81481481481481</v>
      </c>
      <c r="N104" s="100">
        <f t="shared" si="22"/>
        <v>0</v>
      </c>
      <c r="O104" s="102">
        <f t="shared" si="12"/>
        <v>0</v>
      </c>
    </row>
    <row r="105" spans="1:15" s="1" customFormat="1" ht="15" customHeight="1" x14ac:dyDescent="0.25">
      <c r="A105" s="11">
        <v>23</v>
      </c>
      <c r="B105" s="48">
        <v>61470</v>
      </c>
      <c r="C105" s="19" t="s">
        <v>88</v>
      </c>
      <c r="D105" s="246">
        <v>101</v>
      </c>
      <c r="E105" s="71">
        <v>4.9504950495049505</v>
      </c>
      <c r="F105" s="71">
        <v>47.524752475247524</v>
      </c>
      <c r="G105" s="71">
        <v>44.554455445544555</v>
      </c>
      <c r="H105" s="71">
        <v>2.9702970297029703</v>
      </c>
      <c r="I105" s="43">
        <f t="shared" si="16"/>
        <v>3.4554455445544559</v>
      </c>
      <c r="J105" s="21"/>
      <c r="K105" s="99">
        <f t="shared" si="13"/>
        <v>101</v>
      </c>
      <c r="L105" s="100">
        <f t="shared" si="14"/>
        <v>48</v>
      </c>
      <c r="M105" s="101">
        <f t="shared" si="11"/>
        <v>47.524752475247524</v>
      </c>
      <c r="N105" s="100">
        <f t="shared" si="22"/>
        <v>5</v>
      </c>
      <c r="O105" s="102">
        <f t="shared" si="12"/>
        <v>4.9504950495049505</v>
      </c>
    </row>
    <row r="106" spans="1:15" s="1" customFormat="1" ht="15" customHeight="1" x14ac:dyDescent="0.25">
      <c r="A106" s="11">
        <v>24</v>
      </c>
      <c r="B106" s="48">
        <v>61490</v>
      </c>
      <c r="C106" s="19" t="s">
        <v>116</v>
      </c>
      <c r="D106" s="246">
        <v>235</v>
      </c>
      <c r="E106" s="71">
        <v>2.1276595744680851</v>
      </c>
      <c r="F106" s="71">
        <v>34.893617021276597</v>
      </c>
      <c r="G106" s="71">
        <v>50.638297872340424</v>
      </c>
      <c r="H106" s="71">
        <v>12.340425531914894</v>
      </c>
      <c r="I106" s="43">
        <f t="shared" si="16"/>
        <v>3.731914893617021</v>
      </c>
      <c r="J106" s="21"/>
      <c r="K106" s="99">
        <f t="shared" si="13"/>
        <v>235</v>
      </c>
      <c r="L106" s="100">
        <f t="shared" si="14"/>
        <v>148</v>
      </c>
      <c r="M106" s="101">
        <f t="shared" si="11"/>
        <v>62.978723404255319</v>
      </c>
      <c r="N106" s="100">
        <f t="shared" si="22"/>
        <v>5</v>
      </c>
      <c r="O106" s="102">
        <f t="shared" si="12"/>
        <v>2.1276595744680851</v>
      </c>
    </row>
    <row r="107" spans="1:15" s="1" customFormat="1" ht="15" customHeight="1" x14ac:dyDescent="0.25">
      <c r="A107" s="11">
        <v>25</v>
      </c>
      <c r="B107" s="48">
        <v>61500</v>
      </c>
      <c r="C107" s="19" t="s">
        <v>117</v>
      </c>
      <c r="D107" s="246">
        <v>233</v>
      </c>
      <c r="E107" s="71">
        <v>2.1459227467811157</v>
      </c>
      <c r="F107" s="71">
        <v>28.326180257510728</v>
      </c>
      <c r="G107" s="71">
        <v>64.377682403433482</v>
      </c>
      <c r="H107" s="71">
        <v>5.1502145922746783</v>
      </c>
      <c r="I107" s="43">
        <f t="shared" si="16"/>
        <v>3.7253218884120174</v>
      </c>
      <c r="J107" s="21"/>
      <c r="K107" s="99">
        <f t="shared" si="13"/>
        <v>233</v>
      </c>
      <c r="L107" s="100">
        <f t="shared" si="14"/>
        <v>162.00000000000003</v>
      </c>
      <c r="M107" s="101">
        <f t="shared" si="11"/>
        <v>69.527896995708161</v>
      </c>
      <c r="N107" s="100">
        <f t="shared" si="22"/>
        <v>4.9999999999999991</v>
      </c>
      <c r="O107" s="102">
        <f t="shared" si="12"/>
        <v>2.1459227467811157</v>
      </c>
    </row>
    <row r="108" spans="1:15" s="1" customFormat="1" ht="15" customHeight="1" x14ac:dyDescent="0.25">
      <c r="A108" s="11">
        <v>26</v>
      </c>
      <c r="B108" s="48">
        <v>61510</v>
      </c>
      <c r="C108" s="19" t="s">
        <v>89</v>
      </c>
      <c r="D108" s="246">
        <v>181</v>
      </c>
      <c r="E108" s="71">
        <v>2.2099447513812156</v>
      </c>
      <c r="F108" s="71">
        <v>34.254143646408842</v>
      </c>
      <c r="G108" s="71">
        <v>54.696132596685082</v>
      </c>
      <c r="H108" s="71">
        <v>8.8397790055248624</v>
      </c>
      <c r="I108" s="66">
        <f t="shared" si="16"/>
        <v>3.7016574585635365</v>
      </c>
      <c r="J108" s="21"/>
      <c r="K108" s="99">
        <f t="shared" si="13"/>
        <v>181</v>
      </c>
      <c r="L108" s="100">
        <f t="shared" si="14"/>
        <v>115</v>
      </c>
      <c r="M108" s="101">
        <f t="shared" si="11"/>
        <v>63.535911602209943</v>
      </c>
      <c r="N108" s="100">
        <f t="shared" si="22"/>
        <v>4</v>
      </c>
      <c r="O108" s="102">
        <f t="shared" si="12"/>
        <v>2.2099447513812156</v>
      </c>
    </row>
    <row r="109" spans="1:15" s="1" customFormat="1" ht="15" customHeight="1" x14ac:dyDescent="0.25">
      <c r="A109" s="11">
        <v>27</v>
      </c>
      <c r="B109" s="50">
        <v>61520</v>
      </c>
      <c r="C109" s="22" t="s">
        <v>118</v>
      </c>
      <c r="D109" s="246">
        <v>191</v>
      </c>
      <c r="E109" s="71">
        <v>0.52356020942408377</v>
      </c>
      <c r="F109" s="71">
        <v>25.130890052356023</v>
      </c>
      <c r="G109" s="71">
        <v>50.261780104712045</v>
      </c>
      <c r="H109" s="71">
        <v>24.083769633507853</v>
      </c>
      <c r="I109" s="43">
        <f t="shared" si="16"/>
        <v>3.9790575916230364</v>
      </c>
      <c r="J109" s="21"/>
      <c r="K109" s="99">
        <f t="shared" si="13"/>
        <v>191</v>
      </c>
      <c r="L109" s="100">
        <f t="shared" si="14"/>
        <v>142.00000000000003</v>
      </c>
      <c r="M109" s="101">
        <f t="shared" si="11"/>
        <v>74.345549738219901</v>
      </c>
      <c r="N109" s="100">
        <f t="shared" si="22"/>
        <v>1</v>
      </c>
      <c r="O109" s="102">
        <f t="shared" si="12"/>
        <v>0.52356020942408377</v>
      </c>
    </row>
    <row r="110" spans="1:15" s="1" customFormat="1" ht="15" customHeight="1" x14ac:dyDescent="0.25">
      <c r="A110" s="11">
        <v>28</v>
      </c>
      <c r="B110" s="50">
        <v>61540</v>
      </c>
      <c r="C110" s="22" t="s">
        <v>119</v>
      </c>
      <c r="D110" s="257">
        <v>81</v>
      </c>
      <c r="E110" s="80">
        <v>1.2345679012345678</v>
      </c>
      <c r="F110" s="80">
        <v>19.753086419753085</v>
      </c>
      <c r="G110" s="80">
        <v>71.604938271604937</v>
      </c>
      <c r="H110" s="81">
        <v>7.4074074074074074</v>
      </c>
      <c r="I110" s="46">
        <f t="shared" si="16"/>
        <v>3.8518518518518521</v>
      </c>
      <c r="J110" s="21"/>
      <c r="K110" s="99">
        <f t="shared" si="13"/>
        <v>81</v>
      </c>
      <c r="L110" s="100">
        <f t="shared" si="14"/>
        <v>64</v>
      </c>
      <c r="M110" s="101">
        <f t="shared" si="11"/>
        <v>79.012345679012341</v>
      </c>
      <c r="N110" s="100">
        <f t="shared" si="22"/>
        <v>1</v>
      </c>
      <c r="O110" s="102">
        <f t="shared" si="12"/>
        <v>1.2345679012345678</v>
      </c>
    </row>
    <row r="111" spans="1:15" s="1" customFormat="1" ht="15" customHeight="1" x14ac:dyDescent="0.25">
      <c r="A111" s="15">
        <v>29</v>
      </c>
      <c r="B111" s="50">
        <v>61560</v>
      </c>
      <c r="C111" s="22" t="s">
        <v>121</v>
      </c>
      <c r="D111" s="246">
        <v>149</v>
      </c>
      <c r="E111" s="142">
        <v>4.6979865771812079</v>
      </c>
      <c r="F111" s="143">
        <v>51.677852348993291</v>
      </c>
      <c r="G111" s="142">
        <v>42.95302013422819</v>
      </c>
      <c r="H111" s="142">
        <v>0.67114093959731547</v>
      </c>
      <c r="I111" s="46">
        <f t="shared" si="16"/>
        <v>3.3959731543624168</v>
      </c>
      <c r="J111" s="21"/>
      <c r="K111" s="99">
        <f t="shared" si="13"/>
        <v>149</v>
      </c>
      <c r="L111" s="100">
        <f t="shared" si="14"/>
        <v>65</v>
      </c>
      <c r="M111" s="101">
        <f t="shared" si="11"/>
        <v>43.624161073825505</v>
      </c>
      <c r="N111" s="113">
        <f t="shared" si="22"/>
        <v>7</v>
      </c>
      <c r="O111" s="102">
        <f t="shared" si="12"/>
        <v>4.6979865771812079</v>
      </c>
    </row>
    <row r="112" spans="1:15" s="1" customFormat="1" ht="15" customHeight="1" thickBot="1" x14ac:dyDescent="0.3">
      <c r="A112" s="15">
        <v>30</v>
      </c>
      <c r="B112" s="50">
        <v>61570</v>
      </c>
      <c r="C112" s="22" t="s">
        <v>123</v>
      </c>
      <c r="D112" s="245">
        <v>58</v>
      </c>
      <c r="E112" s="144">
        <v>1.7241379310344827</v>
      </c>
      <c r="F112" s="148">
        <v>25.862068965517242</v>
      </c>
      <c r="G112" s="144">
        <v>53.448275862068968</v>
      </c>
      <c r="H112" s="86">
        <v>18.96551724137931</v>
      </c>
      <c r="I112" s="45">
        <f t="shared" si="16"/>
        <v>3.8965517241379315</v>
      </c>
      <c r="J112" s="21"/>
      <c r="K112" s="103">
        <f t="shared" si="13"/>
        <v>58</v>
      </c>
      <c r="L112" s="104">
        <f t="shared" si="14"/>
        <v>42.000000000000007</v>
      </c>
      <c r="M112" s="105">
        <f t="shared" si="11"/>
        <v>72.413793103448285</v>
      </c>
      <c r="N112" s="104">
        <f t="shared" si="22"/>
        <v>1</v>
      </c>
      <c r="O112" s="106">
        <f t="shared" si="12"/>
        <v>1.7241379310344827</v>
      </c>
    </row>
    <row r="113" spans="1:15" s="1" customFormat="1" ht="15" customHeight="1" thickBot="1" x14ac:dyDescent="0.3">
      <c r="A113" s="40"/>
      <c r="B113" s="56"/>
      <c r="C113" s="37" t="s">
        <v>107</v>
      </c>
      <c r="D113" s="77">
        <f>SUM(D114:D122)</f>
        <v>762</v>
      </c>
      <c r="E113" s="38">
        <f t="shared" ref="E113:H113" si="23">AVERAGE(E114:E122)</f>
        <v>2.3947257951169196</v>
      </c>
      <c r="F113" s="38">
        <f t="shared" si="23"/>
        <v>31.354003492418315</v>
      </c>
      <c r="G113" s="38">
        <f t="shared" si="23"/>
        <v>57.00872229709239</v>
      </c>
      <c r="H113" s="38">
        <f t="shared" si="23"/>
        <v>9.2425484153723634</v>
      </c>
      <c r="I113" s="39">
        <f>AVERAGE(I114:I122)</f>
        <v>3.730990933327202</v>
      </c>
      <c r="J113" s="21"/>
      <c r="K113" s="400">
        <f t="shared" si="13"/>
        <v>762</v>
      </c>
      <c r="L113" s="401">
        <f>SUM(L114:L122)</f>
        <v>516</v>
      </c>
      <c r="M113" s="408">
        <f t="shared" si="11"/>
        <v>66.251270712464759</v>
      </c>
      <c r="N113" s="401">
        <f>SUM(N114:N122)</f>
        <v>19</v>
      </c>
      <c r="O113" s="407">
        <f t="shared" si="12"/>
        <v>2.3947257951169196</v>
      </c>
    </row>
    <row r="114" spans="1:15" s="1" customFormat="1" ht="15" customHeight="1" x14ac:dyDescent="0.25">
      <c r="A114" s="10">
        <v>1</v>
      </c>
      <c r="B114" s="49">
        <v>70020</v>
      </c>
      <c r="C114" s="13" t="s">
        <v>90</v>
      </c>
      <c r="D114" s="258">
        <v>102</v>
      </c>
      <c r="E114" s="78">
        <v>0.98039215686274506</v>
      </c>
      <c r="F114" s="78">
        <v>12.745098039215685</v>
      </c>
      <c r="G114" s="78">
        <v>71.568627450980387</v>
      </c>
      <c r="H114" s="78">
        <v>14.705882352941176</v>
      </c>
      <c r="I114" s="42">
        <f t="shared" si="16"/>
        <v>4</v>
      </c>
      <c r="J114" s="21"/>
      <c r="K114" s="95">
        <f t="shared" si="13"/>
        <v>102</v>
      </c>
      <c r="L114" s="96">
        <f t="shared" si="14"/>
        <v>88</v>
      </c>
      <c r="M114" s="97">
        <f t="shared" si="11"/>
        <v>86.274509803921561</v>
      </c>
      <c r="N114" s="96">
        <f t="shared" ref="N114:N122" si="24">O114*K114/100</f>
        <v>1</v>
      </c>
      <c r="O114" s="98">
        <f t="shared" si="12"/>
        <v>0.98039215686274506</v>
      </c>
    </row>
    <row r="115" spans="1:15" s="1" customFormat="1" ht="15" customHeight="1" x14ac:dyDescent="0.25">
      <c r="A115" s="16">
        <v>2</v>
      </c>
      <c r="B115" s="48">
        <v>70110</v>
      </c>
      <c r="C115" s="19" t="s">
        <v>93</v>
      </c>
      <c r="D115" s="246">
        <v>73</v>
      </c>
      <c r="E115" s="71">
        <v>0</v>
      </c>
      <c r="F115" s="71">
        <v>28.767123287671232</v>
      </c>
      <c r="G115" s="71">
        <v>67.123287671232873</v>
      </c>
      <c r="H115" s="71">
        <v>4.1095890410958908</v>
      </c>
      <c r="I115" s="43">
        <f t="shared" si="16"/>
        <v>3.753424657534246</v>
      </c>
      <c r="J115" s="21"/>
      <c r="K115" s="99">
        <f t="shared" si="13"/>
        <v>73</v>
      </c>
      <c r="L115" s="100">
        <f t="shared" si="14"/>
        <v>51.999999999999993</v>
      </c>
      <c r="M115" s="101">
        <f t="shared" si="11"/>
        <v>71.232876712328761</v>
      </c>
      <c r="N115" s="100">
        <f t="shared" si="24"/>
        <v>0</v>
      </c>
      <c r="O115" s="102">
        <f t="shared" si="12"/>
        <v>0</v>
      </c>
    </row>
    <row r="116" spans="1:15" s="1" customFormat="1" ht="15" customHeight="1" x14ac:dyDescent="0.25">
      <c r="A116" s="11">
        <v>3</v>
      </c>
      <c r="B116" s="48">
        <v>70021</v>
      </c>
      <c r="C116" s="19" t="s">
        <v>91</v>
      </c>
      <c r="D116" s="246">
        <v>101</v>
      </c>
      <c r="E116" s="71">
        <v>0</v>
      </c>
      <c r="F116" s="71">
        <v>19.801980198019802</v>
      </c>
      <c r="G116" s="71">
        <v>64.356435643564353</v>
      </c>
      <c r="H116" s="71">
        <v>15.841584158415841</v>
      </c>
      <c r="I116" s="43">
        <f t="shared" si="16"/>
        <v>3.9603960396039604</v>
      </c>
      <c r="J116" s="21"/>
      <c r="K116" s="99">
        <f t="shared" si="13"/>
        <v>101</v>
      </c>
      <c r="L116" s="100">
        <f t="shared" si="14"/>
        <v>81</v>
      </c>
      <c r="M116" s="101">
        <f t="shared" si="11"/>
        <v>80.198019801980195</v>
      </c>
      <c r="N116" s="100">
        <f t="shared" si="24"/>
        <v>0</v>
      </c>
      <c r="O116" s="102">
        <f t="shared" si="12"/>
        <v>0</v>
      </c>
    </row>
    <row r="117" spans="1:15" s="1" customFormat="1" ht="15" customHeight="1" x14ac:dyDescent="0.25">
      <c r="A117" s="11">
        <v>4</v>
      </c>
      <c r="B117" s="48">
        <v>70040</v>
      </c>
      <c r="C117" s="19" t="s">
        <v>92</v>
      </c>
      <c r="D117" s="246">
        <v>43</v>
      </c>
      <c r="E117" s="71">
        <v>6.9767441860465116</v>
      </c>
      <c r="F117" s="71">
        <v>48.837209302325583</v>
      </c>
      <c r="G117" s="71">
        <v>30.232558139534884</v>
      </c>
      <c r="H117" s="71">
        <v>13.953488372093023</v>
      </c>
      <c r="I117" s="43">
        <f t="shared" si="16"/>
        <v>3.5116279069767442</v>
      </c>
      <c r="J117" s="21"/>
      <c r="K117" s="99">
        <f t="shared" si="13"/>
        <v>43</v>
      </c>
      <c r="L117" s="100">
        <f t="shared" si="14"/>
        <v>19</v>
      </c>
      <c r="M117" s="101">
        <f t="shared" si="11"/>
        <v>44.186046511627907</v>
      </c>
      <c r="N117" s="100">
        <f t="shared" si="24"/>
        <v>3</v>
      </c>
      <c r="O117" s="102">
        <f t="shared" si="12"/>
        <v>6.9767441860465116</v>
      </c>
    </row>
    <row r="118" spans="1:15" s="1" customFormat="1" ht="15" customHeight="1" x14ac:dyDescent="0.25">
      <c r="A118" s="11">
        <v>5</v>
      </c>
      <c r="B118" s="48">
        <v>70100</v>
      </c>
      <c r="C118" s="19" t="s">
        <v>108</v>
      </c>
      <c r="D118" s="246">
        <v>81</v>
      </c>
      <c r="E118" s="71">
        <v>0</v>
      </c>
      <c r="F118" s="71">
        <v>8.6419753086419746</v>
      </c>
      <c r="G118" s="71">
        <v>67.901234567901241</v>
      </c>
      <c r="H118" s="71">
        <v>23.456790123456791</v>
      </c>
      <c r="I118" s="43">
        <f t="shared" si="16"/>
        <v>4.1481481481481488</v>
      </c>
      <c r="J118" s="21"/>
      <c r="K118" s="99">
        <f t="shared" si="13"/>
        <v>81</v>
      </c>
      <c r="L118" s="100">
        <f t="shared" si="14"/>
        <v>74</v>
      </c>
      <c r="M118" s="101">
        <f t="shared" si="11"/>
        <v>91.358024691358025</v>
      </c>
      <c r="N118" s="100">
        <f t="shared" si="24"/>
        <v>0</v>
      </c>
      <c r="O118" s="102">
        <f t="shared" si="12"/>
        <v>0</v>
      </c>
    </row>
    <row r="119" spans="1:15" s="1" customFormat="1" ht="15" customHeight="1" x14ac:dyDescent="0.25">
      <c r="A119" s="11">
        <v>6</v>
      </c>
      <c r="B119" s="48">
        <v>70270</v>
      </c>
      <c r="C119" s="19" t="s">
        <v>94</v>
      </c>
      <c r="D119" s="246">
        <v>46</v>
      </c>
      <c r="E119" s="71">
        <v>4.3478260869565215</v>
      </c>
      <c r="F119" s="71">
        <v>28.260869565217391</v>
      </c>
      <c r="G119" s="71">
        <v>63.043478260869563</v>
      </c>
      <c r="H119" s="71">
        <v>4.3478260869565215</v>
      </c>
      <c r="I119" s="43">
        <f t="shared" si="16"/>
        <v>3.6739130434782612</v>
      </c>
      <c r="J119" s="21"/>
      <c r="K119" s="99">
        <f t="shared" si="13"/>
        <v>46</v>
      </c>
      <c r="L119" s="100">
        <f t="shared" si="14"/>
        <v>30.999999999999996</v>
      </c>
      <c r="M119" s="101">
        <f t="shared" si="11"/>
        <v>67.391304347826079</v>
      </c>
      <c r="N119" s="100">
        <f t="shared" si="24"/>
        <v>2</v>
      </c>
      <c r="O119" s="102">
        <f t="shared" si="12"/>
        <v>4.3478260869565215</v>
      </c>
    </row>
    <row r="120" spans="1:15" s="1" customFormat="1" ht="15" customHeight="1" x14ac:dyDescent="0.25">
      <c r="A120" s="11">
        <v>7</v>
      </c>
      <c r="B120" s="48">
        <v>70510</v>
      </c>
      <c r="C120" s="19" t="s">
        <v>95</v>
      </c>
      <c r="D120" s="246">
        <v>41</v>
      </c>
      <c r="E120" s="71">
        <v>2.4390243902439024</v>
      </c>
      <c r="F120" s="71">
        <v>51.219512195121951</v>
      </c>
      <c r="G120" s="71">
        <v>46.341463414634148</v>
      </c>
      <c r="H120" s="71">
        <v>0</v>
      </c>
      <c r="I120" s="43">
        <f t="shared" si="16"/>
        <v>3.4390243902439024</v>
      </c>
      <c r="J120" s="21"/>
      <c r="K120" s="99">
        <f t="shared" si="13"/>
        <v>41</v>
      </c>
      <c r="L120" s="100">
        <f t="shared" si="14"/>
        <v>19</v>
      </c>
      <c r="M120" s="101">
        <f t="shared" si="11"/>
        <v>46.341463414634148</v>
      </c>
      <c r="N120" s="100">
        <f t="shared" si="24"/>
        <v>1</v>
      </c>
      <c r="O120" s="107">
        <f t="shared" si="12"/>
        <v>2.4390243902439024</v>
      </c>
    </row>
    <row r="121" spans="1:15" s="1" customFormat="1" ht="15" customHeight="1" x14ac:dyDescent="0.25">
      <c r="A121" s="15">
        <v>8</v>
      </c>
      <c r="B121" s="50">
        <v>10880</v>
      </c>
      <c r="C121" s="22" t="s">
        <v>120</v>
      </c>
      <c r="D121" s="246">
        <v>219</v>
      </c>
      <c r="E121" s="147">
        <v>5.0228310502283104</v>
      </c>
      <c r="F121" s="147">
        <v>39.269406392694066</v>
      </c>
      <c r="G121" s="147">
        <v>52.511415525114153</v>
      </c>
      <c r="H121" s="147">
        <v>3.1963470319634704</v>
      </c>
      <c r="I121" s="46">
        <f t="shared" si="16"/>
        <v>3.5388127853881275</v>
      </c>
      <c r="J121" s="21"/>
      <c r="K121" s="99">
        <f t="shared" si="13"/>
        <v>219</v>
      </c>
      <c r="L121" s="100">
        <f t="shared" si="14"/>
        <v>122</v>
      </c>
      <c r="M121" s="101">
        <f t="shared" si="11"/>
        <v>55.707762557077622</v>
      </c>
      <c r="N121" s="100">
        <f t="shared" si="24"/>
        <v>11</v>
      </c>
      <c r="O121" s="102">
        <f t="shared" si="12"/>
        <v>5.0228310502283104</v>
      </c>
    </row>
    <row r="122" spans="1:15" s="1" customFormat="1" ht="15" customHeight="1" thickBot="1" x14ac:dyDescent="0.3">
      <c r="A122" s="12">
        <v>9</v>
      </c>
      <c r="B122" s="52">
        <v>10890</v>
      </c>
      <c r="C122" s="20" t="s">
        <v>122</v>
      </c>
      <c r="D122" s="248">
        <v>56</v>
      </c>
      <c r="E122" s="144">
        <v>1.7857142857142858</v>
      </c>
      <c r="F122" s="144">
        <v>44.642857142857146</v>
      </c>
      <c r="G122" s="144">
        <v>50</v>
      </c>
      <c r="H122" s="86">
        <v>3.5714285714285716</v>
      </c>
      <c r="I122" s="45">
        <f t="shared" si="16"/>
        <v>3.5535714285714284</v>
      </c>
      <c r="J122" s="21"/>
      <c r="K122" s="108">
        <f t="shared" si="13"/>
        <v>56</v>
      </c>
      <c r="L122" s="109">
        <f t="shared" si="14"/>
        <v>30</v>
      </c>
      <c r="M122" s="110">
        <f t="shared" si="11"/>
        <v>53.571428571428569</v>
      </c>
      <c r="N122" s="109">
        <f t="shared" si="24"/>
        <v>1</v>
      </c>
      <c r="O122" s="111">
        <f t="shared" si="12"/>
        <v>1.7857142857142858</v>
      </c>
    </row>
    <row r="123" spans="1:15" ht="15" customHeight="1" x14ac:dyDescent="0.25">
      <c r="A123" s="6"/>
      <c r="B123" s="6"/>
      <c r="C123" s="6"/>
      <c r="D123" s="425" t="s">
        <v>98</v>
      </c>
      <c r="E123" s="425"/>
      <c r="F123" s="425"/>
      <c r="G123" s="425"/>
      <c r="H123" s="425"/>
      <c r="I123" s="57">
        <f>AVERAGE(I8:I15,I17:I28,I30:I46,I48:I66,I68:I81,I83:I112,I114:I122)</f>
        <v>3.5754996724057242</v>
      </c>
      <c r="J123" s="4"/>
      <c r="M123" s="112"/>
      <c r="N123" s="112"/>
      <c r="O123" s="112"/>
    </row>
    <row r="124" spans="1:15" ht="15" customHeight="1" x14ac:dyDescent="0.25">
      <c r="A124" s="6"/>
      <c r="B124" s="6"/>
      <c r="C124" s="6"/>
      <c r="D124" s="6"/>
      <c r="E124" s="7"/>
      <c r="F124" s="7"/>
      <c r="G124" s="8"/>
      <c r="H124" s="8"/>
      <c r="I124" s="9"/>
      <c r="J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N7:O122">
    <cfRule type="cellIs" dxfId="150" priority="2" operator="between">
      <formula>9.99</formula>
      <formula>10</formula>
    </cfRule>
    <cfRule type="containsBlanks" dxfId="149" priority="3">
      <formula>LEN(TRIM(N7))=0</formula>
    </cfRule>
    <cfRule type="cellIs" dxfId="148" priority="5" operator="equal">
      <formula>0</formula>
    </cfRule>
    <cfRule type="cellIs" dxfId="147" priority="6" operator="between">
      <formula>0.1</formula>
      <formula>9.99</formula>
    </cfRule>
    <cfRule type="cellIs" dxfId="146" priority="7" operator="greaterThanOrEqual">
      <formula>10</formula>
    </cfRule>
  </conditionalFormatting>
  <conditionalFormatting sqref="M7:M122">
    <cfRule type="containsBlanks" dxfId="145" priority="4">
      <formula>LEN(TRIM(M7))=0</formula>
    </cfRule>
    <cfRule type="cellIs" dxfId="144" priority="12" operator="lessThan">
      <formula>50</formula>
    </cfRule>
    <cfRule type="cellIs" dxfId="143" priority="13" operator="between">
      <formula>50</formula>
      <formula>$M$6</formula>
    </cfRule>
    <cfRule type="cellIs" dxfId="142" priority="14" operator="between">
      <formula>$M$6</formula>
      <formula>90</formula>
    </cfRule>
    <cfRule type="cellIs" dxfId="141" priority="15" operator="between">
      <formula>100</formula>
      <formula>90</formula>
    </cfRule>
  </conditionalFormatting>
  <conditionalFormatting sqref="I6:I123">
    <cfRule type="cellIs" dxfId="140" priority="810" stopIfTrue="1" operator="equal">
      <formula>$I$123</formula>
    </cfRule>
    <cfRule type="containsBlanks" dxfId="139" priority="811" stopIfTrue="1">
      <formula>LEN(TRIM(I6))=0</formula>
    </cfRule>
    <cfRule type="cellIs" dxfId="138" priority="812" stopIfTrue="1" operator="lessThan">
      <formula>3.5</formula>
    </cfRule>
    <cfRule type="cellIs" dxfId="137" priority="813" stopIfTrue="1" operator="between">
      <formula>$I$123</formula>
      <formula>3.5</formula>
    </cfRule>
    <cfRule type="cellIs" dxfId="136" priority="814" stopIfTrue="1" operator="between">
      <formula>4.5</formula>
      <formula>$I$123</formula>
    </cfRule>
    <cfRule type="cellIs" dxfId="135" priority="815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459" customWidth="1"/>
    <col min="2" max="2" width="9.7109375" style="460" customWidth="1"/>
    <col min="3" max="3" width="32" style="459" customWidth="1"/>
    <col min="4" max="4" width="7.7109375" style="459" customWidth="1"/>
    <col min="5" max="5" width="7.5703125" style="459" customWidth="1"/>
    <col min="6" max="8" width="7.7109375" style="459" customWidth="1"/>
    <col min="9" max="9" width="9.85546875" style="459" customWidth="1"/>
    <col min="10" max="10" width="7.7109375" style="461" customWidth="1"/>
    <col min="11" max="13" width="10.7109375" style="459" customWidth="1"/>
    <col min="14" max="15" width="9.7109375" style="459" customWidth="1"/>
    <col min="16" max="17" width="7.7109375" style="459" customWidth="1"/>
    <col min="18" max="16384" width="9.140625" style="459"/>
  </cols>
  <sheetData>
    <row r="1" spans="1:15" x14ac:dyDescent="0.25">
      <c r="K1" s="462"/>
      <c r="L1" s="463" t="s">
        <v>141</v>
      </c>
    </row>
    <row r="2" spans="1:15" ht="15.75" x14ac:dyDescent="0.25">
      <c r="C2" s="464" t="s">
        <v>142</v>
      </c>
      <c r="D2" s="464"/>
      <c r="E2" s="465"/>
      <c r="F2" s="465"/>
      <c r="I2" s="466">
        <v>2023</v>
      </c>
      <c r="K2" s="467"/>
      <c r="L2" s="463" t="s">
        <v>143</v>
      </c>
    </row>
    <row r="3" spans="1:15" ht="15.75" thickBot="1" x14ac:dyDescent="0.3">
      <c r="K3" s="468"/>
      <c r="L3" s="463" t="s">
        <v>144</v>
      </c>
    </row>
    <row r="4" spans="1:15" ht="16.5" customHeight="1" thickBot="1" x14ac:dyDescent="0.3">
      <c r="A4" s="469" t="s">
        <v>0</v>
      </c>
      <c r="B4" s="470" t="s">
        <v>1</v>
      </c>
      <c r="C4" s="470" t="s">
        <v>2</v>
      </c>
      <c r="D4" s="471" t="s">
        <v>145</v>
      </c>
      <c r="E4" s="472" t="s">
        <v>146</v>
      </c>
      <c r="F4" s="473"/>
      <c r="G4" s="473"/>
      <c r="H4" s="474"/>
      <c r="I4" s="475" t="s">
        <v>99</v>
      </c>
      <c r="K4" s="476"/>
      <c r="L4" s="463" t="s">
        <v>147</v>
      </c>
    </row>
    <row r="5" spans="1:15" s="461" customFormat="1" ht="29.25" customHeight="1" thickBot="1" x14ac:dyDescent="0.3">
      <c r="A5" s="477"/>
      <c r="B5" s="478"/>
      <c r="C5" s="478"/>
      <c r="D5" s="479"/>
      <c r="E5" s="480">
        <v>2</v>
      </c>
      <c r="F5" s="480">
        <v>3</v>
      </c>
      <c r="G5" s="480">
        <v>4</v>
      </c>
      <c r="H5" s="480">
        <v>5</v>
      </c>
      <c r="I5" s="481"/>
      <c r="K5" s="88" t="s">
        <v>125</v>
      </c>
      <c r="L5" s="89" t="s">
        <v>126</v>
      </c>
      <c r="M5" s="89" t="s">
        <v>127</v>
      </c>
      <c r="N5" s="89" t="s">
        <v>128</v>
      </c>
      <c r="O5" s="90" t="s">
        <v>129</v>
      </c>
    </row>
    <row r="6" spans="1:15" s="461" customFormat="1" ht="15.75" thickBot="1" x14ac:dyDescent="0.3">
      <c r="A6" s="482"/>
      <c r="B6" s="483"/>
      <c r="C6" s="484" t="s">
        <v>100</v>
      </c>
      <c r="D6" s="485">
        <f>D7+D16+D29+D47+D67+D82+D113</f>
        <v>10087</v>
      </c>
      <c r="E6" s="486">
        <f>E7+E16+E29+E47+E67+E82+E113</f>
        <v>304</v>
      </c>
      <c r="F6" s="486">
        <f>F7+F16+F29+F47+F67+F82+F113</f>
        <v>3114</v>
      </c>
      <c r="G6" s="486">
        <f>G7+G16+G29+G47+G67+G82+G113</f>
        <v>5987</v>
      </c>
      <c r="H6" s="486">
        <f>H7+H16+H29+H47+H67+H82+H113</f>
        <v>678</v>
      </c>
      <c r="I6" s="487">
        <f>(H6*5+G6*4+F6*3+E6*2)/D6</f>
        <v>3.6966392386239715</v>
      </c>
      <c r="K6" s="388">
        <f>D6</f>
        <v>10087</v>
      </c>
      <c r="L6" s="389">
        <f>L7+L16+L29+L47+L67+L82+L113</f>
        <v>6665</v>
      </c>
      <c r="M6" s="348">
        <f t="shared" ref="M6:M7" si="0">L6*100/K6</f>
        <v>66.075146227817982</v>
      </c>
      <c r="N6" s="389">
        <f>N7+N16+N29+N47+N67+N82+N113</f>
        <v>304</v>
      </c>
      <c r="O6" s="395">
        <f t="shared" ref="O6:O7" si="1">N6*100/K6</f>
        <v>3.0137801130167543</v>
      </c>
    </row>
    <row r="7" spans="1:15" s="461" customFormat="1" ht="15.75" thickBot="1" x14ac:dyDescent="0.3">
      <c r="A7" s="488"/>
      <c r="B7" s="489"/>
      <c r="C7" s="490" t="s">
        <v>101</v>
      </c>
      <c r="D7" s="491">
        <f>SUM(D8:D15)</f>
        <v>750</v>
      </c>
      <c r="E7" s="492">
        <f t="shared" ref="E7:H7" si="2">SUM(E8:E15)</f>
        <v>27</v>
      </c>
      <c r="F7" s="492">
        <f t="shared" si="2"/>
        <v>262</v>
      </c>
      <c r="G7" s="492">
        <f>SUM(G8:G15)</f>
        <v>404</v>
      </c>
      <c r="H7" s="492">
        <f t="shared" si="2"/>
        <v>57</v>
      </c>
      <c r="I7" s="493">
        <f>AVERAGE(I8:I15)</f>
        <v>3.6385358889641202</v>
      </c>
      <c r="K7" s="400">
        <f t="shared" ref="K7:K70" si="3">D7</f>
        <v>750</v>
      </c>
      <c r="L7" s="401">
        <f>SUM(L8:L15)</f>
        <v>461</v>
      </c>
      <c r="M7" s="408">
        <f t="shared" si="0"/>
        <v>61.466666666666669</v>
      </c>
      <c r="N7" s="401">
        <f>SUM(N8:N15)</f>
        <v>27</v>
      </c>
      <c r="O7" s="407">
        <f t="shared" si="1"/>
        <v>3.6</v>
      </c>
    </row>
    <row r="8" spans="1:15" s="500" customFormat="1" ht="15" customHeight="1" x14ac:dyDescent="0.25">
      <c r="A8" s="315">
        <v>1</v>
      </c>
      <c r="B8" s="494">
        <v>10002</v>
      </c>
      <c r="C8" s="495" t="s">
        <v>5</v>
      </c>
      <c r="D8" s="496">
        <v>107</v>
      </c>
      <c r="E8" s="497">
        <v>8</v>
      </c>
      <c r="F8" s="497">
        <v>39</v>
      </c>
      <c r="G8" s="497">
        <v>56</v>
      </c>
      <c r="H8" s="497">
        <v>4</v>
      </c>
      <c r="I8" s="498">
        <f t="shared" ref="I8:I15" si="4">(H8*5+G8*4+F8*3+E8*2)/D8</f>
        <v>3.5233644859813085</v>
      </c>
      <c r="J8" s="499"/>
      <c r="K8" s="99">
        <f t="shared" si="3"/>
        <v>107</v>
      </c>
      <c r="L8" s="100">
        <f t="shared" ref="L8:L15" si="5">H8+G8</f>
        <v>60</v>
      </c>
      <c r="M8" s="101">
        <f>L8*100/K8</f>
        <v>56.074766355140184</v>
      </c>
      <c r="N8" s="100">
        <f>E8</f>
        <v>8</v>
      </c>
      <c r="O8" s="102">
        <f>N8*100/K8</f>
        <v>7.4766355140186915</v>
      </c>
    </row>
    <row r="9" spans="1:15" s="500" customFormat="1" ht="15" customHeight="1" x14ac:dyDescent="0.25">
      <c r="A9" s="315">
        <v>2</v>
      </c>
      <c r="B9" s="494">
        <v>10090</v>
      </c>
      <c r="C9" s="495" t="s">
        <v>148</v>
      </c>
      <c r="D9" s="496">
        <v>147</v>
      </c>
      <c r="E9" s="497">
        <v>4</v>
      </c>
      <c r="F9" s="497">
        <v>46</v>
      </c>
      <c r="G9" s="497">
        <v>78</v>
      </c>
      <c r="H9" s="497">
        <v>19</v>
      </c>
      <c r="I9" s="498">
        <f t="shared" si="4"/>
        <v>3.7619047619047619</v>
      </c>
      <c r="J9" s="501"/>
      <c r="K9" s="99">
        <f t="shared" si="3"/>
        <v>147</v>
      </c>
      <c r="L9" s="100">
        <f t="shared" si="5"/>
        <v>97</v>
      </c>
      <c r="M9" s="101">
        <f t="shared" ref="M9:M72" si="6">L9*100/K9</f>
        <v>65.986394557823132</v>
      </c>
      <c r="N9" s="100">
        <f t="shared" ref="N9:N15" si="7">E9</f>
        <v>4</v>
      </c>
      <c r="O9" s="102">
        <f t="shared" ref="O9:O72" si="8">N9*100/K9</f>
        <v>2.7210884353741496</v>
      </c>
    </row>
    <row r="10" spans="1:15" s="500" customFormat="1" ht="15" customHeight="1" x14ac:dyDescent="0.25">
      <c r="A10" s="315">
        <v>3</v>
      </c>
      <c r="B10" s="502">
        <v>10004</v>
      </c>
      <c r="C10" s="503" t="s">
        <v>149</v>
      </c>
      <c r="D10" s="504">
        <v>116</v>
      </c>
      <c r="E10" s="505">
        <v>1</v>
      </c>
      <c r="F10" s="505">
        <v>18</v>
      </c>
      <c r="G10" s="505">
        <v>77</v>
      </c>
      <c r="H10" s="505">
        <v>20</v>
      </c>
      <c r="I10" s="506">
        <f t="shared" si="4"/>
        <v>4</v>
      </c>
      <c r="J10" s="501"/>
      <c r="K10" s="99">
        <f t="shared" si="3"/>
        <v>116</v>
      </c>
      <c r="L10" s="100">
        <f t="shared" si="5"/>
        <v>97</v>
      </c>
      <c r="M10" s="101">
        <f t="shared" si="6"/>
        <v>83.620689655172413</v>
      </c>
      <c r="N10" s="100">
        <f t="shared" si="7"/>
        <v>1</v>
      </c>
      <c r="O10" s="102">
        <f t="shared" si="8"/>
        <v>0.86206896551724133</v>
      </c>
    </row>
    <row r="11" spans="1:15" s="500" customFormat="1" ht="15" customHeight="1" x14ac:dyDescent="0.25">
      <c r="A11" s="315">
        <v>4</v>
      </c>
      <c r="B11" s="494">
        <v>10001</v>
      </c>
      <c r="C11" s="495" t="s">
        <v>4</v>
      </c>
      <c r="D11" s="246">
        <v>55</v>
      </c>
      <c r="E11" s="497">
        <v>2</v>
      </c>
      <c r="F11" s="497">
        <v>12</v>
      </c>
      <c r="G11" s="497">
        <v>35</v>
      </c>
      <c r="H11" s="497">
        <v>6</v>
      </c>
      <c r="I11" s="498">
        <f t="shared" si="4"/>
        <v>3.8181818181818183</v>
      </c>
      <c r="J11" s="501"/>
      <c r="K11" s="99">
        <f t="shared" si="3"/>
        <v>55</v>
      </c>
      <c r="L11" s="100">
        <f t="shared" si="5"/>
        <v>41</v>
      </c>
      <c r="M11" s="101">
        <f t="shared" si="6"/>
        <v>74.545454545454547</v>
      </c>
      <c r="N11" s="100">
        <f t="shared" si="7"/>
        <v>2</v>
      </c>
      <c r="O11" s="102">
        <f t="shared" si="8"/>
        <v>3.6363636363636362</v>
      </c>
    </row>
    <row r="12" spans="1:15" s="500" customFormat="1" ht="15" customHeight="1" x14ac:dyDescent="0.25">
      <c r="A12" s="315">
        <v>5</v>
      </c>
      <c r="B12" s="494">
        <v>10120</v>
      </c>
      <c r="C12" s="312" t="s">
        <v>150</v>
      </c>
      <c r="D12" s="496">
        <v>73</v>
      </c>
      <c r="E12" s="497">
        <v>5</v>
      </c>
      <c r="F12" s="497">
        <v>44</v>
      </c>
      <c r="G12" s="497">
        <v>24</v>
      </c>
      <c r="H12" s="497"/>
      <c r="I12" s="498">
        <f t="shared" si="4"/>
        <v>3.2602739726027399</v>
      </c>
      <c r="J12" s="501"/>
      <c r="K12" s="99">
        <f t="shared" si="3"/>
        <v>73</v>
      </c>
      <c r="L12" s="100">
        <f t="shared" si="5"/>
        <v>24</v>
      </c>
      <c r="M12" s="101">
        <f t="shared" si="6"/>
        <v>32.876712328767127</v>
      </c>
      <c r="N12" s="100">
        <f t="shared" si="7"/>
        <v>5</v>
      </c>
      <c r="O12" s="102">
        <f t="shared" si="8"/>
        <v>6.8493150684931505</v>
      </c>
    </row>
    <row r="13" spans="1:15" s="500" customFormat="1" ht="15" customHeight="1" x14ac:dyDescent="0.25">
      <c r="A13" s="315">
        <v>6</v>
      </c>
      <c r="B13" s="494">
        <v>10190</v>
      </c>
      <c r="C13" s="312" t="s">
        <v>9</v>
      </c>
      <c r="D13" s="496">
        <v>109</v>
      </c>
      <c r="E13" s="507">
        <v>4</v>
      </c>
      <c r="F13" s="507">
        <v>51</v>
      </c>
      <c r="G13" s="507">
        <v>51</v>
      </c>
      <c r="H13" s="507">
        <v>3</v>
      </c>
      <c r="I13" s="498">
        <f t="shared" si="4"/>
        <v>3.4862385321100917</v>
      </c>
      <c r="J13" s="501"/>
      <c r="K13" s="99">
        <f t="shared" si="3"/>
        <v>109</v>
      </c>
      <c r="L13" s="100">
        <f t="shared" si="5"/>
        <v>54</v>
      </c>
      <c r="M13" s="101">
        <f t="shared" si="6"/>
        <v>49.541284403669728</v>
      </c>
      <c r="N13" s="100">
        <f t="shared" si="7"/>
        <v>4</v>
      </c>
      <c r="O13" s="102">
        <f t="shared" si="8"/>
        <v>3.669724770642202</v>
      </c>
    </row>
    <row r="14" spans="1:15" s="500" customFormat="1" ht="15" customHeight="1" x14ac:dyDescent="0.25">
      <c r="A14" s="315">
        <v>7</v>
      </c>
      <c r="B14" s="494">
        <v>10320</v>
      </c>
      <c r="C14" s="312" t="s">
        <v>10</v>
      </c>
      <c r="D14" s="496">
        <v>69</v>
      </c>
      <c r="E14" s="497">
        <v>2</v>
      </c>
      <c r="F14" s="497">
        <v>24</v>
      </c>
      <c r="G14" s="497">
        <v>41</v>
      </c>
      <c r="H14" s="497">
        <v>2</v>
      </c>
      <c r="I14" s="498">
        <f t="shared" si="4"/>
        <v>3.6231884057971016</v>
      </c>
      <c r="J14" s="501"/>
      <c r="K14" s="99">
        <f t="shared" si="3"/>
        <v>69</v>
      </c>
      <c r="L14" s="100">
        <f t="shared" si="5"/>
        <v>43</v>
      </c>
      <c r="M14" s="101">
        <f t="shared" si="6"/>
        <v>62.318840579710148</v>
      </c>
      <c r="N14" s="100">
        <f t="shared" si="7"/>
        <v>2</v>
      </c>
      <c r="O14" s="102">
        <f t="shared" si="8"/>
        <v>2.8985507246376812</v>
      </c>
    </row>
    <row r="15" spans="1:15" s="500" customFormat="1" ht="15" customHeight="1" thickBot="1" x14ac:dyDescent="0.3">
      <c r="A15" s="361">
        <v>8</v>
      </c>
      <c r="B15" s="502">
        <v>10860</v>
      </c>
      <c r="C15" s="508" t="s">
        <v>112</v>
      </c>
      <c r="D15" s="504">
        <v>74</v>
      </c>
      <c r="E15" s="505">
        <v>1</v>
      </c>
      <c r="F15" s="505">
        <v>28</v>
      </c>
      <c r="G15" s="505">
        <v>42</v>
      </c>
      <c r="H15" s="505">
        <v>3</v>
      </c>
      <c r="I15" s="506">
        <f t="shared" si="4"/>
        <v>3.6351351351351351</v>
      </c>
      <c r="J15" s="501"/>
      <c r="K15" s="103">
        <f t="shared" si="3"/>
        <v>74</v>
      </c>
      <c r="L15" s="104">
        <f t="shared" si="5"/>
        <v>45</v>
      </c>
      <c r="M15" s="105">
        <f t="shared" si="6"/>
        <v>60.810810810810814</v>
      </c>
      <c r="N15" s="104">
        <f t="shared" si="7"/>
        <v>1</v>
      </c>
      <c r="O15" s="106">
        <f t="shared" si="8"/>
        <v>1.3513513513513513</v>
      </c>
    </row>
    <row r="16" spans="1:15" s="500" customFormat="1" ht="15" customHeight="1" thickBot="1" x14ac:dyDescent="0.3">
      <c r="A16" s="509"/>
      <c r="B16" s="510"/>
      <c r="C16" s="511" t="s">
        <v>102</v>
      </c>
      <c r="D16" s="512">
        <f>SUM(D17:D28)</f>
        <v>980</v>
      </c>
      <c r="E16" s="513">
        <f>SUM(E17:E28)</f>
        <v>19</v>
      </c>
      <c r="F16" s="513">
        <f>SUM(F17:F28)</f>
        <v>324</v>
      </c>
      <c r="G16" s="513">
        <f>SUM(G17:G28)</f>
        <v>574</v>
      </c>
      <c r="H16" s="513">
        <f>SUM(H17:H28)</f>
        <v>63</v>
      </c>
      <c r="I16" s="514">
        <f>AVERAGE(I17:I28)</f>
        <v>3.6717729126051282</v>
      </c>
      <c r="J16" s="501"/>
      <c r="K16" s="400">
        <f t="shared" si="3"/>
        <v>980</v>
      </c>
      <c r="L16" s="401">
        <f>SUM(L17:L28)</f>
        <v>637</v>
      </c>
      <c r="M16" s="408">
        <f t="shared" si="6"/>
        <v>65</v>
      </c>
      <c r="N16" s="401">
        <f>SUM(N17:N28)</f>
        <v>19</v>
      </c>
      <c r="O16" s="407">
        <f t="shared" si="8"/>
        <v>1.9387755102040816</v>
      </c>
    </row>
    <row r="17" spans="1:15" s="500" customFormat="1" ht="15" customHeight="1" x14ac:dyDescent="0.25">
      <c r="A17" s="515">
        <v>1</v>
      </c>
      <c r="B17" s="516">
        <v>20040</v>
      </c>
      <c r="C17" s="517" t="s">
        <v>11</v>
      </c>
      <c r="D17" s="518">
        <v>83</v>
      </c>
      <c r="E17" s="519">
        <v>1</v>
      </c>
      <c r="F17" s="519">
        <v>22</v>
      </c>
      <c r="G17" s="519">
        <v>58</v>
      </c>
      <c r="H17" s="519">
        <v>2</v>
      </c>
      <c r="I17" s="520">
        <f t="shared" ref="I17:I28" si="9">(H17*5+G17*4+F17*3+E17*2)/D17</f>
        <v>3.7349397590361444</v>
      </c>
      <c r="J17" s="501"/>
      <c r="K17" s="95">
        <f t="shared" si="3"/>
        <v>83</v>
      </c>
      <c r="L17" s="96">
        <f t="shared" ref="L17:L28" si="10">H17+G17</f>
        <v>60</v>
      </c>
      <c r="M17" s="97">
        <f t="shared" si="6"/>
        <v>72.289156626506028</v>
      </c>
      <c r="N17" s="96">
        <f t="shared" ref="N17:N28" si="11">E17</f>
        <v>1</v>
      </c>
      <c r="O17" s="98">
        <f t="shared" si="8"/>
        <v>1.2048192771084338</v>
      </c>
    </row>
    <row r="18" spans="1:15" s="500" customFormat="1" ht="15" customHeight="1" x14ac:dyDescent="0.25">
      <c r="A18" s="315">
        <v>2</v>
      </c>
      <c r="B18" s="494">
        <v>20061</v>
      </c>
      <c r="C18" s="521" t="s">
        <v>13</v>
      </c>
      <c r="D18" s="496">
        <v>50</v>
      </c>
      <c r="E18" s="522"/>
      <c r="F18" s="522">
        <v>11</v>
      </c>
      <c r="G18" s="522">
        <v>34</v>
      </c>
      <c r="H18" s="522">
        <v>5</v>
      </c>
      <c r="I18" s="498">
        <f t="shared" si="9"/>
        <v>3.88</v>
      </c>
      <c r="J18" s="501"/>
      <c r="K18" s="99">
        <f t="shared" si="3"/>
        <v>50</v>
      </c>
      <c r="L18" s="100">
        <f t="shared" si="10"/>
        <v>39</v>
      </c>
      <c r="M18" s="101">
        <f t="shared" si="6"/>
        <v>78</v>
      </c>
      <c r="N18" s="100">
        <f t="shared" si="11"/>
        <v>0</v>
      </c>
      <c r="O18" s="102">
        <f t="shared" si="8"/>
        <v>0</v>
      </c>
    </row>
    <row r="19" spans="1:15" s="500" customFormat="1" ht="15" customHeight="1" x14ac:dyDescent="0.25">
      <c r="A19" s="315">
        <v>3</v>
      </c>
      <c r="B19" s="494">
        <v>21020</v>
      </c>
      <c r="C19" s="521" t="s">
        <v>21</v>
      </c>
      <c r="D19" s="496">
        <v>94</v>
      </c>
      <c r="E19" s="522">
        <v>1</v>
      </c>
      <c r="F19" s="522">
        <v>22</v>
      </c>
      <c r="G19" s="522">
        <v>54</v>
      </c>
      <c r="H19" s="522">
        <v>17</v>
      </c>
      <c r="I19" s="498">
        <f t="shared" si="9"/>
        <v>3.9255319148936172</v>
      </c>
      <c r="J19" s="501"/>
      <c r="K19" s="99">
        <f t="shared" si="3"/>
        <v>94</v>
      </c>
      <c r="L19" s="100">
        <f t="shared" si="10"/>
        <v>71</v>
      </c>
      <c r="M19" s="101">
        <f t="shared" si="6"/>
        <v>75.531914893617028</v>
      </c>
      <c r="N19" s="100">
        <f t="shared" si="11"/>
        <v>1</v>
      </c>
      <c r="O19" s="102">
        <f t="shared" si="8"/>
        <v>1.0638297872340425</v>
      </c>
    </row>
    <row r="20" spans="1:15" s="500" customFormat="1" ht="15" customHeight="1" x14ac:dyDescent="0.25">
      <c r="A20" s="315">
        <v>4</v>
      </c>
      <c r="B20" s="494">
        <v>20060</v>
      </c>
      <c r="C20" s="521" t="s">
        <v>151</v>
      </c>
      <c r="D20" s="496">
        <v>149</v>
      </c>
      <c r="E20" s="522"/>
      <c r="F20" s="522">
        <v>24</v>
      </c>
      <c r="G20" s="522">
        <v>112</v>
      </c>
      <c r="H20" s="522">
        <v>13</v>
      </c>
      <c r="I20" s="498">
        <f t="shared" si="9"/>
        <v>3.9261744966442955</v>
      </c>
      <c r="J20" s="501"/>
      <c r="K20" s="99">
        <f t="shared" si="3"/>
        <v>149</v>
      </c>
      <c r="L20" s="100">
        <f t="shared" si="10"/>
        <v>125</v>
      </c>
      <c r="M20" s="101">
        <f t="shared" si="6"/>
        <v>83.892617449664428</v>
      </c>
      <c r="N20" s="100">
        <f t="shared" si="11"/>
        <v>0</v>
      </c>
      <c r="O20" s="102">
        <f t="shared" si="8"/>
        <v>0</v>
      </c>
    </row>
    <row r="21" spans="1:15" s="500" customFormat="1" ht="15" customHeight="1" x14ac:dyDescent="0.25">
      <c r="A21" s="315">
        <v>5</v>
      </c>
      <c r="B21" s="494">
        <v>20400</v>
      </c>
      <c r="C21" s="521" t="s">
        <v>15</v>
      </c>
      <c r="D21" s="496">
        <v>89</v>
      </c>
      <c r="E21" s="522">
        <v>2</v>
      </c>
      <c r="F21" s="522">
        <v>30</v>
      </c>
      <c r="G21" s="522">
        <v>51</v>
      </c>
      <c r="H21" s="522">
        <v>6</v>
      </c>
      <c r="I21" s="498">
        <f t="shared" si="9"/>
        <v>3.6853932584269664</v>
      </c>
      <c r="J21" s="501"/>
      <c r="K21" s="99">
        <f t="shared" si="3"/>
        <v>89</v>
      </c>
      <c r="L21" s="100">
        <f t="shared" si="10"/>
        <v>57</v>
      </c>
      <c r="M21" s="101">
        <f t="shared" si="6"/>
        <v>64.044943820224717</v>
      </c>
      <c r="N21" s="100">
        <f t="shared" si="11"/>
        <v>2</v>
      </c>
      <c r="O21" s="102">
        <f t="shared" si="8"/>
        <v>2.2471910112359552</v>
      </c>
    </row>
    <row r="22" spans="1:15" s="500" customFormat="1" ht="15" customHeight="1" x14ac:dyDescent="0.25">
      <c r="A22" s="315">
        <v>6</v>
      </c>
      <c r="B22" s="494">
        <v>20080</v>
      </c>
      <c r="C22" s="521" t="s">
        <v>14</v>
      </c>
      <c r="D22" s="496">
        <v>73</v>
      </c>
      <c r="E22" s="522">
        <v>2</v>
      </c>
      <c r="F22" s="522">
        <v>33</v>
      </c>
      <c r="G22" s="522">
        <v>33</v>
      </c>
      <c r="H22" s="522">
        <v>5</v>
      </c>
      <c r="I22" s="498">
        <f t="shared" si="9"/>
        <v>3.5616438356164384</v>
      </c>
      <c r="J22" s="501"/>
      <c r="K22" s="99">
        <f t="shared" si="3"/>
        <v>73</v>
      </c>
      <c r="L22" s="100">
        <f t="shared" si="10"/>
        <v>38</v>
      </c>
      <c r="M22" s="101">
        <f t="shared" si="6"/>
        <v>52.054794520547944</v>
      </c>
      <c r="N22" s="100">
        <f t="shared" si="11"/>
        <v>2</v>
      </c>
      <c r="O22" s="102">
        <f t="shared" si="8"/>
        <v>2.7397260273972601</v>
      </c>
    </row>
    <row r="23" spans="1:15" s="500" customFormat="1" ht="15" customHeight="1" x14ac:dyDescent="0.25">
      <c r="A23" s="315">
        <v>7</v>
      </c>
      <c r="B23" s="494">
        <v>20460</v>
      </c>
      <c r="C23" s="521" t="s">
        <v>16</v>
      </c>
      <c r="D23" s="496">
        <v>77</v>
      </c>
      <c r="E23" s="522">
        <v>1</v>
      </c>
      <c r="F23" s="522">
        <v>20</v>
      </c>
      <c r="G23" s="522">
        <v>53</v>
      </c>
      <c r="H23" s="522">
        <v>3</v>
      </c>
      <c r="I23" s="498">
        <f t="shared" si="9"/>
        <v>3.7532467532467533</v>
      </c>
      <c r="J23" s="501"/>
      <c r="K23" s="99">
        <f t="shared" si="3"/>
        <v>77</v>
      </c>
      <c r="L23" s="100">
        <f t="shared" si="10"/>
        <v>56</v>
      </c>
      <c r="M23" s="101">
        <f t="shared" si="6"/>
        <v>72.727272727272734</v>
      </c>
      <c r="N23" s="100">
        <f t="shared" si="11"/>
        <v>1</v>
      </c>
      <c r="O23" s="102">
        <f t="shared" si="8"/>
        <v>1.2987012987012987</v>
      </c>
    </row>
    <row r="24" spans="1:15" s="500" customFormat="1" ht="15" customHeight="1" x14ac:dyDescent="0.25">
      <c r="A24" s="315">
        <v>8</v>
      </c>
      <c r="B24" s="494">
        <v>20550</v>
      </c>
      <c r="C24" s="521" t="s">
        <v>17</v>
      </c>
      <c r="D24" s="496">
        <v>58</v>
      </c>
      <c r="E24" s="522"/>
      <c r="F24" s="522">
        <v>32</v>
      </c>
      <c r="G24" s="522">
        <v>26</v>
      </c>
      <c r="H24" s="522"/>
      <c r="I24" s="498">
        <f t="shared" si="9"/>
        <v>3.4482758620689653</v>
      </c>
      <c r="J24" s="501"/>
      <c r="K24" s="99">
        <f t="shared" si="3"/>
        <v>58</v>
      </c>
      <c r="L24" s="100">
        <f t="shared" si="10"/>
        <v>26</v>
      </c>
      <c r="M24" s="101">
        <f t="shared" si="6"/>
        <v>44.827586206896555</v>
      </c>
      <c r="N24" s="100">
        <f t="shared" si="11"/>
        <v>0</v>
      </c>
      <c r="O24" s="102">
        <f t="shared" si="8"/>
        <v>0</v>
      </c>
    </row>
    <row r="25" spans="1:15" s="524" customFormat="1" ht="15" customHeight="1" x14ac:dyDescent="0.25">
      <c r="A25" s="315">
        <v>9</v>
      </c>
      <c r="B25" s="494">
        <v>20630</v>
      </c>
      <c r="C25" s="521" t="s">
        <v>18</v>
      </c>
      <c r="D25" s="496">
        <v>59</v>
      </c>
      <c r="E25" s="522">
        <v>1</v>
      </c>
      <c r="F25" s="522">
        <v>30</v>
      </c>
      <c r="G25" s="522">
        <v>25</v>
      </c>
      <c r="H25" s="522">
        <v>3</v>
      </c>
      <c r="I25" s="498">
        <f t="shared" si="9"/>
        <v>3.5084745762711864</v>
      </c>
      <c r="J25" s="523"/>
      <c r="K25" s="99">
        <f t="shared" si="3"/>
        <v>59</v>
      </c>
      <c r="L25" s="100">
        <f t="shared" si="10"/>
        <v>28</v>
      </c>
      <c r="M25" s="101">
        <f t="shared" si="6"/>
        <v>47.457627118644069</v>
      </c>
      <c r="N25" s="100">
        <f t="shared" si="11"/>
        <v>1</v>
      </c>
      <c r="O25" s="102">
        <f t="shared" si="8"/>
        <v>1.6949152542372881</v>
      </c>
    </row>
    <row r="26" spans="1:15" s="500" customFormat="1" ht="15" customHeight="1" x14ac:dyDescent="0.25">
      <c r="A26" s="315">
        <v>10</v>
      </c>
      <c r="B26" s="494">
        <v>20810</v>
      </c>
      <c r="C26" s="521" t="s">
        <v>19</v>
      </c>
      <c r="D26" s="496">
        <v>70</v>
      </c>
      <c r="E26" s="522">
        <v>9</v>
      </c>
      <c r="F26" s="522">
        <v>29</v>
      </c>
      <c r="G26" s="522">
        <v>32</v>
      </c>
      <c r="H26" s="522"/>
      <c r="I26" s="498">
        <f t="shared" si="9"/>
        <v>3.3285714285714287</v>
      </c>
      <c r="J26" s="501"/>
      <c r="K26" s="99">
        <f t="shared" si="3"/>
        <v>70</v>
      </c>
      <c r="L26" s="100">
        <f t="shared" si="10"/>
        <v>32</v>
      </c>
      <c r="M26" s="101">
        <f t="shared" si="6"/>
        <v>45.714285714285715</v>
      </c>
      <c r="N26" s="100">
        <f t="shared" si="11"/>
        <v>9</v>
      </c>
      <c r="O26" s="102">
        <f t="shared" si="8"/>
        <v>12.857142857142858</v>
      </c>
    </row>
    <row r="27" spans="1:15" s="500" customFormat="1" ht="15" customHeight="1" x14ac:dyDescent="0.25">
      <c r="A27" s="315">
        <v>11</v>
      </c>
      <c r="B27" s="494">
        <v>20900</v>
      </c>
      <c r="C27" s="521" t="s">
        <v>20</v>
      </c>
      <c r="D27" s="496">
        <v>134</v>
      </c>
      <c r="E27" s="522">
        <v>2</v>
      </c>
      <c r="F27" s="522">
        <v>54</v>
      </c>
      <c r="G27" s="522">
        <v>73</v>
      </c>
      <c r="H27" s="522">
        <v>5</v>
      </c>
      <c r="I27" s="498">
        <f t="shared" si="9"/>
        <v>3.6044776119402986</v>
      </c>
      <c r="J27" s="501"/>
      <c r="K27" s="99">
        <f t="shared" si="3"/>
        <v>134</v>
      </c>
      <c r="L27" s="100">
        <f t="shared" si="10"/>
        <v>78</v>
      </c>
      <c r="M27" s="101">
        <f t="shared" si="6"/>
        <v>58.208955223880594</v>
      </c>
      <c r="N27" s="100">
        <f t="shared" si="11"/>
        <v>2</v>
      </c>
      <c r="O27" s="102">
        <f t="shared" si="8"/>
        <v>1.4925373134328359</v>
      </c>
    </row>
    <row r="28" spans="1:15" s="500" customFormat="1" ht="15" customHeight="1" thickBot="1" x14ac:dyDescent="0.3">
      <c r="A28" s="315">
        <v>12</v>
      </c>
      <c r="B28" s="525">
        <v>21349</v>
      </c>
      <c r="C28" s="526" t="s">
        <v>22</v>
      </c>
      <c r="D28" s="496">
        <v>44</v>
      </c>
      <c r="E28" s="522"/>
      <c r="F28" s="522">
        <v>17</v>
      </c>
      <c r="G28" s="522">
        <v>23</v>
      </c>
      <c r="H28" s="522">
        <v>4</v>
      </c>
      <c r="I28" s="527">
        <f t="shared" si="9"/>
        <v>3.7045454545454546</v>
      </c>
      <c r="J28" s="501"/>
      <c r="K28" s="103">
        <f t="shared" si="3"/>
        <v>44</v>
      </c>
      <c r="L28" s="104">
        <f t="shared" si="10"/>
        <v>27</v>
      </c>
      <c r="M28" s="105">
        <f t="shared" si="6"/>
        <v>61.363636363636367</v>
      </c>
      <c r="N28" s="104">
        <f t="shared" si="11"/>
        <v>0</v>
      </c>
      <c r="O28" s="106">
        <f t="shared" si="8"/>
        <v>0</v>
      </c>
    </row>
    <row r="29" spans="1:15" s="500" customFormat="1" ht="15" customHeight="1" thickBot="1" x14ac:dyDescent="0.3">
      <c r="A29" s="509"/>
      <c r="B29" s="510"/>
      <c r="C29" s="528" t="s">
        <v>103</v>
      </c>
      <c r="D29" s="512">
        <f>SUM(D30:D46)</f>
        <v>1348</v>
      </c>
      <c r="E29" s="529">
        <f>SUM(E30:E46)</f>
        <v>35</v>
      </c>
      <c r="F29" s="529">
        <f>SUM(F30:F46)</f>
        <v>433</v>
      </c>
      <c r="G29" s="529">
        <f>SUM(G30:G46)</f>
        <v>831</v>
      </c>
      <c r="H29" s="529">
        <f>SUM(H30:H46)</f>
        <v>48</v>
      </c>
      <c r="I29" s="514">
        <f>AVERAGE(I30:I46)</f>
        <v>3.6217862659268549</v>
      </c>
      <c r="J29" s="501"/>
      <c r="K29" s="400">
        <f t="shared" si="3"/>
        <v>1348</v>
      </c>
      <c r="L29" s="401">
        <f>SUM(L30:L46)</f>
        <v>879</v>
      </c>
      <c r="M29" s="408">
        <f t="shared" si="6"/>
        <v>65.207715133531153</v>
      </c>
      <c r="N29" s="401">
        <f>SUM(N30:N46)</f>
        <v>35</v>
      </c>
      <c r="O29" s="407">
        <f t="shared" si="8"/>
        <v>2.5964391691394657</v>
      </c>
    </row>
    <row r="30" spans="1:15" s="500" customFormat="1" ht="15" customHeight="1" x14ac:dyDescent="0.25">
      <c r="A30" s="315">
        <v>1</v>
      </c>
      <c r="B30" s="530">
        <v>30070</v>
      </c>
      <c r="C30" s="531" t="s">
        <v>24</v>
      </c>
      <c r="D30" s="532">
        <v>119</v>
      </c>
      <c r="E30" s="533"/>
      <c r="F30" s="533">
        <v>21</v>
      </c>
      <c r="G30" s="533">
        <v>83</v>
      </c>
      <c r="H30" s="533">
        <v>15</v>
      </c>
      <c r="I30" s="534">
        <f t="shared" ref="I30:I46" si="12">(H30*5+G30*4+F30*3+E30*2)/D30</f>
        <v>3.9495798319327733</v>
      </c>
      <c r="J30" s="501"/>
      <c r="K30" s="95">
        <f t="shared" si="3"/>
        <v>119</v>
      </c>
      <c r="L30" s="96">
        <f t="shared" ref="L30:L46" si="13">H30+G30</f>
        <v>98</v>
      </c>
      <c r="M30" s="97">
        <f t="shared" si="6"/>
        <v>82.352941176470594</v>
      </c>
      <c r="N30" s="96">
        <f t="shared" ref="N30:N46" si="14">E30</f>
        <v>0</v>
      </c>
      <c r="O30" s="98">
        <f t="shared" si="8"/>
        <v>0</v>
      </c>
    </row>
    <row r="31" spans="1:15" s="500" customFormat="1" ht="15" customHeight="1" x14ac:dyDescent="0.25">
      <c r="A31" s="315">
        <v>2</v>
      </c>
      <c r="B31" s="494">
        <v>30480</v>
      </c>
      <c r="C31" s="312" t="s">
        <v>111</v>
      </c>
      <c r="D31" s="496">
        <v>77</v>
      </c>
      <c r="E31" s="497">
        <v>2</v>
      </c>
      <c r="F31" s="497">
        <v>27</v>
      </c>
      <c r="G31" s="497">
        <v>44</v>
      </c>
      <c r="H31" s="497">
        <v>4</v>
      </c>
      <c r="I31" s="498">
        <f t="shared" si="12"/>
        <v>3.6493506493506493</v>
      </c>
      <c r="J31" s="501"/>
      <c r="K31" s="99">
        <f t="shared" si="3"/>
        <v>77</v>
      </c>
      <c r="L31" s="100">
        <f t="shared" si="13"/>
        <v>48</v>
      </c>
      <c r="M31" s="101">
        <f t="shared" si="6"/>
        <v>62.337662337662337</v>
      </c>
      <c r="N31" s="100">
        <f t="shared" si="14"/>
        <v>2</v>
      </c>
      <c r="O31" s="102">
        <f t="shared" si="8"/>
        <v>2.5974025974025974</v>
      </c>
    </row>
    <row r="32" spans="1:15" s="500" customFormat="1" ht="15" customHeight="1" x14ac:dyDescent="0.25">
      <c r="A32" s="315">
        <v>3</v>
      </c>
      <c r="B32" s="494">
        <v>30460</v>
      </c>
      <c r="C32" s="312" t="s">
        <v>29</v>
      </c>
      <c r="D32" s="496">
        <v>102</v>
      </c>
      <c r="E32" s="497"/>
      <c r="F32" s="497">
        <v>33</v>
      </c>
      <c r="G32" s="497">
        <v>68</v>
      </c>
      <c r="H32" s="497">
        <v>1</v>
      </c>
      <c r="I32" s="498">
        <f t="shared" si="12"/>
        <v>3.6862745098039214</v>
      </c>
      <c r="J32" s="501"/>
      <c r="K32" s="99">
        <f t="shared" si="3"/>
        <v>102</v>
      </c>
      <c r="L32" s="100">
        <f t="shared" si="13"/>
        <v>69</v>
      </c>
      <c r="M32" s="101">
        <f t="shared" si="6"/>
        <v>67.647058823529406</v>
      </c>
      <c r="N32" s="100">
        <f t="shared" si="14"/>
        <v>0</v>
      </c>
      <c r="O32" s="102">
        <f t="shared" si="8"/>
        <v>0</v>
      </c>
    </row>
    <row r="33" spans="1:15" s="500" customFormat="1" ht="15" customHeight="1" x14ac:dyDescent="0.25">
      <c r="A33" s="315">
        <v>4</v>
      </c>
      <c r="B33" s="530">
        <v>30030</v>
      </c>
      <c r="C33" s="531" t="s">
        <v>23</v>
      </c>
      <c r="D33" s="532">
        <v>79</v>
      </c>
      <c r="E33" s="533"/>
      <c r="F33" s="533">
        <v>19</v>
      </c>
      <c r="G33" s="533">
        <v>52</v>
      </c>
      <c r="H33" s="533">
        <v>8</v>
      </c>
      <c r="I33" s="534">
        <f t="shared" si="12"/>
        <v>3.8607594936708862</v>
      </c>
      <c r="J33" s="501"/>
      <c r="K33" s="99">
        <f t="shared" si="3"/>
        <v>79</v>
      </c>
      <c r="L33" s="100">
        <f t="shared" si="13"/>
        <v>60</v>
      </c>
      <c r="M33" s="101">
        <f t="shared" si="6"/>
        <v>75.949367088607602</v>
      </c>
      <c r="N33" s="100">
        <f t="shared" si="14"/>
        <v>0</v>
      </c>
      <c r="O33" s="102">
        <f t="shared" si="8"/>
        <v>0</v>
      </c>
    </row>
    <row r="34" spans="1:15" s="500" customFormat="1" ht="15" customHeight="1" x14ac:dyDescent="0.25">
      <c r="A34" s="315">
        <v>5</v>
      </c>
      <c r="B34" s="494">
        <v>31000</v>
      </c>
      <c r="C34" s="521" t="s">
        <v>37</v>
      </c>
      <c r="D34" s="496">
        <v>101</v>
      </c>
      <c r="E34" s="497">
        <v>4</v>
      </c>
      <c r="F34" s="497">
        <v>36</v>
      </c>
      <c r="G34" s="497">
        <v>56</v>
      </c>
      <c r="H34" s="497">
        <v>5</v>
      </c>
      <c r="I34" s="498">
        <f t="shared" si="12"/>
        <v>3.613861386138614</v>
      </c>
      <c r="J34" s="501"/>
      <c r="K34" s="99">
        <f t="shared" si="3"/>
        <v>101</v>
      </c>
      <c r="L34" s="100">
        <f t="shared" si="13"/>
        <v>61</v>
      </c>
      <c r="M34" s="101">
        <f t="shared" si="6"/>
        <v>60.396039603960396</v>
      </c>
      <c r="N34" s="100">
        <f t="shared" si="14"/>
        <v>4</v>
      </c>
      <c r="O34" s="102">
        <f t="shared" si="8"/>
        <v>3.9603960396039604</v>
      </c>
    </row>
    <row r="35" spans="1:15" s="500" customFormat="1" ht="15" customHeight="1" x14ac:dyDescent="0.25">
      <c r="A35" s="315">
        <v>6</v>
      </c>
      <c r="B35" s="494">
        <v>30130</v>
      </c>
      <c r="C35" s="312" t="s">
        <v>25</v>
      </c>
      <c r="D35" s="496">
        <v>46</v>
      </c>
      <c r="E35" s="497">
        <v>4</v>
      </c>
      <c r="F35" s="497">
        <v>20</v>
      </c>
      <c r="G35" s="497">
        <v>22</v>
      </c>
      <c r="H35" s="497"/>
      <c r="I35" s="498">
        <f t="shared" si="12"/>
        <v>3.3913043478260869</v>
      </c>
      <c r="J35" s="501"/>
      <c r="K35" s="99">
        <f t="shared" si="3"/>
        <v>46</v>
      </c>
      <c r="L35" s="100">
        <f t="shared" si="13"/>
        <v>22</v>
      </c>
      <c r="M35" s="101">
        <f t="shared" si="6"/>
        <v>47.826086956521742</v>
      </c>
      <c r="N35" s="100">
        <f t="shared" si="14"/>
        <v>4</v>
      </c>
      <c r="O35" s="102">
        <f t="shared" si="8"/>
        <v>8.695652173913043</v>
      </c>
    </row>
    <row r="36" spans="1:15" s="500" customFormat="1" ht="15" customHeight="1" x14ac:dyDescent="0.25">
      <c r="A36" s="315">
        <v>7</v>
      </c>
      <c r="B36" s="494">
        <v>30160</v>
      </c>
      <c r="C36" s="312" t="s">
        <v>26</v>
      </c>
      <c r="D36" s="496">
        <v>94</v>
      </c>
      <c r="E36" s="497"/>
      <c r="F36" s="497">
        <v>19</v>
      </c>
      <c r="G36" s="497">
        <v>75</v>
      </c>
      <c r="H36" s="497"/>
      <c r="I36" s="498">
        <f t="shared" si="12"/>
        <v>3.7978723404255321</v>
      </c>
      <c r="J36" s="501"/>
      <c r="K36" s="99">
        <f t="shared" si="3"/>
        <v>94</v>
      </c>
      <c r="L36" s="100">
        <f t="shared" si="13"/>
        <v>75</v>
      </c>
      <c r="M36" s="101">
        <f t="shared" si="6"/>
        <v>79.787234042553195</v>
      </c>
      <c r="N36" s="100">
        <f t="shared" si="14"/>
        <v>0</v>
      </c>
      <c r="O36" s="102">
        <f t="shared" si="8"/>
        <v>0</v>
      </c>
    </row>
    <row r="37" spans="1:15" s="500" customFormat="1" ht="15" customHeight="1" x14ac:dyDescent="0.25">
      <c r="A37" s="315">
        <v>8</v>
      </c>
      <c r="B37" s="494">
        <v>30310</v>
      </c>
      <c r="C37" s="312" t="s">
        <v>27</v>
      </c>
      <c r="D37" s="496">
        <v>54</v>
      </c>
      <c r="E37" s="497">
        <v>5</v>
      </c>
      <c r="F37" s="497">
        <v>19</v>
      </c>
      <c r="G37" s="497">
        <v>29</v>
      </c>
      <c r="H37" s="497">
        <v>1</v>
      </c>
      <c r="I37" s="498">
        <f t="shared" si="12"/>
        <v>3.4814814814814814</v>
      </c>
      <c r="J37" s="501"/>
      <c r="K37" s="99">
        <f t="shared" si="3"/>
        <v>54</v>
      </c>
      <c r="L37" s="100">
        <f t="shared" si="13"/>
        <v>30</v>
      </c>
      <c r="M37" s="101">
        <f t="shared" si="6"/>
        <v>55.555555555555557</v>
      </c>
      <c r="N37" s="100">
        <f t="shared" si="14"/>
        <v>5</v>
      </c>
      <c r="O37" s="102">
        <f t="shared" si="8"/>
        <v>9.2592592592592595</v>
      </c>
    </row>
    <row r="38" spans="1:15" s="500" customFormat="1" ht="15" customHeight="1" x14ac:dyDescent="0.25">
      <c r="A38" s="315">
        <v>9</v>
      </c>
      <c r="B38" s="494">
        <v>30440</v>
      </c>
      <c r="C38" s="312" t="s">
        <v>28</v>
      </c>
      <c r="D38" s="496">
        <v>46</v>
      </c>
      <c r="E38" s="497">
        <v>4</v>
      </c>
      <c r="F38" s="497">
        <v>21</v>
      </c>
      <c r="G38" s="497">
        <v>19</v>
      </c>
      <c r="H38" s="497">
        <v>1</v>
      </c>
      <c r="I38" s="498">
        <f t="shared" si="12"/>
        <v>3.3043478260869565</v>
      </c>
      <c r="J38" s="501"/>
      <c r="K38" s="99">
        <f t="shared" si="3"/>
        <v>46</v>
      </c>
      <c r="L38" s="100">
        <f t="shared" si="13"/>
        <v>20</v>
      </c>
      <c r="M38" s="101">
        <f t="shared" si="6"/>
        <v>43.478260869565219</v>
      </c>
      <c r="N38" s="100">
        <f t="shared" si="14"/>
        <v>4</v>
      </c>
      <c r="O38" s="102">
        <f t="shared" si="8"/>
        <v>8.695652173913043</v>
      </c>
    </row>
    <row r="39" spans="1:15" s="500" customFormat="1" ht="15" customHeight="1" x14ac:dyDescent="0.25">
      <c r="A39" s="315">
        <v>10</v>
      </c>
      <c r="B39" s="494">
        <v>30500</v>
      </c>
      <c r="C39" s="521" t="s">
        <v>30</v>
      </c>
      <c r="D39" s="496">
        <v>29</v>
      </c>
      <c r="E39" s="497"/>
      <c r="F39" s="497">
        <v>12</v>
      </c>
      <c r="G39" s="497">
        <v>17</v>
      </c>
      <c r="H39" s="497"/>
      <c r="I39" s="498">
        <f t="shared" si="12"/>
        <v>3.5862068965517242</v>
      </c>
      <c r="J39" s="501"/>
      <c r="K39" s="99">
        <f t="shared" si="3"/>
        <v>29</v>
      </c>
      <c r="L39" s="100">
        <f t="shared" si="13"/>
        <v>17</v>
      </c>
      <c r="M39" s="101">
        <f t="shared" si="6"/>
        <v>58.620689655172413</v>
      </c>
      <c r="N39" s="100">
        <f t="shared" si="14"/>
        <v>0</v>
      </c>
      <c r="O39" s="102">
        <f t="shared" si="8"/>
        <v>0</v>
      </c>
    </row>
    <row r="40" spans="1:15" ht="15" customHeight="1" x14ac:dyDescent="0.25">
      <c r="A40" s="315">
        <v>11</v>
      </c>
      <c r="B40" s="494">
        <v>30530</v>
      </c>
      <c r="C40" s="521" t="s">
        <v>31</v>
      </c>
      <c r="D40" s="496">
        <v>135</v>
      </c>
      <c r="E40" s="497">
        <v>4</v>
      </c>
      <c r="F40" s="497">
        <v>36</v>
      </c>
      <c r="G40" s="497">
        <v>92</v>
      </c>
      <c r="H40" s="497">
        <v>3</v>
      </c>
      <c r="I40" s="498">
        <f t="shared" si="12"/>
        <v>3.6962962962962962</v>
      </c>
      <c r="J40" s="501"/>
      <c r="K40" s="99">
        <f t="shared" si="3"/>
        <v>135</v>
      </c>
      <c r="L40" s="100">
        <f t="shared" si="13"/>
        <v>95</v>
      </c>
      <c r="M40" s="101">
        <f t="shared" si="6"/>
        <v>70.370370370370367</v>
      </c>
      <c r="N40" s="113">
        <f t="shared" si="14"/>
        <v>4</v>
      </c>
      <c r="O40" s="102">
        <f t="shared" si="8"/>
        <v>2.9629629629629628</v>
      </c>
    </row>
    <row r="41" spans="1:15" ht="15" customHeight="1" x14ac:dyDescent="0.25">
      <c r="A41" s="315">
        <v>12</v>
      </c>
      <c r="B41" s="494">
        <v>30640</v>
      </c>
      <c r="C41" s="521" t="s">
        <v>32</v>
      </c>
      <c r="D41" s="496">
        <v>98</v>
      </c>
      <c r="E41" s="497"/>
      <c r="F41" s="497">
        <v>35</v>
      </c>
      <c r="G41" s="497">
        <v>62</v>
      </c>
      <c r="H41" s="497">
        <v>1</v>
      </c>
      <c r="I41" s="498">
        <f t="shared" si="12"/>
        <v>3.6530612244897958</v>
      </c>
      <c r="J41" s="501"/>
      <c r="K41" s="99">
        <f t="shared" si="3"/>
        <v>98</v>
      </c>
      <c r="L41" s="100">
        <f t="shared" si="13"/>
        <v>63</v>
      </c>
      <c r="M41" s="101">
        <f t="shared" si="6"/>
        <v>64.285714285714292</v>
      </c>
      <c r="N41" s="100">
        <f t="shared" si="14"/>
        <v>0</v>
      </c>
      <c r="O41" s="102">
        <f t="shared" si="8"/>
        <v>0</v>
      </c>
    </row>
    <row r="42" spans="1:15" ht="15" customHeight="1" x14ac:dyDescent="0.25">
      <c r="A42" s="315">
        <v>13</v>
      </c>
      <c r="B42" s="494">
        <v>30650</v>
      </c>
      <c r="C42" s="521" t="s">
        <v>33</v>
      </c>
      <c r="D42" s="496">
        <v>56</v>
      </c>
      <c r="E42" s="497">
        <v>2</v>
      </c>
      <c r="F42" s="497">
        <v>27</v>
      </c>
      <c r="G42" s="497">
        <v>25</v>
      </c>
      <c r="H42" s="497">
        <v>2</v>
      </c>
      <c r="I42" s="498">
        <f t="shared" si="12"/>
        <v>3.4821428571428572</v>
      </c>
      <c r="J42" s="501"/>
      <c r="K42" s="99">
        <f t="shared" si="3"/>
        <v>56</v>
      </c>
      <c r="L42" s="100">
        <f t="shared" si="13"/>
        <v>27</v>
      </c>
      <c r="M42" s="101">
        <f t="shared" si="6"/>
        <v>48.214285714285715</v>
      </c>
      <c r="N42" s="100">
        <f t="shared" si="14"/>
        <v>2</v>
      </c>
      <c r="O42" s="102">
        <f t="shared" si="8"/>
        <v>3.5714285714285716</v>
      </c>
    </row>
    <row r="43" spans="1:15" ht="15" customHeight="1" x14ac:dyDescent="0.25">
      <c r="A43" s="315">
        <v>14</v>
      </c>
      <c r="B43" s="494">
        <v>30790</v>
      </c>
      <c r="C43" s="521" t="s">
        <v>34</v>
      </c>
      <c r="D43" s="496">
        <v>53</v>
      </c>
      <c r="E43" s="497">
        <v>3</v>
      </c>
      <c r="F43" s="497">
        <v>18</v>
      </c>
      <c r="G43" s="497">
        <v>32</v>
      </c>
      <c r="H43" s="497"/>
      <c r="I43" s="498">
        <f t="shared" si="12"/>
        <v>3.5471698113207548</v>
      </c>
      <c r="J43" s="501"/>
      <c r="K43" s="99">
        <f t="shared" si="3"/>
        <v>53</v>
      </c>
      <c r="L43" s="100">
        <f t="shared" si="13"/>
        <v>32</v>
      </c>
      <c r="M43" s="101">
        <f t="shared" si="6"/>
        <v>60.377358490566039</v>
      </c>
      <c r="N43" s="100">
        <f t="shared" si="14"/>
        <v>3</v>
      </c>
      <c r="O43" s="102">
        <f t="shared" si="8"/>
        <v>5.6603773584905657</v>
      </c>
    </row>
    <row r="44" spans="1:15" ht="15" customHeight="1" x14ac:dyDescent="0.25">
      <c r="A44" s="315">
        <v>15</v>
      </c>
      <c r="B44" s="494">
        <v>30890</v>
      </c>
      <c r="C44" s="521" t="s">
        <v>35</v>
      </c>
      <c r="D44" s="496">
        <v>78</v>
      </c>
      <c r="E44" s="497">
        <v>1</v>
      </c>
      <c r="F44" s="497">
        <v>30</v>
      </c>
      <c r="G44" s="497">
        <v>47</v>
      </c>
      <c r="H44" s="497"/>
      <c r="I44" s="535">
        <f t="shared" si="12"/>
        <v>3.5897435897435899</v>
      </c>
      <c r="J44" s="501"/>
      <c r="K44" s="99">
        <f t="shared" si="3"/>
        <v>78</v>
      </c>
      <c r="L44" s="100">
        <f t="shared" si="13"/>
        <v>47</v>
      </c>
      <c r="M44" s="101">
        <f t="shared" si="6"/>
        <v>60.256410256410255</v>
      </c>
      <c r="N44" s="100">
        <f t="shared" si="14"/>
        <v>1</v>
      </c>
      <c r="O44" s="102">
        <f t="shared" si="8"/>
        <v>1.2820512820512822</v>
      </c>
    </row>
    <row r="45" spans="1:15" s="461" customFormat="1" ht="15" customHeight="1" x14ac:dyDescent="0.25">
      <c r="A45" s="315">
        <v>16</v>
      </c>
      <c r="B45" s="494">
        <v>30940</v>
      </c>
      <c r="C45" s="521" t="s">
        <v>36</v>
      </c>
      <c r="D45" s="496">
        <v>88</v>
      </c>
      <c r="E45" s="497">
        <v>4</v>
      </c>
      <c r="F45" s="497">
        <v>29</v>
      </c>
      <c r="G45" s="497">
        <v>51</v>
      </c>
      <c r="H45" s="497">
        <v>4</v>
      </c>
      <c r="I45" s="498">
        <f t="shared" si="12"/>
        <v>3.625</v>
      </c>
      <c r="J45" s="501"/>
      <c r="K45" s="99">
        <f t="shared" si="3"/>
        <v>88</v>
      </c>
      <c r="L45" s="100">
        <f t="shared" si="13"/>
        <v>55</v>
      </c>
      <c r="M45" s="101">
        <f t="shared" si="6"/>
        <v>62.5</v>
      </c>
      <c r="N45" s="100">
        <f t="shared" si="14"/>
        <v>4</v>
      </c>
      <c r="O45" s="102">
        <f t="shared" si="8"/>
        <v>4.5454545454545459</v>
      </c>
    </row>
    <row r="46" spans="1:15" s="461" customFormat="1" ht="15" customHeight="1" thickBot="1" x14ac:dyDescent="0.3">
      <c r="A46" s="315">
        <v>17</v>
      </c>
      <c r="B46" s="525">
        <v>31480</v>
      </c>
      <c r="C46" s="526" t="s">
        <v>38</v>
      </c>
      <c r="D46" s="536">
        <v>93</v>
      </c>
      <c r="E46" s="537">
        <v>2</v>
      </c>
      <c r="F46" s="537">
        <v>31</v>
      </c>
      <c r="G46" s="537">
        <v>57</v>
      </c>
      <c r="H46" s="537">
        <v>3</v>
      </c>
      <c r="I46" s="527">
        <f t="shared" si="12"/>
        <v>3.6559139784946235</v>
      </c>
      <c r="J46" s="501"/>
      <c r="K46" s="103">
        <f t="shared" si="3"/>
        <v>93</v>
      </c>
      <c r="L46" s="104">
        <f t="shared" si="13"/>
        <v>60</v>
      </c>
      <c r="M46" s="105">
        <f t="shared" si="6"/>
        <v>64.516129032258064</v>
      </c>
      <c r="N46" s="104">
        <f t="shared" si="14"/>
        <v>2</v>
      </c>
      <c r="O46" s="106">
        <f t="shared" si="8"/>
        <v>2.150537634408602</v>
      </c>
    </row>
    <row r="47" spans="1:15" s="461" customFormat="1" ht="15" customHeight="1" thickBot="1" x14ac:dyDescent="0.3">
      <c r="A47" s="538"/>
      <c r="B47" s="511"/>
      <c r="C47" s="528" t="s">
        <v>104</v>
      </c>
      <c r="D47" s="512">
        <f>SUM(D48:D66)</f>
        <v>1510</v>
      </c>
      <c r="E47" s="513">
        <f t="shared" ref="E47:H47" si="15">SUM(E48:E66)</f>
        <v>59</v>
      </c>
      <c r="F47" s="513">
        <f t="shared" si="15"/>
        <v>428</v>
      </c>
      <c r="G47" s="513">
        <f>SUM(G48:G66)</f>
        <v>883</v>
      </c>
      <c r="H47" s="513">
        <f t="shared" si="15"/>
        <v>140</v>
      </c>
      <c r="I47" s="514">
        <f>AVERAGE(I48:I66)</f>
        <v>3.6952153736499516</v>
      </c>
      <c r="J47" s="501"/>
      <c r="K47" s="400">
        <f t="shared" si="3"/>
        <v>1510</v>
      </c>
      <c r="L47" s="401">
        <f>SUM(L48:L66)</f>
        <v>1023</v>
      </c>
      <c r="M47" s="408">
        <f t="shared" si="6"/>
        <v>67.74834437086092</v>
      </c>
      <c r="N47" s="401">
        <f>SUM(N48:N66)</f>
        <v>59</v>
      </c>
      <c r="O47" s="407">
        <f t="shared" si="8"/>
        <v>3.9072847682119205</v>
      </c>
    </row>
    <row r="48" spans="1:15" s="461" customFormat="1" ht="15" customHeight="1" x14ac:dyDescent="0.25">
      <c r="A48" s="315">
        <v>1</v>
      </c>
      <c r="B48" s="530">
        <v>40010</v>
      </c>
      <c r="C48" s="531" t="s">
        <v>152</v>
      </c>
      <c r="D48" s="532">
        <v>163</v>
      </c>
      <c r="E48" s="533">
        <v>3</v>
      </c>
      <c r="F48" s="533">
        <v>40</v>
      </c>
      <c r="G48" s="533">
        <v>109</v>
      </c>
      <c r="H48" s="533">
        <v>11</v>
      </c>
      <c r="I48" s="539">
        <f t="shared" ref="I48:I66" si="16">(H48*5+G48*4+F48*3+E48*2)/D48</f>
        <v>3.7852760736196318</v>
      </c>
      <c r="J48" s="501"/>
      <c r="K48" s="95">
        <f t="shared" si="3"/>
        <v>163</v>
      </c>
      <c r="L48" s="96">
        <f t="shared" ref="L48:L66" si="17">H48+G48</f>
        <v>120</v>
      </c>
      <c r="M48" s="97">
        <f t="shared" si="6"/>
        <v>73.619631901840492</v>
      </c>
      <c r="N48" s="96">
        <f t="shared" ref="N48:N66" si="18">E48</f>
        <v>3</v>
      </c>
      <c r="O48" s="98">
        <f t="shared" si="8"/>
        <v>1.8404907975460123</v>
      </c>
    </row>
    <row r="49" spans="1:15" s="461" customFormat="1" ht="15" customHeight="1" x14ac:dyDescent="0.25">
      <c r="A49" s="315">
        <v>2</v>
      </c>
      <c r="B49" s="494">
        <v>40030</v>
      </c>
      <c r="C49" s="312" t="s">
        <v>41</v>
      </c>
      <c r="D49" s="496">
        <v>54</v>
      </c>
      <c r="E49" s="497"/>
      <c r="F49" s="497">
        <v>12</v>
      </c>
      <c r="G49" s="497">
        <v>41</v>
      </c>
      <c r="H49" s="497">
        <v>1</v>
      </c>
      <c r="I49" s="540">
        <f t="shared" si="16"/>
        <v>3.7962962962962963</v>
      </c>
      <c r="J49" s="501"/>
      <c r="K49" s="99">
        <f t="shared" si="3"/>
        <v>54</v>
      </c>
      <c r="L49" s="100">
        <f t="shared" si="17"/>
        <v>42</v>
      </c>
      <c r="M49" s="101">
        <f t="shared" si="6"/>
        <v>77.777777777777771</v>
      </c>
      <c r="N49" s="100">
        <f t="shared" si="18"/>
        <v>0</v>
      </c>
      <c r="O49" s="102">
        <f t="shared" si="8"/>
        <v>0</v>
      </c>
    </row>
    <row r="50" spans="1:15" s="461" customFormat="1" ht="15" customHeight="1" x14ac:dyDescent="0.25">
      <c r="A50" s="315">
        <v>3</v>
      </c>
      <c r="B50" s="494">
        <v>40410</v>
      </c>
      <c r="C50" s="312" t="s">
        <v>48</v>
      </c>
      <c r="D50" s="496">
        <v>163</v>
      </c>
      <c r="E50" s="497"/>
      <c r="F50" s="497">
        <v>23</v>
      </c>
      <c r="G50" s="497">
        <v>109</v>
      </c>
      <c r="H50" s="497">
        <v>31</v>
      </c>
      <c r="I50" s="540">
        <f t="shared" si="16"/>
        <v>4.0490797546012267</v>
      </c>
      <c r="J50" s="501"/>
      <c r="K50" s="99">
        <f t="shared" si="3"/>
        <v>163</v>
      </c>
      <c r="L50" s="100">
        <f t="shared" si="17"/>
        <v>140</v>
      </c>
      <c r="M50" s="101">
        <f t="shared" si="6"/>
        <v>85.889570552147234</v>
      </c>
      <c r="N50" s="100">
        <f t="shared" si="18"/>
        <v>0</v>
      </c>
      <c r="O50" s="102">
        <f t="shared" si="8"/>
        <v>0</v>
      </c>
    </row>
    <row r="51" spans="1:15" s="461" customFormat="1" ht="15" customHeight="1" x14ac:dyDescent="0.25">
      <c r="A51" s="315">
        <v>4</v>
      </c>
      <c r="B51" s="494">
        <v>40011</v>
      </c>
      <c r="C51" s="312" t="s">
        <v>40</v>
      </c>
      <c r="D51" s="496">
        <v>183</v>
      </c>
      <c r="E51" s="497">
        <v>12</v>
      </c>
      <c r="F51" s="497">
        <v>57</v>
      </c>
      <c r="G51" s="497">
        <v>94</v>
      </c>
      <c r="H51" s="497">
        <v>20</v>
      </c>
      <c r="I51" s="540">
        <f t="shared" si="16"/>
        <v>3.6666666666666665</v>
      </c>
      <c r="J51" s="501"/>
      <c r="K51" s="99">
        <f t="shared" si="3"/>
        <v>183</v>
      </c>
      <c r="L51" s="100">
        <f t="shared" si="17"/>
        <v>114</v>
      </c>
      <c r="M51" s="101">
        <f t="shared" si="6"/>
        <v>62.295081967213115</v>
      </c>
      <c r="N51" s="100">
        <f t="shared" si="18"/>
        <v>12</v>
      </c>
      <c r="O51" s="102">
        <f t="shared" si="8"/>
        <v>6.557377049180328</v>
      </c>
    </row>
    <row r="52" spans="1:15" s="461" customFormat="1" ht="15" customHeight="1" x14ac:dyDescent="0.25">
      <c r="A52" s="315">
        <v>5</v>
      </c>
      <c r="B52" s="494">
        <v>40080</v>
      </c>
      <c r="C52" s="312" t="s">
        <v>96</v>
      </c>
      <c r="D52" s="496">
        <v>116</v>
      </c>
      <c r="E52" s="497">
        <v>2</v>
      </c>
      <c r="F52" s="497">
        <v>43</v>
      </c>
      <c r="G52" s="497">
        <v>66</v>
      </c>
      <c r="H52" s="497">
        <v>5</v>
      </c>
      <c r="I52" s="540">
        <f t="shared" si="16"/>
        <v>3.6379310344827585</v>
      </c>
      <c r="J52" s="501"/>
      <c r="K52" s="99">
        <f t="shared" si="3"/>
        <v>116</v>
      </c>
      <c r="L52" s="100">
        <f t="shared" si="17"/>
        <v>71</v>
      </c>
      <c r="M52" s="101">
        <f t="shared" si="6"/>
        <v>61.206896551724135</v>
      </c>
      <c r="N52" s="100">
        <f t="shared" si="18"/>
        <v>2</v>
      </c>
      <c r="O52" s="102">
        <f t="shared" si="8"/>
        <v>1.7241379310344827</v>
      </c>
    </row>
    <row r="53" spans="1:15" s="461" customFormat="1" ht="15" customHeight="1" x14ac:dyDescent="0.25">
      <c r="A53" s="315">
        <v>6</v>
      </c>
      <c r="B53" s="494">
        <v>40100</v>
      </c>
      <c r="C53" s="312" t="s">
        <v>42</v>
      </c>
      <c r="D53" s="496">
        <v>88</v>
      </c>
      <c r="E53" s="497">
        <v>5</v>
      </c>
      <c r="F53" s="497">
        <v>20</v>
      </c>
      <c r="G53" s="497">
        <v>52</v>
      </c>
      <c r="H53" s="497">
        <v>11</v>
      </c>
      <c r="I53" s="540">
        <f t="shared" si="16"/>
        <v>3.7840909090909092</v>
      </c>
      <c r="J53" s="501"/>
      <c r="K53" s="99">
        <f t="shared" si="3"/>
        <v>88</v>
      </c>
      <c r="L53" s="100">
        <f t="shared" si="17"/>
        <v>63</v>
      </c>
      <c r="M53" s="101">
        <f t="shared" si="6"/>
        <v>71.590909090909093</v>
      </c>
      <c r="N53" s="100">
        <f t="shared" si="18"/>
        <v>5</v>
      </c>
      <c r="O53" s="102">
        <f t="shared" si="8"/>
        <v>5.6818181818181817</v>
      </c>
    </row>
    <row r="54" spans="1:15" s="461" customFormat="1" ht="15" customHeight="1" x14ac:dyDescent="0.25">
      <c r="A54" s="315">
        <v>7</v>
      </c>
      <c r="B54" s="494">
        <v>40020</v>
      </c>
      <c r="C54" s="312" t="s">
        <v>153</v>
      </c>
      <c r="D54" s="496">
        <v>36</v>
      </c>
      <c r="E54" s="541">
        <v>1</v>
      </c>
      <c r="F54" s="541">
        <v>7</v>
      </c>
      <c r="G54" s="541">
        <v>13</v>
      </c>
      <c r="H54" s="541">
        <v>15</v>
      </c>
      <c r="I54" s="540">
        <f t="shared" si="16"/>
        <v>4.166666666666667</v>
      </c>
      <c r="J54" s="501"/>
      <c r="K54" s="99">
        <f t="shared" si="3"/>
        <v>36</v>
      </c>
      <c r="L54" s="100">
        <f t="shared" si="17"/>
        <v>28</v>
      </c>
      <c r="M54" s="101">
        <f t="shared" si="6"/>
        <v>77.777777777777771</v>
      </c>
      <c r="N54" s="100">
        <f t="shared" si="18"/>
        <v>1</v>
      </c>
      <c r="O54" s="102">
        <f t="shared" si="8"/>
        <v>2.7777777777777777</v>
      </c>
    </row>
    <row r="55" spans="1:15" s="461" customFormat="1" ht="15" customHeight="1" x14ac:dyDescent="0.25">
      <c r="A55" s="315">
        <v>8</v>
      </c>
      <c r="B55" s="494">
        <v>40031</v>
      </c>
      <c r="C55" s="312" t="s">
        <v>154</v>
      </c>
      <c r="D55" s="496">
        <v>63</v>
      </c>
      <c r="E55" s="497"/>
      <c r="F55" s="497">
        <v>18</v>
      </c>
      <c r="G55" s="497">
        <v>38</v>
      </c>
      <c r="H55" s="497">
        <v>7</v>
      </c>
      <c r="I55" s="540">
        <f t="shared" si="16"/>
        <v>3.8253968253968256</v>
      </c>
      <c r="J55" s="501"/>
      <c r="K55" s="99">
        <f t="shared" si="3"/>
        <v>63</v>
      </c>
      <c r="L55" s="100">
        <f t="shared" si="17"/>
        <v>45</v>
      </c>
      <c r="M55" s="101">
        <f t="shared" si="6"/>
        <v>71.428571428571431</v>
      </c>
      <c r="N55" s="100">
        <f t="shared" si="18"/>
        <v>0</v>
      </c>
      <c r="O55" s="102">
        <f t="shared" si="8"/>
        <v>0</v>
      </c>
    </row>
    <row r="56" spans="1:15" s="461" customFormat="1" ht="15" customHeight="1" x14ac:dyDescent="0.25">
      <c r="A56" s="315">
        <v>9</v>
      </c>
      <c r="B56" s="494">
        <v>40210</v>
      </c>
      <c r="C56" s="312" t="s">
        <v>44</v>
      </c>
      <c r="D56" s="496">
        <v>51</v>
      </c>
      <c r="E56" s="497">
        <v>1</v>
      </c>
      <c r="F56" s="497">
        <v>26</v>
      </c>
      <c r="G56" s="497">
        <v>24</v>
      </c>
      <c r="H56" s="497"/>
      <c r="I56" s="540">
        <f t="shared" si="16"/>
        <v>3.4509803921568629</v>
      </c>
      <c r="J56" s="501"/>
      <c r="K56" s="99">
        <f t="shared" si="3"/>
        <v>51</v>
      </c>
      <c r="L56" s="100">
        <f t="shared" si="17"/>
        <v>24</v>
      </c>
      <c r="M56" s="101">
        <f t="shared" si="6"/>
        <v>47.058823529411768</v>
      </c>
      <c r="N56" s="113">
        <f t="shared" si="18"/>
        <v>1</v>
      </c>
      <c r="O56" s="102">
        <f t="shared" si="8"/>
        <v>1.9607843137254901</v>
      </c>
    </row>
    <row r="57" spans="1:15" s="461" customFormat="1" ht="15" customHeight="1" x14ac:dyDescent="0.25">
      <c r="A57" s="315">
        <v>10</v>
      </c>
      <c r="B57" s="494">
        <v>40300</v>
      </c>
      <c r="C57" s="312" t="s">
        <v>45</v>
      </c>
      <c r="D57" s="496">
        <v>23</v>
      </c>
      <c r="E57" s="497"/>
      <c r="F57" s="497">
        <v>5</v>
      </c>
      <c r="G57" s="497">
        <v>15</v>
      </c>
      <c r="H57" s="497">
        <v>3</v>
      </c>
      <c r="I57" s="540">
        <f t="shared" si="16"/>
        <v>3.9130434782608696</v>
      </c>
      <c r="J57" s="501"/>
      <c r="K57" s="99">
        <f t="shared" si="3"/>
        <v>23</v>
      </c>
      <c r="L57" s="100">
        <f t="shared" si="17"/>
        <v>18</v>
      </c>
      <c r="M57" s="101">
        <f t="shared" si="6"/>
        <v>78.260869565217391</v>
      </c>
      <c r="N57" s="100">
        <f t="shared" si="18"/>
        <v>0</v>
      </c>
      <c r="O57" s="102">
        <f t="shared" si="8"/>
        <v>0</v>
      </c>
    </row>
    <row r="58" spans="1:15" s="461" customFormat="1" ht="15" customHeight="1" x14ac:dyDescent="0.25">
      <c r="A58" s="315">
        <v>11</v>
      </c>
      <c r="B58" s="494">
        <v>40360</v>
      </c>
      <c r="C58" s="312" t="s">
        <v>46</v>
      </c>
      <c r="D58" s="496">
        <v>27</v>
      </c>
      <c r="E58" s="497">
        <v>3</v>
      </c>
      <c r="F58" s="497">
        <v>16</v>
      </c>
      <c r="G58" s="497">
        <v>8</v>
      </c>
      <c r="H58" s="497"/>
      <c r="I58" s="540">
        <f t="shared" si="16"/>
        <v>3.1851851851851851</v>
      </c>
      <c r="J58" s="501"/>
      <c r="K58" s="99">
        <f t="shared" si="3"/>
        <v>27</v>
      </c>
      <c r="L58" s="100">
        <f t="shared" si="17"/>
        <v>8</v>
      </c>
      <c r="M58" s="101">
        <f t="shared" si="6"/>
        <v>29.62962962962963</v>
      </c>
      <c r="N58" s="100">
        <f t="shared" si="18"/>
        <v>3</v>
      </c>
      <c r="O58" s="102">
        <f t="shared" si="8"/>
        <v>11.111111111111111</v>
      </c>
    </row>
    <row r="59" spans="1:15" s="461" customFormat="1" ht="15" customHeight="1" x14ac:dyDescent="0.25">
      <c r="A59" s="315">
        <v>12</v>
      </c>
      <c r="B59" s="494">
        <v>40390</v>
      </c>
      <c r="C59" s="521" t="s">
        <v>47</v>
      </c>
      <c r="D59" s="496">
        <v>61</v>
      </c>
      <c r="E59" s="497">
        <v>5</v>
      </c>
      <c r="F59" s="497">
        <v>20</v>
      </c>
      <c r="G59" s="497">
        <v>36</v>
      </c>
      <c r="H59" s="497"/>
      <c r="I59" s="540">
        <f t="shared" si="16"/>
        <v>3.5081967213114753</v>
      </c>
      <c r="J59" s="501"/>
      <c r="K59" s="99">
        <f t="shared" si="3"/>
        <v>61</v>
      </c>
      <c r="L59" s="100">
        <f t="shared" si="17"/>
        <v>36</v>
      </c>
      <c r="M59" s="101">
        <f t="shared" si="6"/>
        <v>59.016393442622949</v>
      </c>
      <c r="N59" s="100">
        <f t="shared" si="18"/>
        <v>5</v>
      </c>
      <c r="O59" s="102">
        <f t="shared" si="8"/>
        <v>8.1967213114754092</v>
      </c>
    </row>
    <row r="60" spans="1:15" s="461" customFormat="1" ht="15" customHeight="1" x14ac:dyDescent="0.25">
      <c r="A60" s="315">
        <v>13</v>
      </c>
      <c r="B60" s="542">
        <v>40720</v>
      </c>
      <c r="C60" s="312" t="s">
        <v>109</v>
      </c>
      <c r="D60" s="496">
        <v>89</v>
      </c>
      <c r="E60" s="543">
        <v>5</v>
      </c>
      <c r="F60" s="543">
        <v>21</v>
      </c>
      <c r="G60" s="543">
        <v>43</v>
      </c>
      <c r="H60" s="543">
        <v>20</v>
      </c>
      <c r="I60" s="544">
        <f t="shared" si="16"/>
        <v>3.8764044943820224</v>
      </c>
      <c r="J60" s="501"/>
      <c r="K60" s="99">
        <f t="shared" si="3"/>
        <v>89</v>
      </c>
      <c r="L60" s="100">
        <f t="shared" si="17"/>
        <v>63</v>
      </c>
      <c r="M60" s="101">
        <f t="shared" si="6"/>
        <v>70.786516853932582</v>
      </c>
      <c r="N60" s="100">
        <f t="shared" si="18"/>
        <v>5</v>
      </c>
      <c r="O60" s="102">
        <f t="shared" si="8"/>
        <v>5.617977528089888</v>
      </c>
    </row>
    <row r="61" spans="1:15" s="461" customFormat="1" ht="15" customHeight="1" x14ac:dyDescent="0.25">
      <c r="A61" s="315">
        <v>14</v>
      </c>
      <c r="B61" s="494">
        <v>40730</v>
      </c>
      <c r="C61" s="312" t="s">
        <v>49</v>
      </c>
      <c r="D61" s="496">
        <v>19</v>
      </c>
      <c r="E61" s="497">
        <v>4</v>
      </c>
      <c r="F61" s="497">
        <v>4</v>
      </c>
      <c r="G61" s="497">
        <v>11</v>
      </c>
      <c r="H61" s="497"/>
      <c r="I61" s="540">
        <f t="shared" si="16"/>
        <v>3.3684210526315788</v>
      </c>
      <c r="J61" s="501"/>
      <c r="K61" s="99">
        <f t="shared" si="3"/>
        <v>19</v>
      </c>
      <c r="L61" s="100">
        <f t="shared" si="17"/>
        <v>11</v>
      </c>
      <c r="M61" s="101">
        <f t="shared" si="6"/>
        <v>57.89473684210526</v>
      </c>
      <c r="N61" s="100">
        <f t="shared" si="18"/>
        <v>4</v>
      </c>
      <c r="O61" s="102">
        <f t="shared" si="8"/>
        <v>21.05263157894737</v>
      </c>
    </row>
    <row r="62" spans="1:15" s="461" customFormat="1" ht="15" customHeight="1" x14ac:dyDescent="0.25">
      <c r="A62" s="315">
        <v>15</v>
      </c>
      <c r="B62" s="494">
        <v>40820</v>
      </c>
      <c r="C62" s="312" t="s">
        <v>50</v>
      </c>
      <c r="D62" s="496">
        <v>74</v>
      </c>
      <c r="E62" s="497">
        <v>3</v>
      </c>
      <c r="F62" s="497">
        <v>19</v>
      </c>
      <c r="G62" s="497">
        <v>45</v>
      </c>
      <c r="H62" s="497">
        <v>7</v>
      </c>
      <c r="I62" s="540">
        <f t="shared" si="16"/>
        <v>3.7567567567567566</v>
      </c>
      <c r="J62" s="501"/>
      <c r="K62" s="99">
        <f t="shared" si="3"/>
        <v>74</v>
      </c>
      <c r="L62" s="100">
        <f t="shared" si="17"/>
        <v>52</v>
      </c>
      <c r="M62" s="101">
        <f t="shared" si="6"/>
        <v>70.270270270270274</v>
      </c>
      <c r="N62" s="100">
        <f t="shared" si="18"/>
        <v>3</v>
      </c>
      <c r="O62" s="102">
        <f t="shared" si="8"/>
        <v>4.0540540540540544</v>
      </c>
    </row>
    <row r="63" spans="1:15" s="461" customFormat="1" ht="15" customHeight="1" x14ac:dyDescent="0.25">
      <c r="A63" s="315">
        <v>16</v>
      </c>
      <c r="B63" s="494">
        <v>40840</v>
      </c>
      <c r="C63" s="545" t="s">
        <v>51</v>
      </c>
      <c r="D63" s="496">
        <v>51</v>
      </c>
      <c r="E63" s="497">
        <v>4</v>
      </c>
      <c r="F63" s="497">
        <v>18</v>
      </c>
      <c r="G63" s="497">
        <v>29</v>
      </c>
      <c r="H63" s="497"/>
      <c r="I63" s="540">
        <f t="shared" si="16"/>
        <v>3.4901960784313726</v>
      </c>
      <c r="J63" s="501"/>
      <c r="K63" s="99">
        <f t="shared" si="3"/>
        <v>51</v>
      </c>
      <c r="L63" s="100">
        <f t="shared" si="17"/>
        <v>29</v>
      </c>
      <c r="M63" s="101">
        <f t="shared" si="6"/>
        <v>56.862745098039213</v>
      </c>
      <c r="N63" s="100">
        <f t="shared" si="18"/>
        <v>4</v>
      </c>
      <c r="O63" s="102">
        <f t="shared" si="8"/>
        <v>7.8431372549019605</v>
      </c>
    </row>
    <row r="64" spans="1:15" s="461" customFormat="1" ht="15" customHeight="1" x14ac:dyDescent="0.25">
      <c r="A64" s="315">
        <v>17</v>
      </c>
      <c r="B64" s="494">
        <v>40950</v>
      </c>
      <c r="C64" s="312" t="s">
        <v>52</v>
      </c>
      <c r="D64" s="496">
        <v>84</v>
      </c>
      <c r="E64" s="497">
        <v>6</v>
      </c>
      <c r="F64" s="497">
        <v>32</v>
      </c>
      <c r="G64" s="497">
        <v>43</v>
      </c>
      <c r="H64" s="497">
        <v>3</v>
      </c>
      <c r="I64" s="540">
        <f t="shared" si="16"/>
        <v>3.5119047619047619</v>
      </c>
      <c r="J64" s="501"/>
      <c r="K64" s="99">
        <f t="shared" si="3"/>
        <v>84</v>
      </c>
      <c r="L64" s="100">
        <f t="shared" si="17"/>
        <v>46</v>
      </c>
      <c r="M64" s="101">
        <f t="shared" si="6"/>
        <v>54.761904761904759</v>
      </c>
      <c r="N64" s="113">
        <f t="shared" si="18"/>
        <v>6</v>
      </c>
      <c r="O64" s="102">
        <f t="shared" si="8"/>
        <v>7.1428571428571432</v>
      </c>
    </row>
    <row r="65" spans="1:15" s="461" customFormat="1" ht="15" customHeight="1" x14ac:dyDescent="0.25">
      <c r="A65" s="314">
        <v>18</v>
      </c>
      <c r="B65" s="494">
        <v>40990</v>
      </c>
      <c r="C65" s="312" t="s">
        <v>53</v>
      </c>
      <c r="D65" s="496">
        <v>109</v>
      </c>
      <c r="E65" s="497">
        <v>5</v>
      </c>
      <c r="F65" s="497">
        <v>32</v>
      </c>
      <c r="G65" s="497">
        <v>70</v>
      </c>
      <c r="H65" s="497">
        <v>2</v>
      </c>
      <c r="I65" s="540">
        <f t="shared" si="16"/>
        <v>3.6330275229357798</v>
      </c>
      <c r="J65" s="501"/>
      <c r="K65" s="99">
        <f t="shared" si="3"/>
        <v>109</v>
      </c>
      <c r="L65" s="100">
        <f t="shared" si="17"/>
        <v>72</v>
      </c>
      <c r="M65" s="101">
        <f t="shared" si="6"/>
        <v>66.055045871559628</v>
      </c>
      <c r="N65" s="100">
        <f t="shared" si="18"/>
        <v>5</v>
      </c>
      <c r="O65" s="102">
        <f t="shared" si="8"/>
        <v>4.5871559633027523</v>
      </c>
    </row>
    <row r="66" spans="1:15" s="461" customFormat="1" ht="15" customHeight="1" thickBot="1" x14ac:dyDescent="0.3">
      <c r="A66" s="291">
        <v>19</v>
      </c>
      <c r="B66" s="494">
        <v>40133</v>
      </c>
      <c r="C66" s="312" t="s">
        <v>155</v>
      </c>
      <c r="D66" s="496">
        <v>56</v>
      </c>
      <c r="E66" s="497"/>
      <c r="F66" s="497">
        <v>15</v>
      </c>
      <c r="G66" s="497">
        <v>37</v>
      </c>
      <c r="H66" s="497">
        <v>4</v>
      </c>
      <c r="I66" s="540">
        <f t="shared" si="16"/>
        <v>3.8035714285714284</v>
      </c>
      <c r="J66" s="501"/>
      <c r="K66" s="103">
        <f t="shared" si="3"/>
        <v>56</v>
      </c>
      <c r="L66" s="104">
        <f t="shared" si="17"/>
        <v>41</v>
      </c>
      <c r="M66" s="105">
        <f t="shared" si="6"/>
        <v>73.214285714285708</v>
      </c>
      <c r="N66" s="104">
        <f t="shared" si="18"/>
        <v>0</v>
      </c>
      <c r="O66" s="106">
        <f t="shared" si="8"/>
        <v>0</v>
      </c>
    </row>
    <row r="67" spans="1:15" s="461" customFormat="1" ht="15" customHeight="1" thickBot="1" x14ac:dyDescent="0.3">
      <c r="A67" s="509"/>
      <c r="B67" s="510"/>
      <c r="C67" s="546" t="s">
        <v>105</v>
      </c>
      <c r="D67" s="512">
        <f>SUM(D68:D81)</f>
        <v>1325</v>
      </c>
      <c r="E67" s="513">
        <f>SUM(E68:E81)</f>
        <v>23</v>
      </c>
      <c r="F67" s="513">
        <f>SUM(F68:F81)</f>
        <v>489</v>
      </c>
      <c r="G67" s="513">
        <f>SUM(G68:G81)</f>
        <v>737</v>
      </c>
      <c r="H67" s="513">
        <f>SUM(H68:H81)</f>
        <v>76</v>
      </c>
      <c r="I67" s="547">
        <f>AVERAGE(I68:I81)</f>
        <v>3.6426551158430853</v>
      </c>
      <c r="J67" s="501"/>
      <c r="K67" s="400">
        <f t="shared" si="3"/>
        <v>1325</v>
      </c>
      <c r="L67" s="401">
        <f>SUM(L68:L81)</f>
        <v>813</v>
      </c>
      <c r="M67" s="408">
        <f t="shared" si="6"/>
        <v>61.358490566037737</v>
      </c>
      <c r="N67" s="401">
        <f>SUM(N68:N81)</f>
        <v>23</v>
      </c>
      <c r="O67" s="407">
        <f t="shared" si="8"/>
        <v>1.7358490566037736</v>
      </c>
    </row>
    <row r="68" spans="1:15" s="461" customFormat="1" ht="15" customHeight="1" x14ac:dyDescent="0.25">
      <c r="A68" s="315">
        <v>1</v>
      </c>
      <c r="B68" s="494">
        <v>50040</v>
      </c>
      <c r="C68" s="312" t="s">
        <v>54</v>
      </c>
      <c r="D68" s="496">
        <v>76</v>
      </c>
      <c r="E68" s="497"/>
      <c r="F68" s="497">
        <v>20</v>
      </c>
      <c r="G68" s="497">
        <v>41</v>
      </c>
      <c r="H68" s="497">
        <v>15</v>
      </c>
      <c r="I68" s="498">
        <f t="shared" ref="I68:I81" si="19">(H68*5+G68*4+F68*3+E68*2)/D68</f>
        <v>3.9342105263157894</v>
      </c>
      <c r="J68" s="501"/>
      <c r="K68" s="95">
        <f t="shared" si="3"/>
        <v>76</v>
      </c>
      <c r="L68" s="96">
        <f t="shared" ref="L68:L81" si="20">H68+G68</f>
        <v>56</v>
      </c>
      <c r="M68" s="97">
        <f t="shared" si="6"/>
        <v>73.684210526315795</v>
      </c>
      <c r="N68" s="96">
        <f t="shared" ref="N68:N81" si="21">E68</f>
        <v>0</v>
      </c>
      <c r="O68" s="98">
        <f t="shared" si="8"/>
        <v>0</v>
      </c>
    </row>
    <row r="69" spans="1:15" s="461" customFormat="1" ht="15" customHeight="1" x14ac:dyDescent="0.25">
      <c r="A69" s="315">
        <v>2</v>
      </c>
      <c r="B69" s="494">
        <v>50003</v>
      </c>
      <c r="C69" s="312" t="s">
        <v>97</v>
      </c>
      <c r="D69" s="496">
        <v>108</v>
      </c>
      <c r="E69" s="497"/>
      <c r="F69" s="497">
        <v>26</v>
      </c>
      <c r="G69" s="497">
        <v>66</v>
      </c>
      <c r="H69" s="497">
        <v>16</v>
      </c>
      <c r="I69" s="498">
        <f t="shared" si="19"/>
        <v>3.9074074074074074</v>
      </c>
      <c r="J69" s="501"/>
      <c r="K69" s="99">
        <f t="shared" si="3"/>
        <v>108</v>
      </c>
      <c r="L69" s="100">
        <f t="shared" si="20"/>
        <v>82</v>
      </c>
      <c r="M69" s="101">
        <f t="shared" si="6"/>
        <v>75.925925925925924</v>
      </c>
      <c r="N69" s="100">
        <f t="shared" si="21"/>
        <v>0</v>
      </c>
      <c r="O69" s="102">
        <f t="shared" si="8"/>
        <v>0</v>
      </c>
    </row>
    <row r="70" spans="1:15" s="461" customFormat="1" ht="15" customHeight="1" x14ac:dyDescent="0.25">
      <c r="A70" s="315">
        <v>3</v>
      </c>
      <c r="B70" s="494">
        <v>50060</v>
      </c>
      <c r="C70" s="312" t="s">
        <v>56</v>
      </c>
      <c r="D70" s="496">
        <v>106</v>
      </c>
      <c r="E70" s="497"/>
      <c r="F70" s="497">
        <v>35</v>
      </c>
      <c r="G70" s="497">
        <v>64</v>
      </c>
      <c r="H70" s="497">
        <v>7</v>
      </c>
      <c r="I70" s="498">
        <f t="shared" si="19"/>
        <v>3.7358490566037736</v>
      </c>
      <c r="J70" s="501"/>
      <c r="K70" s="99">
        <f t="shared" si="3"/>
        <v>106</v>
      </c>
      <c r="L70" s="100">
        <f t="shared" si="20"/>
        <v>71</v>
      </c>
      <c r="M70" s="101">
        <f t="shared" si="6"/>
        <v>66.981132075471692</v>
      </c>
      <c r="N70" s="100">
        <f t="shared" si="21"/>
        <v>0</v>
      </c>
      <c r="O70" s="102">
        <f t="shared" si="8"/>
        <v>0</v>
      </c>
    </row>
    <row r="71" spans="1:15" s="461" customFormat="1" ht="15" customHeight="1" x14ac:dyDescent="0.25">
      <c r="A71" s="315">
        <v>4</v>
      </c>
      <c r="B71" s="494">
        <v>50170</v>
      </c>
      <c r="C71" s="312" t="s">
        <v>57</v>
      </c>
      <c r="D71" s="496">
        <v>56</v>
      </c>
      <c r="E71" s="497"/>
      <c r="F71" s="497">
        <v>26</v>
      </c>
      <c r="G71" s="497">
        <v>28</v>
      </c>
      <c r="H71" s="497">
        <v>2</v>
      </c>
      <c r="I71" s="498">
        <f t="shared" si="19"/>
        <v>3.5714285714285716</v>
      </c>
      <c r="J71" s="501"/>
      <c r="K71" s="99">
        <f t="shared" ref="K71:K122" si="22">D71</f>
        <v>56</v>
      </c>
      <c r="L71" s="100">
        <f t="shared" si="20"/>
        <v>30</v>
      </c>
      <c r="M71" s="101">
        <f t="shared" si="6"/>
        <v>53.571428571428569</v>
      </c>
      <c r="N71" s="113">
        <f t="shared" si="21"/>
        <v>0</v>
      </c>
      <c r="O71" s="102">
        <f t="shared" si="8"/>
        <v>0</v>
      </c>
    </row>
    <row r="72" spans="1:15" s="461" customFormat="1" ht="15" customHeight="1" x14ac:dyDescent="0.25">
      <c r="A72" s="315">
        <v>5</v>
      </c>
      <c r="B72" s="494">
        <v>50230</v>
      </c>
      <c r="C72" s="312" t="s">
        <v>58</v>
      </c>
      <c r="D72" s="496">
        <v>63</v>
      </c>
      <c r="E72" s="497"/>
      <c r="F72" s="497">
        <v>21</v>
      </c>
      <c r="G72" s="497">
        <v>42</v>
      </c>
      <c r="H72" s="497"/>
      <c r="I72" s="498">
        <f t="shared" si="19"/>
        <v>3.6666666666666665</v>
      </c>
      <c r="J72" s="501"/>
      <c r="K72" s="99">
        <f t="shared" si="22"/>
        <v>63</v>
      </c>
      <c r="L72" s="100">
        <f t="shared" si="20"/>
        <v>42</v>
      </c>
      <c r="M72" s="101">
        <f t="shared" si="6"/>
        <v>66.666666666666671</v>
      </c>
      <c r="N72" s="100">
        <f t="shared" si="21"/>
        <v>0</v>
      </c>
      <c r="O72" s="102">
        <f t="shared" si="8"/>
        <v>0</v>
      </c>
    </row>
    <row r="73" spans="1:15" s="461" customFormat="1" ht="15" customHeight="1" x14ac:dyDescent="0.25">
      <c r="A73" s="315">
        <v>6</v>
      </c>
      <c r="B73" s="494">
        <v>50340</v>
      </c>
      <c r="C73" s="521" t="s">
        <v>59</v>
      </c>
      <c r="D73" s="496">
        <v>82</v>
      </c>
      <c r="E73" s="497">
        <v>1</v>
      </c>
      <c r="F73" s="497">
        <v>29</v>
      </c>
      <c r="G73" s="497">
        <v>49</v>
      </c>
      <c r="H73" s="497">
        <v>3</v>
      </c>
      <c r="I73" s="498">
        <f t="shared" si="19"/>
        <v>3.6585365853658538</v>
      </c>
      <c r="J73" s="501"/>
      <c r="K73" s="99">
        <f t="shared" si="22"/>
        <v>82</v>
      </c>
      <c r="L73" s="100">
        <f t="shared" si="20"/>
        <v>52</v>
      </c>
      <c r="M73" s="101">
        <f t="shared" ref="M73:M122" si="23">L73*100/K73</f>
        <v>63.414634146341463</v>
      </c>
      <c r="N73" s="100">
        <f t="shared" si="21"/>
        <v>1</v>
      </c>
      <c r="O73" s="102">
        <f t="shared" ref="O73:O122" si="24">N73*100/K73</f>
        <v>1.2195121951219512</v>
      </c>
    </row>
    <row r="74" spans="1:15" s="461" customFormat="1" ht="15" customHeight="1" x14ac:dyDescent="0.25">
      <c r="A74" s="315">
        <v>7</v>
      </c>
      <c r="B74" s="494">
        <v>50420</v>
      </c>
      <c r="C74" s="312" t="s">
        <v>60</v>
      </c>
      <c r="D74" s="496">
        <v>97</v>
      </c>
      <c r="E74" s="497"/>
      <c r="F74" s="497">
        <v>39</v>
      </c>
      <c r="G74" s="497">
        <v>54</v>
      </c>
      <c r="H74" s="497">
        <v>4</v>
      </c>
      <c r="I74" s="548">
        <f t="shared" si="19"/>
        <v>3.6391752577319587</v>
      </c>
      <c r="J74" s="501"/>
      <c r="K74" s="99">
        <f t="shared" si="22"/>
        <v>97</v>
      </c>
      <c r="L74" s="100">
        <f t="shared" si="20"/>
        <v>58</v>
      </c>
      <c r="M74" s="101">
        <f t="shared" si="23"/>
        <v>59.793814432989691</v>
      </c>
      <c r="N74" s="100">
        <f t="shared" si="21"/>
        <v>0</v>
      </c>
      <c r="O74" s="102">
        <f t="shared" si="24"/>
        <v>0</v>
      </c>
    </row>
    <row r="75" spans="1:15" s="461" customFormat="1" ht="15" customHeight="1" x14ac:dyDescent="0.25">
      <c r="A75" s="315">
        <v>8</v>
      </c>
      <c r="B75" s="494">
        <v>50450</v>
      </c>
      <c r="C75" s="312" t="s">
        <v>61</v>
      </c>
      <c r="D75" s="496">
        <v>78</v>
      </c>
      <c r="E75" s="497">
        <v>2</v>
      </c>
      <c r="F75" s="497">
        <v>37</v>
      </c>
      <c r="G75" s="497">
        <v>38</v>
      </c>
      <c r="H75" s="497">
        <v>1</v>
      </c>
      <c r="I75" s="498">
        <f t="shared" si="19"/>
        <v>3.4871794871794872</v>
      </c>
      <c r="J75" s="501"/>
      <c r="K75" s="99">
        <f t="shared" si="22"/>
        <v>78</v>
      </c>
      <c r="L75" s="100">
        <f t="shared" si="20"/>
        <v>39</v>
      </c>
      <c r="M75" s="101">
        <f t="shared" si="23"/>
        <v>50</v>
      </c>
      <c r="N75" s="100">
        <f t="shared" si="21"/>
        <v>2</v>
      </c>
      <c r="O75" s="102">
        <f t="shared" si="24"/>
        <v>2.5641025641025643</v>
      </c>
    </row>
    <row r="76" spans="1:15" s="461" customFormat="1" ht="15" customHeight="1" x14ac:dyDescent="0.25">
      <c r="A76" s="315">
        <v>9</v>
      </c>
      <c r="B76" s="494">
        <v>50620</v>
      </c>
      <c r="C76" s="312" t="s">
        <v>62</v>
      </c>
      <c r="D76" s="496">
        <v>74</v>
      </c>
      <c r="E76" s="497">
        <v>5</v>
      </c>
      <c r="F76" s="497">
        <v>33</v>
      </c>
      <c r="G76" s="497">
        <v>36</v>
      </c>
      <c r="H76" s="497"/>
      <c r="I76" s="549">
        <f t="shared" si="19"/>
        <v>3.4189189189189189</v>
      </c>
      <c r="J76" s="501"/>
      <c r="K76" s="99">
        <f t="shared" si="22"/>
        <v>74</v>
      </c>
      <c r="L76" s="100">
        <f t="shared" si="20"/>
        <v>36</v>
      </c>
      <c r="M76" s="101">
        <f t="shared" si="23"/>
        <v>48.648648648648646</v>
      </c>
      <c r="N76" s="100">
        <f t="shared" si="21"/>
        <v>5</v>
      </c>
      <c r="O76" s="102">
        <f t="shared" si="24"/>
        <v>6.756756756756757</v>
      </c>
    </row>
    <row r="77" spans="1:15" s="461" customFormat="1" ht="15" customHeight="1" x14ac:dyDescent="0.25">
      <c r="A77" s="315">
        <v>10</v>
      </c>
      <c r="B77" s="494">
        <v>50760</v>
      </c>
      <c r="C77" s="312" t="s">
        <v>63</v>
      </c>
      <c r="D77" s="496">
        <v>164</v>
      </c>
      <c r="E77" s="497"/>
      <c r="F77" s="497">
        <v>42</v>
      </c>
      <c r="G77" s="497">
        <v>114</v>
      </c>
      <c r="H77" s="497">
        <v>8</v>
      </c>
      <c r="I77" s="498">
        <f t="shared" si="19"/>
        <v>3.7926829268292681</v>
      </c>
      <c r="J77" s="501"/>
      <c r="K77" s="99">
        <f t="shared" si="22"/>
        <v>164</v>
      </c>
      <c r="L77" s="100">
        <f t="shared" si="20"/>
        <v>122</v>
      </c>
      <c r="M77" s="101">
        <f t="shared" si="23"/>
        <v>74.390243902439025</v>
      </c>
      <c r="N77" s="100">
        <f t="shared" si="21"/>
        <v>0</v>
      </c>
      <c r="O77" s="102">
        <f t="shared" si="24"/>
        <v>0</v>
      </c>
    </row>
    <row r="78" spans="1:15" s="461" customFormat="1" ht="15" customHeight="1" x14ac:dyDescent="0.25">
      <c r="A78" s="315">
        <v>11</v>
      </c>
      <c r="B78" s="494">
        <v>50780</v>
      </c>
      <c r="C78" s="521" t="s">
        <v>64</v>
      </c>
      <c r="D78" s="496">
        <v>117</v>
      </c>
      <c r="E78" s="497">
        <v>13</v>
      </c>
      <c r="F78" s="497">
        <v>69</v>
      </c>
      <c r="G78" s="497">
        <v>34</v>
      </c>
      <c r="H78" s="497">
        <v>1</v>
      </c>
      <c r="I78" s="498">
        <f t="shared" si="19"/>
        <v>3.1965811965811968</v>
      </c>
      <c r="J78" s="501"/>
      <c r="K78" s="99">
        <f t="shared" si="22"/>
        <v>117</v>
      </c>
      <c r="L78" s="100">
        <f t="shared" si="20"/>
        <v>35</v>
      </c>
      <c r="M78" s="101">
        <f t="shared" si="23"/>
        <v>29.914529914529915</v>
      </c>
      <c r="N78" s="113">
        <f t="shared" si="21"/>
        <v>13</v>
      </c>
      <c r="O78" s="102">
        <f t="shared" si="24"/>
        <v>11.111111111111111</v>
      </c>
    </row>
    <row r="79" spans="1:15" s="461" customFormat="1" ht="15" customHeight="1" x14ac:dyDescent="0.25">
      <c r="A79" s="315">
        <v>12</v>
      </c>
      <c r="B79" s="494">
        <v>50930</v>
      </c>
      <c r="C79" s="312" t="s">
        <v>65</v>
      </c>
      <c r="D79" s="496">
        <v>61</v>
      </c>
      <c r="E79" s="497"/>
      <c r="F79" s="497">
        <v>30</v>
      </c>
      <c r="G79" s="497">
        <v>30</v>
      </c>
      <c r="H79" s="497">
        <v>1</v>
      </c>
      <c r="I79" s="498">
        <f t="shared" si="19"/>
        <v>3.5245901639344264</v>
      </c>
      <c r="J79" s="501"/>
      <c r="K79" s="99">
        <f t="shared" si="22"/>
        <v>61</v>
      </c>
      <c r="L79" s="100">
        <f t="shared" si="20"/>
        <v>31</v>
      </c>
      <c r="M79" s="101">
        <f t="shared" si="23"/>
        <v>50.819672131147541</v>
      </c>
      <c r="N79" s="100">
        <f t="shared" si="21"/>
        <v>0</v>
      </c>
      <c r="O79" s="102">
        <f t="shared" si="24"/>
        <v>0</v>
      </c>
    </row>
    <row r="80" spans="1:15" s="461" customFormat="1" ht="15" customHeight="1" x14ac:dyDescent="0.25">
      <c r="A80" s="315">
        <v>13</v>
      </c>
      <c r="B80" s="494">
        <v>51370</v>
      </c>
      <c r="C80" s="312" t="s">
        <v>66</v>
      </c>
      <c r="D80" s="496">
        <v>82</v>
      </c>
      <c r="E80" s="497"/>
      <c r="F80" s="497">
        <v>25</v>
      </c>
      <c r="G80" s="497">
        <v>51</v>
      </c>
      <c r="H80" s="497">
        <v>6</v>
      </c>
      <c r="I80" s="498">
        <f t="shared" si="19"/>
        <v>3.7682926829268291</v>
      </c>
      <c r="J80" s="501"/>
      <c r="K80" s="99">
        <f t="shared" si="22"/>
        <v>82</v>
      </c>
      <c r="L80" s="100">
        <f t="shared" si="20"/>
        <v>57</v>
      </c>
      <c r="M80" s="101">
        <f t="shared" si="23"/>
        <v>69.512195121951223</v>
      </c>
      <c r="N80" s="100">
        <f t="shared" si="21"/>
        <v>0</v>
      </c>
      <c r="O80" s="102">
        <f t="shared" si="24"/>
        <v>0</v>
      </c>
    </row>
    <row r="81" spans="1:15" s="461" customFormat="1" ht="15" customHeight="1" thickBot="1" x14ac:dyDescent="0.3">
      <c r="A81" s="315">
        <v>14</v>
      </c>
      <c r="B81" s="494">
        <v>51580</v>
      </c>
      <c r="C81" s="312" t="s">
        <v>140</v>
      </c>
      <c r="D81" s="496">
        <v>161</v>
      </c>
      <c r="E81" s="497">
        <v>2</v>
      </c>
      <c r="F81" s="497">
        <v>57</v>
      </c>
      <c r="G81" s="497">
        <v>90</v>
      </c>
      <c r="H81" s="497">
        <v>12</v>
      </c>
      <c r="I81" s="498">
        <f t="shared" si="19"/>
        <v>3.6956521739130435</v>
      </c>
      <c r="J81" s="501"/>
      <c r="K81" s="103">
        <f t="shared" si="22"/>
        <v>161</v>
      </c>
      <c r="L81" s="104">
        <f t="shared" si="20"/>
        <v>102</v>
      </c>
      <c r="M81" s="105">
        <f t="shared" si="23"/>
        <v>63.354037267080749</v>
      </c>
      <c r="N81" s="104">
        <f t="shared" si="21"/>
        <v>2</v>
      </c>
      <c r="O81" s="106">
        <f t="shared" si="24"/>
        <v>1.2422360248447204</v>
      </c>
    </row>
    <row r="82" spans="1:15" s="461" customFormat="1" ht="15" customHeight="1" thickBot="1" x14ac:dyDescent="0.3">
      <c r="A82" s="538"/>
      <c r="B82" s="511"/>
      <c r="C82" s="546" t="s">
        <v>106</v>
      </c>
      <c r="D82" s="512">
        <f>SUM(D83:D112)</f>
        <v>3418</v>
      </c>
      <c r="E82" s="513">
        <f>SUM(E83:E112)</f>
        <v>111</v>
      </c>
      <c r="F82" s="513">
        <f>SUM(F83:F112)</f>
        <v>985</v>
      </c>
      <c r="G82" s="513">
        <f>SUM(G83:G112)</f>
        <v>2084</v>
      </c>
      <c r="H82" s="513">
        <f>SUM(H83:H112)</f>
        <v>235</v>
      </c>
      <c r="I82" s="514">
        <f>AVERAGE(I83:I112)</f>
        <v>3.6634479936709856</v>
      </c>
      <c r="J82" s="501"/>
      <c r="K82" s="400">
        <f t="shared" si="22"/>
        <v>3418</v>
      </c>
      <c r="L82" s="401">
        <f>SUM(L83:L112)</f>
        <v>2319</v>
      </c>
      <c r="M82" s="408">
        <f t="shared" si="23"/>
        <v>67.846693973083674</v>
      </c>
      <c r="N82" s="401">
        <f>SUM(N83:N112)</f>
        <v>111</v>
      </c>
      <c r="O82" s="407">
        <f t="shared" si="24"/>
        <v>3.2475131655939147</v>
      </c>
    </row>
    <row r="83" spans="1:15" s="461" customFormat="1" ht="15" customHeight="1" x14ac:dyDescent="0.25">
      <c r="A83" s="315">
        <v>1</v>
      </c>
      <c r="B83" s="494">
        <v>60010</v>
      </c>
      <c r="C83" s="312" t="s">
        <v>68</v>
      </c>
      <c r="D83" s="496">
        <v>70</v>
      </c>
      <c r="E83" s="497">
        <v>5</v>
      </c>
      <c r="F83" s="497">
        <v>31</v>
      </c>
      <c r="G83" s="497">
        <v>33</v>
      </c>
      <c r="H83" s="497">
        <v>1</v>
      </c>
      <c r="I83" s="498">
        <f t="shared" ref="I83:I112" si="25">(H83*5+G83*4+F83*3+E83*2)/D83</f>
        <v>3.4285714285714284</v>
      </c>
      <c r="J83" s="501"/>
      <c r="K83" s="95">
        <f t="shared" si="22"/>
        <v>70</v>
      </c>
      <c r="L83" s="96">
        <f t="shared" ref="L83:L112" si="26">H83+G83</f>
        <v>34</v>
      </c>
      <c r="M83" s="97">
        <f t="shared" si="23"/>
        <v>48.571428571428569</v>
      </c>
      <c r="N83" s="96">
        <f t="shared" ref="N83:N112" si="27">E83</f>
        <v>5</v>
      </c>
      <c r="O83" s="98">
        <f t="shared" si="24"/>
        <v>7.1428571428571432</v>
      </c>
    </row>
    <row r="84" spans="1:15" s="461" customFormat="1" ht="15" customHeight="1" x14ac:dyDescent="0.25">
      <c r="A84" s="315">
        <v>2</v>
      </c>
      <c r="B84" s="494">
        <v>60020</v>
      </c>
      <c r="C84" s="312" t="s">
        <v>69</v>
      </c>
      <c r="D84" s="496">
        <v>44</v>
      </c>
      <c r="E84" s="497">
        <v>1</v>
      </c>
      <c r="F84" s="497">
        <v>22</v>
      </c>
      <c r="G84" s="497">
        <v>21</v>
      </c>
      <c r="H84" s="497"/>
      <c r="I84" s="498">
        <f t="shared" si="25"/>
        <v>3.4545454545454546</v>
      </c>
      <c r="J84" s="501"/>
      <c r="K84" s="99">
        <f t="shared" si="22"/>
        <v>44</v>
      </c>
      <c r="L84" s="100">
        <f t="shared" si="26"/>
        <v>21</v>
      </c>
      <c r="M84" s="101">
        <f t="shared" si="23"/>
        <v>47.727272727272727</v>
      </c>
      <c r="N84" s="100">
        <f t="shared" si="27"/>
        <v>1</v>
      </c>
      <c r="O84" s="102">
        <f t="shared" si="24"/>
        <v>2.2727272727272729</v>
      </c>
    </row>
    <row r="85" spans="1:15" s="461" customFormat="1" ht="15" customHeight="1" x14ac:dyDescent="0.25">
      <c r="A85" s="315">
        <v>3</v>
      </c>
      <c r="B85" s="494">
        <v>60050</v>
      </c>
      <c r="C85" s="312" t="s">
        <v>70</v>
      </c>
      <c r="D85" s="496">
        <v>100</v>
      </c>
      <c r="E85" s="497">
        <v>5</v>
      </c>
      <c r="F85" s="497">
        <v>35</v>
      </c>
      <c r="G85" s="497">
        <v>58</v>
      </c>
      <c r="H85" s="497">
        <v>2</v>
      </c>
      <c r="I85" s="498">
        <f t="shared" si="25"/>
        <v>3.57</v>
      </c>
      <c r="J85" s="501"/>
      <c r="K85" s="99">
        <f t="shared" si="22"/>
        <v>100</v>
      </c>
      <c r="L85" s="100">
        <f t="shared" si="26"/>
        <v>60</v>
      </c>
      <c r="M85" s="101">
        <f t="shared" si="23"/>
        <v>60</v>
      </c>
      <c r="N85" s="100">
        <f t="shared" si="27"/>
        <v>5</v>
      </c>
      <c r="O85" s="102">
        <f t="shared" si="24"/>
        <v>5</v>
      </c>
    </row>
    <row r="86" spans="1:15" s="461" customFormat="1" ht="15" customHeight="1" x14ac:dyDescent="0.25">
      <c r="A86" s="315">
        <v>4</v>
      </c>
      <c r="B86" s="494">
        <v>60070</v>
      </c>
      <c r="C86" s="312" t="s">
        <v>71</v>
      </c>
      <c r="D86" s="496">
        <v>114</v>
      </c>
      <c r="E86" s="497">
        <v>3</v>
      </c>
      <c r="F86" s="497">
        <v>22</v>
      </c>
      <c r="G86" s="497">
        <v>82</v>
      </c>
      <c r="H86" s="497">
        <v>7</v>
      </c>
      <c r="I86" s="498">
        <f t="shared" si="25"/>
        <v>3.8157894736842106</v>
      </c>
      <c r="J86" s="501"/>
      <c r="K86" s="99">
        <f t="shared" si="22"/>
        <v>114</v>
      </c>
      <c r="L86" s="100">
        <f t="shared" si="26"/>
        <v>89</v>
      </c>
      <c r="M86" s="101">
        <f t="shared" si="23"/>
        <v>78.070175438596493</v>
      </c>
      <c r="N86" s="100">
        <f t="shared" si="27"/>
        <v>3</v>
      </c>
      <c r="O86" s="102">
        <f t="shared" si="24"/>
        <v>2.6315789473684212</v>
      </c>
    </row>
    <row r="87" spans="1:15" s="461" customFormat="1" ht="15" customHeight="1" x14ac:dyDescent="0.25">
      <c r="A87" s="315">
        <v>5</v>
      </c>
      <c r="B87" s="494">
        <v>60180</v>
      </c>
      <c r="C87" s="312" t="s">
        <v>72</v>
      </c>
      <c r="D87" s="496">
        <v>120</v>
      </c>
      <c r="E87" s="497">
        <v>5</v>
      </c>
      <c r="F87" s="497">
        <v>43</v>
      </c>
      <c r="G87" s="497">
        <v>70</v>
      </c>
      <c r="H87" s="497">
        <v>2</v>
      </c>
      <c r="I87" s="498">
        <f t="shared" si="25"/>
        <v>3.5750000000000002</v>
      </c>
      <c r="J87" s="501"/>
      <c r="K87" s="99">
        <f t="shared" si="22"/>
        <v>120</v>
      </c>
      <c r="L87" s="100">
        <f t="shared" si="26"/>
        <v>72</v>
      </c>
      <c r="M87" s="101">
        <f t="shared" si="23"/>
        <v>60</v>
      </c>
      <c r="N87" s="100">
        <f t="shared" si="27"/>
        <v>5</v>
      </c>
      <c r="O87" s="102">
        <f t="shared" si="24"/>
        <v>4.166666666666667</v>
      </c>
    </row>
    <row r="88" spans="1:15" s="461" customFormat="1" ht="15" customHeight="1" x14ac:dyDescent="0.25">
      <c r="A88" s="315">
        <v>6</v>
      </c>
      <c r="B88" s="494">
        <v>60240</v>
      </c>
      <c r="C88" s="312" t="s">
        <v>73</v>
      </c>
      <c r="D88" s="496">
        <v>159</v>
      </c>
      <c r="E88" s="497">
        <v>8</v>
      </c>
      <c r="F88" s="497">
        <v>50</v>
      </c>
      <c r="G88" s="497">
        <v>89</v>
      </c>
      <c r="H88" s="497">
        <v>12</v>
      </c>
      <c r="I88" s="498">
        <f t="shared" si="25"/>
        <v>3.6603773584905661</v>
      </c>
      <c r="J88" s="501"/>
      <c r="K88" s="99">
        <f t="shared" si="22"/>
        <v>159</v>
      </c>
      <c r="L88" s="100">
        <f t="shared" si="26"/>
        <v>101</v>
      </c>
      <c r="M88" s="101">
        <f t="shared" si="23"/>
        <v>63.522012578616355</v>
      </c>
      <c r="N88" s="113">
        <f t="shared" si="27"/>
        <v>8</v>
      </c>
      <c r="O88" s="102">
        <f t="shared" si="24"/>
        <v>5.0314465408805029</v>
      </c>
    </row>
    <row r="89" spans="1:15" s="461" customFormat="1" ht="15" customHeight="1" x14ac:dyDescent="0.25">
      <c r="A89" s="315">
        <v>7</v>
      </c>
      <c r="B89" s="494">
        <v>60560</v>
      </c>
      <c r="C89" s="312" t="s">
        <v>74</v>
      </c>
      <c r="D89" s="496">
        <v>50</v>
      </c>
      <c r="E89" s="497"/>
      <c r="F89" s="497">
        <v>20</v>
      </c>
      <c r="G89" s="497">
        <v>27</v>
      </c>
      <c r="H89" s="497">
        <v>3</v>
      </c>
      <c r="I89" s="498">
        <f t="shared" si="25"/>
        <v>3.66</v>
      </c>
      <c r="J89" s="501"/>
      <c r="K89" s="99">
        <f t="shared" si="22"/>
        <v>50</v>
      </c>
      <c r="L89" s="100">
        <f t="shared" si="26"/>
        <v>30</v>
      </c>
      <c r="M89" s="101">
        <f t="shared" si="23"/>
        <v>60</v>
      </c>
      <c r="N89" s="100">
        <f t="shared" si="27"/>
        <v>0</v>
      </c>
      <c r="O89" s="102">
        <f t="shared" si="24"/>
        <v>0</v>
      </c>
    </row>
    <row r="90" spans="1:15" s="461" customFormat="1" ht="15" customHeight="1" x14ac:dyDescent="0.25">
      <c r="A90" s="315">
        <v>8</v>
      </c>
      <c r="B90" s="494">
        <v>60660</v>
      </c>
      <c r="C90" s="312" t="s">
        <v>75</v>
      </c>
      <c r="D90" s="496">
        <v>51</v>
      </c>
      <c r="E90" s="497">
        <v>2</v>
      </c>
      <c r="F90" s="497">
        <v>19</v>
      </c>
      <c r="G90" s="497">
        <v>30</v>
      </c>
      <c r="H90" s="497"/>
      <c r="I90" s="498">
        <f t="shared" si="25"/>
        <v>3.5490196078431371</v>
      </c>
      <c r="J90" s="501"/>
      <c r="K90" s="99">
        <f t="shared" si="22"/>
        <v>51</v>
      </c>
      <c r="L90" s="100">
        <f t="shared" si="26"/>
        <v>30</v>
      </c>
      <c r="M90" s="101">
        <f t="shared" si="23"/>
        <v>58.823529411764703</v>
      </c>
      <c r="N90" s="113">
        <f t="shared" si="27"/>
        <v>2</v>
      </c>
      <c r="O90" s="102">
        <f t="shared" si="24"/>
        <v>3.9215686274509802</v>
      </c>
    </row>
    <row r="91" spans="1:15" s="461" customFormat="1" ht="15" customHeight="1" x14ac:dyDescent="0.25">
      <c r="A91" s="315">
        <v>9</v>
      </c>
      <c r="B91" s="494">
        <v>60001</v>
      </c>
      <c r="C91" s="312" t="s">
        <v>67</v>
      </c>
      <c r="D91" s="496">
        <v>78</v>
      </c>
      <c r="E91" s="497"/>
      <c r="F91" s="497">
        <v>22</v>
      </c>
      <c r="G91" s="497">
        <v>54</v>
      </c>
      <c r="H91" s="497">
        <v>2</v>
      </c>
      <c r="I91" s="498">
        <f t="shared" si="25"/>
        <v>3.7435897435897436</v>
      </c>
      <c r="J91" s="501"/>
      <c r="K91" s="99">
        <f t="shared" si="22"/>
        <v>78</v>
      </c>
      <c r="L91" s="100">
        <f t="shared" si="26"/>
        <v>56</v>
      </c>
      <c r="M91" s="101">
        <f t="shared" si="23"/>
        <v>71.794871794871796</v>
      </c>
      <c r="N91" s="113">
        <f t="shared" si="27"/>
        <v>0</v>
      </c>
      <c r="O91" s="102">
        <f t="shared" si="24"/>
        <v>0</v>
      </c>
    </row>
    <row r="92" spans="1:15" s="461" customFormat="1" ht="15" customHeight="1" x14ac:dyDescent="0.25">
      <c r="A92" s="315">
        <v>10</v>
      </c>
      <c r="B92" s="494">
        <v>60850</v>
      </c>
      <c r="C92" s="312" t="s">
        <v>77</v>
      </c>
      <c r="D92" s="496">
        <v>101</v>
      </c>
      <c r="E92" s="497">
        <v>4</v>
      </c>
      <c r="F92" s="497">
        <v>48</v>
      </c>
      <c r="G92" s="497">
        <v>46</v>
      </c>
      <c r="H92" s="497">
        <v>3</v>
      </c>
      <c r="I92" s="498">
        <f t="shared" si="25"/>
        <v>3.4752475247524752</v>
      </c>
      <c r="J92" s="501"/>
      <c r="K92" s="99">
        <f t="shared" si="22"/>
        <v>101</v>
      </c>
      <c r="L92" s="100">
        <f t="shared" si="26"/>
        <v>49</v>
      </c>
      <c r="M92" s="101">
        <f t="shared" si="23"/>
        <v>48.514851485148512</v>
      </c>
      <c r="N92" s="100">
        <f t="shared" si="27"/>
        <v>4</v>
      </c>
      <c r="O92" s="102">
        <f t="shared" si="24"/>
        <v>3.9603960396039604</v>
      </c>
    </row>
    <row r="93" spans="1:15" s="461" customFormat="1" ht="15" customHeight="1" x14ac:dyDescent="0.25">
      <c r="A93" s="315">
        <v>11</v>
      </c>
      <c r="B93" s="494">
        <v>60910</v>
      </c>
      <c r="C93" s="312" t="s">
        <v>78</v>
      </c>
      <c r="D93" s="496">
        <v>77</v>
      </c>
      <c r="E93" s="497">
        <v>4</v>
      </c>
      <c r="F93" s="497">
        <v>36</v>
      </c>
      <c r="G93" s="497">
        <v>36</v>
      </c>
      <c r="H93" s="497">
        <v>1</v>
      </c>
      <c r="I93" s="498">
        <f t="shared" si="25"/>
        <v>3.4415584415584415</v>
      </c>
      <c r="J93" s="501"/>
      <c r="K93" s="99">
        <f t="shared" si="22"/>
        <v>77</v>
      </c>
      <c r="L93" s="100">
        <f t="shared" si="26"/>
        <v>37</v>
      </c>
      <c r="M93" s="101">
        <f t="shared" si="23"/>
        <v>48.051948051948052</v>
      </c>
      <c r="N93" s="100">
        <f t="shared" si="27"/>
        <v>4</v>
      </c>
      <c r="O93" s="102">
        <f t="shared" si="24"/>
        <v>5.1948051948051948</v>
      </c>
    </row>
    <row r="94" spans="1:15" s="461" customFormat="1" ht="15" customHeight="1" x14ac:dyDescent="0.25">
      <c r="A94" s="315">
        <v>12</v>
      </c>
      <c r="B94" s="494">
        <v>60980</v>
      </c>
      <c r="C94" s="312" t="s">
        <v>79</v>
      </c>
      <c r="D94" s="496">
        <v>57</v>
      </c>
      <c r="E94" s="497"/>
      <c r="F94" s="497">
        <v>18</v>
      </c>
      <c r="G94" s="497">
        <v>37</v>
      </c>
      <c r="H94" s="497">
        <v>1</v>
      </c>
      <c r="I94" s="498">
        <f t="shared" si="25"/>
        <v>3.6315789473684212</v>
      </c>
      <c r="J94" s="501"/>
      <c r="K94" s="99">
        <f t="shared" si="22"/>
        <v>57</v>
      </c>
      <c r="L94" s="100">
        <f t="shared" si="26"/>
        <v>38</v>
      </c>
      <c r="M94" s="101">
        <f t="shared" si="23"/>
        <v>66.666666666666671</v>
      </c>
      <c r="N94" s="100">
        <f t="shared" si="27"/>
        <v>0</v>
      </c>
      <c r="O94" s="102">
        <f t="shared" si="24"/>
        <v>0</v>
      </c>
    </row>
    <row r="95" spans="1:15" s="461" customFormat="1" ht="15" customHeight="1" x14ac:dyDescent="0.25">
      <c r="A95" s="315">
        <v>13</v>
      </c>
      <c r="B95" s="494">
        <v>61080</v>
      </c>
      <c r="C95" s="312" t="s">
        <v>80</v>
      </c>
      <c r="D95" s="496">
        <v>155</v>
      </c>
      <c r="E95" s="497">
        <v>2</v>
      </c>
      <c r="F95" s="497">
        <v>34</v>
      </c>
      <c r="G95" s="497">
        <v>111</v>
      </c>
      <c r="H95" s="497">
        <v>8</v>
      </c>
      <c r="I95" s="498">
        <f t="shared" si="25"/>
        <v>3.806451612903226</v>
      </c>
      <c r="J95" s="501"/>
      <c r="K95" s="99">
        <f t="shared" si="22"/>
        <v>155</v>
      </c>
      <c r="L95" s="100">
        <f t="shared" si="26"/>
        <v>119</v>
      </c>
      <c r="M95" s="101">
        <f t="shared" si="23"/>
        <v>76.774193548387103</v>
      </c>
      <c r="N95" s="100">
        <f t="shared" si="27"/>
        <v>2</v>
      </c>
      <c r="O95" s="102">
        <f t="shared" si="24"/>
        <v>1.2903225806451613</v>
      </c>
    </row>
    <row r="96" spans="1:15" s="461" customFormat="1" ht="15" customHeight="1" x14ac:dyDescent="0.25">
      <c r="A96" s="315">
        <v>14</v>
      </c>
      <c r="B96" s="494">
        <v>61150</v>
      </c>
      <c r="C96" s="312" t="s">
        <v>81</v>
      </c>
      <c r="D96" s="496">
        <v>80</v>
      </c>
      <c r="E96" s="497">
        <v>3</v>
      </c>
      <c r="F96" s="497">
        <v>24</v>
      </c>
      <c r="G96" s="497">
        <v>53</v>
      </c>
      <c r="H96" s="497"/>
      <c r="I96" s="498">
        <f t="shared" si="25"/>
        <v>3.625</v>
      </c>
      <c r="J96" s="501"/>
      <c r="K96" s="99">
        <f t="shared" si="22"/>
        <v>80</v>
      </c>
      <c r="L96" s="100">
        <f t="shared" si="26"/>
        <v>53</v>
      </c>
      <c r="M96" s="101">
        <f t="shared" si="23"/>
        <v>66.25</v>
      </c>
      <c r="N96" s="100">
        <f t="shared" si="27"/>
        <v>3</v>
      </c>
      <c r="O96" s="102">
        <f t="shared" si="24"/>
        <v>3.75</v>
      </c>
    </row>
    <row r="97" spans="1:15" s="461" customFormat="1" ht="15" customHeight="1" x14ac:dyDescent="0.25">
      <c r="A97" s="315">
        <v>15</v>
      </c>
      <c r="B97" s="494">
        <v>61210</v>
      </c>
      <c r="C97" s="312" t="s">
        <v>82</v>
      </c>
      <c r="D97" s="496">
        <v>76</v>
      </c>
      <c r="E97" s="497">
        <v>5</v>
      </c>
      <c r="F97" s="497">
        <v>31</v>
      </c>
      <c r="G97" s="497">
        <v>39</v>
      </c>
      <c r="H97" s="497">
        <v>1</v>
      </c>
      <c r="I97" s="498">
        <f t="shared" si="25"/>
        <v>3.4736842105263159</v>
      </c>
      <c r="J97" s="501"/>
      <c r="K97" s="99">
        <f t="shared" si="22"/>
        <v>76</v>
      </c>
      <c r="L97" s="100">
        <f t="shared" si="26"/>
        <v>40</v>
      </c>
      <c r="M97" s="101">
        <f t="shared" si="23"/>
        <v>52.631578947368418</v>
      </c>
      <c r="N97" s="100">
        <f t="shared" si="27"/>
        <v>5</v>
      </c>
      <c r="O97" s="102">
        <f t="shared" si="24"/>
        <v>6.5789473684210522</v>
      </c>
    </row>
    <row r="98" spans="1:15" s="461" customFormat="1" ht="15" customHeight="1" x14ac:dyDescent="0.25">
      <c r="A98" s="315">
        <v>16</v>
      </c>
      <c r="B98" s="494">
        <v>61290</v>
      </c>
      <c r="C98" s="312" t="s">
        <v>83</v>
      </c>
      <c r="D98" s="496">
        <v>71</v>
      </c>
      <c r="E98" s="497">
        <v>7</v>
      </c>
      <c r="F98" s="497">
        <v>19</v>
      </c>
      <c r="G98" s="497">
        <v>45</v>
      </c>
      <c r="H98" s="497"/>
      <c r="I98" s="498">
        <f t="shared" si="25"/>
        <v>3.535211267605634</v>
      </c>
      <c r="J98" s="501"/>
      <c r="K98" s="99">
        <f t="shared" si="22"/>
        <v>71</v>
      </c>
      <c r="L98" s="100">
        <f t="shared" si="26"/>
        <v>45</v>
      </c>
      <c r="M98" s="101">
        <f t="shared" si="23"/>
        <v>63.380281690140848</v>
      </c>
      <c r="N98" s="100">
        <f t="shared" si="27"/>
        <v>7</v>
      </c>
      <c r="O98" s="102">
        <f t="shared" si="24"/>
        <v>9.8591549295774641</v>
      </c>
    </row>
    <row r="99" spans="1:15" s="461" customFormat="1" ht="15" customHeight="1" x14ac:dyDescent="0.25">
      <c r="A99" s="315">
        <v>17</v>
      </c>
      <c r="B99" s="494">
        <v>61340</v>
      </c>
      <c r="C99" s="312" t="s">
        <v>84</v>
      </c>
      <c r="D99" s="496">
        <v>118</v>
      </c>
      <c r="E99" s="497">
        <v>12</v>
      </c>
      <c r="F99" s="497">
        <v>36</v>
      </c>
      <c r="G99" s="497">
        <v>66</v>
      </c>
      <c r="H99" s="497">
        <v>3</v>
      </c>
      <c r="I99" s="498">
        <f t="shared" si="25"/>
        <v>3.4830508474576272</v>
      </c>
      <c r="J99" s="501"/>
      <c r="K99" s="99">
        <f t="shared" si="22"/>
        <v>118</v>
      </c>
      <c r="L99" s="100">
        <f t="shared" si="26"/>
        <v>69</v>
      </c>
      <c r="M99" s="101">
        <f t="shared" si="23"/>
        <v>58.474576271186443</v>
      </c>
      <c r="N99" s="100">
        <f t="shared" si="27"/>
        <v>12</v>
      </c>
      <c r="O99" s="102">
        <f t="shared" si="24"/>
        <v>10.169491525423728</v>
      </c>
    </row>
    <row r="100" spans="1:15" s="461" customFormat="1" ht="15" customHeight="1" x14ac:dyDescent="0.25">
      <c r="A100" s="315">
        <v>18</v>
      </c>
      <c r="B100" s="494">
        <v>61390</v>
      </c>
      <c r="C100" s="312" t="s">
        <v>85</v>
      </c>
      <c r="D100" s="496">
        <v>77</v>
      </c>
      <c r="E100" s="497">
        <v>6</v>
      </c>
      <c r="F100" s="497">
        <v>23</v>
      </c>
      <c r="G100" s="497">
        <v>46</v>
      </c>
      <c r="H100" s="497">
        <v>1</v>
      </c>
      <c r="I100" s="498">
        <f t="shared" si="25"/>
        <v>3.5064935064935066</v>
      </c>
      <c r="J100" s="501"/>
      <c r="K100" s="99">
        <f t="shared" si="22"/>
        <v>77</v>
      </c>
      <c r="L100" s="100">
        <f t="shared" si="26"/>
        <v>47</v>
      </c>
      <c r="M100" s="101">
        <f t="shared" si="23"/>
        <v>61.038961038961041</v>
      </c>
      <c r="N100" s="100">
        <f t="shared" si="27"/>
        <v>6</v>
      </c>
      <c r="O100" s="102">
        <f t="shared" si="24"/>
        <v>7.7922077922077921</v>
      </c>
    </row>
    <row r="101" spans="1:15" s="461" customFormat="1" ht="15" customHeight="1" x14ac:dyDescent="0.25">
      <c r="A101" s="314">
        <v>19</v>
      </c>
      <c r="B101" s="494">
        <v>61410</v>
      </c>
      <c r="C101" s="312" t="s">
        <v>86</v>
      </c>
      <c r="D101" s="496">
        <v>82</v>
      </c>
      <c r="E101" s="497">
        <v>2</v>
      </c>
      <c r="F101" s="497">
        <v>29</v>
      </c>
      <c r="G101" s="497">
        <v>48</v>
      </c>
      <c r="H101" s="497">
        <v>3</v>
      </c>
      <c r="I101" s="498">
        <f t="shared" si="25"/>
        <v>3.6341463414634148</v>
      </c>
      <c r="J101" s="501"/>
      <c r="K101" s="99">
        <f t="shared" si="22"/>
        <v>82</v>
      </c>
      <c r="L101" s="100">
        <f t="shared" si="26"/>
        <v>51</v>
      </c>
      <c r="M101" s="101">
        <f t="shared" si="23"/>
        <v>62.195121951219512</v>
      </c>
      <c r="N101" s="100">
        <f t="shared" si="27"/>
        <v>2</v>
      </c>
      <c r="O101" s="102">
        <f t="shared" si="24"/>
        <v>2.4390243902439024</v>
      </c>
    </row>
    <row r="102" spans="1:15" s="461" customFormat="1" ht="15" customHeight="1" x14ac:dyDescent="0.25">
      <c r="A102" s="314">
        <v>20</v>
      </c>
      <c r="B102" s="494">
        <v>61430</v>
      </c>
      <c r="C102" s="312" t="s">
        <v>114</v>
      </c>
      <c r="D102" s="496">
        <v>191</v>
      </c>
      <c r="E102" s="497">
        <v>3</v>
      </c>
      <c r="F102" s="497">
        <v>55</v>
      </c>
      <c r="G102" s="497">
        <v>116</v>
      </c>
      <c r="H102" s="497">
        <v>17</v>
      </c>
      <c r="I102" s="498">
        <f t="shared" si="25"/>
        <v>3.7696335078534031</v>
      </c>
      <c r="J102" s="501"/>
      <c r="K102" s="99">
        <f t="shared" si="22"/>
        <v>191</v>
      </c>
      <c r="L102" s="100">
        <f t="shared" si="26"/>
        <v>133</v>
      </c>
      <c r="M102" s="101">
        <f t="shared" si="23"/>
        <v>69.633507853403145</v>
      </c>
      <c r="N102" s="100">
        <f t="shared" si="27"/>
        <v>3</v>
      </c>
      <c r="O102" s="102">
        <f t="shared" si="24"/>
        <v>1.5706806282722514</v>
      </c>
    </row>
    <row r="103" spans="1:15" s="461" customFormat="1" ht="15" customHeight="1" x14ac:dyDescent="0.25">
      <c r="A103" s="315">
        <v>21</v>
      </c>
      <c r="B103" s="494">
        <v>61440</v>
      </c>
      <c r="C103" s="312" t="s">
        <v>87</v>
      </c>
      <c r="D103" s="496">
        <v>200</v>
      </c>
      <c r="E103" s="497">
        <v>1</v>
      </c>
      <c r="F103" s="497">
        <v>70</v>
      </c>
      <c r="G103" s="497">
        <v>110</v>
      </c>
      <c r="H103" s="497">
        <v>19</v>
      </c>
      <c r="I103" s="498">
        <f t="shared" si="25"/>
        <v>3.7349999999999999</v>
      </c>
      <c r="J103" s="501"/>
      <c r="K103" s="99">
        <f t="shared" si="22"/>
        <v>200</v>
      </c>
      <c r="L103" s="100">
        <f t="shared" si="26"/>
        <v>129</v>
      </c>
      <c r="M103" s="101">
        <f t="shared" si="23"/>
        <v>64.5</v>
      </c>
      <c r="N103" s="100">
        <f t="shared" si="27"/>
        <v>1</v>
      </c>
      <c r="O103" s="102">
        <f t="shared" si="24"/>
        <v>0.5</v>
      </c>
    </row>
    <row r="104" spans="1:15" s="461" customFormat="1" ht="15" customHeight="1" x14ac:dyDescent="0.25">
      <c r="A104" s="315">
        <v>22</v>
      </c>
      <c r="B104" s="494">
        <v>61450</v>
      </c>
      <c r="C104" s="312" t="s">
        <v>115</v>
      </c>
      <c r="D104" s="496">
        <v>137</v>
      </c>
      <c r="E104" s="497">
        <v>7</v>
      </c>
      <c r="F104" s="497">
        <v>36</v>
      </c>
      <c r="G104" s="497">
        <v>81</v>
      </c>
      <c r="H104" s="497">
        <v>13</v>
      </c>
      <c r="I104" s="498">
        <f t="shared" si="25"/>
        <v>3.7299270072992701</v>
      </c>
      <c r="J104" s="501"/>
      <c r="K104" s="99">
        <f t="shared" si="22"/>
        <v>137</v>
      </c>
      <c r="L104" s="100">
        <f t="shared" si="26"/>
        <v>94</v>
      </c>
      <c r="M104" s="101">
        <f t="shared" si="23"/>
        <v>68.613138686131393</v>
      </c>
      <c r="N104" s="100">
        <f t="shared" si="27"/>
        <v>7</v>
      </c>
      <c r="O104" s="102">
        <f t="shared" si="24"/>
        <v>5.1094890510948909</v>
      </c>
    </row>
    <row r="105" spans="1:15" s="461" customFormat="1" ht="15" customHeight="1" x14ac:dyDescent="0.25">
      <c r="A105" s="315">
        <v>23</v>
      </c>
      <c r="B105" s="494">
        <v>61470</v>
      </c>
      <c r="C105" s="312" t="s">
        <v>88</v>
      </c>
      <c r="D105" s="496">
        <v>98</v>
      </c>
      <c r="E105" s="497">
        <v>7</v>
      </c>
      <c r="F105" s="497">
        <v>35</v>
      </c>
      <c r="G105" s="497">
        <v>51</v>
      </c>
      <c r="H105" s="497">
        <v>5</v>
      </c>
      <c r="I105" s="498">
        <f t="shared" si="25"/>
        <v>3.5510204081632653</v>
      </c>
      <c r="J105" s="501"/>
      <c r="K105" s="99">
        <f t="shared" si="22"/>
        <v>98</v>
      </c>
      <c r="L105" s="100">
        <f t="shared" si="26"/>
        <v>56</v>
      </c>
      <c r="M105" s="101">
        <f t="shared" si="23"/>
        <v>57.142857142857146</v>
      </c>
      <c r="N105" s="100">
        <f t="shared" si="27"/>
        <v>7</v>
      </c>
      <c r="O105" s="102">
        <f t="shared" si="24"/>
        <v>7.1428571428571432</v>
      </c>
    </row>
    <row r="106" spans="1:15" s="461" customFormat="1" ht="15" customHeight="1" x14ac:dyDescent="0.25">
      <c r="A106" s="315">
        <v>24</v>
      </c>
      <c r="B106" s="494">
        <v>61490</v>
      </c>
      <c r="C106" s="312" t="s">
        <v>116</v>
      </c>
      <c r="D106" s="496">
        <v>213</v>
      </c>
      <c r="E106" s="497">
        <v>4</v>
      </c>
      <c r="F106" s="497">
        <v>40</v>
      </c>
      <c r="G106" s="497">
        <v>133</v>
      </c>
      <c r="H106" s="497">
        <v>36</v>
      </c>
      <c r="I106" s="498">
        <f t="shared" si="25"/>
        <v>3.943661971830986</v>
      </c>
      <c r="J106" s="501"/>
      <c r="K106" s="99">
        <f t="shared" si="22"/>
        <v>213</v>
      </c>
      <c r="L106" s="100">
        <f t="shared" si="26"/>
        <v>169</v>
      </c>
      <c r="M106" s="101">
        <f t="shared" si="23"/>
        <v>79.342723004694832</v>
      </c>
      <c r="N106" s="100">
        <f t="shared" si="27"/>
        <v>4</v>
      </c>
      <c r="O106" s="102">
        <f t="shared" si="24"/>
        <v>1.8779342723004695</v>
      </c>
    </row>
    <row r="107" spans="1:15" s="461" customFormat="1" ht="15" customHeight="1" x14ac:dyDescent="0.25">
      <c r="A107" s="315">
        <v>25</v>
      </c>
      <c r="B107" s="494">
        <v>61500</v>
      </c>
      <c r="C107" s="312" t="s">
        <v>117</v>
      </c>
      <c r="D107" s="496">
        <v>213</v>
      </c>
      <c r="E107" s="497">
        <v>5</v>
      </c>
      <c r="F107" s="497">
        <v>43</v>
      </c>
      <c r="G107" s="497">
        <v>156</v>
      </c>
      <c r="H107" s="497">
        <v>9</v>
      </c>
      <c r="I107" s="498">
        <f t="shared" si="25"/>
        <v>3.7934272300469485</v>
      </c>
      <c r="J107" s="501"/>
      <c r="K107" s="99">
        <f t="shared" si="22"/>
        <v>213</v>
      </c>
      <c r="L107" s="100">
        <f t="shared" si="26"/>
        <v>165</v>
      </c>
      <c r="M107" s="101">
        <f t="shared" si="23"/>
        <v>77.464788732394368</v>
      </c>
      <c r="N107" s="100">
        <f t="shared" si="27"/>
        <v>5</v>
      </c>
      <c r="O107" s="102">
        <f t="shared" si="24"/>
        <v>2.347417840375587</v>
      </c>
    </row>
    <row r="108" spans="1:15" s="461" customFormat="1" ht="15" customHeight="1" x14ac:dyDescent="0.25">
      <c r="A108" s="315">
        <v>26</v>
      </c>
      <c r="B108" s="494">
        <v>61510</v>
      </c>
      <c r="C108" s="312" t="s">
        <v>89</v>
      </c>
      <c r="D108" s="496">
        <v>143</v>
      </c>
      <c r="E108" s="497"/>
      <c r="F108" s="497">
        <v>27</v>
      </c>
      <c r="G108" s="497">
        <v>98</v>
      </c>
      <c r="H108" s="497">
        <v>18</v>
      </c>
      <c r="I108" s="498">
        <f t="shared" si="25"/>
        <v>3.9370629370629371</v>
      </c>
      <c r="J108" s="501"/>
      <c r="K108" s="99">
        <f t="shared" si="22"/>
        <v>143</v>
      </c>
      <c r="L108" s="100">
        <f t="shared" si="26"/>
        <v>116</v>
      </c>
      <c r="M108" s="101">
        <f t="shared" si="23"/>
        <v>81.11888111888112</v>
      </c>
      <c r="N108" s="100">
        <f t="shared" si="27"/>
        <v>0</v>
      </c>
      <c r="O108" s="102">
        <f t="shared" si="24"/>
        <v>0</v>
      </c>
    </row>
    <row r="109" spans="1:15" s="461" customFormat="1" ht="15" customHeight="1" x14ac:dyDescent="0.25">
      <c r="A109" s="315">
        <v>27</v>
      </c>
      <c r="B109" s="494">
        <v>61520</v>
      </c>
      <c r="C109" s="312" t="s">
        <v>118</v>
      </c>
      <c r="D109" s="496">
        <v>181</v>
      </c>
      <c r="E109" s="497"/>
      <c r="F109" s="497">
        <v>21</v>
      </c>
      <c r="G109" s="497">
        <v>107</v>
      </c>
      <c r="H109" s="497">
        <v>53</v>
      </c>
      <c r="I109" s="498">
        <f t="shared" si="25"/>
        <v>4.1767955801104977</v>
      </c>
      <c r="J109" s="501"/>
      <c r="K109" s="99">
        <f t="shared" si="22"/>
        <v>181</v>
      </c>
      <c r="L109" s="100">
        <f t="shared" si="26"/>
        <v>160</v>
      </c>
      <c r="M109" s="101">
        <f t="shared" si="23"/>
        <v>88.39779005524862</v>
      </c>
      <c r="N109" s="100">
        <f t="shared" si="27"/>
        <v>0</v>
      </c>
      <c r="O109" s="102">
        <f t="shared" si="24"/>
        <v>0</v>
      </c>
    </row>
    <row r="110" spans="1:15" s="461" customFormat="1" ht="15" customHeight="1" x14ac:dyDescent="0.25">
      <c r="A110" s="315">
        <v>28</v>
      </c>
      <c r="B110" s="502">
        <v>61540</v>
      </c>
      <c r="C110" s="508" t="s">
        <v>156</v>
      </c>
      <c r="D110" s="496">
        <v>111</v>
      </c>
      <c r="E110" s="497">
        <v>1</v>
      </c>
      <c r="F110" s="497">
        <v>14</v>
      </c>
      <c r="G110" s="497">
        <v>86</v>
      </c>
      <c r="H110" s="497">
        <v>10</v>
      </c>
      <c r="I110" s="498">
        <f t="shared" si="25"/>
        <v>3.9459459459459461</v>
      </c>
      <c r="J110" s="501"/>
      <c r="K110" s="99">
        <f t="shared" si="22"/>
        <v>111</v>
      </c>
      <c r="L110" s="100">
        <f t="shared" si="26"/>
        <v>96</v>
      </c>
      <c r="M110" s="101">
        <f t="shared" si="23"/>
        <v>86.486486486486484</v>
      </c>
      <c r="N110" s="100">
        <f t="shared" si="27"/>
        <v>1</v>
      </c>
      <c r="O110" s="102">
        <f t="shared" si="24"/>
        <v>0.90090090090090091</v>
      </c>
    </row>
    <row r="111" spans="1:15" s="461" customFormat="1" ht="15" customHeight="1" x14ac:dyDescent="0.25">
      <c r="A111" s="314">
        <v>29</v>
      </c>
      <c r="B111" s="494">
        <v>61560</v>
      </c>
      <c r="C111" s="312" t="s">
        <v>157</v>
      </c>
      <c r="D111" s="504">
        <v>168</v>
      </c>
      <c r="E111" s="505">
        <v>7</v>
      </c>
      <c r="F111" s="505">
        <v>52</v>
      </c>
      <c r="G111" s="505">
        <v>108</v>
      </c>
      <c r="H111" s="505">
        <v>1</v>
      </c>
      <c r="I111" s="506">
        <f t="shared" si="25"/>
        <v>3.6130952380952381</v>
      </c>
      <c r="J111" s="501"/>
      <c r="K111" s="99">
        <f t="shared" si="22"/>
        <v>168</v>
      </c>
      <c r="L111" s="100">
        <f t="shared" si="26"/>
        <v>109</v>
      </c>
      <c r="M111" s="101">
        <f t="shared" si="23"/>
        <v>64.88095238095238</v>
      </c>
      <c r="N111" s="113">
        <f t="shared" si="27"/>
        <v>7</v>
      </c>
      <c r="O111" s="102">
        <f t="shared" si="24"/>
        <v>4.166666666666667</v>
      </c>
    </row>
    <row r="112" spans="1:15" s="461" customFormat="1" ht="15" customHeight="1" thickBot="1" x14ac:dyDescent="0.3">
      <c r="A112" s="314">
        <v>30</v>
      </c>
      <c r="B112" s="550">
        <v>61570</v>
      </c>
      <c r="C112" s="551" t="s">
        <v>158</v>
      </c>
      <c r="D112" s="496">
        <v>83</v>
      </c>
      <c r="E112" s="497">
        <v>2</v>
      </c>
      <c r="F112" s="497">
        <v>30</v>
      </c>
      <c r="G112" s="497">
        <v>47</v>
      </c>
      <c r="H112" s="497">
        <v>4</v>
      </c>
      <c r="I112" s="506">
        <f t="shared" si="25"/>
        <v>3.6385542168674698</v>
      </c>
      <c r="J112" s="501"/>
      <c r="K112" s="103">
        <f t="shared" si="22"/>
        <v>83</v>
      </c>
      <c r="L112" s="104">
        <f t="shared" si="26"/>
        <v>51</v>
      </c>
      <c r="M112" s="105">
        <f t="shared" si="23"/>
        <v>61.445783132530117</v>
      </c>
      <c r="N112" s="104">
        <f t="shared" si="27"/>
        <v>2</v>
      </c>
      <c r="O112" s="106">
        <f t="shared" si="24"/>
        <v>2.4096385542168677</v>
      </c>
    </row>
    <row r="113" spans="1:15" s="461" customFormat="1" ht="15" customHeight="1" thickBot="1" x14ac:dyDescent="0.3">
      <c r="A113" s="538"/>
      <c r="B113" s="511"/>
      <c r="C113" s="546" t="s">
        <v>107</v>
      </c>
      <c r="D113" s="512">
        <f>SUM(D114:D122)</f>
        <v>756</v>
      </c>
      <c r="E113" s="513">
        <f>SUM(E114:E122)</f>
        <v>30</v>
      </c>
      <c r="F113" s="513">
        <f>SUM(F114:F122)</f>
        <v>193</v>
      </c>
      <c r="G113" s="513">
        <f>SUM(G114:G122)</f>
        <v>474</v>
      </c>
      <c r="H113" s="513">
        <f>SUM(H114:H122)</f>
        <v>59</v>
      </c>
      <c r="I113" s="514">
        <f>AVERAGE(I114:I122)</f>
        <v>3.7308470082005627</v>
      </c>
      <c r="J113" s="501"/>
      <c r="K113" s="400">
        <f t="shared" si="22"/>
        <v>756</v>
      </c>
      <c r="L113" s="401">
        <f>SUM(L114:L122)</f>
        <v>533</v>
      </c>
      <c r="M113" s="408">
        <f t="shared" si="23"/>
        <v>70.502645502645507</v>
      </c>
      <c r="N113" s="401">
        <f>SUM(N114:N122)</f>
        <v>30</v>
      </c>
      <c r="O113" s="407">
        <f t="shared" si="24"/>
        <v>3.9682539682539684</v>
      </c>
    </row>
    <row r="114" spans="1:15" s="461" customFormat="1" ht="15" customHeight="1" x14ac:dyDescent="0.25">
      <c r="A114" s="315">
        <v>1</v>
      </c>
      <c r="B114" s="530">
        <v>70020</v>
      </c>
      <c r="C114" s="531" t="s">
        <v>90</v>
      </c>
      <c r="D114" s="532">
        <v>68</v>
      </c>
      <c r="E114" s="552"/>
      <c r="F114" s="552">
        <v>3</v>
      </c>
      <c r="G114" s="552">
        <v>59</v>
      </c>
      <c r="H114" s="552">
        <v>6</v>
      </c>
      <c r="I114" s="534">
        <f t="shared" ref="I114:I122" si="28">(H114*5+G114*4+F114*3+E114*2)/D114</f>
        <v>4.0441176470588234</v>
      </c>
      <c r="J114" s="501"/>
      <c r="K114" s="95">
        <f t="shared" si="22"/>
        <v>68</v>
      </c>
      <c r="L114" s="96">
        <f t="shared" ref="L114:L121" si="29">H114+G114</f>
        <v>65</v>
      </c>
      <c r="M114" s="97">
        <f t="shared" si="23"/>
        <v>95.588235294117652</v>
      </c>
      <c r="N114" s="96">
        <f t="shared" ref="N114:N122" si="30">E114</f>
        <v>0</v>
      </c>
      <c r="O114" s="98">
        <f t="shared" si="24"/>
        <v>0</v>
      </c>
    </row>
    <row r="115" spans="1:15" s="461" customFormat="1" ht="15" customHeight="1" x14ac:dyDescent="0.25">
      <c r="A115" s="315">
        <v>2</v>
      </c>
      <c r="B115" s="494">
        <v>70110</v>
      </c>
      <c r="C115" s="312" t="s">
        <v>159</v>
      </c>
      <c r="D115" s="496">
        <v>82</v>
      </c>
      <c r="E115" s="497">
        <v>2</v>
      </c>
      <c r="F115" s="497">
        <v>15</v>
      </c>
      <c r="G115" s="497">
        <v>60</v>
      </c>
      <c r="H115" s="497">
        <v>5</v>
      </c>
      <c r="I115" s="498">
        <f t="shared" si="28"/>
        <v>3.8292682926829267</v>
      </c>
      <c r="J115" s="501"/>
      <c r="K115" s="99">
        <f t="shared" si="22"/>
        <v>82</v>
      </c>
      <c r="L115" s="100">
        <f t="shared" si="29"/>
        <v>65</v>
      </c>
      <c r="M115" s="101">
        <f t="shared" si="23"/>
        <v>79.268292682926827</v>
      </c>
      <c r="N115" s="100">
        <f t="shared" si="30"/>
        <v>2</v>
      </c>
      <c r="O115" s="102">
        <f t="shared" si="24"/>
        <v>2.4390243902439024</v>
      </c>
    </row>
    <row r="116" spans="1:15" s="461" customFormat="1" x14ac:dyDescent="0.25">
      <c r="A116" s="315">
        <v>3</v>
      </c>
      <c r="B116" s="494">
        <v>70021</v>
      </c>
      <c r="C116" s="312" t="s">
        <v>91</v>
      </c>
      <c r="D116" s="496">
        <v>71</v>
      </c>
      <c r="E116" s="497">
        <v>1</v>
      </c>
      <c r="F116" s="497">
        <v>10</v>
      </c>
      <c r="G116" s="497">
        <v>49</v>
      </c>
      <c r="H116" s="497">
        <v>11</v>
      </c>
      <c r="I116" s="498">
        <f t="shared" si="28"/>
        <v>3.9859154929577465</v>
      </c>
      <c r="J116" s="501"/>
      <c r="K116" s="99">
        <f t="shared" si="22"/>
        <v>71</v>
      </c>
      <c r="L116" s="100">
        <f t="shared" si="29"/>
        <v>60</v>
      </c>
      <c r="M116" s="101">
        <f t="shared" si="23"/>
        <v>84.507042253521121</v>
      </c>
      <c r="N116" s="100">
        <f t="shared" si="30"/>
        <v>1</v>
      </c>
      <c r="O116" s="102">
        <f t="shared" si="24"/>
        <v>1.408450704225352</v>
      </c>
    </row>
    <row r="117" spans="1:15" s="461" customFormat="1" x14ac:dyDescent="0.25">
      <c r="A117" s="315">
        <v>4</v>
      </c>
      <c r="B117" s="494">
        <v>70040</v>
      </c>
      <c r="C117" s="312" t="s">
        <v>92</v>
      </c>
      <c r="D117" s="496">
        <v>27</v>
      </c>
      <c r="E117" s="497">
        <v>1</v>
      </c>
      <c r="F117" s="497">
        <v>9</v>
      </c>
      <c r="G117" s="497">
        <v>16</v>
      </c>
      <c r="H117" s="497">
        <v>1</v>
      </c>
      <c r="I117" s="498">
        <f t="shared" si="28"/>
        <v>3.6296296296296298</v>
      </c>
      <c r="J117" s="501"/>
      <c r="K117" s="99">
        <f t="shared" si="22"/>
        <v>27</v>
      </c>
      <c r="L117" s="100">
        <f t="shared" si="29"/>
        <v>17</v>
      </c>
      <c r="M117" s="101">
        <f t="shared" si="23"/>
        <v>62.962962962962962</v>
      </c>
      <c r="N117" s="100">
        <f t="shared" si="30"/>
        <v>1</v>
      </c>
      <c r="O117" s="102">
        <f t="shared" si="24"/>
        <v>3.7037037037037037</v>
      </c>
    </row>
    <row r="118" spans="1:15" s="461" customFormat="1" x14ac:dyDescent="0.25">
      <c r="A118" s="315">
        <v>5</v>
      </c>
      <c r="B118" s="494">
        <v>70100</v>
      </c>
      <c r="C118" s="312" t="s">
        <v>108</v>
      </c>
      <c r="D118" s="496">
        <v>104</v>
      </c>
      <c r="E118" s="497"/>
      <c r="F118" s="497">
        <v>32</v>
      </c>
      <c r="G118" s="497">
        <v>47</v>
      </c>
      <c r="H118" s="497">
        <v>25</v>
      </c>
      <c r="I118" s="498">
        <f t="shared" si="28"/>
        <v>3.9326923076923075</v>
      </c>
      <c r="J118" s="501"/>
      <c r="K118" s="99">
        <f t="shared" si="22"/>
        <v>104</v>
      </c>
      <c r="L118" s="100">
        <f t="shared" si="29"/>
        <v>72</v>
      </c>
      <c r="M118" s="101">
        <f t="shared" si="23"/>
        <v>69.230769230769226</v>
      </c>
      <c r="N118" s="100">
        <f t="shared" si="30"/>
        <v>0</v>
      </c>
      <c r="O118" s="102">
        <f t="shared" si="24"/>
        <v>0</v>
      </c>
    </row>
    <row r="119" spans="1:15" s="461" customFormat="1" x14ac:dyDescent="0.25">
      <c r="A119" s="315">
        <v>6</v>
      </c>
      <c r="B119" s="494">
        <v>70270</v>
      </c>
      <c r="C119" s="312" t="s">
        <v>94</v>
      </c>
      <c r="D119" s="496">
        <v>53</v>
      </c>
      <c r="E119" s="497">
        <v>5</v>
      </c>
      <c r="F119" s="497">
        <v>16</v>
      </c>
      <c r="G119" s="497">
        <v>32</v>
      </c>
      <c r="H119" s="497"/>
      <c r="I119" s="498">
        <f t="shared" si="28"/>
        <v>3.5094339622641511</v>
      </c>
      <c r="J119" s="501"/>
      <c r="K119" s="99">
        <f t="shared" si="22"/>
        <v>53</v>
      </c>
      <c r="L119" s="100">
        <f t="shared" si="29"/>
        <v>32</v>
      </c>
      <c r="M119" s="101">
        <f t="shared" si="23"/>
        <v>60.377358490566039</v>
      </c>
      <c r="N119" s="100">
        <f t="shared" si="30"/>
        <v>5</v>
      </c>
      <c r="O119" s="102">
        <f t="shared" si="24"/>
        <v>9.433962264150944</v>
      </c>
    </row>
    <row r="120" spans="1:15" s="461" customFormat="1" x14ac:dyDescent="0.25">
      <c r="A120" s="314">
        <v>7</v>
      </c>
      <c r="B120" s="494">
        <v>70510</v>
      </c>
      <c r="C120" s="312" t="s">
        <v>95</v>
      </c>
      <c r="D120" s="496">
        <v>30</v>
      </c>
      <c r="E120" s="497">
        <v>5</v>
      </c>
      <c r="F120" s="497">
        <v>9</v>
      </c>
      <c r="G120" s="497">
        <v>16</v>
      </c>
      <c r="H120" s="497"/>
      <c r="I120" s="498">
        <f t="shared" si="28"/>
        <v>3.3666666666666667</v>
      </c>
      <c r="J120" s="501"/>
      <c r="K120" s="99">
        <f t="shared" si="22"/>
        <v>30</v>
      </c>
      <c r="L120" s="100">
        <f t="shared" si="29"/>
        <v>16</v>
      </c>
      <c r="M120" s="101">
        <f t="shared" si="23"/>
        <v>53.333333333333336</v>
      </c>
      <c r="N120" s="100">
        <f t="shared" si="30"/>
        <v>5</v>
      </c>
      <c r="O120" s="107">
        <f t="shared" si="24"/>
        <v>16.666666666666668</v>
      </c>
    </row>
    <row r="121" spans="1:15" s="461" customFormat="1" ht="15" customHeight="1" x14ac:dyDescent="0.25">
      <c r="A121" s="314">
        <v>8</v>
      </c>
      <c r="B121" s="494">
        <v>10880</v>
      </c>
      <c r="C121" s="312" t="s">
        <v>120</v>
      </c>
      <c r="D121" s="496">
        <v>205</v>
      </c>
      <c r="E121" s="497">
        <v>14</v>
      </c>
      <c r="F121" s="497">
        <v>63</v>
      </c>
      <c r="G121" s="497">
        <v>121</v>
      </c>
      <c r="H121" s="497">
        <v>7</v>
      </c>
      <c r="I121" s="498">
        <f t="shared" si="28"/>
        <v>3.5902439024390245</v>
      </c>
      <c r="J121" s="501"/>
      <c r="K121" s="99">
        <f t="shared" si="22"/>
        <v>205</v>
      </c>
      <c r="L121" s="100">
        <f t="shared" si="29"/>
        <v>128</v>
      </c>
      <c r="M121" s="101">
        <f t="shared" si="23"/>
        <v>62.439024390243901</v>
      </c>
      <c r="N121" s="100">
        <f t="shared" si="30"/>
        <v>14</v>
      </c>
      <c r="O121" s="102">
        <f t="shared" si="24"/>
        <v>6.8292682926829267</v>
      </c>
    </row>
    <row r="122" spans="1:15" s="461" customFormat="1" ht="15.75" thickBot="1" x14ac:dyDescent="0.3">
      <c r="A122" s="316">
        <v>9</v>
      </c>
      <c r="B122" s="553">
        <v>10890</v>
      </c>
      <c r="C122" s="554" t="s">
        <v>122</v>
      </c>
      <c r="D122" s="555">
        <v>116</v>
      </c>
      <c r="E122" s="556">
        <v>2</v>
      </c>
      <c r="F122" s="556">
        <v>36</v>
      </c>
      <c r="G122" s="556">
        <v>74</v>
      </c>
      <c r="H122" s="556">
        <v>4</v>
      </c>
      <c r="I122" s="557">
        <f t="shared" si="28"/>
        <v>3.6896551724137931</v>
      </c>
      <c r="J122" s="501"/>
      <c r="K122" s="108">
        <f t="shared" si="22"/>
        <v>116</v>
      </c>
      <c r="L122" s="109">
        <f>H122+G122</f>
        <v>78</v>
      </c>
      <c r="M122" s="110">
        <f t="shared" si="23"/>
        <v>67.241379310344826</v>
      </c>
      <c r="N122" s="109">
        <f t="shared" si="30"/>
        <v>2</v>
      </c>
      <c r="O122" s="111">
        <f t="shared" si="24"/>
        <v>1.7241379310344827</v>
      </c>
    </row>
    <row r="123" spans="1:15" s="461" customFormat="1" x14ac:dyDescent="0.25">
      <c r="A123" s="459"/>
      <c r="B123" s="460"/>
      <c r="C123" s="459"/>
      <c r="D123" s="558" t="s">
        <v>98</v>
      </c>
      <c r="E123" s="558"/>
      <c r="F123" s="558"/>
      <c r="G123" s="558"/>
      <c r="H123" s="558"/>
      <c r="I123" s="559">
        <f>AVERAGE(I8:I15,I17:I28,I30:I46,I48:I66,I68:I81,I83:I112,I114:I122)</f>
        <v>3.6644702310900716</v>
      </c>
      <c r="K123" s="459"/>
      <c r="L123" s="459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I6:I123">
    <cfRule type="cellIs" dxfId="134" priority="11" stopIfTrue="1" operator="between">
      <formula>$I$123</formula>
      <formula>3.655</formula>
    </cfRule>
    <cfRule type="cellIs" dxfId="133" priority="12" stopIfTrue="1" operator="lessThan">
      <formula>3.5</formula>
    </cfRule>
    <cfRule type="cellIs" dxfId="132" priority="13" stopIfTrue="1" operator="between">
      <formula>$I$123</formula>
      <formula>3.5</formula>
    </cfRule>
    <cfRule type="cellIs" dxfId="131" priority="14" stopIfTrue="1" operator="between">
      <formula>4.5</formula>
      <formula>$I$123</formula>
    </cfRule>
    <cfRule type="cellIs" dxfId="130" priority="15" stopIfTrue="1" operator="greaterThanOrEqual">
      <formula>4.5</formula>
    </cfRule>
  </conditionalFormatting>
  <conditionalFormatting sqref="N7:O122">
    <cfRule type="cellIs" dxfId="129" priority="1" operator="between">
      <formula>9.99</formula>
      <formula>10</formula>
    </cfRule>
    <cfRule type="containsBlanks" dxfId="128" priority="2">
      <formula>LEN(TRIM(N7))=0</formula>
    </cfRule>
    <cfRule type="cellIs" dxfId="127" priority="4" operator="equal">
      <formula>0</formula>
    </cfRule>
    <cfRule type="cellIs" dxfId="126" priority="5" operator="between">
      <formula>0.1</formula>
      <formula>9.99</formula>
    </cfRule>
    <cfRule type="cellIs" dxfId="125" priority="6" operator="greaterThanOrEqual">
      <formula>10</formula>
    </cfRule>
  </conditionalFormatting>
  <conditionalFormatting sqref="M7:M122">
    <cfRule type="containsBlanks" dxfId="119" priority="3">
      <formula>LEN(TRIM(M7))=0</formula>
    </cfRule>
    <cfRule type="cellIs" dxfId="118" priority="7" operator="lessThan">
      <formula>50</formula>
    </cfRule>
    <cfRule type="cellIs" dxfId="117" priority="8" operator="between">
      <formula>50</formula>
      <formula>$M$6</formula>
    </cfRule>
    <cfRule type="cellIs" dxfId="116" priority="9" operator="between">
      <formula>$M$6</formula>
      <formula>90</formula>
    </cfRule>
    <cfRule type="cellIs" dxfId="115" priority="10" operator="between">
      <formula>100</formula>
      <formula>90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Математика-9 2018-2023</vt:lpstr>
      <vt:lpstr>Математика-9 2018 расклад</vt:lpstr>
      <vt:lpstr>Математика-9 2019 расклад</vt:lpstr>
      <vt:lpstr>Математика-9 2020 расклад</vt:lpstr>
      <vt:lpstr>Математика-9 2021 расклад</vt:lpstr>
      <vt:lpstr>Математика-9 2022 расклад </vt:lpstr>
      <vt:lpstr>Математика-9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2023-09-27T07:01:55Z</dcterms:modified>
</cp:coreProperties>
</file>